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drawings/drawing2.xml" ContentType="application/vnd.openxmlformats-officedocument.drawing+xml"/>
  <Override PartName="/xl/tables/table3.xml" ContentType="application/vnd.openxmlformats-officedocument.spreadsheetml.table+xml"/>
  <Override PartName="/xl/drawings/drawing3.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drawings/drawing4.xml" ContentType="application/vnd.openxmlformats-officedocument.drawing+xml"/>
  <Override PartName="/xl/tables/table6.xml" ContentType="application/vnd.openxmlformats-officedocument.spreadsheetml.table+xml"/>
  <Override PartName="/xl/drawings/drawing5.xml" ContentType="application/vnd.openxmlformats-officedocument.drawing+xml"/>
  <Override PartName="/xl/tables/table7.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drawings/drawing6.xml" ContentType="application/vnd.openxmlformats-officedocument.drawing+xml"/>
  <Override PartName="/xl/tables/table8.xml" ContentType="application/vnd.openxmlformats-officedocument.spreadsheetml.table+xml"/>
  <Override PartName="/xl/drawings/drawing7.xml" ContentType="application/vnd.openxmlformats-officedocument.drawing+xml"/>
  <Override PartName="/xl/tables/table9.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EstaPastaDeTrabalho"/>
  <mc:AlternateContent xmlns:mc="http://schemas.openxmlformats.org/markup-compatibility/2006">
    <mc:Choice Requires="x15">
      <x15ac:absPath xmlns:x15ac="http://schemas.microsoft.com/office/spreadsheetml/2010/11/ac" url="G:\Drives compartilhados\FINANCEIRO_NOVAFERTIL\REPORTS_CashFlow\"/>
    </mc:Choice>
  </mc:AlternateContent>
  <xr:revisionPtr revIDLastSave="0" documentId="13_ncr:1_{E13F9993-2163-4B1B-91BE-7D494B836123}" xr6:coauthVersionLast="47" xr6:coauthVersionMax="47" xr10:uidLastSave="{00000000-0000-0000-0000-000000000000}"/>
  <bookViews>
    <workbookView xWindow="-28920" yWindow="-120" windowWidth="29040" windowHeight="15720" tabRatio="884" xr2:uid="{8F4E8719-F62C-4E2C-A4FE-F7B5EB1A37EA}"/>
  </bookViews>
  <sheets>
    <sheet name="SALDO BANCÁRIO - R$" sheetId="27" r:id="rId1"/>
    <sheet name="CR - Produto" sheetId="38" r:id="rId2"/>
    <sheet name="CP - Produto" sheetId="34" r:id="rId3"/>
    <sheet name="CP - Saídas Gerais" sheetId="35" r:id="rId4"/>
    <sheet name="SALDO BANCÁRIO - USD" sheetId="37" r:id="rId5"/>
    <sheet name="CP - Saídas Gerais - USD" sheetId="36" r:id="rId6"/>
    <sheet name="CP - Saídas Produto - USD" sheetId="39" r:id="rId7"/>
    <sheet name="ESTOQUE FINANCEIRO" sheetId="31" state="hidden" r:id="rId8"/>
    <sheet name="C.P - OUTRAS DESPESAS" sheetId="1" state="hidden" r:id="rId9"/>
    <sheet name="PAGTOS EFETIVADOS -Inicio JAN23" sheetId="20" state="hidden" r:id="rId10"/>
  </sheets>
  <definedNames>
    <definedName name="_xlnm._FilterDatabase" localSheetId="8" hidden="1">'C.P - OUTRAS DESPESAS'!$A$5:$M$246</definedName>
    <definedName name="_xlnm._FilterDatabase" localSheetId="2" hidden="1">'CP - Produto'!$A$8:$X$32</definedName>
    <definedName name="_xlnm._FilterDatabase" localSheetId="3" hidden="1">'CP - Saídas Gerais'!$A$8:$AB$531</definedName>
    <definedName name="_xlnm._FilterDatabase" localSheetId="5" hidden="1">'CP - Saídas Gerais - USD'!$A$8:$AA$8</definedName>
    <definedName name="_xlnm._FilterDatabase" localSheetId="6" hidden="1">'CP - Saídas Produto - USD'!$A$7:$X$8</definedName>
    <definedName name="_xlnm._FilterDatabase" localSheetId="1" hidden="1">'CR - Produto'!$A$8:$T$135</definedName>
    <definedName name="_xlnm._FilterDatabase" localSheetId="7" hidden="1">'ESTOQUE FINANCEIRO'!$A$4:$AY$53</definedName>
    <definedName name="_xlnm._FilterDatabase" localSheetId="9" hidden="1">'PAGTOS EFETIVADOS -Inicio JAN23'!$A$5276:$O$5296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R11" i="27" l="1"/>
  <c r="R33" i="34"/>
  <c r="K33" i="34"/>
  <c r="HR20" i="27" l="1"/>
  <c r="EG8" i="37"/>
  <c r="Q532" i="35"/>
  <c r="EG6" i="37"/>
  <c r="HQ20" i="27"/>
  <c r="EF8" i="37" s="1"/>
  <c r="O105" i="38"/>
  <c r="X33" i="34"/>
  <c r="EF6" i="37"/>
  <c r="HP20" i="27"/>
  <c r="EE8" i="37"/>
  <c r="EE6" i="37"/>
  <c r="O134" i="38" l="1"/>
  <c r="HO20" i="27" l="1"/>
  <c r="ED8" i="37"/>
  <c r="ED6" i="37"/>
  <c r="HN20" i="27"/>
  <c r="AB31" i="36"/>
  <c r="HM20" i="27"/>
  <c r="EB8" i="37" s="1"/>
  <c r="EC6" i="37"/>
  <c r="EC8" i="37"/>
  <c r="P31" i="36"/>
  <c r="EB6" i="37"/>
  <c r="EA6" i="37"/>
  <c r="EA8" i="37" s="1"/>
  <c r="HL20" i="27"/>
  <c r="J33" i="34"/>
  <c r="DZ8" i="37" l="1"/>
  <c r="DZ6" i="37"/>
  <c r="HK20" i="27"/>
  <c r="DY6" i="37" l="1"/>
  <c r="DY8" i="37" s="1"/>
  <c r="HJ20" i="27"/>
  <c r="DX6" i="37" l="1"/>
  <c r="HI4" i="27"/>
  <c r="HI20" i="27" s="1"/>
  <c r="DX8" i="37" s="1"/>
  <c r="HH20" i="27"/>
  <c r="DW6" i="37"/>
  <c r="T134" i="38"/>
  <c r="DW8" i="37" l="1"/>
  <c r="H134" i="38"/>
  <c r="DV6" i="37" l="1"/>
  <c r="HG20" i="27"/>
  <c r="DV8" i="37" l="1"/>
  <c r="DU6" i="37" l="1"/>
  <c r="HF20" i="27"/>
  <c r="DU8" i="37" s="1"/>
  <c r="HE20" i="27"/>
  <c r="DT6" i="37" l="1"/>
  <c r="DT8" i="37"/>
  <c r="DS6" i="37" l="1"/>
  <c r="HD20" i="27"/>
  <c r="U33" i="34"/>
  <c r="T33" i="34"/>
  <c r="DS8" i="37" l="1"/>
  <c r="HC20" i="27"/>
  <c r="DR6" i="37"/>
  <c r="DR8" i="37"/>
  <c r="DQ6" i="37"/>
  <c r="HB7" i="27" l="1"/>
  <c r="HB20" i="27" s="1"/>
  <c r="DQ8" i="37" s="1"/>
  <c r="DP6" i="37" l="1"/>
  <c r="HA20" i="27"/>
  <c r="DP8" i="37" s="1"/>
  <c r="GZ11" i="27" l="1"/>
  <c r="GZ20" i="27" l="1"/>
  <c r="DO6" i="37"/>
  <c r="DO8" i="37" l="1"/>
  <c r="DN6" i="37"/>
  <c r="DN8" i="37" s="1"/>
  <c r="GY20" i="27"/>
  <c r="GX20" i="27"/>
  <c r="DM6" i="37"/>
  <c r="DM8" i="37" s="1"/>
  <c r="GW20" i="27"/>
  <c r="R9" i="39"/>
  <c r="DL6" i="37" l="1"/>
  <c r="DL8" i="37" s="1"/>
  <c r="DK6" i="37"/>
  <c r="D20" i="27"/>
  <c r="E20" i="27"/>
  <c r="F20" i="27"/>
  <c r="G20" i="27"/>
  <c r="H20" i="27"/>
  <c r="I20" i="27"/>
  <c r="J20" i="27"/>
  <c r="K20" i="27"/>
  <c r="L20" i="27"/>
  <c r="M20" i="27"/>
  <c r="N20" i="27"/>
  <c r="O20" i="27"/>
  <c r="P20" i="27"/>
  <c r="Q20" i="27"/>
  <c r="R20" i="27"/>
  <c r="S20" i="27"/>
  <c r="T20" i="27"/>
  <c r="U20" i="27"/>
  <c r="V20" i="27"/>
  <c r="W20" i="27"/>
  <c r="X20" i="27"/>
  <c r="Y20" i="27"/>
  <c r="Z20" i="27"/>
  <c r="AA20" i="27"/>
  <c r="AB20" i="27"/>
  <c r="AC20" i="27"/>
  <c r="AD20" i="27"/>
  <c r="AE20" i="27"/>
  <c r="AF20" i="27"/>
  <c r="AG20" i="27"/>
  <c r="AH20" i="27"/>
  <c r="AI20" i="27"/>
  <c r="AJ20" i="27"/>
  <c r="AL20" i="27"/>
  <c r="AM20" i="27"/>
  <c r="AN20" i="27"/>
  <c r="AP20" i="27"/>
  <c r="AQ20" i="27"/>
  <c r="AR20" i="27"/>
  <c r="AS20" i="27"/>
  <c r="AT20" i="27"/>
  <c r="AU20" i="27"/>
  <c r="AV20" i="27"/>
  <c r="AW20" i="27"/>
  <c r="AX20" i="27"/>
  <c r="AY20" i="27"/>
  <c r="BA20" i="27"/>
  <c r="BB20" i="27"/>
  <c r="BC20" i="27"/>
  <c r="BD20" i="27"/>
  <c r="BE20" i="27"/>
  <c r="BF20" i="27"/>
  <c r="BG20" i="27"/>
  <c r="BH20" i="27"/>
  <c r="BI20" i="27"/>
  <c r="BJ20" i="27"/>
  <c r="BK20" i="27"/>
  <c r="BL20" i="27"/>
  <c r="BM20" i="27"/>
  <c r="BN20" i="27"/>
  <c r="BO20" i="27"/>
  <c r="BP20" i="27"/>
  <c r="BQ20" i="27"/>
  <c r="BR20" i="27"/>
  <c r="BS20" i="27"/>
  <c r="BT20" i="27"/>
  <c r="BU20" i="27"/>
  <c r="BV20" i="27"/>
  <c r="BW20" i="27"/>
  <c r="BX20" i="27"/>
  <c r="BY20" i="27"/>
  <c r="CA20" i="27"/>
  <c r="CB20" i="27"/>
  <c r="CC20" i="27"/>
  <c r="CD20" i="27"/>
  <c r="CE20" i="27"/>
  <c r="CF20" i="27"/>
  <c r="CG20" i="27"/>
  <c r="CH20" i="27"/>
  <c r="CI20" i="27"/>
  <c r="CJ20" i="27"/>
  <c r="CK20" i="27"/>
  <c r="CL20" i="27"/>
  <c r="CM20" i="27"/>
  <c r="CN20" i="27"/>
  <c r="CO20" i="27"/>
  <c r="CP20" i="27"/>
  <c r="CQ20" i="27"/>
  <c r="CR20" i="27"/>
  <c r="CS20" i="27"/>
  <c r="CT20" i="27"/>
  <c r="CU20" i="27"/>
  <c r="CV20" i="27"/>
  <c r="CW20" i="27"/>
  <c r="CX20" i="27"/>
  <c r="CY20" i="27"/>
  <c r="CZ20" i="27"/>
  <c r="DA20" i="27"/>
  <c r="DB20" i="27"/>
  <c r="DC20" i="27"/>
  <c r="DD20" i="27"/>
  <c r="DE20" i="27"/>
  <c r="DF20" i="27"/>
  <c r="DG20" i="27"/>
  <c r="DH20" i="27"/>
  <c r="DI20" i="27"/>
  <c r="DJ20" i="27"/>
  <c r="DK20" i="27"/>
  <c r="DL20" i="27"/>
  <c r="DM20" i="27"/>
  <c r="DN20" i="27"/>
  <c r="DO20" i="27"/>
  <c r="DP20" i="27"/>
  <c r="DQ20" i="27"/>
  <c r="DR20" i="27"/>
  <c r="DS20" i="27"/>
  <c r="DT20" i="27"/>
  <c r="DU20" i="27"/>
  <c r="DV20" i="27"/>
  <c r="DW20" i="27"/>
  <c r="DX20" i="27"/>
  <c r="DY20" i="27"/>
  <c r="DZ20" i="27"/>
  <c r="EA20" i="27"/>
  <c r="EB20" i="27"/>
  <c r="EC20" i="27"/>
  <c r="ED20" i="27"/>
  <c r="EE20" i="27"/>
  <c r="EF20" i="27"/>
  <c r="EG20" i="27"/>
  <c r="EH20" i="27"/>
  <c r="EI20" i="27"/>
  <c r="EJ20" i="27"/>
  <c r="EK20" i="27"/>
  <c r="EM20" i="27"/>
  <c r="EN20" i="27"/>
  <c r="EO20" i="27"/>
  <c r="EP20" i="27"/>
  <c r="EQ20" i="27"/>
  <c r="ER20" i="27"/>
  <c r="ES20" i="27"/>
  <c r="ET20" i="27"/>
  <c r="EU20" i="27"/>
  <c r="EV20" i="27"/>
  <c r="EW20" i="27"/>
  <c r="EX20" i="27"/>
  <c r="EY20" i="27"/>
  <c r="EZ20" i="27"/>
  <c r="FA20" i="27"/>
  <c r="FB20" i="27"/>
  <c r="FC20" i="27"/>
  <c r="FD20" i="27"/>
  <c r="FE20" i="27"/>
  <c r="FF20" i="27"/>
  <c r="FG20" i="27"/>
  <c r="FH20" i="27"/>
  <c r="FI20" i="27"/>
  <c r="FJ20" i="27"/>
  <c r="FK20" i="27"/>
  <c r="FL20" i="27"/>
  <c r="FM20" i="27"/>
  <c r="FN20" i="27"/>
  <c r="FO20" i="27"/>
  <c r="FP20" i="27"/>
  <c r="FQ20" i="27"/>
  <c r="FR20" i="27"/>
  <c r="FS20" i="27"/>
  <c r="FT20" i="27"/>
  <c r="FU20" i="27"/>
  <c r="FV20" i="27"/>
  <c r="FW20" i="27"/>
  <c r="FX20" i="27"/>
  <c r="FY20" i="27"/>
  <c r="FZ20" i="27"/>
  <c r="GA20" i="27"/>
  <c r="GB20" i="27"/>
  <c r="GC20" i="27"/>
  <c r="GD20" i="27"/>
  <c r="GE20" i="27"/>
  <c r="GF20" i="27"/>
  <c r="GG20" i="27"/>
  <c r="GH20" i="27"/>
  <c r="GI20" i="27"/>
  <c r="GJ20" i="27"/>
  <c r="GK20" i="27"/>
  <c r="GM20" i="27"/>
  <c r="GN20" i="27"/>
  <c r="GO20" i="27"/>
  <c r="GP20" i="27"/>
  <c r="GQ20" i="27"/>
  <c r="GR20" i="27"/>
  <c r="GS20" i="27"/>
  <c r="GU20" i="27"/>
  <c r="GV20" i="27"/>
  <c r="DK8" i="37" s="1"/>
  <c r="C20" i="27"/>
  <c r="AB532" i="35"/>
  <c r="DJ4" i="37" l="1"/>
  <c r="DJ6" i="37" s="1"/>
  <c r="DJ8" i="37" s="1"/>
  <c r="DI4" i="37" l="1"/>
  <c r="DI6" i="37" s="1"/>
  <c r="GT11" i="27"/>
  <c r="GT20" i="27" s="1"/>
  <c r="DI8" i="37" l="1"/>
  <c r="DH4" i="37"/>
  <c r="DH6" i="37" s="1"/>
  <c r="DH8" i="37" s="1"/>
  <c r="DG4" i="37" l="1"/>
  <c r="DG6" i="37" s="1"/>
  <c r="DG8" i="37" s="1"/>
  <c r="DF4" i="37" l="1"/>
  <c r="DF6" i="37" s="1"/>
  <c r="DF8" i="37" s="1"/>
  <c r="DE4" i="37"/>
  <c r="DE6" i="37" s="1"/>
  <c r="DE8" i="37" s="1"/>
  <c r="DD4" i="37"/>
  <c r="DD6" i="37" s="1"/>
  <c r="DD8" i="37" s="1"/>
  <c r="DC4" i="37" l="1"/>
  <c r="DC6" i="37" s="1"/>
  <c r="DC8" i="37" s="1"/>
  <c r="DB4" i="37" l="1"/>
  <c r="DB6" i="37" s="1"/>
  <c r="DB8" i="37" s="1"/>
  <c r="GL12" i="27" l="1"/>
  <c r="GL20" i="27" s="1"/>
  <c r="DA4" i="37"/>
  <c r="DA6" i="37" s="1"/>
  <c r="DA8" i="37" l="1"/>
  <c r="CZ4" i="37"/>
  <c r="CZ6" i="37" s="1"/>
  <c r="CZ8" i="37" s="1"/>
  <c r="CY4" i="37"/>
  <c r="CY6" i="37" s="1"/>
  <c r="CY8" i="37" s="1"/>
  <c r="CX4" i="37"/>
  <c r="CX6" i="37" s="1"/>
  <c r="CX8" i="37" s="1"/>
  <c r="CW4" i="37" l="1"/>
  <c r="CW6" i="37" s="1"/>
  <c r="CW8" i="37" s="1"/>
  <c r="CV4" i="37" l="1"/>
  <c r="CV6" i="37" s="1"/>
  <c r="CV8" i="37" s="1"/>
  <c r="CU4" i="37" l="1"/>
  <c r="CU6" i="37" s="1"/>
  <c r="CU8" i="37" s="1"/>
  <c r="CT4" i="37"/>
  <c r="CT6" i="37" s="1"/>
  <c r="CT8" i="37" s="1"/>
  <c r="CS4" i="37" l="1"/>
  <c r="CS6" i="37" s="1"/>
  <c r="CS8" i="37" s="1"/>
  <c r="CR4" i="37" l="1"/>
  <c r="CR6" i="37" s="1"/>
  <c r="CR8" i="37" s="1"/>
  <c r="CQ4" i="37" l="1"/>
  <c r="CQ6" i="37" s="1"/>
  <c r="CQ8" i="37" s="1"/>
  <c r="CP4" i="37"/>
  <c r="CP6" i="37" s="1"/>
  <c r="CP8" i="37" s="1"/>
  <c r="CO4" i="37" l="1"/>
  <c r="CO6" i="37" s="1"/>
  <c r="CO8" i="37" s="1"/>
  <c r="CN4" i="37"/>
  <c r="CN6" i="37" s="1"/>
  <c r="CN8" i="37" s="1"/>
  <c r="CM4" i="37" l="1"/>
  <c r="CM6" i="37" s="1"/>
  <c r="CM8" i="37" s="1"/>
  <c r="CL4" i="37" l="1"/>
  <c r="CL6" i="37" s="1"/>
  <c r="CL8" i="37" s="1"/>
  <c r="CK4" i="37" l="1"/>
  <c r="CK6" i="37" s="1"/>
  <c r="CK8" i="37" s="1"/>
  <c r="CJ6" i="37" l="1"/>
  <c r="CJ8" i="37" s="1"/>
  <c r="CI6" i="37"/>
  <c r="CI8" i="37" s="1"/>
  <c r="CH6" i="37" l="1"/>
  <c r="CH8" i="37" s="1"/>
  <c r="CG6" i="37" l="1"/>
  <c r="CG8" i="37" s="1"/>
  <c r="CF6" i="37"/>
  <c r="CF8" i="37" s="1"/>
  <c r="CE6" i="37" l="1"/>
  <c r="CE8" i="37" s="1"/>
  <c r="CD6" i="37"/>
  <c r="CD8" i="37" s="1"/>
  <c r="CC6" i="37" l="1"/>
  <c r="CC8" i="37" s="1"/>
  <c r="CB4" i="37" l="1"/>
  <c r="CB6" i="37" s="1"/>
  <c r="CB8" i="37" s="1"/>
  <c r="CA6" i="37" l="1"/>
  <c r="CA8" i="37" s="1"/>
  <c r="BZ6" i="37"/>
  <c r="BZ8" i="37" s="1"/>
  <c r="BY6" i="37" l="1"/>
  <c r="BY8" i="37" s="1"/>
  <c r="BX6" i="37" l="1"/>
  <c r="BX8" i="37" s="1"/>
  <c r="BW6" i="37" l="1"/>
  <c r="BW8" i="37" s="1"/>
  <c r="BV6" i="37"/>
  <c r="BU6" i="37" l="1"/>
  <c r="BT6" i="37"/>
  <c r="BS6" i="37" l="1"/>
  <c r="BR6" i="37" l="1"/>
  <c r="BQ6" i="37" l="1"/>
  <c r="BP6" i="37" l="1"/>
  <c r="BO6" i="37"/>
  <c r="BN6" i="37" l="1"/>
  <c r="BZ4" i="27" l="1"/>
  <c r="BZ20" i="27" s="1"/>
  <c r="EL4" i="27"/>
  <c r="AO5" i="27"/>
  <c r="AO20" i="27" s="1"/>
  <c r="EL7" i="27"/>
  <c r="AK11" i="27"/>
  <c r="AK20" i="27" s="1"/>
  <c r="AZ11" i="27"/>
  <c r="AZ20" i="27" s="1"/>
  <c r="EL11" i="27"/>
  <c r="EL20" i="27" l="1"/>
  <c r="BM4" i="37"/>
  <c r="BM6" i="37" s="1"/>
  <c r="BL4" i="37"/>
  <c r="BL6" i="37" s="1"/>
  <c r="BK4" i="37" l="1"/>
  <c r="BK6" i="37" l="1"/>
  <c r="BJ6" i="37" l="1"/>
  <c r="BI6" i="37" l="1"/>
  <c r="BH6" i="37"/>
  <c r="BG6" i="37"/>
  <c r="BF6" i="37"/>
  <c r="BE6" i="37"/>
  <c r="BD6" i="37" l="1"/>
  <c r="BC6" i="37"/>
  <c r="BB6" i="37"/>
  <c r="BA6" i="37"/>
  <c r="AZ6" i="37"/>
  <c r="AY6" i="37"/>
  <c r="AX4" i="37" l="1"/>
  <c r="AX6" i="37" s="1"/>
  <c r="AW4" i="37" l="1"/>
  <c r="AW6" i="37" s="1"/>
  <c r="AV4" i="37"/>
  <c r="AV6" i="37" s="1"/>
  <c r="AU4" i="37" l="1"/>
  <c r="AU6" i="37" s="1"/>
  <c r="AT4" i="37"/>
  <c r="AT6" i="37" s="1"/>
  <c r="AS4" i="37"/>
  <c r="AS6" i="37" s="1"/>
  <c r="AR4" i="37"/>
  <c r="AR6" i="37" s="1"/>
  <c r="AQ4" i="37"/>
  <c r="AQ6" i="37" s="1"/>
  <c r="AP4" i="37"/>
  <c r="AP6" i="37" s="1"/>
  <c r="AO4" i="37"/>
  <c r="AO6" i="37" s="1"/>
  <c r="AN4" i="37" l="1"/>
  <c r="AN6" i="37" s="1"/>
  <c r="AM4" i="37"/>
  <c r="AM6" i="37" s="1"/>
  <c r="AL4" i="37"/>
  <c r="AL6" i="37" s="1"/>
  <c r="AK4" i="37"/>
  <c r="AK6" i="37" s="1"/>
  <c r="AJ4" i="37"/>
  <c r="AJ6" i="37" s="1"/>
  <c r="AI4" i="37" l="1"/>
  <c r="AI6" i="37" s="1"/>
  <c r="AH4" i="37" l="1"/>
  <c r="AH6" i="37" s="1"/>
  <c r="AG4" i="37"/>
  <c r="AG6" i="37" s="1"/>
  <c r="AF4" i="37"/>
  <c r="AF6" i="37" s="1"/>
  <c r="AE4" i="37"/>
  <c r="AE6" i="37" s="1"/>
  <c r="AD4" i="37"/>
  <c r="AD6" i="37" s="1"/>
  <c r="AC4" i="37" l="1"/>
  <c r="AC6" i="37" s="1"/>
  <c r="AB4" i="37"/>
  <c r="AB6" i="37" s="1"/>
  <c r="AA4" i="37"/>
  <c r="AA6" i="37" s="1"/>
  <c r="Z6" i="37"/>
  <c r="Y4" i="37" l="1"/>
  <c r="Y6" i="37" s="1"/>
  <c r="X6" i="37"/>
  <c r="W6" i="37"/>
  <c r="V6" i="37"/>
  <c r="U6" i="37" l="1"/>
  <c r="T6" i="37"/>
  <c r="S6" i="37" l="1"/>
  <c r="D6" i="37" l="1"/>
  <c r="E6" i="37"/>
  <c r="F6" i="37"/>
  <c r="G6" i="37"/>
  <c r="H6" i="37"/>
  <c r="I6" i="37"/>
  <c r="J6" i="37"/>
  <c r="K6" i="37"/>
  <c r="L6" i="37"/>
  <c r="M6" i="37"/>
  <c r="N6" i="37"/>
  <c r="O6" i="37"/>
  <c r="P6" i="37"/>
  <c r="Q6" i="37"/>
  <c r="R6" i="37"/>
  <c r="C6" i="37"/>
  <c r="AZ50" i="31" l="1"/>
  <c r="AZ49" i="31"/>
  <c r="AZ48" i="31"/>
  <c r="AZ47" i="31"/>
  <c r="AZ46" i="31"/>
  <c r="AZ45" i="31"/>
  <c r="AZ44" i="31"/>
  <c r="AZ43" i="31"/>
  <c r="AZ42" i="31"/>
  <c r="AZ41" i="31"/>
  <c r="AZ40" i="31"/>
  <c r="AZ39" i="31"/>
  <c r="AZ38" i="31"/>
  <c r="G55" i="31" l="1"/>
  <c r="K50" i="31"/>
  <c r="AY55" i="31"/>
  <c r="AS55" i="31"/>
  <c r="R55" i="31"/>
  <c r="I55" i="31"/>
  <c r="AW37" i="31"/>
  <c r="AV37" i="31" s="1"/>
  <c r="AV55" i="31" s="1"/>
  <c r="AQ37" i="31"/>
  <c r="AP37" i="31" s="1"/>
  <c r="AP55" i="31" s="1"/>
  <c r="AK37" i="31"/>
  <c r="AJ37" i="31" s="1"/>
  <c r="AJ55" i="31" s="1"/>
  <c r="AE37" i="31"/>
  <c r="AD37" i="31" s="1"/>
  <c r="AD55" i="31" s="1"/>
  <c r="Y37" i="31"/>
  <c r="X37" i="31" s="1"/>
  <c r="S37" i="31"/>
  <c r="U37" i="31" s="1"/>
  <c r="AZ37" i="31" s="1"/>
  <c r="S36" i="31"/>
  <c r="U36" i="31" s="1"/>
  <c r="AZ36" i="31" s="1"/>
  <c r="S34" i="31"/>
  <c r="U34" i="31" s="1"/>
  <c r="AZ34" i="31" s="1"/>
  <c r="BA33" i="31" l="1"/>
  <c r="AZ32" i="31"/>
  <c r="Y33" i="31"/>
  <c r="AA33" i="31" s="1"/>
  <c r="S33" i="31"/>
  <c r="U33" i="31" s="1"/>
  <c r="BA31" i="31"/>
  <c r="AZ30" i="31"/>
  <c r="X31" i="31"/>
  <c r="Y31" i="31" s="1"/>
  <c r="AA31" i="31" s="1"/>
  <c r="S31" i="31"/>
  <c r="U31" i="31" s="1"/>
  <c r="Y29" i="31"/>
  <c r="AA29" i="31" s="1"/>
  <c r="S29" i="31"/>
  <c r="U29" i="31" s="1"/>
  <c r="AA28" i="31"/>
  <c r="X28" i="31"/>
  <c r="S28" i="31"/>
  <c r="U28" i="31" s="1"/>
  <c r="S27" i="31"/>
  <c r="U27" i="31" s="1"/>
  <c r="AZ27" i="31" s="1"/>
  <c r="S26" i="31"/>
  <c r="U26" i="31" s="1"/>
  <c r="AZ26" i="31" s="1"/>
  <c r="S25" i="31"/>
  <c r="U25" i="31" s="1"/>
  <c r="AZ25" i="31" s="1"/>
  <c r="S24" i="31"/>
  <c r="U24" i="31" s="1"/>
  <c r="AZ24" i="31" s="1"/>
  <c r="BA21" i="31"/>
  <c r="X21" i="31"/>
  <c r="S21" i="31"/>
  <c r="U21" i="31" s="1"/>
  <c r="S19" i="31"/>
  <c r="U19" i="31" s="1"/>
  <c r="AZ19" i="31" s="1"/>
  <c r="S18" i="31"/>
  <c r="U18" i="31" s="1"/>
  <c r="AZ18" i="31" s="1"/>
  <c r="S15" i="31"/>
  <c r="U15" i="31" s="1"/>
  <c r="AZ15" i="31" s="1"/>
  <c r="BA14" i="31"/>
  <c r="Y14" i="31"/>
  <c r="AA14" i="31" s="1"/>
  <c r="S14" i="31"/>
  <c r="U14" i="31" s="1"/>
  <c r="AA13" i="31"/>
  <c r="S13" i="31"/>
  <c r="U13" i="31" s="1"/>
  <c r="BA9" i="31"/>
  <c r="AA9" i="31"/>
  <c r="S9" i="31"/>
  <c r="U9" i="31" s="1"/>
  <c r="S5" i="31"/>
  <c r="U5" i="31" s="1"/>
  <c r="BA17" i="31"/>
  <c r="BA16" i="31"/>
  <c r="K17" i="31"/>
  <c r="K18" i="31"/>
  <c r="BB18" i="31" s="1"/>
  <c r="BA35" i="31"/>
  <c r="Y35" i="31"/>
  <c r="AA35" i="31" s="1"/>
  <c r="S35" i="31"/>
  <c r="U35" i="31" s="1"/>
  <c r="BA22" i="31"/>
  <c r="AM22" i="31"/>
  <c r="AM55" i="31" s="1"/>
  <c r="AE22" i="31"/>
  <c r="AG22" i="31" s="1"/>
  <c r="Y22" i="31"/>
  <c r="AA22" i="31" s="1"/>
  <c r="S22" i="31"/>
  <c r="U22" i="31" s="1"/>
  <c r="Y16" i="31"/>
  <c r="AA16" i="31" s="1"/>
  <c r="S16" i="31"/>
  <c r="U16" i="31" s="1"/>
  <c r="AG16" i="31"/>
  <c r="S12" i="31"/>
  <c r="U12" i="31" s="1"/>
  <c r="AA12" i="31"/>
  <c r="S11" i="31"/>
  <c r="U11" i="31" s="1"/>
  <c r="AA11" i="31"/>
  <c r="S10" i="31"/>
  <c r="U10" i="31" s="1"/>
  <c r="AZ10" i="31" s="1"/>
  <c r="AA8" i="31"/>
  <c r="AA7" i="31"/>
  <c r="AG6" i="31"/>
  <c r="Y6" i="31"/>
  <c r="AA6" i="31" s="1"/>
  <c r="S8" i="31"/>
  <c r="U8" i="31" s="1"/>
  <c r="S7" i="31"/>
  <c r="U7" i="31" s="1"/>
  <c r="S6" i="31"/>
  <c r="U6" i="31" s="1"/>
  <c r="BA6" i="31"/>
  <c r="M55" i="31"/>
  <c r="K49" i="31"/>
  <c r="K48" i="31"/>
  <c r="K47" i="31"/>
  <c r="K46" i="31"/>
  <c r="K45" i="31"/>
  <c r="K44" i="31"/>
  <c r="K43" i="31"/>
  <c r="K42" i="31"/>
  <c r="K41" i="31"/>
  <c r="K40" i="31"/>
  <c r="K39" i="31"/>
  <c r="J38" i="31"/>
  <c r="K38" i="31" s="1"/>
  <c r="J37" i="31"/>
  <c r="K37" i="31" s="1"/>
  <c r="BB37" i="31" s="1"/>
  <c r="K36" i="31"/>
  <c r="BB36" i="31" s="1"/>
  <c r="K35" i="31"/>
  <c r="K34" i="31"/>
  <c r="BB34" i="31" s="1"/>
  <c r="K33" i="31"/>
  <c r="K32" i="31"/>
  <c r="K31" i="31"/>
  <c r="K30" i="31"/>
  <c r="K29" i="31"/>
  <c r="BB29" i="31" s="1"/>
  <c r="K28" i="31"/>
  <c r="BB28" i="31" s="1"/>
  <c r="K27" i="31"/>
  <c r="BB27" i="31" s="1"/>
  <c r="K26" i="31"/>
  <c r="BB26" i="31" s="1"/>
  <c r="K25" i="31"/>
  <c r="BB25" i="31" s="1"/>
  <c r="K24" i="31"/>
  <c r="BB24" i="31" s="1"/>
  <c r="K23" i="31"/>
  <c r="K22" i="31"/>
  <c r="K21" i="31"/>
  <c r="K20" i="31"/>
  <c r="K19" i="31"/>
  <c r="BB19" i="31" s="1"/>
  <c r="K16" i="31"/>
  <c r="K15" i="31"/>
  <c r="BB15" i="31" s="1"/>
  <c r="K14" i="31"/>
  <c r="K13" i="31"/>
  <c r="BB13" i="31" s="1"/>
  <c r="K12" i="31"/>
  <c r="BB12" i="31" s="1"/>
  <c r="K11" i="31"/>
  <c r="BB11" i="31" s="1"/>
  <c r="K10" i="31"/>
  <c r="BB10" i="31" s="1"/>
  <c r="K9" i="31"/>
  <c r="J8" i="31"/>
  <c r="K7" i="31"/>
  <c r="BB7" i="31" s="1"/>
  <c r="K6" i="31"/>
  <c r="K5" i="31"/>
  <c r="Y21" i="31" l="1"/>
  <c r="AA21" i="31" s="1"/>
  <c r="AZ21" i="31" s="1"/>
  <c r="X55" i="31"/>
  <c r="BB5" i="31"/>
  <c r="AZ5" i="31"/>
  <c r="U55" i="31"/>
  <c r="AG55" i="31"/>
  <c r="K8" i="31"/>
  <c r="BB8" i="31" s="1"/>
  <c r="J55" i="31"/>
  <c r="AZ33" i="31"/>
  <c r="AZ29" i="31"/>
  <c r="BB21" i="31"/>
  <c r="BB31" i="31"/>
  <c r="BB9" i="31"/>
  <c r="AZ28" i="31"/>
  <c r="BB33" i="31"/>
  <c r="AZ31" i="31"/>
  <c r="BB16" i="31"/>
  <c r="AZ16" i="31"/>
  <c r="AZ35" i="31"/>
  <c r="AZ13" i="31"/>
  <c r="BB17" i="31"/>
  <c r="AZ14" i="31"/>
  <c r="BB14" i="31"/>
  <c r="AZ9" i="31"/>
  <c r="AZ22" i="31"/>
  <c r="BB22" i="31"/>
  <c r="BB35" i="31"/>
  <c r="AZ7" i="31"/>
  <c r="AZ6" i="31"/>
  <c r="AZ8" i="31"/>
  <c r="AZ12" i="31"/>
  <c r="AZ11" i="31"/>
  <c r="BB6" i="31"/>
  <c r="BB55" i="31" l="1"/>
  <c r="AA55" i="31"/>
  <c r="K55" i="31"/>
  <c r="AZ55" i="31"/>
  <c r="H425" i="20" l="1"/>
  <c r="L425" i="20"/>
  <c r="H432" i="20"/>
  <c r="L432" i="20"/>
  <c r="H943" i="20"/>
  <c r="H1555" i="20"/>
  <c r="H5170" i="20"/>
  <c r="H5171" i="20"/>
  <c r="H5172" i="20"/>
  <c r="K5277" i="20"/>
  <c r="K5278" i="20"/>
  <c r="K5279" i="20"/>
  <c r="K5280" i="20"/>
  <c r="N5280" i="20"/>
  <c r="K5281" i="20"/>
  <c r="K5282" i="20"/>
  <c r="K5283" i="20"/>
  <c r="I5284" i="20"/>
  <c r="K5284" i="20" s="1"/>
  <c r="I5285" i="20"/>
  <c r="K5285" i="20" s="1"/>
  <c r="K5286" i="20"/>
  <c r="I5287" i="20"/>
  <c r="K5287" i="20" s="1"/>
  <c r="I5288" i="20"/>
  <c r="K5288" i="20" s="1"/>
  <c r="I5289" i="20"/>
  <c r="K5289" i="20" s="1"/>
  <c r="I5290" i="20"/>
  <c r="K5290" i="20" s="1"/>
  <c r="I5291" i="20"/>
  <c r="K5291" i="20" s="1"/>
  <c r="I5292" i="20"/>
  <c r="K5292" i="20" s="1"/>
  <c r="K5293" i="20"/>
  <c r="I5294" i="20"/>
  <c r="K5294" i="20" s="1"/>
  <c r="I5295" i="20"/>
  <c r="K5295" i="20" s="1"/>
  <c r="I5296" i="20"/>
  <c r="K5296" i="20" s="1"/>
  <c r="D5297" i="2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tc={C3169E17-F3BE-4F38-A5D0-851DEE485968}</author>
  </authors>
  <commentList>
    <comment ref="H8" authorId="0" shapeId="0" xr:uid="{C3169E17-F3BE-4F38-A5D0-851DEE485968}">
      <text>
        <t>[Comentário encadeado]
Sua versão do Excel permite que você leia este comentário encadeado, no entanto, as edições serão removidas se o arquivo for aberto em uma versão mais recente do Excel. Saiba mais: https://go.microsoft.com/fwlink/?linkid=870924
Comentário:
    ESTAVA 01/10</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NovaFertil</author>
  </authors>
  <commentList>
    <comment ref="AA28" authorId="0" shapeId="0" xr:uid="{80D6961C-B6BF-4F26-8E05-1D36FD27A834}">
      <text>
        <r>
          <rPr>
            <b/>
            <sz val="9"/>
            <color indexed="81"/>
            <rFont val="Segoe UI"/>
            <family val="2"/>
          </rPr>
          <t>NovaFertil:</t>
        </r>
        <r>
          <rPr>
            <sz val="9"/>
            <color indexed="81"/>
            <rFont val="Segoe UI"/>
            <family val="2"/>
          </rPr>
          <t xml:space="preserve">
Esse pagto teve desconto R$ 3.998,63</t>
        </r>
      </text>
    </comment>
    <comment ref="U29" authorId="0" shapeId="0" xr:uid="{3927E440-EB2E-42E1-AED5-DC8C44B888F0}">
      <text>
        <r>
          <rPr>
            <b/>
            <sz val="9"/>
            <color indexed="81"/>
            <rFont val="Segoe UI"/>
            <family val="2"/>
          </rPr>
          <t>NovaFertil:</t>
        </r>
        <r>
          <rPr>
            <sz val="9"/>
            <color indexed="81"/>
            <rFont val="Segoe UI"/>
            <family val="2"/>
          </rPr>
          <t xml:space="preserve">
ABATIMENTO DE $ 1.408,00 x 5,8690 = R$ 8.263,552 - DE CREDITO QUE TINHAMOS COM FORNECEDOR</t>
        </r>
      </text>
    </comment>
  </commentList>
</comments>
</file>

<file path=xl/sharedStrings.xml><?xml version="1.0" encoding="utf-8"?>
<sst xmlns="http://schemas.openxmlformats.org/spreadsheetml/2006/main" count="45756" uniqueCount="11713">
  <si>
    <t>FORNECEDOR</t>
  </si>
  <si>
    <t>DOCUMENTO</t>
  </si>
  <si>
    <t>MOEDA</t>
  </si>
  <si>
    <t>VALOR</t>
  </si>
  <si>
    <t>VALOR PAGO</t>
  </si>
  <si>
    <t>VALOR A PAGAR</t>
  </si>
  <si>
    <t>CENTRO CUSTO</t>
  </si>
  <si>
    <t>OBS</t>
  </si>
  <si>
    <t>CONMAIS SERVICOS CONTABEIS LTDA</t>
  </si>
  <si>
    <t>NFS-e ???????</t>
  </si>
  <si>
    <t xml:space="preserve">R$ </t>
  </si>
  <si>
    <t>ANDERSON NOGUEIRA DE BRITO 83849734153</t>
  </si>
  <si>
    <t>PAIAGUAS PARTICIPACOES E ADMINISTRACAO LTDA</t>
  </si>
  <si>
    <t>BIG BAG BRASIL EMBALAGENS LTDA</t>
  </si>
  <si>
    <t>MARLIM AZUL COMERCIO E TRANSP DE PETROLEO E DERIVADOS LTDA</t>
  </si>
  <si>
    <t>MS COMERCIO DE DERIVADOS PETROLEO LTDA</t>
  </si>
  <si>
    <t>RDM TRANSPORTES E LOGISTICA LTDA</t>
  </si>
  <si>
    <t>GLOBAL PARTS LTDA</t>
  </si>
  <si>
    <t xml:space="preserve">USD </t>
  </si>
  <si>
    <t>BRUNA ZARPELON</t>
  </si>
  <si>
    <t>PRO-LABORE - ??/2023</t>
  </si>
  <si>
    <t>REEMB-??/2023</t>
  </si>
  <si>
    <t>RUHLING S.S. CONSULTORES E AUDITORES ASSESSORIA E AUDITORIA</t>
  </si>
  <si>
    <t>COMANDO DA AERONAUTICA</t>
  </si>
  <si>
    <t>FAT - ????? (DECEA)</t>
  </si>
  <si>
    <t>COMPANHIA EXCELSIOR DE SEGUROS</t>
  </si>
  <si>
    <t>APOLICE N 02350002693</t>
  </si>
  <si>
    <t>JAGUAR VIGILANCIA E SEGURANCA PRIVADA EIRELI</t>
  </si>
  <si>
    <t>CENTRO EMPRESARIAL PAIAGUAS</t>
  </si>
  <si>
    <t>AEROPREST COMERCIO DE DERIVADOS DE PETROLEO LTDA</t>
  </si>
  <si>
    <t>FUNDO DE GARANTIA DO TEMPO DE SERVIÇO</t>
  </si>
  <si>
    <t>FGTS-??/2023</t>
  </si>
  <si>
    <t>OCP FERTILIZANTES LTDA</t>
  </si>
  <si>
    <t>2A CONTABILIDADE E ASSESSORIA LTDA</t>
  </si>
  <si>
    <t>DEPL WEB DESENVOLVIMENTO DE SITES, CONSULTORIA E ARQUITETURA LTDA</t>
  </si>
  <si>
    <t>NFS-e ????</t>
  </si>
  <si>
    <t>MARISTA CENTRO DE NEGOCIOS LTDA</t>
  </si>
  <si>
    <t>ARQUIVEI SERVICOS ON LINE LTDA</t>
  </si>
  <si>
    <t>DELTA CONTABILIDADE LTDA</t>
  </si>
  <si>
    <t>NK AGRO LTDA</t>
  </si>
  <si>
    <t>TELETURBO SERVICOS DE TELECOMUNICACOES LTDA</t>
  </si>
  <si>
    <t>BOL ???/2023</t>
  </si>
  <si>
    <t>SEM PARAR INSTITUICAO DE PAGAMENTO LTDA</t>
  </si>
  <si>
    <t>PETRO SAPPER CUIABA LTDA</t>
  </si>
  <si>
    <t>BRADESCO SAUDE S/A</t>
  </si>
  <si>
    <t>APOLICE N. 841443</t>
  </si>
  <si>
    <t>UNIAO TAXI AEREO LTDA</t>
  </si>
  <si>
    <t>NFS-e ?????</t>
  </si>
  <si>
    <t>MICHELE R. MACHADO E CIA LTDA</t>
  </si>
  <si>
    <t>MICRORAR INFORMATICA - EIRELI</t>
  </si>
  <si>
    <t>NF ?????</t>
  </si>
  <si>
    <t>RECEITA FEDERAL</t>
  </si>
  <si>
    <t>MINISTERIO DA FAZENDA</t>
  </si>
  <si>
    <t>DARF - IRRF - ??/2023</t>
  </si>
  <si>
    <t>SUPERLINK TELECOM LTDA</t>
  </si>
  <si>
    <t>BOL - Internet Barracao</t>
  </si>
  <si>
    <t>EMPRESA BRASILEIRA DE INFRAESTRUTURA AEROPORTUARIA - INFRAERO</t>
  </si>
  <si>
    <t>FAT - ????? (INFRAERO)</t>
  </si>
  <si>
    <t>ANDERSON DA PAIXAO SILVA</t>
  </si>
  <si>
    <t>FOLHA-09/2023</t>
  </si>
  <si>
    <t>BENEDITO JOSE DA SILVA</t>
  </si>
  <si>
    <t>BETHINA DA SILVA CRUZ</t>
  </si>
  <si>
    <t>FLAVIA DA PENHA BUENO BRITO</t>
  </si>
  <si>
    <t>HELTON PEREIRA</t>
  </si>
  <si>
    <t>LETICIA FERNANDES BRITES</t>
  </si>
  <si>
    <t>MARIA IZABEL DA SILVA</t>
  </si>
  <si>
    <t>VINICIUS RAFAEL PANICIO PEREIRA</t>
  </si>
  <si>
    <t>VIVIANE DE OLIVEIRA DA SILVA</t>
  </si>
  <si>
    <t>BRUNA YSABELA SANTOS MONTEIRO</t>
  </si>
  <si>
    <t>PEDRO JOSE DE ALMEIDA NETO</t>
  </si>
  <si>
    <t>VT - 10/2023</t>
  </si>
  <si>
    <t>ANDRE LUIZ FIATZ JUNIOR</t>
  </si>
  <si>
    <t>BOL 0001660471</t>
  </si>
  <si>
    <t>RUNWAY COMPONENTES AERONAUTICOS LTDA</t>
  </si>
  <si>
    <t>NFS-E ???</t>
  </si>
  <si>
    <t>BOL ??????</t>
  </si>
  <si>
    <t>NFS-E ?????????</t>
  </si>
  <si>
    <t>BOL - HON2023-09</t>
  </si>
  <si>
    <t>SPIAKI SALGADOS E BUFFET LTDA</t>
  </si>
  <si>
    <t>NF1200 (C.CREDITO)</t>
  </si>
  <si>
    <t>DARF G.PREV. 09/2023</t>
  </si>
  <si>
    <t>FOLHA-10/2023</t>
  </si>
  <si>
    <t>VT - 11/2023</t>
  </si>
  <si>
    <t>BOL 0001660472</t>
  </si>
  <si>
    <t>NFS-E ????</t>
  </si>
  <si>
    <t>BOL 167642</t>
  </si>
  <si>
    <t>BOL - HON2023-10</t>
  </si>
  <si>
    <t>DARF G.PREV. 10/2023</t>
  </si>
  <si>
    <t>FOLHA-11/2023</t>
  </si>
  <si>
    <t>VT - 12/2023</t>
  </si>
  <si>
    <t>ELEVA QUIMICA LTDA</t>
  </si>
  <si>
    <t>FOLHA - 11/2023</t>
  </si>
  <si>
    <t>BOL 0001660473</t>
  </si>
  <si>
    <t>BOL - HON2023-11</t>
  </si>
  <si>
    <t>DARF G.PREV. 11/2023</t>
  </si>
  <si>
    <t>FOLHA-12/2023</t>
  </si>
  <si>
    <t>FOLHA- 12/2023</t>
  </si>
  <si>
    <t>VT - 01/2024</t>
  </si>
  <si>
    <t>FOLHA - 12/2023</t>
  </si>
  <si>
    <t>FOLHA-??/2023</t>
  </si>
  <si>
    <t>BOL 0001660474</t>
  </si>
  <si>
    <t>DARF G.PREV. 0?/2023</t>
  </si>
  <si>
    <t>DARF G.PREV. 12/2023</t>
  </si>
  <si>
    <t>VT - ??/2023</t>
  </si>
  <si>
    <t>BOL 0001660475</t>
  </si>
  <si>
    <t>BOL 0001660476</t>
  </si>
  <si>
    <t>FILIAL</t>
  </si>
  <si>
    <t>TAXA</t>
  </si>
  <si>
    <t>CAMBIO TAXA</t>
  </si>
  <si>
    <t>BB</t>
  </si>
  <si>
    <t>ITAU</t>
  </si>
  <si>
    <t>STATUS</t>
  </si>
  <si>
    <t>CLIENTE</t>
  </si>
  <si>
    <t>EMISSAO</t>
  </si>
  <si>
    <t>PRODUTO</t>
  </si>
  <si>
    <t>CAMBIO</t>
  </si>
  <si>
    <t>VALOR UNIT.</t>
  </si>
  <si>
    <t>VALOR PRODUTO</t>
  </si>
  <si>
    <t>INCONFORMIDADE</t>
  </si>
  <si>
    <t>VALOR INCONFORMIDADE</t>
  </si>
  <si>
    <t>0 - Orcamento</t>
  </si>
  <si>
    <t>REAL</t>
  </si>
  <si>
    <t>KCL</t>
  </si>
  <si>
    <t>2 - Faturado</t>
  </si>
  <si>
    <t>PRONTO</t>
  </si>
  <si>
    <t>ALEXANDRE AUGUSTIN E OUTRO</t>
  </si>
  <si>
    <t>PTAX</t>
  </si>
  <si>
    <t>SAM GR</t>
  </si>
  <si>
    <t>MAP 12.61</t>
  </si>
  <si>
    <t>GUSTAVO VIGANO PICCOLI</t>
  </si>
  <si>
    <t>QDE VENDIDA</t>
  </si>
  <si>
    <t>QDE A VENDER</t>
  </si>
  <si>
    <t>ENBEL S.A.</t>
  </si>
  <si>
    <t>SUBCONTAS (CC)</t>
  </si>
  <si>
    <t>DADOS PEDIDOS DE COMPRAS</t>
  </si>
  <si>
    <t>DADOS PEDIDOS DE VENDAS</t>
  </si>
  <si>
    <t>USD</t>
  </si>
  <si>
    <t>BESTWIN TRADE HK LIMITED</t>
  </si>
  <si>
    <t>G10 TRANSPORTES LTDA</t>
  </si>
  <si>
    <t>JCL JANDOTTI TRANSPORTES E LOGISTICA LTDA</t>
  </si>
  <si>
    <t>FRIBON TRANSPORTES LTDA</t>
  </si>
  <si>
    <t>COSTA E TAVARES TRANSPORTES RODOVIARIOS DE CARGAS LTDA</t>
  </si>
  <si>
    <t>RODOFROTA TRANSPORTES RODOVIARIOS E LOGISTICA LTDA EPP</t>
  </si>
  <si>
    <t>LENARGE TRANSPORTES E SERVICOS LTDA</t>
  </si>
  <si>
    <t>MIC OPERACOES BAIXADA SANTISTA LTDA</t>
  </si>
  <si>
    <t>CLAUDIO AEROPECAS E MANUT. AER. LTDA</t>
  </si>
  <si>
    <t>FAT - 1810844</t>
  </si>
  <si>
    <t>FAT - 7440</t>
  </si>
  <si>
    <t>FAT - 7441</t>
  </si>
  <si>
    <t>FAT - 27881</t>
  </si>
  <si>
    <t>FAT - 27880</t>
  </si>
  <si>
    <t>FAT - 499965</t>
  </si>
  <si>
    <t>NFS-E 89606</t>
  </si>
  <si>
    <t>NFS-E 89612</t>
  </si>
  <si>
    <t>NFS-E 89506</t>
  </si>
  <si>
    <t>NFS-E 89614</t>
  </si>
  <si>
    <t>NFS-E 89707</t>
  </si>
  <si>
    <t>FAT - 24760</t>
  </si>
  <si>
    <t>FAT- 218939</t>
  </si>
  <si>
    <t>NFS-e 10832</t>
  </si>
  <si>
    <t>FAT - 28235</t>
  </si>
  <si>
    <t>FAT - 28236</t>
  </si>
  <si>
    <t>FAT - 001156945</t>
  </si>
  <si>
    <t>FAT - 001156946</t>
  </si>
  <si>
    <t>FAT - 001156947</t>
  </si>
  <si>
    <t>FAT - 001156948</t>
  </si>
  <si>
    <t>FERIAS</t>
  </si>
  <si>
    <t>NFS-E 1363 (MV LONGEVITY DIVA)</t>
  </si>
  <si>
    <t>FAT - 001157037</t>
  </si>
  <si>
    <t>FAT - 001157036</t>
  </si>
  <si>
    <t>FAT - 001157038</t>
  </si>
  <si>
    <t>NF 11596/001</t>
  </si>
  <si>
    <t>NF36019/001</t>
  </si>
  <si>
    <t>NF14997/001</t>
  </si>
  <si>
    <t>FAT - 1813412</t>
  </si>
  <si>
    <t>FAT - 28315</t>
  </si>
  <si>
    <t>36028/001</t>
  </si>
  <si>
    <t>47409/001</t>
  </si>
  <si>
    <t>NFS-e 6938</t>
  </si>
  <si>
    <t>30894/001</t>
  </si>
  <si>
    <t>NF 34798/001</t>
  </si>
  <si>
    <t>11224/001</t>
  </si>
  <si>
    <t>Despesas Administrativas</t>
  </si>
  <si>
    <t>Peças</t>
  </si>
  <si>
    <t>Hangaragem</t>
  </si>
  <si>
    <t>Serviços Contratados</t>
  </si>
  <si>
    <t>Importação</t>
  </si>
  <si>
    <t xml:space="preserve">Salário e Ordenados </t>
  </si>
  <si>
    <t>Seguro</t>
  </si>
  <si>
    <t>Segurança/Vigilancia</t>
  </si>
  <si>
    <t xml:space="preserve">Aluguel </t>
  </si>
  <si>
    <t>Contabilidade</t>
  </si>
  <si>
    <t>Aluguel</t>
  </si>
  <si>
    <t>Despesas C/Viagens</t>
  </si>
  <si>
    <t xml:space="preserve">Combustíveis E Lubrificantes </t>
  </si>
  <si>
    <t>Vendas</t>
  </si>
  <si>
    <t>Fretes S/Vendas</t>
  </si>
  <si>
    <t>Desp. Com Aeronave</t>
  </si>
  <si>
    <t>Entidade De Classe</t>
  </si>
  <si>
    <t>Despesas C/ Pessoal</t>
  </si>
  <si>
    <t xml:space="preserve">Salário E Ordenados </t>
  </si>
  <si>
    <t>Despesas C/Pessoal</t>
  </si>
  <si>
    <t>Vale Transporte</t>
  </si>
  <si>
    <t>Ferias</t>
  </si>
  <si>
    <t>Despesas De Importacao</t>
  </si>
  <si>
    <t>Pro Labore</t>
  </si>
  <si>
    <t>Telefone E Internet</t>
  </si>
  <si>
    <t>Despesas C/Aeronave</t>
  </si>
  <si>
    <t>Pedagio/Estacionamento</t>
  </si>
  <si>
    <t>Fgts</t>
  </si>
  <si>
    <t>Software E Sistemas</t>
  </si>
  <si>
    <t>Lanches E Refeições</t>
  </si>
  <si>
    <t>Assistencia Medica E Social</t>
  </si>
  <si>
    <t>Locação De Equipamentos</t>
  </si>
  <si>
    <t>Inss S/ Folha</t>
  </si>
  <si>
    <t>Irrf S/ Folha</t>
  </si>
  <si>
    <t>CASHFLOW - PAGAMENTOS EFETIVADOS</t>
  </si>
  <si>
    <t>DESPESA SEM VALOR FISCAL CNPJ E CPF</t>
  </si>
  <si>
    <t>SINDICATO DOS DESPACHANTES ADUANEIROS DOS ESTADOS DO PARANA E SANTA CATARINA</t>
  </si>
  <si>
    <t>COMERCIAL AMAZONIA 11 DE PETROLEO EIRELI</t>
  </si>
  <si>
    <t>ENERGISA MATO GROSSO - DISTRIBUIDORA DE ENERGIA S.A.</t>
  </si>
  <si>
    <t>COMERCIAL AMAZONIA 04 DE PETROLEO EIRELI</t>
  </si>
  <si>
    <t>ODSON R R DA SILVA ME</t>
  </si>
  <si>
    <t>HOLAMBELO CUIABA FLORES E PLANTAS LTDA</t>
  </si>
  <si>
    <t>JGJ COMERCIO DE PETROLEO LTDA</t>
  </si>
  <si>
    <t>ATACADAO S.A.</t>
  </si>
  <si>
    <t>COMERCIAL AMAZONIA DE PETROLEO EIRELI</t>
  </si>
  <si>
    <t>AVENIDA PALACE HOTEL LTDA</t>
  </si>
  <si>
    <t>ONNO LOGISTICA LTDA</t>
  </si>
  <si>
    <t>TRANSPORTADORA BRASIL CENTRAL LTDA</t>
  </si>
  <si>
    <t>INTERFERTIL FERTILIZANTES LTDA</t>
  </si>
  <si>
    <t>ANDALI SA</t>
  </si>
  <si>
    <t>CLICKSIGN GESTAO DE DOCUMENTOS S/A</t>
  </si>
  <si>
    <t>ADUBOS SUDOESTE LTDA</t>
  </si>
  <si>
    <t>COOPERATIVA DE TRANSPORTE DE CARGAS EM GERAL - COTRACARG</t>
  </si>
  <si>
    <t>CAMPO RICO BRASIL COMERCIO DE FERTILIZANTES S.A.</t>
  </si>
  <si>
    <t>NOVATEX ARMAZENS GERAIS LTDA</t>
  </si>
  <si>
    <t>TELEFONICA BRASIL S.A.</t>
  </si>
  <si>
    <t>RODOGREEN TRANSPORTES E LOGISTICA EIRELI</t>
  </si>
  <si>
    <t>BANCO DO BRASIL</t>
  </si>
  <si>
    <t>ZPORT OPERADORES PORTUARIOS LTDA</t>
  </si>
  <si>
    <t>BUNGE ALIMENTOS S/A</t>
  </si>
  <si>
    <t>SECRETARIA DE FAZENDA DE MATO GROSSO</t>
  </si>
  <si>
    <t>UNI-Z OPERACOES PORTUARIAS LTDA</t>
  </si>
  <si>
    <t>BELLUNO LOGISTICA E TRANSPORTES LTDA</t>
  </si>
  <si>
    <t>FAZ ARMAZENS GERAIS LTDA</t>
  </si>
  <si>
    <t>SODEXO PASS DO BRASIL SERVICOS E COMERCIO S.A.</t>
  </si>
  <si>
    <t>APOENA CANGUSSU BRITO</t>
  </si>
  <si>
    <t>LUCIANO COELHO PEREIRA</t>
  </si>
  <si>
    <t>GLOBAL LOGISTICA E TRANSPORTE LTDA</t>
  </si>
  <si>
    <t>GIRUS MERCANTIL LTDA</t>
  </si>
  <si>
    <t>S.L.L. MACHADO SERVICOS EM SEGURANCA E MEDICINA DO TRABALHO EIRELI</t>
  </si>
  <si>
    <t>PIONEIRO COMBUSTIVEIS LTDA</t>
  </si>
  <si>
    <t>FOSPAR S/A</t>
  </si>
  <si>
    <t>MS COMERCIO DE MATERIAIS E ARTIGOS DE PAPELARIA EI</t>
  </si>
  <si>
    <t>L F C KARKLE  REPRESENTACOES</t>
  </si>
  <si>
    <t>ESTADO DE GOIAS SECRETARIA DA ECONOMIA</t>
  </si>
  <si>
    <t>GUIA NACIONAL DE RECOLHIMENTO DE TRIBUTOS ESTADUAIS</t>
  </si>
  <si>
    <t>HOTEL PERONDI LTDA ME</t>
  </si>
  <si>
    <t>SERVICO PUBLICO FEDERAL (MINISTERIO DOS TRANSPORTES)</t>
  </si>
  <si>
    <t>MONICA CRISTINA DA SILVA NASCIMENTO</t>
  </si>
  <si>
    <t>KELLY MEIRE DOS REIS 69315892100</t>
  </si>
  <si>
    <t>DATA VENC.</t>
  </si>
  <si>
    <t>DATA PAGTO</t>
  </si>
  <si>
    <t>NF479 (C. CREDITO)</t>
  </si>
  <si>
    <t>NFS-e 15</t>
  </si>
  <si>
    <t>JUROS</t>
  </si>
  <si>
    <t>DESCONTO</t>
  </si>
  <si>
    <t>BANCO PAGTO</t>
  </si>
  <si>
    <t>237 - BRA (CC)</t>
  </si>
  <si>
    <t>748- C. CRED SICREDI - APOENA BRITO</t>
  </si>
  <si>
    <t>748- C. CRED SICREDI - LUCIANO COELHO</t>
  </si>
  <si>
    <t>001- C. CRED BB - ANDERSON</t>
  </si>
  <si>
    <t>001- C. CRED BB - APOENA</t>
  </si>
  <si>
    <t>001- C. CRED BB - VINICIUS</t>
  </si>
  <si>
    <t>341 - ITAU (CC)</t>
  </si>
  <si>
    <t>748 - SICREDI (CC)</t>
  </si>
  <si>
    <t>001- C. CRED BB - PEDRO</t>
  </si>
  <si>
    <t>ALUGUEL</t>
  </si>
  <si>
    <t>FGTS</t>
  </si>
  <si>
    <t>TELEFONE E INTERNET</t>
  </si>
  <si>
    <t>PASSAGENS</t>
  </si>
  <si>
    <t>MANUTENCAO E REPAROS</t>
  </si>
  <si>
    <t>DEVOLUCAO FINANCEIRA</t>
  </si>
  <si>
    <t>CONTABILIDADE</t>
  </si>
  <si>
    <t>VENDAS</t>
  </si>
  <si>
    <t>ENERGIA</t>
  </si>
  <si>
    <t>TAXA CONDOMINIO</t>
  </si>
  <si>
    <t>NFS-e  60</t>
  </si>
  <si>
    <t>BOL - HON2023-08</t>
  </si>
  <si>
    <t>FAT - 18266</t>
  </si>
  <si>
    <t>FGTS-08/2023</t>
  </si>
  <si>
    <t>FAT - 549849094 (C. CREDITO)</t>
  </si>
  <si>
    <t>COOPERATIVA AGROINDUSTRIAL DOS PRODUTORES RURAIS DO SUDOESTE GOIANO</t>
  </si>
  <si>
    <t>SENDAS DISTRIBUIDORA S/A LJ192</t>
  </si>
  <si>
    <t>TODIMO MATERIAIS P/CONSTRUCAO S/A</t>
  </si>
  <si>
    <t>NESTLE BRASIL LTDA</t>
  </si>
  <si>
    <t>PARIS &amp; PARIS LTDA</t>
  </si>
  <si>
    <t>ZPORT APOIO PORTUARIO LTDA</t>
  </si>
  <si>
    <t>BOL 0001660470</t>
  </si>
  <si>
    <t>MAERSK BRASIL BRASMAR LTDA</t>
  </si>
  <si>
    <t>NFS-E 30</t>
  </si>
  <si>
    <t>SEVEN - ADMINISTRACAO E PARTICIPACAO LTDA</t>
  </si>
  <si>
    <t>PRADO DUARTE &amp;amp; CIA LTDA</t>
  </si>
  <si>
    <t>METROPOLITANO COM DE COMBUSTIVEIS E DERIVADOS LTDA</t>
  </si>
  <si>
    <t>LAP - LOGISTICA ADUANEIRA PARANAGUA LTDA.</t>
  </si>
  <si>
    <t>PAIAGUAS HOTEIS LTDA</t>
  </si>
  <si>
    <t>GRM COMERCIO IMPORTACAO E EXPORT DE ARTIG DE FESTAS LTDA ME</t>
  </si>
  <si>
    <t>LFX SERVICOS DE TRANSPORTE LTDA (17.330.803/0001-07)</t>
  </si>
  <si>
    <t>FIX COMERCIAL LTDA</t>
  </si>
  <si>
    <t>MULTIBAR COM PROD P HOTEIS E REST LTDA</t>
  </si>
  <si>
    <t>HAVAN S.A.</t>
  </si>
  <si>
    <t>CLAUDIA LUCIA NOVAKOWSKI 75282321904</t>
  </si>
  <si>
    <t>NFS-E 49</t>
  </si>
  <si>
    <t>WALL CENTER CONSTRUCAO E ACABAMENTO LTDA</t>
  </si>
  <si>
    <t>MEGA COMBUSTIVEL E TRANSPORTES  EIRELI</t>
  </si>
  <si>
    <t>ITERUM COMERCIO INTERNACIONAL LTDA</t>
  </si>
  <si>
    <t>NFS-E 105</t>
  </si>
  <si>
    <t>LOGIMODAL OPERACOES LOGISTICAS LTDA</t>
  </si>
  <si>
    <t>PATRICIA RIETJENS 03255453160</t>
  </si>
  <si>
    <t>ALFA 2 FLY HANGARAGEM LTDA</t>
  </si>
  <si>
    <t>346/1674</t>
  </si>
  <si>
    <t>NF129311 (C. CREDITO)</t>
  </si>
  <si>
    <t>VARANDAS CHURRASCARIA SORRISO LTDA</t>
  </si>
  <si>
    <t>NF546 (C. CREDITO)</t>
  </si>
  <si>
    <t>NFC-E 16507</t>
  </si>
  <si>
    <t>S/ NF - C.CREDITO 20072023</t>
  </si>
  <si>
    <t>REC - 471 (C. CREDITO)</t>
  </si>
  <si>
    <t>NFC-E 16533 (C. CREDITO)</t>
  </si>
  <si>
    <t>REC - 112 (C. CREDITO)</t>
  </si>
  <si>
    <t>REC 465 (C. CREDITO)</t>
  </si>
  <si>
    <t>S/ NF - C.CREDITO 22072023</t>
  </si>
  <si>
    <t>NFC-E 16558 (C. CREDITO)</t>
  </si>
  <si>
    <t>NF12948 (C. CREDITO)</t>
  </si>
  <si>
    <t>NFS-E 39542 (C. CREDITO)</t>
  </si>
  <si>
    <t>REC - 4601 (C. CREDITO)</t>
  </si>
  <si>
    <t>S/ NF - C.CREDITO 23072023</t>
  </si>
  <si>
    <t>REC - 87010 (C. CREDITO)</t>
  </si>
  <si>
    <t>S/ NF - C.Credito 24072023</t>
  </si>
  <si>
    <t>NF2597 (C. CREDITO)</t>
  </si>
  <si>
    <t>NFC-E 97244 (C. CREDITO)</t>
  </si>
  <si>
    <t>NFS-E 282698 (C. CREDITO)</t>
  </si>
  <si>
    <t>NFS-E 282697 (C. CREDITO)</t>
  </si>
  <si>
    <t>VERDAO MATERIAIS DE CONST LTDA</t>
  </si>
  <si>
    <t>NF4720 (C. CREDITO)</t>
  </si>
  <si>
    <t>NFC-E 3903 (C. CREDITO)</t>
  </si>
  <si>
    <t>NFC-E 74564 (C. CREDITO)</t>
  </si>
  <si>
    <t>NFC-E 86619 ( C. CREDITO)</t>
  </si>
  <si>
    <t>REC - 20272 (C. CREDITO)</t>
  </si>
  <si>
    <t>NFS-E 107766 (C. CREDITO)</t>
  </si>
  <si>
    <t>S/ NF - C.CREDITO 27072023</t>
  </si>
  <si>
    <t>NFC-E 74801 (C. CREDITO)</t>
  </si>
  <si>
    <t>NF266917 (C.CREDITO)</t>
  </si>
  <si>
    <t>NF3650473</t>
  </si>
  <si>
    <t>S/ NF - C.CREDITO 31072023</t>
  </si>
  <si>
    <t>NF25483 (C. CREDITO)</t>
  </si>
  <si>
    <t>S/ NF - C.CREDITO 01082023</t>
  </si>
  <si>
    <t>DARF DIFAL NORMAL 08/2023</t>
  </si>
  <si>
    <t>NFC-E 62342 (C. CREDITO)</t>
  </si>
  <si>
    <t>S/ NF - C.CREDITO 0208203</t>
  </si>
  <si>
    <t>S/ NF - C.CREDITO 02082023</t>
  </si>
  <si>
    <t>NF176036 (C. CREDITO)</t>
  </si>
  <si>
    <t>NF2673 (C. CREDITO)</t>
  </si>
  <si>
    <t>S/ NF - C.CREDITO 03082023</t>
  </si>
  <si>
    <t>NF176100 (C. CREDITO)</t>
  </si>
  <si>
    <t>SACRAMENTO COMERCIO E DISTRIBUICAO DE ARMARINHOS LTDA-EPP</t>
  </si>
  <si>
    <t>NF11438 (C. CREDITO)</t>
  </si>
  <si>
    <t>NF 3338/001</t>
  </si>
  <si>
    <t>REC - 04082023</t>
  </si>
  <si>
    <t>NF176146 (C. CREDITO)</t>
  </si>
  <si>
    <t>NF101396 (C. CREDITO)</t>
  </si>
  <si>
    <t>ELEMENTAL INDUSTRIA, COMERCIO E IMPORTACAO LTDA</t>
  </si>
  <si>
    <t>NF4503(C. CREDITO)</t>
  </si>
  <si>
    <t>NF176166</t>
  </si>
  <si>
    <t>NFC-E 12923 (C. CREDITO)</t>
  </si>
  <si>
    <t>NFC-E 65520 (C. CREDITO)</t>
  </si>
  <si>
    <t>NFC-E 191101 (C. CREDITO)</t>
  </si>
  <si>
    <t>NFC-E 78089 (C. CREDITO)</t>
  </si>
  <si>
    <t>NF887450 (C. CREDITO)</t>
  </si>
  <si>
    <t>S/ NF - C.CREDITO 05082023</t>
  </si>
  <si>
    <t>NIEHUES NIEHUES LTDA.</t>
  </si>
  <si>
    <t>NF3619 (C. CREDITO)</t>
  </si>
  <si>
    <t>S/ NF - C.CREDITO 5867</t>
  </si>
  <si>
    <t>NFC-E 32607 (C. CREDITO)</t>
  </si>
  <si>
    <t>APES BRASIL COMERCIO DE EMBALAGENS E DERIVADOS LTDA</t>
  </si>
  <si>
    <t>1454/001</t>
  </si>
  <si>
    <t>NF887742 (C. CREDITO)</t>
  </si>
  <si>
    <t>NFS-E 24273</t>
  </si>
  <si>
    <t>NFS-E 24272</t>
  </si>
  <si>
    <t>NF6135 (C. CREDITO)</t>
  </si>
  <si>
    <t>NF6136 (C. CREDITO)</t>
  </si>
  <si>
    <t>NFC-E 445 (C. CREDITO)</t>
  </si>
  <si>
    <t>REC - 08082023 (C. CREDITO)</t>
  </si>
  <si>
    <t>NIL ACESSORIOS RUBENS MENDONCA</t>
  </si>
  <si>
    <t>BOTANIC PLANTAS E PRODUTOS ARTESANAIS LTDA</t>
  </si>
  <si>
    <t>NF 1838/001 (C. CREDITO)</t>
  </si>
  <si>
    <t>S/ NF - C.CREDITO 08082023</t>
  </si>
  <si>
    <t>SOL SERVICOS E MANUTENCAO DE AERONAVES EIRELI</t>
  </si>
  <si>
    <t>NFC-E 1282872 (C. CREDITO)</t>
  </si>
  <si>
    <t>S/ NF - C.CREDITO 09082023</t>
  </si>
  <si>
    <t>SUELLEN KARINE LARA 10376639695</t>
  </si>
  <si>
    <t>NF3119876 (C. CREDITO)</t>
  </si>
  <si>
    <t>NFS-E 3</t>
  </si>
  <si>
    <t>S/ NF - C.CREDITO 10-08-2023</t>
  </si>
  <si>
    <t>S/ NF - C.CREDITO 10082023</t>
  </si>
  <si>
    <t>NFS-e 213163</t>
  </si>
  <si>
    <t>NF223130 (C. CREDITO)</t>
  </si>
  <si>
    <t>NF176370 (C. CREDITO)</t>
  </si>
  <si>
    <t>NF888206 (C. CREDITO)</t>
  </si>
  <si>
    <t>S/ NF - C.CREDITO 1002023</t>
  </si>
  <si>
    <t>STILATTO - COMERCIO DE MOVEIS E EVENTOS LTDA - ME</t>
  </si>
  <si>
    <t>M. TAKAYUKI MARUYAMA</t>
  </si>
  <si>
    <t>NF888445 (C. CREDITO)</t>
  </si>
  <si>
    <t>NF11735 (C. CREDITO)</t>
  </si>
  <si>
    <t>S/ NF - C.CREDITO 11082023</t>
  </si>
  <si>
    <t>NF11739 (C.CREDITO)</t>
  </si>
  <si>
    <t>NFC-E 139610 (C. CREDITO)</t>
  </si>
  <si>
    <t>S/ NF - C.CREDITO 13082023</t>
  </si>
  <si>
    <t>NFC-E 80655 (C. CREDITO)</t>
  </si>
  <si>
    <t>REC - 14082023</t>
  </si>
  <si>
    <t>S/ NF - C.CREDITO 3545</t>
  </si>
  <si>
    <t>NFC-E 67685 (C. CREDITO)</t>
  </si>
  <si>
    <t>S/ NF - C.CREDITO 258877</t>
  </si>
  <si>
    <t>NFC-E 43034 (C. CREDITO)</t>
  </si>
  <si>
    <t>Kalunga SA</t>
  </si>
  <si>
    <t>NF46542 (C. CREDITO)</t>
  </si>
  <si>
    <t>NFS-E 24373</t>
  </si>
  <si>
    <t>NF6200</t>
  </si>
  <si>
    <t>NF6201 (C. CREDITO)</t>
  </si>
  <si>
    <t>NFS-E 24372 (C. CREDITO)</t>
  </si>
  <si>
    <t>NFC-E 23892 (C. CREDITO)</t>
  </si>
  <si>
    <t>NFC-E 2392 (C. CREDITO)</t>
  </si>
  <si>
    <t>REC - 15082023 (C. CREDITO)</t>
  </si>
  <si>
    <t>NF30760/001</t>
  </si>
  <si>
    <t>AFRMM - OS 465</t>
  </si>
  <si>
    <t>AERO BOM PASTOR LTDA</t>
  </si>
  <si>
    <t>NF 35963/001</t>
  </si>
  <si>
    <t>NF 47038/001</t>
  </si>
  <si>
    <t>FAT - 26760</t>
  </si>
  <si>
    <t>FAT - 26761</t>
  </si>
  <si>
    <t>REC - 17082023</t>
  </si>
  <si>
    <t>NF889306(C. CREDITO)</t>
  </si>
  <si>
    <t>NF30766/001</t>
  </si>
  <si>
    <t>NFS-e 2796</t>
  </si>
  <si>
    <t>S/ NF - C.CREDITO 20082023</t>
  </si>
  <si>
    <t>NFC-E 72671 (C. CREDITO)</t>
  </si>
  <si>
    <t>NF5682 (C. CREDITO)</t>
  </si>
  <si>
    <t>NF889821 (C. CREDITO)</t>
  </si>
  <si>
    <t>NFC-E 82626 (C. CREDITO)</t>
  </si>
  <si>
    <t>TX IMPORT. (MV LONGEVITY DIVA)</t>
  </si>
  <si>
    <t>NF 3377/001</t>
  </si>
  <si>
    <t>S/ NF - C.CREDITO 21082023</t>
  </si>
  <si>
    <t>NF314665 (C. CREDITO)</t>
  </si>
  <si>
    <t>NFS-E 27 (C. CREDITO)</t>
  </si>
  <si>
    <t>YPE MOVEIS E DECORACAO LTDA</t>
  </si>
  <si>
    <t>NF 788648/001 (C. CREDITO)</t>
  </si>
  <si>
    <t>FERNANDO HIDETARO SIQUEIRA SATO</t>
  </si>
  <si>
    <t>NF11075/001</t>
  </si>
  <si>
    <t>NF11075/002</t>
  </si>
  <si>
    <t>NFS-E 445 (MV LONGEVITY DIVA)</t>
  </si>
  <si>
    <t>NF47086/001</t>
  </si>
  <si>
    <t>NF 35981/001</t>
  </si>
  <si>
    <t>FAT - 26970</t>
  </si>
  <si>
    <t>FAT - 26971</t>
  </si>
  <si>
    <t>298/001 (C.CREDITO)</t>
  </si>
  <si>
    <t>NF44038 (C. CREDITO)</t>
  </si>
  <si>
    <t>NF44037 (C. CREDITO)</t>
  </si>
  <si>
    <t>S/ NF - C.CREDITO 22082023</t>
  </si>
  <si>
    <t>NFC-E 6477 (C. CREDITO)</t>
  </si>
  <si>
    <t>NFS-e 2872</t>
  </si>
  <si>
    <t>S/ NF - C.Credito 442107</t>
  </si>
  <si>
    <t>NFC-E 13509 (C. CREDITO)</t>
  </si>
  <si>
    <t>FAT - 23143197281</t>
  </si>
  <si>
    <t>NF14680/001</t>
  </si>
  <si>
    <t>REC - 23082023 (C. CREDITO)</t>
  </si>
  <si>
    <t>NFC-E 291 (C. CREDITO)</t>
  </si>
  <si>
    <t>NF14679/001</t>
  </si>
  <si>
    <t>NF3389/001</t>
  </si>
  <si>
    <t>NF47124/001</t>
  </si>
  <si>
    <t>FAT - 001155464</t>
  </si>
  <si>
    <t>FAT - 001155466</t>
  </si>
  <si>
    <t>AEROLON COMBUSTIVEIS DE AVIACAO LTDA</t>
  </si>
  <si>
    <t>NF15584/001</t>
  </si>
  <si>
    <t>NFS-E 10093 ( MV IRAKLIS)</t>
  </si>
  <si>
    <t>NFS-E 10094 (MV IRAKLIS)</t>
  </si>
  <si>
    <t>FAT - 934</t>
  </si>
  <si>
    <t>FAT - 214692</t>
  </si>
  <si>
    <t>FAT - 001155523</t>
  </si>
  <si>
    <t>FAT - 001155521</t>
  </si>
  <si>
    <t>NF66199/001 (C. CREDITO)</t>
  </si>
  <si>
    <t>NF 66201/001 (C. CREDITO)</t>
  </si>
  <si>
    <t>S/ NF - C.CREDITO 25082023</t>
  </si>
  <si>
    <t>FAT - 001155524</t>
  </si>
  <si>
    <t>FAT - 001155522</t>
  </si>
  <si>
    <t>S/ NF - C.CREDITO 26082023</t>
  </si>
  <si>
    <t>REC - 5677</t>
  </si>
  <si>
    <t>FAT - 1155520</t>
  </si>
  <si>
    <t>S/ NF - C.CREDITO 27082023</t>
  </si>
  <si>
    <t>FAT - 001155525</t>
  </si>
  <si>
    <t>47146/001</t>
  </si>
  <si>
    <t>FAT - 1807468</t>
  </si>
  <si>
    <t>S/ NF - C.CREDITO 28082023</t>
  </si>
  <si>
    <t>FAT - 001155544</t>
  </si>
  <si>
    <t>FAT - 190140</t>
  </si>
  <si>
    <t>FAT - 1838395</t>
  </si>
  <si>
    <t>FAT - 1807498</t>
  </si>
  <si>
    <t>PERCY JACOBS FILHO PRESTACAO DE SERVICOS</t>
  </si>
  <si>
    <t>NFS-E 2114 (MV ELENI M)</t>
  </si>
  <si>
    <t>NFS-E 3518 (MV ELENI M)</t>
  </si>
  <si>
    <t>NFS-E 3519 (MV ELENI M)</t>
  </si>
  <si>
    <t>ND - 309/2023 (MV ELENI M)</t>
  </si>
  <si>
    <t>ND - 308/2023 (MV ELENI M)</t>
  </si>
  <si>
    <t>FAT - 215311</t>
  </si>
  <si>
    <t>FAT - 1155728</t>
  </si>
  <si>
    <t>FAT - 1808105</t>
  </si>
  <si>
    <t>FAT - 497103</t>
  </si>
  <si>
    <t>FAT - 1155873</t>
  </si>
  <si>
    <t>FAT - 1155874</t>
  </si>
  <si>
    <t>FAT - 1155875</t>
  </si>
  <si>
    <t>FAT - 1155876</t>
  </si>
  <si>
    <t>FAT - 1155872</t>
  </si>
  <si>
    <t>FAT - 1808570</t>
  </si>
  <si>
    <t>DARF G.PREV. 08/2023</t>
  </si>
  <si>
    <t>NF498</t>
  </si>
  <si>
    <t>NFS-E 2023000014699</t>
  </si>
  <si>
    <t>NFS-E 2023000014698</t>
  </si>
  <si>
    <t>NFS-E 2023000014700</t>
  </si>
  <si>
    <t>FAT - 8634</t>
  </si>
  <si>
    <t>FAT - 8635</t>
  </si>
  <si>
    <t>FAT - 8636</t>
  </si>
  <si>
    <t>FAT - 8637</t>
  </si>
  <si>
    <t>NFS-E 11680 (MV ELENI M)</t>
  </si>
  <si>
    <t>NFS-E 11681 ( MV ELENI M)</t>
  </si>
  <si>
    <t>NFS-E 10107 (MV IRAKLIS)</t>
  </si>
  <si>
    <t>NFS-E 2023000014710</t>
  </si>
  <si>
    <t>NFS-E 5231 (MV LONGEVITY DIVA)</t>
  </si>
  <si>
    <t>NFS-E 5232 (MV LONGEVITY DIVA)</t>
  </si>
  <si>
    <t>FAT - 001155993</t>
  </si>
  <si>
    <t>FAT - 001155996</t>
  </si>
  <si>
    <t>FAT - 001155992</t>
  </si>
  <si>
    <t>FAT - 348750</t>
  </si>
  <si>
    <t>FAT - 130860</t>
  </si>
  <si>
    <t>FAT - 1809107</t>
  </si>
  <si>
    <t>DARF CRF - 5952 08/2023</t>
  </si>
  <si>
    <t>DARF IRRF - 1708 08/2023</t>
  </si>
  <si>
    <t>DARF IRRF - 3280 08/2023</t>
  </si>
  <si>
    <t>S/ NF - 01092023</t>
  </si>
  <si>
    <t>NFS-E 378</t>
  </si>
  <si>
    <t>NFS-e 1923</t>
  </si>
  <si>
    <t>FAT - 001156101</t>
  </si>
  <si>
    <t>FAT - 001156103</t>
  </si>
  <si>
    <t>FAT - 001156106</t>
  </si>
  <si>
    <t>RPA 0307 03/14 - (MV NM LONGEVITY)</t>
  </si>
  <si>
    <t>FAT - 8687</t>
  </si>
  <si>
    <t>FAT - 8688</t>
  </si>
  <si>
    <t>FAT - 8689</t>
  </si>
  <si>
    <t>FAT - 27641</t>
  </si>
  <si>
    <t>FAT - 27642</t>
  </si>
  <si>
    <t>BOL - 229601</t>
  </si>
  <si>
    <t>FAT - 001156293</t>
  </si>
  <si>
    <t>FAT - 190163</t>
  </si>
  <si>
    <t>FAT - 1838825</t>
  </si>
  <si>
    <t>ADUMAT ADUBOS E FERTILIZANTES MATO GROSSO LTDA EPP</t>
  </si>
  <si>
    <t>DEV. FINAN. -  ORC. 00002565</t>
  </si>
  <si>
    <t>NFS-E 20230000113</t>
  </si>
  <si>
    <t>NFS-E 202300000107</t>
  </si>
  <si>
    <t>NFS-E 202300000111</t>
  </si>
  <si>
    <t>NFS-E 20230000114</t>
  </si>
  <si>
    <t>NFS-E 20230000112</t>
  </si>
  <si>
    <t>NFS-E 20230000116</t>
  </si>
  <si>
    <t>NFS-E 20230000118</t>
  </si>
  <si>
    <t>NFS-E 2023000120</t>
  </si>
  <si>
    <t>NFS-E 2023000115</t>
  </si>
  <si>
    <t>NFS-E 20230000119</t>
  </si>
  <si>
    <t>OTMA - OFICINA TECNICA DE MOTOR DE AVIAO LTDA</t>
  </si>
  <si>
    <t>NFS-E 118</t>
  </si>
  <si>
    <t>FAT - 498549</t>
  </si>
  <si>
    <t>NFS-E 20230000015104</t>
  </si>
  <si>
    <t>NFS-E 20230000015179</t>
  </si>
  <si>
    <t>FAT - 27801</t>
  </si>
  <si>
    <t>FAT - 27802</t>
  </si>
  <si>
    <t>NFC-E 723077 (C. CREDITO)</t>
  </si>
  <si>
    <t>ICMS IMPORT (MV PETROS)</t>
  </si>
  <si>
    <t>AFRMM - OS 597 (MV PETROS)</t>
  </si>
  <si>
    <t>FAT - 8765</t>
  </si>
  <si>
    <t>FAT - 8766</t>
  </si>
  <si>
    <t>FAT - 8767</t>
  </si>
  <si>
    <t>FAT - 8768</t>
  </si>
  <si>
    <t>NFS-E 3330 (MV HONOR DIVA)</t>
  </si>
  <si>
    <t>NFS-E 3332 (MV NAVIOS CITRINE)</t>
  </si>
  <si>
    <t>NFS-E 3331 (MV HORIZON1/RU MENG LING)</t>
  </si>
  <si>
    <t>FAT - 24662</t>
  </si>
  <si>
    <t>NFS-E 89125</t>
  </si>
  <si>
    <t>NFS-E 89126</t>
  </si>
  <si>
    <t>NFS-E 89123</t>
  </si>
  <si>
    <t>NFS-E 89141</t>
  </si>
  <si>
    <t>NFS-E 89128</t>
  </si>
  <si>
    <t>NFS-E 89332</t>
  </si>
  <si>
    <t>NFS-E 89331</t>
  </si>
  <si>
    <t>365/77592 - 77593 - 77594</t>
  </si>
  <si>
    <t>366/9368</t>
  </si>
  <si>
    <t>ICMS - NORMAL 08/2023</t>
  </si>
  <si>
    <t>NFS-e 373</t>
  </si>
  <si>
    <t>FELIPE CEZAR MATOS FERRETTO</t>
  </si>
  <si>
    <t>FAT - 8781</t>
  </si>
  <si>
    <t>FAT - 8785</t>
  </si>
  <si>
    <t>FAT - 8782</t>
  </si>
  <si>
    <t>FAT - 8784</t>
  </si>
  <si>
    <t>FAT - 8783</t>
  </si>
  <si>
    <t>NFS-E 9760</t>
  </si>
  <si>
    <t>FAT - 24699</t>
  </si>
  <si>
    <t>NFS-E 89450</t>
  </si>
  <si>
    <t>NFS-E 14573</t>
  </si>
  <si>
    <t>NFS-E 2113 ( MV ELENI M)</t>
  </si>
  <si>
    <t>REC - 12092023</t>
  </si>
  <si>
    <t>AFRMM - OS 466 ( MV ELENI M)</t>
  </si>
  <si>
    <t>NFS-E 704</t>
  </si>
  <si>
    <t>FAT - 499695</t>
  </si>
  <si>
    <t>NFS-E 10151 (MV LONGEVITY DIVA)</t>
  </si>
  <si>
    <t>FAT - 499694</t>
  </si>
  <si>
    <t>367/9445</t>
  </si>
  <si>
    <t>ICMS IMPORT (MV ELENI M)</t>
  </si>
  <si>
    <t>TX IMPORT. (MV ELENI M )</t>
  </si>
  <si>
    <t>NFS-E 119</t>
  </si>
  <si>
    <t>NFS-E 147</t>
  </si>
  <si>
    <t>ADTO 7067 (MV TAI KNIGHTHOOD)</t>
  </si>
  <si>
    <t>ADTO 7068  (MV TAI KNIGHTHOOD)</t>
  </si>
  <si>
    <t>NFS-E 10159 (MV LONGEVITY DIVA)</t>
  </si>
  <si>
    <t>AFRMM - OS 598 (MV PETROS)</t>
  </si>
  <si>
    <t>NF382</t>
  </si>
  <si>
    <t>FAT - 8889</t>
  </si>
  <si>
    <t>FAT - 8888</t>
  </si>
  <si>
    <t>FAT - 8881</t>
  </si>
  <si>
    <t>TX ALVARA BOMB. CHAPADA</t>
  </si>
  <si>
    <t>NFS-E 2077 (MV ELENI M)</t>
  </si>
  <si>
    <t>NFS-E 2078 (MV ELENI M)</t>
  </si>
  <si>
    <t>NFS-E 2079 (MV ELENI M)</t>
  </si>
  <si>
    <t>FAT - 001155991</t>
  </si>
  <si>
    <t>FAT - 5294945 (INFRAERO)</t>
  </si>
  <si>
    <t>FAT - 4268580 (DECEA)</t>
  </si>
  <si>
    <t>FAT - 001155997</t>
  </si>
  <si>
    <t>S/ NF - 18092023</t>
  </si>
  <si>
    <t>SINDICATO DA IND DE ADUBOS E CORRET AGRIC NO ESTADO DO PR</t>
  </si>
  <si>
    <t>BOL - 25189551</t>
  </si>
  <si>
    <t>BOL - 025189551</t>
  </si>
  <si>
    <t>BOL - 25189731</t>
  </si>
  <si>
    <t>BOL - 25189881</t>
  </si>
  <si>
    <t>BOL - 25191141</t>
  </si>
  <si>
    <t>NFS-E 138</t>
  </si>
  <si>
    <t>FAT - 8952</t>
  </si>
  <si>
    <t>FAT - 8953</t>
  </si>
  <si>
    <t>369/3707</t>
  </si>
  <si>
    <t>DL - 09/2023</t>
  </si>
  <si>
    <t>NFS-E 59 (MV PETROS S)</t>
  </si>
  <si>
    <t>NFS-E 60 ( MV PETROS S)</t>
  </si>
  <si>
    <t>INDUSTRIA E COMERCIO DE FERTLIZANTES RIFERTIL LTDA</t>
  </si>
  <si>
    <t>DEV. FINAN. -  ORC. 00002486</t>
  </si>
  <si>
    <t>NFS-E 00762357</t>
  </si>
  <si>
    <t>REC - 000780</t>
  </si>
  <si>
    <t>S/ NF - 20092023</t>
  </si>
  <si>
    <t>ICMS IMPORT (MV TAI KNIGHTHOOD)</t>
  </si>
  <si>
    <t>AFRMM - OS 647</t>
  </si>
  <si>
    <t>KAMPAI MOTORS LTDA</t>
  </si>
  <si>
    <t>NFS-E 304152</t>
  </si>
  <si>
    <t>NF534361</t>
  </si>
  <si>
    <t>DREYMOOR FERTILIZERS OVERSEARS PTE LTD</t>
  </si>
  <si>
    <t>354/INV 282 - MV TAI KNOWLEDGE</t>
  </si>
  <si>
    <t>PED - 7758 (C. CREDITO)</t>
  </si>
  <si>
    <t>DT EMISSAO</t>
  </si>
  <si>
    <t>Atualização:</t>
  </si>
  <si>
    <t>ARMAZENAGEM</t>
  </si>
  <si>
    <t>PRO LABORE</t>
  </si>
  <si>
    <t>REEMBOLSO DE VIAGEM</t>
  </si>
  <si>
    <t>ANALISE DE QUALIDADE</t>
  </si>
  <si>
    <t>VALE TRANSPORTE</t>
  </si>
  <si>
    <t>DOACOES E PATROCINIOS</t>
  </si>
  <si>
    <t>NPK 15-15-15</t>
  </si>
  <si>
    <t>372/5980</t>
  </si>
  <si>
    <t>REC - 21092023</t>
  </si>
  <si>
    <t>S/ NF - 25092023</t>
  </si>
  <si>
    <t>? FATURA 1810844 + CT-E 358 ? R$480,00 ? GO - 2432 KCL COOPERATIVA AGROINDUSTRIAL DOS PRODUTORES RURAIS DO SUDOESTE GOIANO COMIGO</t>
  </si>
  <si>
    <t>FATURA 7440 + CT-E 345 ? R$7.437,00 ? MS - 2525 KCL DARCI RUI BORGELT FAZENDA CANGATA</t>
  </si>
  <si>
    <t>FATURA 7441 + CT-E 2167 ? R$3.293,00 ? MS - 2525 KCL DARCI RUI BORGELT FAZENDA CANGATA</t>
  </si>
  <si>
    <t>FATURA 27881 + CT-E 2793 ? R$5.180,00 ? MS - 2526 KCL DARCI RUI BORGELT FAZENDA COQUEIRO I</t>
  </si>
  <si>
    <t>? FATURA 27880 + CT-E 21869 ? R$5.550,00 ? MS - 2525 KCL DARCI RUI BORGELT FAZENDA COQUEIRO I</t>
  </si>
  <si>
    <t>FATURA 499965 + CT-E 1180410 ? R$1.911,60 ? MT - 2334 KCL VALDIR LUIZ PICININ FAZENDA JOANILDES</t>
  </si>
  <si>
    <t>NFS-E 89606 ? FATURA 499973 + CT-ES 2389506, 2389606, 2389614, 2389612 ? R$8.280,00 ? MT - TRANFERENCIA SAGRA ONNO X NOVATEX</t>
  </si>
  <si>
    <t>NFS-E 89612 ? FATURA 499973 + CT-ES 2389506, 2389606, 2389614, 2389612 ? R$8.280,00 ? MT - TRANFERENCIA SAGRA ONNO X NOVATEX</t>
  </si>
  <si>
    <t>NFS-E 89506 ? FATURA 499973 + CT-ES 2389506, 2389606, 2389614, 2389612 ? R$8.280,00 ? MT - TRANFERENCIA SAGRA ONNO X NOVATEX</t>
  </si>
  <si>
    <t>NFS-E 89614 ? FATURA 499973 + CT-ES 2389506, 2389606, 2389614, 2389612 ? R$8.280,00 ? MT - TRANFERENCIA SAGRA ONNO X NOVATEX</t>
  </si>
  <si>
    <t>NFS-E 89707 - ? FATURA 500016 + CT-E 2389707 ? R$1.198,00 ? MT - TRANSFERENCIA NP 12-43 ANDALI X NOVATEX</t>
  </si>
  <si>
    <t>FATURA 24760 + CT-E 104238 ? R$2.292,68 ? GO - 2514 KCL COOPERATIVA AGROINDUSTRIAL DOS PRODUTORES RURAIS DO SUDOESTE GOIANO COMIGO</t>
  </si>
  <si>
    <t>FATURA 218939 + CT-ES 27382, 27383 ? R$18.808,40 ? GO - 2432 KCL COOPERATIVA AGROINDUSTRIAL DOS PRODUTORES RURAIS DO SUDOESTE GOIANO COMIGO</t>
  </si>
  <si>
    <t>REC - 21092023 - DEPESSAS COM DOACOES E PATROCINIOS PARA PEDRO HENRIQUE - PROJETO ALEGRAR AGORA EM COMEMORACAO DO DIA DAS CRIANCAS</t>
  </si>
  <si>
    <t>S/ NF - 25092023 - 3.000 UNIDADE DE TRANSFERENCIA PARA INTERFERTIL -SC -MOTORISTA CESAR MARGAN MENDES</t>
  </si>
  <si>
    <t>S/ NF - C.CREDITO 10082023 - FORNECEDOR WIFI ONBOARD - DESPESAS COM ABASTECIMENTO- C. CREDITO LUCIANO SICREDI</t>
  </si>
  <si>
    <t>NF3289</t>
  </si>
  <si>
    <t>Disveco Ltda</t>
  </si>
  <si>
    <t>NF298732</t>
  </si>
  <si>
    <t>ESTOK DISTRIBUIDORA E SERVICOS S.A</t>
  </si>
  <si>
    <t>NF80</t>
  </si>
  <si>
    <t>NF318085</t>
  </si>
  <si>
    <t>NF98</t>
  </si>
  <si>
    <t>NF24528</t>
  </si>
  <si>
    <t>NF384435</t>
  </si>
  <si>
    <t>NF384437</t>
  </si>
  <si>
    <t>NF168453</t>
  </si>
  <si>
    <t>1854/001</t>
  </si>
  <si>
    <t>IMPERIO COMERCIO DE PRODUTOS DE LIMPEZA LTDA</t>
  </si>
  <si>
    <t>NF304</t>
  </si>
  <si>
    <t>NFS-E 10226 (MV LONGEVITY DIVA)</t>
  </si>
  <si>
    <t>REC IMPOR. - PC 351(MV PETROS S)</t>
  </si>
  <si>
    <t>REC IMPOR. - PC 352(MV PETROS S)</t>
  </si>
  <si>
    <t>NFS-E 11868 (MV PETROS S)</t>
  </si>
  <si>
    <t>FAT - 1157035</t>
  </si>
  <si>
    <t>FAT - 220152</t>
  </si>
  <si>
    <t>NFS-E 90368</t>
  </si>
  <si>
    <t>FAT - 502767</t>
  </si>
  <si>
    <t>FAT - 220908</t>
  </si>
  <si>
    <t>NFS-E 10210 (MV IRAKLIS)</t>
  </si>
  <si>
    <t>NFS-E 10211 (MV IRAKLIS)</t>
  </si>
  <si>
    <t>NFS-E 11880 (MV ELENI M)</t>
  </si>
  <si>
    <t>FAT - 28412</t>
  </si>
  <si>
    <t>FAT - 28411</t>
  </si>
  <si>
    <t>FAT - 1157277</t>
  </si>
  <si>
    <t>FAT - 1157278</t>
  </si>
  <si>
    <t>FAT - 1157279</t>
  </si>
  <si>
    <t>FAT - 1157280</t>
  </si>
  <si>
    <t>FAT - 1157281</t>
  </si>
  <si>
    <t>FAT - 7719</t>
  </si>
  <si>
    <t>FAT - 28570</t>
  </si>
  <si>
    <t>FAT - 28572</t>
  </si>
  <si>
    <t>FAT - 1157392</t>
  </si>
  <si>
    <t>FAT - 221181</t>
  </si>
  <si>
    <t>FAT - 28635</t>
  </si>
  <si>
    <t>36037/001</t>
  </si>
  <si>
    <t>NF47409/001</t>
  </si>
  <si>
    <t>NFS-E 11866 ( MV PETROS S)</t>
  </si>
  <si>
    <t>FAT - 28766</t>
  </si>
  <si>
    <t>NFS-E 959</t>
  </si>
  <si>
    <t>NF 30894/001</t>
  </si>
  <si>
    <t>FRETE S/ VENDAS</t>
  </si>
  <si>
    <t>SERVIÇO DE TRANSPORTE</t>
  </si>
  <si>
    <t>NFS-E 10226 (MV LONGEVITY DIVA) - SERVICO DE APLICACAO - SISTEMA DE ANTI - EMISSAO DE ARTICULADOS (ANTIDUSTING) - NAVIO: LONGEVITY DIVA- LOTE: 1003433 - PRODUTOS: SAM - TONS: 1.754,30 - TARIFA: R$ 5,09 - VALOR TOTAL: R$ 8.929,39 - VENCIMENTO: 29/09/2023</t>
  </si>
  <si>
    <t>REC IMPOR. - PC 351(MV PETROS S) - PERICIA DE QUANTIFICACAO A BORDO DO NAVIO MERCANTE - EMISSOR TADEU LUIZ TEIXEIRA DA SILVA</t>
  </si>
  <si>
    <t>REC IMPOR. - PC 352(MV PETROS S) - PERICIA DE QUANTIFICACAO A BORDO DO NAVIO MERCANTE - EMISSOR TADEU LUIZ TEIXEIRA DA SILVA</t>
  </si>
  <si>
    <t>NFS-E 11868 (MV PETROS S) - MOVIMENTACAO DE MERCADORIA: NAVIO: PETROS S; MERCADORIA: KCL; P/ ZPORT ARMAZENS 1; PESO: 2.023,700 TON; P/ EXTRACARGO 1; R$ 16,01 + 10% TAXA ADMINISTRATIVA- PESO: 44,309TON RATEIO; DI: 23/1762252-9; PC 331; DATA SERVICO: 15/09/2023 A 19/09/2023; OS: 10177</t>
  </si>
  <si>
    <t>FATURA 157035 + CT-ES 7670, 7669, 7671, 7663 ? R$6.688,60 ? GO - 2514 KCL COOPERATIVA AGROINDUSTRIAL DOS PRODUTORES RURAIS DO SUDOESTE GOIANO COMIGO -2575 ENXOFRE DE BENTONITA ADUBOS RIFERTIL</t>
  </si>
  <si>
    <t>? FATURA 220152 + CT-ES 27472, 27478, 27497 ? R$33.365,00 ? GO - 2491 KCL COOPERATIVA AGROINDUSTRIAL DOS PRODUTORES RURAIS DO SUDOESTE GOIANO COMIGO</t>
  </si>
  <si>
    <t>NFS-E 90368 - ? FATURA 502765 + CT-E 2390368 ? R$2.160,00 ? MT - TRANSFERENCIA SAGRA ONNO X NOVATEX</t>
  </si>
  <si>
    <t>? FATURA 502767 + CT-E 9833 ? R$7.130,00 ? GO - 2257 KCL COOPERATIVA AGROINDUSTRIAL DOS PRODUTORES RURAIS DO SUDOESTE GOIANO COMIGO</t>
  </si>
  <si>
    <t>FATURA 220908 + CT-ES 27525, 27514, 27510 ? R$31.070,00 ? GO - 2491 KCL COOPERATIVA AGROINDUSTRIAL DOS PRODUTORES RURAIS DO SUDOESTE GOIANO COMIGO</t>
  </si>
  <si>
    <t>NFS-E 10210 (MV IRAKLIS) - ARMAZENAGEM - 9º PERIODO - NAVIO: IRAKLIS - PRODUTO CLORETO DE POTASSIO - VALOR UN: R$ 18,00 - PORTO: PORTO PUBLICO DE SAO FRANCISCO DO SUL - DT.ATRACACAO: 22/01/2023 - D.I.: 2301216488 - REFERENTE AO PERIODO: 8 - PERÍODO DE ARMAZENAGEM: DE 24/09/2023 ATE 23/10/2023</t>
  </si>
  <si>
    <t>NFS-E 10211 (MV IRAKLIS) - ARMAZENAGEM - 9º PERÍODO - NAVIO: IRAKLIS - PRODUTO CLORETO DE POTASSIO - VALOR UN: R$ 18,00 - PORTO: PORTO PUBLICO DE SAO FRANCISCO DO SUL - DT.ATRACACAO: 22/01/2023 - D.I.: 2301216488 - REFERENTE AO PERIODO: 9 - PERIODO DE ARMAZENAGEM: DE 24/09/2023 ATE 23/10/2023</t>
  </si>
  <si>
    <t>NFS-E 11880 (MV ELENI M) - TRANSBORDO OUROFERTIL 2 X GLOBAL 2 _ RATEIO MV ELENI M_ - MORRO GRANDE; MERCADORIA: KCL; PESO: 70,292 TON; DATA SERVICO:04/09/2023 A 05/09/2023; OS: 10137 - TARIFA P/ GLOBAL 2 - MORRO GRANDE = 12,44+10%</t>
  </si>
  <si>
    <t>FATURA 28412 + CT-ES 6415, 6416 ? R$13.599,60 ? MT - 2560 MAP 11-52 RODOLFO OUVERNEY ROCCO FAZENDA REDENTORA</t>
  </si>
  <si>
    <t>FATURA 28411 + CT-ES 314293, 314435, 314580 ? R$ 31.845,80 ? MT  - 2334 KCL VALDIR LUIZ PICININ FAZENDA JOANILDES II - 2560 MAP 11-52 RODOLFO OUVERNEY ROCCO FAZENDA REDENTORA</t>
  </si>
  <si>
    <t>FATURA 157277 + CT-E 406 ? R$7.030,00 ? MS - 2555 KCL COPASUL COOPERATIVA AGRICOLA SUL MATOGROSSENSE COPASUL NOVA ANDRADINA</t>
  </si>
  <si>
    <t>? FATURA 157278 + CT-E 34 ? R$1.850,00 ? MS - 2555 KCL COPASUL COOPERATIVA AGRICOLA SUL MATOGROSSENSE COPASUL NOVA ANDRADINA</t>
  </si>
  <si>
    <t>FATURA 157279 + CT-E 76 ? R$5.735,00 ? MT - 2584 KCL CARINA NEVES GUIMARAES E OUTROS FAZENDA SANTA LUZIA</t>
  </si>
  <si>
    <t>FATURA 157280 + CT-E 7692, 7699, 7701, 7700 ? R$7.115,50 ? GO - 2491 KCL COOPERATIVA AGROINDUSTRIAL DOS PRODUTORES RURAIS DO SUDOESTE GOIANO COMIGO</t>
  </si>
  <si>
    <t>? FATURA 157281 + CT-E 399, 403, 404, 405 ? R$28.462,00 ? GO - 2491 KCL COOPERATIVA AGROINDUSTRIAL DOS PRODUTORES RURAIS DO SUDOESTE GOIANO COMIGO</t>
  </si>
  <si>
    <t>FATURA 7719 + CT-ES 378, 380, 391 ? R$23.594,60 ? GO  - 2575 ENXOFRE DE BENTONITA ADUBOS RIFERTIL</t>
  </si>
  <si>
    <t>FATURA 28570 + CT-E 314589 ? R$11.343,60 ? MT - 2560 MAP 11-52 RODOLFO OUVERNEY ROCCO FAZENDA REDENTORA</t>
  </si>
  <si>
    <t>? FATURA 28572 + CT-E 6419 ? R$6.748,00 ? MT  - 2560 MAP 12-52 RODOLFO OUVERNEY ROCCO FAZENDA REDENTORA</t>
  </si>
  <si>
    <t>FATURA 157392 + CT-ES 86, 90, 92 ? R$16.215,00 ? MT  - 2589 KCL NUTRIVERDE IND. COM. IMP. E EXP. LTDA</t>
  </si>
  <si>
    <t>? FATURA 221181 + CT-ES 27561, 27562, 27560 ? R$33.370,00 ? GO - 2491 KCL COOPERATIVA AGROINDUSTRIAL DOS PRODUTORES RURAIS DO SUDOESTE GOIANO COMIGO</t>
  </si>
  <si>
    <t>FATURA 28635 + CT-E 314980 ? R$11.086,00 ? MT  - 2560 MAP 12-52 RODOLFO OUVERNEY ROCCO FAZENDA REDENTORA</t>
  </si>
  <si>
    <t>NF47409/001 - DESPESAS COM AERONAVE</t>
  </si>
  <si>
    <t>NFS-E 11866 ( MV PETROS S) - MOVIMENTACAO DE MERCADORIA: NAVIO: PETROS S; R$ 16,01 + 10% TAXA ADMINISTRATIVA - MERCADORIA: KCL; P/ ZPORT ARMAZENS 1; PESO: 989,320 TON; P/ EXTRACARGO 1; PESO: 8,720 TONRATEIO; DI: 23/1762245-6; PC 332; DATA SERVICO: 15/09/2023 A 19/09/2023; OS: 10177.</t>
  </si>
  <si>
    <t>? FATURA 28766 + CT-E 2858 ? R$6.720,00 ? MS - 2549 KCL CARLOS ALBERTO LOEFF E OUTROS FAZENDA KIREI</t>
  </si>
  <si>
    <t>NFS-E 959 - INSPECAO DE 100 HORAS; ITENS DE LUBRIFICACAO DE 100 HORAS; MEDICAO DA COMPRESSAO DOSCILINDROS; CONFECCAO DE AD 2023-09-09; AD 2023-05-16; SUBST JUNTA ADMISSAO; SUBST ORING´SDOS BICOS INJETORES; CALAFETACAO PARABRISA; AJUSTE DE ESCAPE; SELAGEM JANELA RH; SELAGEMPONTA DA ASA COM PU; AJUSTE DA PRESSÃO DO TURBO; LIMPEZA E LUBRIFICAÇÃO DOS BRAÇOS DEARTICULACAES DO TREM DE POUSO; REMOCAO DO CILINDRO Nº01; REPOSICAO DE FLUIDO DRAULICO.AERONAVE PTVNZ</t>
  </si>
  <si>
    <t>NF 30894/001 - DESPESAS COM AERONAVE</t>
  </si>
  <si>
    <t>REC - 09/2023</t>
  </si>
  <si>
    <t>REC - 10/2023</t>
  </si>
  <si>
    <t>REC - 11/2023</t>
  </si>
  <si>
    <t>REC - 12/2023</t>
  </si>
  <si>
    <t>Limpeza Escritório Matriz (Cbá)</t>
  </si>
  <si>
    <t>REC - 01/2024</t>
  </si>
  <si>
    <t>FOLHA-01/2024</t>
  </si>
  <si>
    <t>BANCO DO BRASIL SA</t>
  </si>
  <si>
    <t>AUTO POSTO MODELO LTDA</t>
  </si>
  <si>
    <t>TURBOCENTER COMERCIAL LTDA</t>
  </si>
  <si>
    <t>COOPERATIVA DE CREDITO, POUPANCA E INVESTIMENTO OURO VERDE DO MATO GROSSO</t>
  </si>
  <si>
    <t>UNIAIR TAXI AEREO LTDA</t>
  </si>
  <si>
    <t>ZPORT ARMAZENS GERAIS LTDA</t>
  </si>
  <si>
    <t>AMS AMEROPA MARKETING AND SALES AG</t>
  </si>
  <si>
    <t>ESTORNO RESG AUTOM</t>
  </si>
  <si>
    <t>NFS-e 17</t>
  </si>
  <si>
    <t>S/ NF - 04092023</t>
  </si>
  <si>
    <t>NF5364</t>
  </si>
  <si>
    <t>FAT - 23147041994</t>
  </si>
  <si>
    <t>S/ NF - C.CREDITO 23082023</t>
  </si>
  <si>
    <t>S/ NF - C.CREDITO 15082023</t>
  </si>
  <si>
    <t>S/ NF - C.CREDITO SL977QBRITO</t>
  </si>
  <si>
    <t>S/ NF - C.CREDITO 06082023</t>
  </si>
  <si>
    <t>S/ NF - C.CREDITO 7262283107303</t>
  </si>
  <si>
    <t>S/ NF - C.CREDITO GIPI8GBRITO</t>
  </si>
  <si>
    <t>S/ NF - C.CREDITO AKPGLJG0</t>
  </si>
  <si>
    <t>S/ NF - C.CREDITO 7261793589303</t>
  </si>
  <si>
    <t>S/ NF - C.CREDITO 8805213</t>
  </si>
  <si>
    <t>S/ NF - C.CREDITO NPPV2B</t>
  </si>
  <si>
    <t>351/INV EBL4092023 - MV PETROS S</t>
  </si>
  <si>
    <t>352/INV EBL4102023 - MV PETROS S</t>
  </si>
  <si>
    <t>Tarifa Bancaria</t>
  </si>
  <si>
    <t>NFS-E 20230000236</t>
  </si>
  <si>
    <t>NFS-E 20230000235</t>
  </si>
  <si>
    <t>NFS-E 202300014921</t>
  </si>
  <si>
    <t>NFS-E 202300014924</t>
  </si>
  <si>
    <t>NFS-E 2023000014863</t>
  </si>
  <si>
    <t>NFS-E 2023000015019</t>
  </si>
  <si>
    <t>NFS-E 2023000014925</t>
  </si>
  <si>
    <t>NFS-E 2023000014882</t>
  </si>
  <si>
    <t>NFS-E 20230014886</t>
  </si>
  <si>
    <t>NFS-E 20230014730</t>
  </si>
  <si>
    <t>NFS-E 20230014715</t>
  </si>
  <si>
    <t>NFS-E 202300014717</t>
  </si>
  <si>
    <t>NFS-E 202300014719</t>
  </si>
  <si>
    <t>NFS-E 202300014713</t>
  </si>
  <si>
    <t>DEV. FINAN. -  ORC. 00002432</t>
  </si>
  <si>
    <t>DEV. FINAN. -  ORC. 00002514</t>
  </si>
  <si>
    <t>S/ NF - FRETE FAZ GROUP</t>
  </si>
  <si>
    <t>NFS-e 700611</t>
  </si>
  <si>
    <t>NFS-e 114261</t>
  </si>
  <si>
    <t>368/PI 333 - MV DELIGHT DIVA</t>
  </si>
  <si>
    <t>FAT - 5302270 (INFRAERO)</t>
  </si>
  <si>
    <t>NFS-E 12885</t>
  </si>
  <si>
    <t>NF 3454/001</t>
  </si>
  <si>
    <t>FAT - 27991</t>
  </si>
  <si>
    <t>FAT - 001156423</t>
  </si>
  <si>
    <t>FAT - 001156422</t>
  </si>
  <si>
    <t>FAT - 001156425</t>
  </si>
  <si>
    <t>FAT - 001156426</t>
  </si>
  <si>
    <t>FAT - 001156427</t>
  </si>
  <si>
    <t>FAT - 001156429</t>
  </si>
  <si>
    <t>FAT - 9016</t>
  </si>
  <si>
    <t>ADTO 068/2023 (MV CL CHANGSHA)</t>
  </si>
  <si>
    <t>NFS-E 2082 ( MV ELENI M)</t>
  </si>
  <si>
    <t>FAT - 001156738</t>
  </si>
  <si>
    <t>FAT - 001156739</t>
  </si>
  <si>
    <t>FAT - 001156737</t>
  </si>
  <si>
    <t>FAT - 28078</t>
  </si>
  <si>
    <t>FAT - 001156740</t>
  </si>
  <si>
    <t>REC - 19092023</t>
  </si>
  <si>
    <t>NF1735</t>
  </si>
  <si>
    <t>FAT - 28155</t>
  </si>
  <si>
    <t>FAT - 28156</t>
  </si>
  <si>
    <t>FAT - 001156921</t>
  </si>
  <si>
    <t>FAT - 001156919</t>
  </si>
  <si>
    <t>FAT - 001156920</t>
  </si>
  <si>
    <t>NFS-e 90069</t>
  </si>
  <si>
    <t>NFS-E 588 (MV PETROS S)</t>
  </si>
  <si>
    <t>NFS-E 589 ( MV PETROS S)</t>
  </si>
  <si>
    <t>TX IMPORT. (MV PETROS S)</t>
  </si>
  <si>
    <t>TX IMPORT. ( MV PETROS S)</t>
  </si>
  <si>
    <t>NFS-E 1277 (MV PETROS S )</t>
  </si>
  <si>
    <t>NFS-E 1278 (MV PETROS S)</t>
  </si>
  <si>
    <t>FAT - 9038</t>
  </si>
  <si>
    <t>FAT - 9037</t>
  </si>
  <si>
    <t>FAT - 9036</t>
  </si>
  <si>
    <t>S/ NF - 28092023</t>
  </si>
  <si>
    <t>DEV. FINAN. -  ORC. 00002491</t>
  </si>
  <si>
    <t>REEMB-09/2023</t>
  </si>
  <si>
    <t>FOLHA- 09/2023</t>
  </si>
  <si>
    <t>FOLHA - 09/2023</t>
  </si>
  <si>
    <t>REC - 29092023</t>
  </si>
  <si>
    <t>GNRE - ICMS (MV CL CHANGSHA)</t>
  </si>
  <si>
    <t>AFRMM - DI 2301262575</t>
  </si>
  <si>
    <t>PRO-LABORE - 09/2023</t>
  </si>
  <si>
    <t>285/INV 9944/23 - MV CL CHANGSHA</t>
  </si>
  <si>
    <t>HOSPEDAGEM</t>
  </si>
  <si>
    <t>MATERIAL DE USO E CONSUMO</t>
  </si>
  <si>
    <t>LANCHES E REFEICOES (Viagens)</t>
  </si>
  <si>
    <t>COMBUSTIVEL (VIAGENS)</t>
  </si>
  <si>
    <t>TARIFAS BANCARIAS</t>
  </si>
  <si>
    <t>CONSULTORIA</t>
  </si>
  <si>
    <t>OUTRAS DESPESAS INDEDUTIVEIS</t>
  </si>
  <si>
    <t>PEDAGIO E ESTACIONAMENTO</t>
  </si>
  <si>
    <t>SOFTWARE E SISTEMAS</t>
  </si>
  <si>
    <t>DISTRIBUICAO DE LUCROS</t>
  </si>
  <si>
    <t>MATERIAL DE ESCRITORIO E INFORMATICA</t>
  </si>
  <si>
    <t>COMPRA DE MERCADORIA P/ REVENDA</t>
  </si>
  <si>
    <t>ASSISTENCIA MEDICA E MEDICAMENTOS</t>
  </si>
  <si>
    <t>MANUTENCAO DE VEICULOS</t>
  </si>
  <si>
    <t>VALE ALIMENTACAO</t>
  </si>
  <si>
    <t>VALE COMBUSTIVEL</t>
  </si>
  <si>
    <t>TAXI E UBER</t>
  </si>
  <si>
    <t>FRETE S/ COMPRAS</t>
  </si>
  <si>
    <t>SALARIOS E ORDENADOS</t>
  </si>
  <si>
    <t>ICMS S/ IMPORTACAO</t>
  </si>
  <si>
    <t>NF129311 (C. CREDITO) - DESPESAS COM ALIMENTACAO_ C. CREDITO</t>
  </si>
  <si>
    <t>NF12948 (C. CREDITO) - DESPESAS COM CONSUMO NO HOTEL - C. CREDITO VINICIUS BB</t>
  </si>
  <si>
    <t>NFS-E 39542 (C. CREDITO) - DESPESAS COM HOSPEDAGEM - C. CREDITO VINICIUS BB</t>
  </si>
  <si>
    <t>REC - 4601 (C. CREDITO) - FORNECEDOR VANDO TEIXEIRA TAXI - DESPESAS COM TAXI HOTEL X AEROPORTO_C. CREDITO VINICIUS BB</t>
  </si>
  <si>
    <t>NF498 - PORTA DE ENTRADA SALA DE DESCANSO R$ 3.847,00 - JANELA DA SALA DE DESCANSO R$ 490,00 - MONTAGEM/DESMONTAGEM ESTACOES R$ 480,00 - DE TRABALHO TOTAL  NF- R$ 4.817,00 PAGAMENTO CARTAO CREDITO 07/08/2023    R$ 4.337,00 PAGAR R$    480,00</t>
  </si>
  <si>
    <t>NFS-E 15 - SERV. DE APOIO ADMINISTRATIVO</t>
  </si>
  <si>
    <t>BOL 0001660470 - DESPESAS ALUGUEL SALAS MT (05 - 06 - 07) - COMP. 09/2023</t>
  </si>
  <si>
    <t>NF546 (C. CREDITO) - DESPESAS COM ALIMENTACAO - C. CREDITO APOENA</t>
  </si>
  <si>
    <t>NFC-E 16507 - FORNECEDOR RESTAURANTE E MARMITARIA CHAPAO GAUCHO - DESPESAS COM ALIMENTACAO - C. CREDITO VINICIUS BB</t>
  </si>
  <si>
    <t>S/ NF - C.CREDITO 20072023 - FORNECEDOR BON APPET SAO PAULO - DESPESAS COM ALIMENTACAO_ C. CREDITO VINICIUS BB</t>
  </si>
  <si>
    <t>REC - 471 (C. CREDITO) - FORNECEDOR FABIO DE OLIVEIRA PIN SORRISO( BRASIL ESPETOS) - DESPESAS COM ALIMENTACAO _ C. CREDITO VINICIUS BB</t>
  </si>
  <si>
    <t>NFC-E 16533 (C. CREDITO) - FORNECEDOR RESTAURANTE E MARMITARIA CHAPAO GAUCHO - DESPESAS COM ALIMENTACAO_ C. CREDITO VINICIUS BB</t>
  </si>
  <si>
    <t>REC - 112 (C. CREDITO) - FORNECEDOR BRASIL ESPETINHOS - DESPESAS COM ALIMENTACAO_ C. CREDITO VINICIUS BB</t>
  </si>
  <si>
    <t>S/ NF - C.CREDITO 23072023 -  FORNECEDOR SUBWAY (IFOOD) - DESPESAS COM LANCHES E ALIMENTACAO- C. CREDITO VINICIUS BB</t>
  </si>
  <si>
    <t>NF2597 (C. CREDITO)- DESPESAS COM ABASTECIMENTO _ C. CREDITO ANDERSON BB</t>
  </si>
  <si>
    <t>NFS-E 107766 (C. CREDITO) - DESPESAS COM HOSPEDAGEM- C. CREDITO LUCIANO</t>
  </si>
  <si>
    <t>NF266917 (C.CREDITO)- DESPESAS COM USO E CONSUMO- C. CREDITO ANDERSON BB</t>
  </si>
  <si>
    <t>NF3650473 - DESPESAS COM NESPRESSO APOENA - C. CREDITO APOENA SICREDI 800,00 E 155,00 DESCONTO FIDELIDADE, CASHBACK, CREDITO VIRTUAL</t>
  </si>
  <si>
    <t>NF25483 (C. CREDITO) - DESPESAS COM ABASTECIMENTO_C. CREDITO BB ANDERSON</t>
  </si>
  <si>
    <t>NFC-E 97244 (C. CREDITO) -  FORNECEDOR SEVEN ADM E PARTICIPACAO - DESPESAS COM ALIMENTACAO NO HOTEL</t>
  </si>
  <si>
    <t>S/ NF - C.CREDITO 24072023 - FORNECEDOR NOVOTEL CAMPO GRANDE - SEVEN ADM - DESPESAS COM ALIMENTACAO HOTEL</t>
  </si>
  <si>
    <t>REC - 87010 (C. CREDITO) - FORNECEDOR COOPERTAXI AURO ALVES DE LIMA CAMPO GRANDE - DESPESAS COM TAXI C. CREDITO VINICIUS</t>
  </si>
  <si>
    <t>REC 465 (C. CREDITO) -   FORNECEDOR BRASIL ESPETINHOS - DESPESAS COM ALIMENTACAO _C. CREDITO VINICIUS BB</t>
  </si>
  <si>
    <t>S/ NF - C.CREDITO 22072023 - FORNECEDOR IFOOD BON APPET - DESPESAS COM REFEICAO_C. CREDITO VINICIUS BB</t>
  </si>
  <si>
    <t>NFC-E 16558 (C. CREDITO) - FORNECEDOR RESTAURANTE E MARMITARIA CHAPADAO GAUCHO EIRELI - DESPESAS COM ALIMENTACAO_C. CREDITO VINICIUS BB</t>
  </si>
  <si>
    <t>NF2673 - DESPESAS COM ABASTECIMENTO_C. CREDITO ANDERSON BB</t>
  </si>
  <si>
    <t>NF 3338/001 - DESPESAS COM BIG BAG</t>
  </si>
  <si>
    <t>NF3619 (C. CREDITO) - DESPESAS COM ABASTECIMENTO_C. CREDITO LUCIANO SICREDI</t>
  </si>
  <si>
    <t>NFS-E 24273 - DESPESAS COM HOSPEDAGEM_C. CREDITO VINICIUS BB</t>
  </si>
  <si>
    <t>NFS-E 24272 - DESPESAS COM HOSPEDAGEM_C. CREDITO VINICIUS BB</t>
  </si>
  <si>
    <t>S/ NF - C.CREDITO 07082023 - FORNECEDOR CAMELUS</t>
  </si>
  <si>
    <t>NF6135 (C. CREDITO) - DESPESAS COM ALIMENTACAO HOTEL_C. CREDITO VINICIUS BB</t>
  </si>
  <si>
    <t>NF6136 (C. CREDITO) - DESPESAS COM CONSUMO EM HOTEL _C. CREDITO VINICIUS BB</t>
  </si>
  <si>
    <t>NF11739 (C.CREDITO) - DESPESAS COM ABASTECIMENTO_C. CREDITO APOENA BB</t>
  </si>
  <si>
    <t>NFC-E 139610 (C. CREDITO) - FORNECEDOR BIG LAR _DESPESAS COM ALIMENTACAO - C. CREDITO VINICIUS</t>
  </si>
  <si>
    <t>REC - 14082023 - FORNECEDOR NERI NOGUEIRA DA SILVA - DISK TAXI_C. CREDITO VINICIUS BB</t>
  </si>
  <si>
    <t>NFS-E 24373 - DESPESAS COM HOSPEDAGEM _C CREDITO VINICIUS BB</t>
  </si>
  <si>
    <t>NF6200 - DESPESAS COM HOSPEDAGEM _C. CREDITO VINICIUS</t>
  </si>
  <si>
    <t>NF6201 - DESPESAS COM HOSPEDAGEM _ C CREDITO VINICIUS</t>
  </si>
  <si>
    <t>NFS-E 24372 (C. CREDITO) - DESPESAS COM HOSPEDAGEM - C. CREDITO VINICIUS</t>
  </si>
  <si>
    <t>NFC-E 23892 (C. CREDITO) - FORNECEDOR STEAK HOUSE 67 RESTAURANTE LTDA - DESPESAS COM REFEICAO_C CREDITO APOENA</t>
  </si>
  <si>
    <t>NFC-E 2392 (C. CREDITO) - FORNECEDOR PEPPERONI PIZZARIA - DESPESAS COM ALIMENTACAO _C. CREDITO APOENA</t>
  </si>
  <si>
    <t>FATURA 26760 + CT-ES 310793, 310760 ? R$14.000,00 ? MT / 2418 SULFATO DE AMONIO GRANULADO SILMAR FRANCISCO RIBAS FAZENDA CERRO AZUL</t>
  </si>
  <si>
    <t>FATURA 26761 + CT-E 2773 ? R$6.720,00 ? MT / 2534 UREIA GLOBAL AGRICOLA LTDA</t>
  </si>
  <si>
    <t>NF11075/001 - DESPESAS COM PECAS DE AERONAVE</t>
  </si>
  <si>
    <t>NF11075/002 - DESPESAS COM PECAS DE AERONAVE</t>
  </si>
  <si>
    <t>NFS-E 10093 - ARMAZENAGEM - 8º PERIODO - NAVIO: IRAKLIS - PRODUTO CLORETO DE POTASSIO - VALOR UN: R$ 18,00 - PORTO: PORTO PUBLICO DE SAO FRANCISCO DO SUL - DT. ATRACACAO: 22/01/2023 - D.I.: 2301216488 - PERIODO DE ARMAZENAGEM: DE 25/08/2023 ATE 23/09/2023</t>
  </si>
  <si>
    <t>NFS-E 10094 - ARMAZENAGEM - 8º PERIODO - NAVIO: IRAKLIS - PRODUTO CLORETO DE POTASSIO - VALOR UN: R$ 18,00 - PORTO: PORTO PUBLICO DE SAO FRANCISCO DO SUL - DT. ATRACACAO: 22/01/2023 - D.I.: 2301216488 - PERIODO DE ARMAZENAGEM: DE 25/08/2023 ATE 23/09/2023</t>
  </si>
  <si>
    <t>S/ NF - 01092023 - SERVICO DE CHAPA CARGA E DESCARGA, SOLICITADO PELO ANDERSON NOGUEIRA - CHAPA GILSON AUGUSTO DE FIGUEIREDO</t>
  </si>
  <si>
    <t>TX IMPORT. (MV LONGEVITY DIVA) - SINDICATO DOS DESPACHANTES ADUANEIROS - PC283 - DI 2315794853 - OS 386</t>
  </si>
  <si>
    <t>NFC-E 62342 (C. CREDITO) - FORNECEDOR VERMELHO GRILL - DESPESAS COM REFEICAO</t>
  </si>
  <si>
    <t>S/ NF - C.CREDITO 27072023 -  FORNECEDOR PEIXARIA PACU NA CHAPA CUIABA - DESPESAS COM ALIMENTACAO_C. CREDITO APOENA BB</t>
  </si>
  <si>
    <t>S/ NF - C.CREDITO 0208203 - FORNECEDOR OUTBACK  CAMPO GDE - DESPESAS COM ALIMENTACAO_C. CREDITO APOENA BB</t>
  </si>
  <si>
    <t>NFC-E 32607 (C. CREDITO) - FORNECEDOR CAMELUS RESTAURANTE - DESPESAS COM ALIMENTACAO_C. CREDITO APOENA BB</t>
  </si>
  <si>
    <t>NFC-E 1282872 (C. CREDITO) - FORNECEDOR T F REST. - DESPESAS COM REFEICAO_C. CREDITO APOENA BB</t>
  </si>
  <si>
    <t>S/ NF - C.CREDITO 09082023 - FORNECEDOR GUARUCOOP GUARULHOS - DESPESAS COM TAXI EM SAO PAULO_C. CREDITO APOENA BB</t>
  </si>
  <si>
    <t>REC - 17082023 - FORNECEDOR REDE PANTANALGAS - DESPESAS COM GAS BARRACAO</t>
  </si>
  <si>
    <t>NFC-E 723077 (C. CREDITO) - FORNECEDOR PIM PAO ALIMENTOS- DESPESAS COM LANCHES_C .C REDITO VINICIUS BB</t>
  </si>
  <si>
    <t>REC - 15082023 (C. CREDITO) - FORNECEDOR DISK TAXI (AFLISIO FRANCISCO) - DESPESAS COM TAXI _C. CREDITO VINICIUS BB</t>
  </si>
  <si>
    <t>S/ NF - C.CREDITO 10-08-2023 - FORNECEDOR ELIANE APARECIDA FERREIRA_C. CREDITO VINICIUS BB</t>
  </si>
  <si>
    <t>S/ NF - C.CREDITO 3545 - FORNECEDOR MACARRAO GOURMET (IFOOD)_DESPESAS COM REFEICAO_C. CREDITO VINICIUS BB</t>
  </si>
  <si>
    <t>NFC-E 65520 (C. CREDITO) - DESPESAS COM MATERIAIS PARA ESCRITORIO - C. CREDITO APOENA SICREDI</t>
  </si>
  <si>
    <t>REC - 04082023 - FORNECEDOR RESTAURANTE PACU NA CHAPA - DESPESAS COM REFEICAO _C. CREDITO APOENA SICREDI</t>
  </si>
  <si>
    <t>NFS-E 282698 (C. CREDITO) - DESPESAS COM HOSPEDAGEM APOENA_ C. CREDITO VINICIUS BB</t>
  </si>
  <si>
    <t>NFS-E 282697 (C. CREDITO) - DESPESAS COM HOSPEDAGEM VINICIUS_ C. CREDITO VINICIUS BB</t>
  </si>
  <si>
    <t>NFC-E 191101 (C. CREDITO) - FORNECEDOR GIRUS MERCANTIL - BIG LAR_DESPESAS COM REFEICAO- C. CREDITO SICREDI APOENA</t>
  </si>
  <si>
    <t>DESPESA ESTORNO RESGATE AUTOMATICO</t>
  </si>
  <si>
    <t>APOLICE N 02350002693 - REFERENTE  SEGURO DA AERONAVE</t>
  </si>
  <si>
    <t>NFS-E 378 - SEGURANCA PRIVADA DO BARRACAO.</t>
  </si>
  <si>
    <t>NFS-E 2872 - HONORARIO CONTABIL - COMP.:  08/2023</t>
  </si>
  <si>
    <t>NFS-E 17 - SERV. DE APOIO ADMINISTRATIVO</t>
  </si>
  <si>
    <t>NF 3377/001 - DESPESAS COM BIG BAG</t>
  </si>
  <si>
    <t>? FATURA 934 + CT-ES 14542, 14543, 14503, 14541 ? R$16.999,90 ? MT - 2287 00-21-00 ORCIVAL GOUVEIA GUIMARAES FAZENDA CHAPADAO -2315 00-21-00 ORCIVAL GOUVEIA GUIMARAES FAZENDA SANTA -ARGARIDA _x000D_
2316 00-21-00 ORCIVAL GOUVEIA GUIMARAES FAZENDA CHAPADAO</t>
  </si>
  <si>
    <t>FATURA 214692 ? RODOFROTA + CT-E 27065 ? R$11.826,60 ? GO - 2432 KCL COOPERATIVA AGROINDUSTRIAL DOS PRODUTORES RURAIS DO SUDOESTE GOIANO COMIGO</t>
  </si>
  <si>
    <t>REF. UC 6/3180415-6 - CONTA ENERGIA BARRACAO QDE 02 LT 10 - NF 6800063 / MATRICULA 3168758-2023-8-9</t>
  </si>
  <si>
    <t>NFS-E 2114 - ARQUEACAO RECEITA FEDERAL NO NAVIO: ELENI M - PORTO DE SAO FRANCISCO DO SUL - DATA 22/08/2023 A 28/08/2023</t>
  </si>
  <si>
    <t>NFS-E 2023000014699 - FATURA 497677 + CT-ES 202314698, 202314699, 202314700 ? R$3.594,00 ? MT - TRANSFERÊNCIA NP 12-43 ANDALI X NOVATEX</t>
  </si>
  <si>
    <t>NFS-E 2023000014698 - FATURA 497677 + CT-ES 202314698, 202314699, 202314700 ? R$3.594,00 ? MT - TRANSFERÊNCIA NP 12-43 ANDALI X NOVATEX</t>
  </si>
  <si>
    <t>NFS-E 2023000014700 - FATURA 497677 + CT-ES 202314698, 202314699, 202314700 ? R$3.594,00 ? MT - TRANSFERÊNCIA NP 12-43 ANDALI X NOVATEX</t>
  </si>
  <si>
    <t>S/ NF - 04092023 - DESPESA COM COMBUSTIVEL - HILUX LUCIANO</t>
  </si>
  <si>
    <t>BOL 229601 - TAXA CONDOMINIO SALAS MT (05, 06 E 07) - COMP.: 08/2023</t>
  </si>
  <si>
    <t>NF5364 - DESPESAS COM AERONAVE REVISAO DE COMPONENTES DO AVIAO</t>
  </si>
  <si>
    <t>? FATURA 8634 + CT-E 1100 ? R$5.550,00 ? MS - 2506 KCL COPASUL COOPERATIVA AGRICOLA SUL MATOGROSSENSE COPASUL DEODAPOLIS</t>
  </si>
  <si>
    <t>? FATURA 8635 + CT-ES 21143 ? R$3.728,00 ? GO - 2432 KCL COOPERATIVA AGROINDUSTRIAL DOS PRODUTORES RURAIS DO SUDOESTE GOIANO COMIGO</t>
  </si>
  <si>
    <t>FATURA 8636 + CT-ES 21154, 21153 ? R$13.485,00 ? MT - 2553 KCL GUSTAVO VIGANO PICCOLI FAZENDA PLUMA</t>
  </si>
  <si>
    <t>NFS-E 3518 (MV ELENI M) - SERVIÇO DE LANCHA</t>
  </si>
  <si>
    <t>NFS-E 3519 (MV ELENI M) - SERVIÇO DE LANCHA</t>
  </si>
  <si>
    <t>ND - 309/2023 (MV ELENI M) - MUDANCA DE BERCO. REEMBOLSO NF 23284, NF3502, NF 4340</t>
  </si>
  <si>
    <t>ND - 308/2023 (MV ELENI M) - MUDANCA DE BERCO. REEMBOLSO NF 23284, NF3502, NF 4340</t>
  </si>
  <si>
    <t>FATURA 8637 + CT-ES 21157, 21156, 21155, 21158 ? R$27.790,00 ? MT - 2551 AGRA ADAIR VENDRUSCOLO E OUTROS SEMENTES RIO CLARO - 2552 SAGRA ADAIR VENDRUSCOLO E OUTROS FAZENDA RECANTO</t>
  </si>
  <si>
    <t>FAT - 23147041994 - NF 553986791 - DESPESAS COM PEDAGIO - VEICULO LUCIANO COELHO</t>
  </si>
  <si>
    <t>GUIA DE IMPOSTO - FOLHA E ENCARGOS 08/2023</t>
  </si>
  <si>
    <t>FATURA 26970 + CT-ES 310950, 311161 ? R$14.000,00 ? MT - 2418 SULFATO DE AMONIO GRANULADO SILMAR FRANCISCO RIBAS FAZENDA CERRO AZUL - 2420 00-21-00 SILMAR FRANCISCO RIBAS FAZENDA CERRO AZUL</t>
  </si>
  <si>
    <t>FATURA 26971* + CT-E 311131 ? R$10.080,00 ? MT - 2534 UREIA GLOBAL AGRICOLA LTDA</t>
  </si>
  <si>
    <t>PAGAMENTO PC 366/9368 - REF. COMPRA 366  USD 335,00 / TON X  4,9734 = R$ 1.666,089/T FOB PARANAGUA</t>
  </si>
  <si>
    <t>NFS-E 11680 (MV ELENI M) - MOVIMENTACAO DE MERCADORIA: NAVIO: ELENI M; MERCADORIA: KCL; P/ GLOBAL 2 - MORRO GRANDE; PESO: 890,370 TON ( X R$ 20,01 + 10% TAXA ADMINISTRATIVA); P/ OUROFERTIL 2; PESO:36,172 TON (CARGA LIMPA) (TON X R$ 16,01 + 10% TAXA ADMINISTRATIVA); DI:23/1604577-3; DATA SERVICO: 22/08/2023 A 28/08/2023; OS: 10093</t>
  </si>
  <si>
    <t>NFS-E 11681 ( MV ELENI M) - MOVIMENTACAO DE MERCADORIA: NAVIO: ELENI M; MERCADORIA: KCL; P/ GLOBAL 2 - MORRO GRANDE; PESO: 967,670 TON (TON X R$ 20,01 + 10% TAXA ADMINISTRATIVA) ; P/ OUROFERTIL 2; PESO:31,965 TON (CARGA LIMPA); DI:23/1604583-8; DATA SERVICO: 22/08/2023 A 28/08/2023; OS: 10093.</t>
  </si>
  <si>
    <t>NFS-E 10107 (MV IRAKLIS) - ARMAZENAGEM - NAVIO: ENVASES - BIG BAG - PRODUTO KCL VERMELHO - VALOR UN: R$ 43,00</t>
  </si>
  <si>
    <t>FATURA 8687 + CT-E 51891 ? R$6.750,00 ? MS - 2495 KCL COPASUL COOPERATIVA AGRICOLA SUL MATOGROSSENSE COPASUL ANGELICA</t>
  </si>
  <si>
    <t>FATURA 8688 + CT-ES 21180, 21176, 21214, 21200, 21219 ? R$37.665,00 ? MT - 2553 KCL GUSTAVO VIGANO PICCOLI FAZENDA PLUMA</t>
  </si>
  <si>
    <t>FATURA 8689 + CT-ES 21206, 21205, 21175, 21188, 21174, 21207, 21185, 21167, 21210, 21170, 21208, 21169, 21165, 21187, 21166, 21168, 21186, 21183, 21182 ? R$88.610,00 ? MT - 2551 SAGRA ADAIR VENDRUSCOLO E OUTROS SEMENTES RIO CLARO -2552 SAGRA ADAIR VENDRUSCOLO E OUTROS FAZENDA RECANTO-TRANSFERÊNCIA SAGRA ONNO X NOVATEX</t>
  </si>
  <si>
    <t>PAGAMENTO PC 346/1674 REF. COMPRA 346 NP 12.43 + 10%S FOB SÃO FRANCISCO DO SUL (ARMAZÉM À CONFIRMAR) CAMBIO: TELA ENTREGA IMEDIATA TX- 4,9898</t>
  </si>
  <si>
    <t>NF 298 - ARRANJOS PARA DECORACAO ESCRITORIO E JARDIM AREA EXTERNA (LOJA CUIABA FLORES)_C. CREDITO SICREED APOENA</t>
  </si>
  <si>
    <t>NF3389/001 - DESPESAS COM BIG BAG</t>
  </si>
  <si>
    <t>? FATURA 155464 + CT-E 669 ? R$12.067,00 ? MS - 2539 ENXOFRE DE BENTONITA AP SOLUCOES TECNOLOGICAS, COMERCIO E REPRESENTACOES AGRICOLAS LTDA</t>
  </si>
  <si>
    <t>FATURA 155466 + CT-ES 233, 234, 239, 243, 244, 245, 7393, 7396, 7406, 7413, 7414, 7415, 246, 247, 262, 278, 7444, 7446, 7462, 7470 ? R$98.629,05 ? GO - 2432 KCL COOPERATIVA AGROINDUSTRIAL DOS PRODUTORES RURAIS DO SUDOESTE GOIANO COMIGO -2514 KCL COOPERATIVA AGROINDUSTRIAL DOS PRODUTORES RURAIS DO SUDOESTE GOIANO COMIGO</t>
  </si>
  <si>
    <t>? FATURA 215311 + CT-ES 27090, 27092, 27091 ? R$26.201,60 ? GO - 2432 KCL COOPERATIVA AGROINDUSTRIAL DOS PRODUTORES RURAIS DO SUDOESTE GOIANO COMIGO</t>
  </si>
  <si>
    <t>ICMS IMPORT (MV PETROS) - N 129-00000-3-251-08742 - PROTOCOLO 026/21</t>
  </si>
  <si>
    <t>ICMS IMPORT (MV PETROS) - N DE CONTROLE 327957273208 - PROTOCOLO 026-21</t>
  </si>
  <si>
    <t>AFRMM - OS 597 - N PEDIDO 2301135917 - N DO CE-MERCANTE 172305224427500</t>
  </si>
  <si>
    <t>NFC-E 78089 (C. CREDITO) - FORNECEDOR SUPERMERCADO SCS - DESPESAS COM LANCHES/REFEICOES_C. CREDITO APOENA SICREDI</t>
  </si>
  <si>
    <t>NFC-E 445 (C. CREDITO)- FORNECEDOR NACIONAL COM. DE PROD. ALIMENTICIOS- DESPESAS COM LANCHES E REFEICOES_ C. CREDITO APOENA SICREDI</t>
  </si>
  <si>
    <t>REC - 08082023 (C. CREDITO) - FORNECEDOR GABRIEL RAVAGNANI RIBEIRO - C. CREDITO APOENA SICREDI</t>
  </si>
  <si>
    <t>NFC-E 67685 (C. CREDITO) - FORNECEDOR IGUTEMI REFEICOES (SERRA RESTAURANTE) - DESPESAS COM REFEICAO_C. CREDITO APOENA SICREDI</t>
  </si>
  <si>
    <t>S/ NF - C.CREDITO 258877 - FORNECEDOR SHOPPING ESTACAO _ DESPESAS COM ESTACIONAMENTO - C. CREDITO APOENA SICREDI</t>
  </si>
  <si>
    <t>NFC-E 43034 (C. CREDITO) - FORNECEDOR SBF COMERCIO PROD. ESPORTIVOS ( CENTAURO) - DESPESAS COM COMPRAS DOS COLCHONETES PARA DESCANSO ESCRITORIO_C. CREDITO APOENA SICREDI</t>
  </si>
  <si>
    <t>S/ NF - C.CREDITO 442107 - FORNECEDOR PAIAGUAS PARK - DESPESAS COM ESTACIONAMENTO _C. CREDITO APOENA SICREDI</t>
  </si>
  <si>
    <t>NFC-E 13509 (C. CREDITO) - FORNECEDOR M Q DE ANDRADE E CIA - DESPESAS COM REFEICAO_C. CREDITO SICREDI APOENA</t>
  </si>
  <si>
    <t>NFC-E 3903 (C. CREDITO) - FORNECEDOR PANIFICADORA VIENA - DESPESAS COM LANCHES_C. CREDITO SICREDI APOENA</t>
  </si>
  <si>
    <t>NFC-E 74564 (C. CREDITO) - FORNECEDOR SUPERMERCADO SCS - DESPESAS COM LANCHES _C. CREDITO APOENA SICREDI</t>
  </si>
  <si>
    <t>NFC-E 86619 ( C. CREDITO) - FORNECEDOR BABA DE MOCA _ DESPESAS COM LANCHES PARA O ANIVERSARIANTE DO MES _C. CREDITO SICREDI APOENA</t>
  </si>
  <si>
    <t>REC - 20272 (C. CREDITO) - FORNECEDOR SPIAKI SALGADOS- DESPESAS COM LANCHES PARA ANIVERSARIANTE DO MES _C .CREDITO SICREDI APOENA</t>
  </si>
  <si>
    <t>NFC-E 74801 (C. CREDITO) - FORNECEDOR SUPERMERCADO SCS BIG LAR - DESPESAS COM LANCHES ANIVERSARIANTE DO MES_C. CREDITO SICREDI APOENA</t>
  </si>
  <si>
    <t>FAT - 23143197281 - DESPESAS COM PEDAGIO - D. AUTOMATICO C CREDITO SICREDI APOENA</t>
  </si>
  <si>
    <t>S/ NF - C.CREDITO 21082023 - FORNECEDOR AMAZONIA 13 - DESPESAS COM ABASTECIMENTO_C. CREDITO SICREDI APOENA</t>
  </si>
  <si>
    <t>S/ NF - C.CREDITO 03082023 - FORNECEDOR LANCHONETE DO SALVADOR - DESPESAS COM LANCHES - C. CREDITO APOENA SICREDI</t>
  </si>
  <si>
    <t>S/ NF - C.CREDITO 02082023 - FORNECEDOR MP RUGINA_C. CREDITO APOENA SICREDI</t>
  </si>
  <si>
    <t>S/ NF - C.CREDITO 20082023 - FORNECEDOR AUTO POSTO MODELO - DESPESAS COM ABASTECIMENTO_ C. CREDITO SICREDI LUCIANO</t>
  </si>
  <si>
    <t>S/ NF - C.CREDITO 13082023 - FORNECEDOR AUTO POSTO CONFIANCA - DESPESAS COM ABASTECIMENTO_C. CREDITO SICREDI LUCIANO</t>
  </si>
  <si>
    <t>S/ NF - C.CREDITO 10082023 - FONECEDOR AUTO POSTO MODELO- DESPESAS COM ABASTECIMENTO _ C. CREDITO LUCIANO SICREDI</t>
  </si>
  <si>
    <t>S/ NF - C.CREDITO 10082023 - FORNECEDOR B PRODUCOES E EVENTOS - C. CREDITO LUCIANO SICREDI</t>
  </si>
  <si>
    <t>S/ NF - C.CREDITO 31072023 - FORNECEDOR AUTO POSTO CONFIANCA - DESPESAS COM ABASTECIMENTO_ C. CREDITO LUCIANO SICREDI</t>
  </si>
  <si>
    <t>S/ NF - C.CREDITO 27072023 - FORNECEDOR AUTO POSTO MODELO - DESPESAS COM ABASTECIMENTO - C. CREDITO SICREDI LUCIANO</t>
  </si>
  <si>
    <t>S/ NF - C.CREDITO 23082023 - FORNECEDOR TRAVEL 726392573008 - DESPESAS COM HOSPEDAGEM_C. CREDITO APOENA SICREDI</t>
  </si>
  <si>
    <t>S/ NF - C.CREDITO 15082023 - FORNECEDOR MICROSOFT - DESPESAS COM LICENCA DO EMAIL_C. CREDITO APOENA SICREDI</t>
  </si>
  <si>
    <t>S/ NF - C.CREDITO SL977QBRITO - FORNECEDOR AZUL LINHAS AEREAS - DESPESAS COM PASSAGENS_C. CREDITO APOENA SICREDI</t>
  </si>
  <si>
    <t>S/ NF - C.CREDITO 09082023 - FORNECEDOR LATAM C - DESPESAS COM PASSAGENS AEREAS_ C. CREDITO APOENA SICREDI</t>
  </si>
  <si>
    <t>S/ NF - C.CREDITO 06082023 - FORNECEDOR LATAM C - DESPESAS COM PASSAGENS AEREAS_C. CREDITO APOENA SICREDI</t>
  </si>
  <si>
    <t>S/ NF - C.CREDITO 06082023 - FORNECEDOR LATAM C - DESPESAS COM PASSAGENS_C. CREDITO SICREDI APOENA</t>
  </si>
  <si>
    <t>S/ NF - C.CREDITO 7262283107303 - FORNECEDOR TRAVEL - DESPESAS COM VIAGENS_ C. CREDITO APOENA SICREDI</t>
  </si>
  <si>
    <t>S/ NF - C.CREDITO 01082023 - FORNECEDOR LITORAL VERDE - DESPESAS COM HOSPEDAGEM_C. CREDITO APOENA SICREDI</t>
  </si>
  <si>
    <t>S/ NF - C.CREDITO GIPI8GBRITO - FORNECEDOR AZUL LINHAS AEREAS - DESPESAS COM PASSAGENS_C. CREDITO APOENA SICREDI</t>
  </si>
  <si>
    <t>S/ NF - C.CREDITO 31072023 - FORNECEDOR GOL LINHAS AEREAS - DESPESAS COM PASSAGENS_C. CREDITO APOENA SICREDIT</t>
  </si>
  <si>
    <t>S/ NF - C.CREDITO AKPGLJG0 - FORNECEDOR GOL LINHAS AEREAS - DESPESAS COM PASSAGENS_C. CREDITO APOENA SICREDI</t>
  </si>
  <si>
    <t>S/ NF - C.CREDITO 7261793589303 - FORNECEDOR TRAVEL - DESPESAS COM HOSPEDAGEM_C. CREDITO APOENA SICREDI</t>
  </si>
  <si>
    <t>FATURA 1155523 + CT-ES 287, 284, 7471, 7482 ? R$21.797,10 ? GO - 2432 KCL COOPERATIVA AGROINDUSTRIAL DOS PRODUTORES RURAIS DO SUDOESTE GOIANO COMIGO</t>
  </si>
  <si>
    <t>? FATURA 1155521 + CT-ES 10, 11 ? R$24.768,00 ? MT - 2535 KCL ANDRE TRIPOLONI FAZENDA FORTALEZA</t>
  </si>
  <si>
    <t>DL -09/2023 - VALOR REALIZADO PARA VALIDACAO DO TOKEN ITAU LUCIANO</t>
  </si>
  <si>
    <t>BOL - HON2023-08 - HONORARIOS CONTABEIS - MS</t>
  </si>
  <si>
    <t>NFS-E 1923 - 1 MANUTENCAO E SUPORTE. 280,00 / 1 EMAIL ADICIONAL GOOGLE. 795,00</t>
  </si>
  <si>
    <t>NFS-E 6938 - SERV. PRESTADOS EM 09/2023 - PRESTACAO DE SERVICO: DIGITALIZACAO DE IMAGENS, ESCANEAR E ENVIAR DOC. PO RE-MAIL</t>
  </si>
  <si>
    <t>NFS-E 213163 - PLANO CONTROLE MENSAL SISTEMA DE NOTAS DE SERVICO / XML - COMP.: 08/2023 / PLANO BUSINESS MENSAL 2022-1 - APP + BUSCA - RELATORIOS AVANCADOS NFE  - APP + BUSCA - RELATORIOS AVANCADOS NFE - EMPRESA</t>
  </si>
  <si>
    <t>N NFS-E 549849094 FAT23124523078  DESP DE PEDAGIO - PLACAS RAW1F79, REY8C63</t>
  </si>
  <si>
    <t>NF4720 - C. CREDITO SICREDI - DESPESAS COM MATERIAIS DE OBRA PARA SALA DE DESCANSO ESCRITORIO</t>
  </si>
  <si>
    <t>NF176036 (C. CREDITO) - DESPESAS COM MATERAL DA OBRA SALA DE DESCANSO ESCRITORIO_C. CREDITO</t>
  </si>
  <si>
    <t>NF176146 (C. CREDITO) - DESPESAS COM MATERIAIS DE CONSTRUCAO REFORMA AREA EXTERNA ESCRITORIO</t>
  </si>
  <si>
    <t>NF176100 - DESPESAS COM MATERIAL OBRA SALA DE DESCANSO ESCRITORIO _C. CREDITO APOENA SICREDI</t>
  </si>
  <si>
    <t>NF11438 (C. CREDITO) - DESPESAS COM MATERIAL PARA OBRA DA SALA DE DESCANSO ESCRITORIO_C. CREDITO</t>
  </si>
  <si>
    <t>NF887450 (C. CREDITO) - DESPESAS COM MATERIAIS PARA CONSTRUCAO REFORMA AREA EXTERNA ESCRITORIO_C. CREDITO VINICIUS BB - DESCONTO DE CREDITO NA LOJA 9,28</t>
  </si>
  <si>
    <t>NF4503(C. CREDITO) - DESPESAS COM MATERIAIS SALA DE DESCANSO ESCRITORIO _C. CREDITO APOENA SICREDI</t>
  </si>
  <si>
    <t>NF176166 - DESPESAS COM MATERIAIS PARA REFORMA SALA DE DESCANSO ESCRITORIO_C. CREDITO APOENA SICREDI</t>
  </si>
  <si>
    <t>S/ NF - C.CREDITO 01082023 - TRAVEL 72621718805213 BR - NOVOTEL CAMPO GRANDE_x000D_
31 DE JULHO DE 2023 - 1 DE AGOSTO DE 2023 , 2 QUARTOS_C CREDITO APOENA SICREDI</t>
  </si>
  <si>
    <t>NF887742 (C. CREDITO) - DESPESAS COM MATERIAL SALA DE DESCANSO_ C. CREDITO APOENA SICREDI</t>
  </si>
  <si>
    <t>NF479 (C. CREDITO) - DESPESAS COM DECORACAO ESCRITORIO_C. CREDITO SICREDI APOENA</t>
  </si>
  <si>
    <t>NF3119876 (C. CREDITO)_COMPRA DAS MESAS DA AREA EXTERNA ESCRITORIO_C. CREDITO SICREDI APOENA</t>
  </si>
  <si>
    <t>NF223130 (C. CREDITO) - PEDRO BB</t>
  </si>
  <si>
    <t>NF176370 (C. CREDITO) - DESPESAS COM MATERIAIS REFORMA SALA DE DESCANSO ESCRITORIO_C. CREDITO PEDRO BB</t>
  </si>
  <si>
    <t>NF888206 (C. CREDITO)_ DESPESAS COM MATERIAL PARA REFORMA QUARTO DE DESCANSO ESCRITORIO_C. CREDITO PEDRO BB</t>
  </si>
  <si>
    <t>NF888445 (C. CREDITO) - DESPESAS COM MATERIASI PARA REFORMA ESCRITORIO</t>
  </si>
  <si>
    <t>NF11735 (C. CREDITO) - DESPESAS COM ABASTECIMENTO - C. CREDITO SICREDI APOENA</t>
  </si>
  <si>
    <t>NF46542 (C. CREDITO) - DESPESAS COM UTENSILIOS PARA ESCRITORIO_C. CREDITO SICREDI APOENA</t>
  </si>
  <si>
    <t>NF889306(C. CREDITO)_DESPESAS COM MATERIAI PARA REFORMA QUARTO DE DESCANSO ESCRITORIO_C. CREDITO PEDRO BB</t>
  </si>
  <si>
    <t>NF5682 (C. CREDITO) - DESPESAS COM ABASTECIMENTO_C. CREDITO LUCIANO</t>
  </si>
  <si>
    <t>NF889821 (C. CREDITO) - DESPESAS COM MATERIAIS PARA REFORMA QUARTO DE DESCANSO ESCRITORIO_C. CREDITO PEDRO BB</t>
  </si>
  <si>
    <t>NF314665 (C. CREDITO) - DESPESAS COM MATERIAIS PARA REFORMA QUARTO DE DESCANSO ESCRITORIO_C. CREDITO BB</t>
  </si>
  <si>
    <t>NF44038 (C. CREDITO)_DESPESAS COM MATERIAIS PARA REFORMA QUARTO DE DESCANSO ESCRITORIO_C. CREDITO BB PEDRO</t>
  </si>
  <si>
    <t>NF44037 (C. CREDITO)_ DESPESAS COM MATERIAIS PARA REFORMA QUARTO DE DESCANSO ESCRITORIO_C. CREDITO BB PEDRO</t>
  </si>
  <si>
    <t>NF66199/001 (C. CREDITO) - DESPESAS COM MATERIAIS PARA REFORMA QUARTO DESCANSO ESCRITORIO_C. CREDITO PEDRO BB</t>
  </si>
  <si>
    <t>NF 66201/001 - DESPESAS COM MATERIAIS PARA REFORMA QUARTO DE DESCANSO ESCRITORIO_C. CREDITO PEDRO BB</t>
  </si>
  <si>
    <t>FATURA 1155524 + CT-ES 280, 290, 7483, 7484 ? R$21.886,80 ? GO - 2432 KCL COOPERATIVA AGROINDUSTRIAL DOS PRODUTORES RURAIS DO SUDOESTE GOIANO COMIGO</t>
  </si>
  <si>
    <t>FATURA 1155522 + CT-ES 12, 13, 14 ? R$37.152,00 ? MT - 2535 KCL ANDRE TRIPOLONI FAZENDA FORTALEZA</t>
  </si>
  <si>
    <t>S/ NF - C.CREDITO 27072023 - FORNECEDOR UBER - C.CREDITO PEDRO</t>
  </si>
  <si>
    <t>S/ NF - C.CREDITO 01082023 - FORNECEDOR UBER_C CREDITO PEDRO BB</t>
  </si>
  <si>
    <t>NFC-E 13509 (C. CREDITO) - FORNECEDOR M Q DE ANDRADE (CHOPAO)_C. CREDITO PEDRO BB</t>
  </si>
  <si>
    <t>S/ NF - C.CREDITO 22082023 - FORNECEDOR UBER_C. CREDITO PEDRO BB</t>
  </si>
  <si>
    <t>S/ NF - C.CREDITO 05082023_FORNECEDOR UBER_C. CREDITO BB PEDRO</t>
  </si>
  <si>
    <t>S/ NF - C.CREDITO 08082023 - FORNECEDOR UBER_C. CREDITO PEDRO BB</t>
  </si>
  <si>
    <t>S/ NF - C.CREDITO 08082023 - FORNECEDOR UBER_ C. CREDITO PEDRO BB</t>
  </si>
  <si>
    <t>S/ NF - C.CREDITO 1002023 - FORNECEDOR UBER_ C. CREDITO PEDRO BB</t>
  </si>
  <si>
    <t>S/ NF - C.CREDITO 11082023 - FORNECEDOR UBER_ C. CREDITO PEDRO BB</t>
  </si>
  <si>
    <t>S/ NF - C.CREDITO 20082023 - FORNECEDOR UBER_C. CREDITO PEDRO BB</t>
  </si>
  <si>
    <t>S/ NF - C.CREDITO 25082023 - FORNECEDOR UBER_C. CREDITO PEDRO BB</t>
  </si>
  <si>
    <t>S/ NF - C.CREDITO 26082023 - FORNECEDOR UBER_C. CREDITO PEDRO BB</t>
  </si>
  <si>
    <t>S/ NF - C.CREDITO 27082023 - FORNECEDOR UBER_ C. CREDITO PEDRO BB</t>
  </si>
  <si>
    <t>S/ NF - C.CREDITO 28082023 - FORNECEDOR UBER_C. CREDITO PEDRO BB</t>
  </si>
  <si>
    <t>NFC-E 6477 (C. CREDITO)_ FORNECEDOR LUCIANO HIDEKI FUDIKAMI_C. CREDITO PEDRO BB</t>
  </si>
  <si>
    <t>NFC-E 12923 (C. CREDITO) - FORNECEDOR D LIMAS DISTRUIBUIDORA - DESPESAS COM AGUA BARRACAO_C. CREDITO ANDERSON BB</t>
  </si>
  <si>
    <t>NFS-E 27 (C. CREDITO) - DESPESAS COM HIGIENIZACAO DAS PERCIANAS 05 UNIDADES</t>
  </si>
  <si>
    <t>REC - 23082023 (C. CREDITO) - FORNECEDOR ANTONIO CARLOS - DESPESAS COM CONSERTO PNEU CARRO ARGO PLACA RRJ 8C68</t>
  </si>
  <si>
    <t>NFC-E 80655 (C. CREDITO) - FORNECEDOR SUPERMERCADO SCS (CURIO) - DESPESAS COM ALIMENTACAO</t>
  </si>
  <si>
    <t>NFC-E 82626 (C. CREDITO)  - FORNECEDOR SUPERMERCADO CURIO - DESPESAS COM REFEICAO_C. CREDITO PEDRO BB</t>
  </si>
  <si>
    <t>S/ NF - C.CREDITO 09082023 -  FORNECEDOR CENTER LICENCAS BRASIL - DESPESAS COM ANTIVIRUS MAQUINAS - C.CREDITO PEDRO BB</t>
  </si>
  <si>
    <t>NFC-E 291 (C. CREDITO) -  FORNECEDOR FLORICULTURA FLORES E PRESENTES COM AMOR LTDA_DESPESAS COM MATERIAIS DE FLORICULTURA PARA ESCRITORIO_C. CREDITO PEDRO BB</t>
  </si>
  <si>
    <t>S/ NF - C.CREDITO 24082023 - FORNECEDOR SUPERMERCADO SCS (CURIO) - DESPESAS COM ALIMENTACAO_C. CREDITO PEDRO BB</t>
  </si>
  <si>
    <t>REC - 5677 - FORNECEDOR REAL CACAMBA _DESPESAS COM BOTA FORA PARA LIMPEZA DOS RESIDUOS DA REFORMA ESCRITORIO_C. CREDITO PEDRO BB</t>
  </si>
  <si>
    <t>S/ NF - C.CREDITO 8805213 - FORNECEDOR NOVOTEL CAMPO GRANDE N. ITINERARO 7262178805213</t>
  </si>
  <si>
    <t>S/ NF - C.CREDITO NPPV2B - FORNECEDOR AZUL LINHAS AEREAS - DESPESAS COM PASSAGENS GUSTAVO PICCOLI_C. CREDITO APOENA SICREDI</t>
  </si>
  <si>
    <t>PAGAMENTO PC 351 -TAXA 4,8710 - INV EBL4092023 - MV PETROS S - CFR SAO FRANCISCO DO SUL, SC - SHIPMENT PERIOD: AGO / SET 2023 -PAYMENT: 7 DAYS FROM B/L DATE (AND RECEIVED BY E-MAIL)</t>
  </si>
  <si>
    <t>PAGAMENTO PC 352 - TAXA 4,9575. REF. COMPRA 352 - INV EBL4102023 - MV PETROS S - CFR SAO FRANCISCO DO SUL, SC - SHIPMENT PERIOD: AGO / SET 2023 - PAYMENT: 7 DAYS FROM B/L DATE (AND RECEIVED BY E-MAIL)</t>
  </si>
  <si>
    <t>APOLICE N. 841443 - PLANO DE SAUDE - COMP.: 09/2023</t>
  </si>
  <si>
    <t>NFS-E 2796 - DESPESA HONORARIO CONTABIL - FILIAL SANTAREM/PA</t>
  </si>
  <si>
    <t>LENARGE ? FATURA 1155525 + CT-E 291 ? R$8.956,60 ? GO  - 2432 KCL COOPERATIVA AGROINDUSTRIAL DOS PRODUTORES RURAIS DO SUDOESTE GOIANO COMIGO</t>
  </si>
  <si>
    <t>? FATURA 497103 + CT-ES 9674, 9675, 180155, 180156, 180281 ? R$21.960,40 ? GO  - 2432 KCL COOPERATIVA AGROINDUSTRIAL DOS PRODUTORES RURAIS DO SUDOESTE GOIANO COMIGO</t>
  </si>
  <si>
    <t>NFS-E 20230000113 - ARMAZENAGEM DE KCL 60% PERIODO 21.07.23 A 20.08.23</t>
  </si>
  <si>
    <t>NFS-E 202300000107 - ARMAZENAGEM MAP 11.52 CTR 5 PERIODO 01-08-2023 A 31-08-2023</t>
  </si>
  <si>
    <t>NFS-E 202300000111 - PRESTACAO DE SERVICO REFERENTE CONTRATO 6 SSP PERIODO 01.08.23 A 31.08.23</t>
  </si>
  <si>
    <t>NFS-E 20230000114 - PRESTACAO DE SERVICO REFERENTE AO CONTRATO 28 KCL 60% - PERIODO 24-08-2023 A 20-08-2023</t>
  </si>
  <si>
    <t>NFS-E 2023000000112 - PRESTACAO DE SERVICO REFERENTE AO CONTRATO 11 PERIODO 01.08.23 A 31.08.23</t>
  </si>
  <si>
    <t>NFS-E 2023000000116 - PRESTACAO DE SERVICO REFERENTE AO CONTRATO 31 ULEXITA 10% PERIODO 08-08-2023 A 07-09-2023</t>
  </si>
  <si>
    <t>NFS-E 20230000000118 - PRESTAÇÃO DE SERVIÇO REFERENTE AO CONTRATO 44 NP 12.43 - ARMAZENAGEM PERIODO 23.08.23 A 22.09.23</t>
  </si>
  <si>
    <t>NFS-E 2023000000120 - PRESTACAO DE SERVICO REFERENTE AO CONTRATO 36 SAGRA - ARMAZENAGEM PERIODO 14.08.23 A 13.09.23</t>
  </si>
  <si>
    <t>NFS-E 20230000000115 - PRESTAÇÃO DE SERVIÇO REFERENTE AO CONTRATO 29 KCL 60% -ARMAZENAGEM PERIODO 27.08.23 A 26.09.23</t>
  </si>
  <si>
    <t>NFS-E 2023000000119 - PRESTACAO DE SERVICO REFERENTE AO CONTRATO 45 SAGRA - ARMAZENAGEM PERIODO 30.08.23 A 29.09.23</t>
  </si>
  <si>
    <t>ICMS - NORMAL 08/2023 - ICMS - IMPOSTO CIRCUL MERCADORIAS E PREST SERV TRANSP INTEREST E INTERMUN E DE COMUNICACAO -Nº 12100002325425576</t>
  </si>
  <si>
    <t>FATURA 1155520 + CT-E 52583 ? R$965,36 ? MS - 2539 ENXOFRE DE BENTONITA AP SOLUCOES TECNOLOGICAS, COMERCIO E REPRESENTACOES AGRICOLAS LTDA</t>
  </si>
  <si>
    <t>DESPESA TARIFA CESTA DE RELACIONAMENTO</t>
  </si>
  <si>
    <t>NFS-E 373  - CONTRATO SISTEMA DATA BUILDER</t>
  </si>
  <si>
    <t>FAT - 18266 - LOCACAO IMPRESSORA TERMINA, PERIODO: 02/08 A 02/09/2023</t>
  </si>
  <si>
    <t>? FATURA 1155544 + CT-E 7487 ? R$1.885,60 ? GO - 2432 KCL COOPERATIVA AGROINDUSTRIAL DOS PRODUTORES RURAIS DO SUDOESTE GOIANO COMIGO</t>
  </si>
  <si>
    <t>NFS-E 2113 ( MV ELENI M) - ARQUEACAO RECEITA FEDERAL NO NAVIO: ELENI M - PORTO DE SAO FRANCISCO DO SUL - DATA 22/08/2023 A 28/08/2023</t>
  </si>
  <si>
    <t>PAGAMENTO PED 367/9445 - REF. COMPRA 367 USD 350,00 / TON X 4,9528 = R$ 1.733,375/T FOB PARANAGUA CARREGAMENTO: IMEDIATO</t>
  </si>
  <si>
    <t>NFS-E 118 - DESPESAS COM AERONAVE - SERVIÇOS PRESTADO NO ESCAPAMENTO DO MOTOR LTSIO-360 DA AERONAVE PT-VZZ.VALOR APROX.DOS TRIBUTOS R$184,50 ALÍQ. 18,45%(FONTE IBPT).</t>
  </si>
  <si>
    <t>NFS-E 3 - DESPESAS COM AERONAVE - DESCRICAO DO SERVICO SERVICO REFERENTE A ATENDIMENTOS E PERNOITES MES DE AGOSTO PILOTO VINICIUS AERONAVE PT-VNZ E PP-MIP DATAS PT-VNZ 03/08 07/08 15/08 16/08/23</t>
  </si>
  <si>
    <t>REC - 12092023 - RECIBO DE DESPESAS COM TAXI VINICIUS</t>
  </si>
  <si>
    <t>? FATURA 190140 + CT-ES 37523, 37564 ? R$14.222,20 ? GO - 2432 KCL COOPERATIVA AGROINDUSTRIAL DOS PRODUTORES RURAIS DO SUDOESTE GOIANO COMIGO - 2514 KCL COOPERATIVA AGROINDUSTRIAL DOS PRODUTORES RURAIS DO SUDOESTE GOIANO COMIGO</t>
  </si>
  <si>
    <t>FATURA 1838395 + CT-ES 575226, 574094? R$3.976,80 ? GO - 2432 KCL COOPERATIVA AGROINDUSTRIAL DOS PRODUTORES RURAIS DO SUDOESTE GOIANO COMIGO -2514 KCL COOPERATIVA AGROINDUSTRIAL DOS PRODUTORES RURAIS DO SUDOESTE GOIANO COMIGO</t>
  </si>
  <si>
    <t>- FATURA 8765 + CT-ES 741, 740, 739 ? R$15.861,60 ? MT - 2559 MAP 11-52 RODOLFO OUVERNEY ROCCO FAZENDA REDENTORA</t>
  </si>
  <si>
    <t>? FATURA 8766 + CT-E 21299 ? R$ 9.057,60 ? MT - 2559 MAP 11-52 RODOLFO OUVERNEY ROCCO FAZENDA REDENTORA</t>
  </si>
  <si>
    <t>? FATURA 8767 + CT-ES 21283, 21232 ? R$17.530,00 ? MT - 2501 MAP 11-52 JOSE JORGE CIMADON FAZENDA JJ _x000D_
2535 KCL ANDRE TRIPOLONI FAZENDA FORTALEZA</t>
  </si>
  <si>
    <t>FATURA 8768 + CT-ES 21277, 21278, 21297 ? R$9.120,00 ? MT  - 2551 SAGRA ADAIR VENDRUSCOLO E OUTROS SEMENTES RIO CLARO -TRANSFERENCIA SAGRA ONNO X NOVATEX</t>
  </si>
  <si>
    <t>FATURA 1155728 + CT-ES 801, 800 ? R$23.695,20 ? GO - 2546 ENXOFRE DE BENTONITA INDUSTRIA E COMERCIO DE FERTLIZANTES RIFERTIL LTDA</t>
  </si>
  <si>
    <t>ICMS IMPORT (MV ELENI M) - N CONTROLE 2900000325613450 - N DOCUMENTO 2316045773 - 08/2023</t>
  </si>
  <si>
    <t>AFRMM - OS 465 - N PEDIDO 230173380 -N CE MERCANTE 172305195074128</t>
  </si>
  <si>
    <t>TX IMPORT. (MV ELENI M ) - N DE CONTROLE 19901252023 - N DOCUMENTO DE ORIGEM 2316045838</t>
  </si>
  <si>
    <t>AFRMM - OS 466 ( MV ELENI M) - N DO PEDIDO 2301173393 - N CE MERCANTE 172305195143464</t>
  </si>
  <si>
    <t>AFRMM - OS 598 MV PETROS N PEDIDO 2301135922 - N CE MERCANTE - 172305224469172</t>
  </si>
  <si>
    <t>? FATURA 155873 + CT-E 296 ? R$7.030,00 ? MS - 2466 KCL COPASUL COOPERATIVA AGRICOLA SUL MATOGROSSENSE COPASUL ANAURILANDIA</t>
  </si>
  <si>
    <t>FATURA 155874 + CT-E 295 ? R$8.183,80 ? GO - 2432 KCL COOPERATIVA AGROINDUSTRIAL DOS PRODUTORES RURAIS DO SUDOESTE GOIANO COMIGO</t>
  </si>
  <si>
    <t>FATURA 155875 + CT-ES 7512, 7529 ? R$2.912,90 ? GO - 2432 KCL COOPERATIVA AGROINDUSTRIAL DOS PRODUTORES RURAIS DO SUDOESTE GOIANO COMIGO - 2546 ENXOFRE DE BENTONITA INDUSTRIA E COMERCIO DE FERTLIZANTES RIFERTIL LTDA</t>
  </si>
  <si>
    <t>? FATURA 155876 + CT-E 809 ? R$11.847,60 ? GO - 2546 ENXOFRE DE BENTONITA INDUSTRIA E COMERCIO DE FERTLIZANTES RIFERTIL LTDA</t>
  </si>
  <si>
    <t>FATURA 155872 + CT-E 52619 ? R$1.665,00 ? MS - 2466 KCL COPASUL COOPERATIVA AGRICOLA SUL MATOGROSSENSE COPASUL ANAURILANDIA</t>
  </si>
  <si>
    <t>? FATURA 498549 + CT-ES 9709, 129815 ? R$8.140,00 ? MS - 2540 KCL COPASUL COOPERATIVA AGRICOLA SUL MATOGROSSENSE COPASUL NOVA ANDRADINA</t>
  </si>
  <si>
    <t>NFS-E 2023000014710 - ? FATURA 498460 + NF 202314710 - TRANSFERENCIA SAGRA ONNO X NOVATEX</t>
  </si>
  <si>
    <t>? FATURA 8781 + CT-ES 1103, 1102, 1104, 1105 ? R$16.960,00 ? MS - 2495 KCL COPASUL COOPERATIVA AGRICOLA SUL MATOGROSSENSE COPASUL ANGELICA</t>
  </si>
  <si>
    <t>? FATURA 8785 + CT-ES 21301, 21312 ? R$3.240,00 ? MT  - TRANSFERENCIA SAGRA ONNO X NOVATEX</t>
  </si>
  <si>
    <t>? FATURA 8782 + CT-E 780 ? R$5.943,60 ? MT - 2559 MAP 11-52 RODOLFO OUVERNEY ROCCO FAZENDA REDENTORA</t>
  </si>
  <si>
    <t>? FATURA 8784 + CT-E 21314 ? R$4.750,00 ? MT - 2501 MAP 11-52 JOSE JORGE CIMADON FAZENDA JJ</t>
  </si>
  <si>
    <t>? FATURA 8783 + CT-E 21302 ? R$6.804,00 ? MT - 2559 MAP 11-52 RODOLFO OUVERNEY ROCCO FAZENDA REDENTORA</t>
  </si>
  <si>
    <t>NFS-E 119 - DESPESAS COM SERVICO NO MOTOR AERONAVE - SERVICOS PRESTADO NO ESCAPAMENTO DO MOTOR LTSIO-360 DA AERONAVE PT-VZZ</t>
  </si>
  <si>
    <t>REFERENTE A POUSOS NA PISTA SDWC RONDONÓPOLIS-MT DO MÊS DE AGOSTO 2023, AERONAVES DE PREFIXO PT-VNZ.</t>
  </si>
  <si>
    <t>NFS-E 704 - REFERENTE AO REPARO, TROCA DE GUIA E SEDE, BRUNIMENTO, METROLOGIA E TESTE DE VAZAMENTO EMUM CILINDRO DA DO MOTOR DA AERONAVE PT-VNZ</t>
  </si>
  <si>
    <t>REF. COMPRA 365_x000D_
FOB PARANAGUÁ_x000D_
PGTO: _x000D_
170 TONS ? 31/08 TRAVADO A 4,9400 (77592)_x000D_
170 TONS ? ATE 15/09 (77593)_x000D_
160 TONS ? ATE 02/10 (77594)_x000D_
CAMBIO: TELA _x000D_
CARREGAMENTO: IMEDIATO APÓS PGTO</t>
  </si>
  <si>
    <t>NFS-E 5231 (MV LONGEVITY DIVA) - PRESTACAO DE SERVICOS DE MOVIMENTACAO DE PRODUTO PARA OPERACAO PORTUARIA NO TERMINAL MARITIMO DO GUARUJA - CUSTO POR TONELADA: R$ 45,33</t>
  </si>
  <si>
    <t>NFS-E 5232 (MV LONGEVITY DIVA) - CUSTO POR TONELADA R$ 4,50 APLICACAO DE ADITIVO - START  NTIDUSTING PLUS</t>
  </si>
  <si>
    <t>NFS-E 20230000236  - EXP GRANEL AGO23: 90 TONS X R$22,00 = R$1.980,00 - VCTO 09.09.23 ARMAZENAMENTO, DEPOSITO, CARGA, DESCARGA, ARRUMACAO E G</t>
  </si>
  <si>
    <t>NFS-E 20230000235 - ARMAZENAGEM AGO23: 350,85 TONS X R$22,00 = R$7.718,70 - VCTO 09.09.23 ARMAZENAMENTO, DEPOSITO, CARGA, DESCARGA, ARRUMACAO E G</t>
  </si>
  <si>
    <t>TX ALVARA BOMBEIRO CHAPADA - TASEG - CORPO DE BOMBEIRO - CODIGO 6956</t>
  </si>
  <si>
    <t>? FATURA 155991 + CT-E 52620 ? R$2.250,00 ? MS - 2508 KCL COPASUL COOPERATIVA AGRICOLA SUL MATOGROSSENSE COPASUL DEODAPOLIS</t>
  </si>
  <si>
    <t>FATURA 155993 + CT-E 39/1 ? R$1.665,00 ? MS ?2536 KCL COPASUL ANAURILANDIA</t>
  </si>
  <si>
    <t>FATURA 155996 + CT-ES 7534, 7537, 7538, 7532, 7531 ? R$8.766,80 ? GO - 2432 KCL COOPERATIVA AGROINDUSTRIAL DOS PRODUTORES RURAIS DO SUDOESTE GOIANO COMIGO -2533 KCL CAIO CAMARGO BARROS MAGALHAES -2546 ENXOFRE DE BENTONITA INDUSTRIA E COMERCIO DE FERTLIZANTES RIFERTIL LTDA</t>
  </si>
  <si>
    <t>? FATURA 155992 + CT-ES 303, 306 ? R$15.845,00 ? MS - 2508 KCL COPASUL COOPERATIVA AGRICOLA SUL MATOGROSSENSE COPASUL DEODAPOLIS - 2536 KCL COPASUL ANAURILANDIA</t>
  </si>
  <si>
    <t>FATURA 160267 + CT-ES 3198, 3200, 3207, 3208, 3171, 3172, 3173, 3212 ? R$63.604,20 ? GO  - 2432 KCL COOPERATIVA AGROINDUSTRIAL DOS PRODUTORES RURAIS DO SUDOESTE GOIANO COMIGO - 2514 KCL COOPERATIVA AGROINDUSTRIAL DOS PRODUTORES RURAIS DO SUDOESTE GOIANO COMIGO</t>
  </si>
  <si>
    <t>? FATURA 160268 + CT-ES 100434, 100433, 100558? R$2.617,20 ? GO - 2432 KCL COOPERATIVA AGROINDUSTRIAL DOS PRODUTORES RURAIS DO SUDOESTE GOIANO COMIGO</t>
  </si>
  <si>
    <t>NFS-E 3330 (MV HONOR DIVA) - ARMAZENAGEM REFERENTE AO PERIODO DE 27/02/2023 A 28/03/2023, NAVIO: HONOR DIVA, PRODUTO: SAM GRAN, TONS: 42</t>
  </si>
  <si>
    <t>NFS-E 3332 (MV NAVIOS CITRINE) - REFERENTE AO PERIODO DE 07/03/202 A 08/03/2023, NAVIO: CITRINE ENVASE, PRODUTO: SULFATO DE AMONIO, TONS: 497,68</t>
  </si>
  <si>
    <t>NFS-E 3331 (MV HORIZON1/RU MENG LING) - REFERENTE AO PERIODO DE 07/03/2023 A 05/04/2023, NAVIO: HORIZON I, PRODUTO: NP 10-45, TONS: 9,49</t>
  </si>
  <si>
    <t>NFS-E 9760 - EXAMES OCUPACIONAIS  / ASSESSORIA-E-SOCIAL</t>
  </si>
  <si>
    <t>REF. CONTA DE TELEFONE NUM. 065-33643048 - NF 2851225 - N. FATURA 1733997881-0 - COMP. 09/2023</t>
  </si>
  <si>
    <t>DESPESA TARIFA PLANO INT CAPITAL</t>
  </si>
  <si>
    <t>REF. UC 6/2744277-1 - CONTA ENERGIA ESCRITORIO CUIABA - SALA 06 - NF 6711278 / MATRICULA 2744277-2023-8-4</t>
  </si>
  <si>
    <t>REF. UC 6/3168758-5 - CONTA ENERGIA ESCRITORIO CUIABA - BARRACAO QD 02 LT10-SITIO RECREIO - NF 6291925 - MATRICULA 3168758-2023-8-8</t>
  </si>
  <si>
    <t>? FATURA 1807468 + CT-ES 42553 ? R$9.542,70 ? GO - 2432 KCL COOPERATIVA AGROINDUSTRIAL DOS PRODUTORES RURAIS DO SUDOESTE GOIANO COMIGO</t>
  </si>
  <si>
    <t>FATURA 156101 + CT-E 39/2 ? R$2.035,00 ? MS - 2524 KCL DARCI RUI BORGELT FAZENDA AURORA</t>
  </si>
  <si>
    <t>? FATURA 1807498 +  CT-ES 42554, 42555 ? R$20.990,20 ? GO - 2432 KCL COOPERATIVA AGROINDUSTRIAL DOS PRODUTORES RURAIS DO SUDOESTE GOIANO COMIGO</t>
  </si>
  <si>
    <t>FAT 5294945 - TARIFA DE VOO INFRAERO - COMP.: 07/2023 - VALOR PRINCIPAL 2.166,43 R$ 15,12 JUROS</t>
  </si>
  <si>
    <t>FATURA 4268580 - TARIFA DECEA - VOOS REALIZADOS - COMP.: 07/2023</t>
  </si>
  <si>
    <t>NF382 - DESPESAS COM AGUA MINERAL ESCRITORIO 15 UNIDADES</t>
  </si>
  <si>
    <t>FATURA 155997 + CT-ES 302, 307, 308, 300, 301 ? R$32.439,00 ? GO - 2432 KCL COOPERATIVA AGROINDUSTRIAL DOS PRODUTORES RURAIS DO SUDOESTE GOIANO COMIGO - 2533 KCL CAIO CAMARGO BARROS MAGALHAES</t>
  </si>
  <si>
    <t>NFS-E 49 - COMISSOES SOBRE VENDA</t>
  </si>
  <si>
    <t>S/ NF - 18092023 - REF. BORDERO SERVICOS DIVERSOS PRESTADOS PELO ESCRITORIO DO BARCHET PARA NOVAFERTIL. - CERTIDOES RONDONOPOLIS</t>
  </si>
  <si>
    <t>NFS-E 20230000015104 - FATURA 498985 + CT-ES 202315179, 202315104 ? R$3.540,00 ? MT  - TRANSFERENCIA SAGRA ONNO X NOVATEX</t>
  </si>
  <si>
    <t>NFS-E 20230000015179 - ? FATURA 498985 + CT-ES 202315179, 202315104 ? R$3.540,00 ? MT / TRANSFERENCIA SAGRA ONNO X NOVATEX</t>
  </si>
  <si>
    <t>? FATURA 1808105 + CT-ES 42557, 42558 ? R$20.671,20 ? GO  / 2432 KCL COOPERATIVA AGROINDUSTRIAL DOS PRODUTORES RURAIS DO SUDOESTE GOIANO COMIGO</t>
  </si>
  <si>
    <t>FATURA 156103 + CT-E 326 ? R$8.325,00 ? MS - 2524 KCL DARCI RUI BORGELT FAZENDA AURORA</t>
  </si>
  <si>
    <t>FATURA 156106 + CT-ES 7546 ? R$987,30 ? GO - 2546 ENXOFRE DE BENTONITA INDUSTRIA E COMERCIO DE FERTLIZANTES RIFERTIL LTDA</t>
  </si>
  <si>
    <t>FATURA 24662 + CT-E 104021 ? R$1.760,00 ? GO - 2514 KCL COOPERATIVA AGROINDUSTRIAL DOS PRODUTORES RURAIS DO SUDOESTE GOIANO COMIGO</t>
  </si>
  <si>
    <t>NFS-E 2023000014921 - FATURA 498609 + CT-ES 202314719, 202314717, 202314730, 202314713, 202314715, 202314882, 202314863, 202314921, 202314886, 202314924, 202314925, 202315019 ? R$25.080,00 ? MT - TRANSFERENCIA SAGRA ONNO X NOVATEX</t>
  </si>
  <si>
    <t>NFS-E 2023000014924 - FATURA 498609 + CT-ES 202314719, 202314717, 202314730, 202314713, 202314715, 202314882, 202314863, 202314921, 202314886, 202314924, 202314925, 202315019 ? R$25.080,00 ? MT - TRANSFERENCIA SAGRA ONNO X NOVATEX</t>
  </si>
  <si>
    <t>NFS-E 202300000014863 - FATURA 498609 + CT-ES 202314719, 202314717, 202314730, 202314713, 202314715, 202314882, 202314863, 202314921, 202314886, 202314924, 202314925, 202315019 ? R$25.080,00 ? MT - TRANSFERENCIA SAGRA ONNO X NOVATEX</t>
  </si>
  <si>
    <t>NFS-E 2023000015019 -</t>
  </si>
  <si>
    <t>NFS-E 2023000014925 -FATURA 498609 + CT-ES 202314719, 202314717, 202314730, 202314713, 202314715, 202314882, 202314863, 202314921, 202314886, 202314924, 202314925, 202315019 ? R$25.080,00 ? MT - TRANSFERÊNCIA SAGRA ONNO X NOVATEX</t>
  </si>
  <si>
    <t>NFS-E 2023000014882 - FATURA 498609 + CT-ES 202314719, 202314717, 202314730, 202314713, 202314715, 202314882, 202314863, 202314921, 202314886, 202314924, 202314925, 202315019 ? R$25.080,00 ? MT - TRANSFERENCIA SAGRA ONNO X NOVATEX</t>
  </si>
  <si>
    <t>NFS-E 20230014886 ? FATURA 498609 + CT-ES 202314719, 202314717, 202314730, 202314713, 202314715, 202314882, 202314863, 202314921, 202314886, 202314924, 202314925, 202315019 ? R$25.080,00 ? MT - TRANSFERENCIA SAGRA ONNO X NOVATEX</t>
  </si>
  <si>
    <t>NFS-E 20230014730 - FATURA 498609 + CT-ES 202314719, 202314717, 202314730, 202314713, 202314715, 202314882, 202314863, 202314921, 202314886, 202314924, 202314925, 202315019 ? R$25.080,00 ? MT - TRANSFERENCIA SAGRA ONNO X NOVATEX</t>
  </si>
  <si>
    <t>NFS-E 20230014715 - FATURA 498609 + CT-ES 202314719, 202314717, 202314730, 202314713, 202314715, 202314882, 202314863, 202314921, 202314886, 202314924, 202314925, 202315019 ? R$25.080,00 ? MT - TRANSFERENCIA SAGRA ONNO X NOVATEX</t>
  </si>
  <si>
    <t>NFS-E 20230014717 - FATURA 498609 + CT-ES 202314719, 202314717, 202314730, 202314713, 202314715, 202314882, 202314863, 202314921, 202314886, 202314924, 202314925, 202315019 ? R$25.080,00 ? MT - TRANSFERENCIA SAGRA ONNO X NOVATEX</t>
  </si>
  <si>
    <t>NFS-E 20230014719 - FATURA 498609 + CT-ES 202314719, 202314717, 202314730, 202314713, 202314715, 202314882, 202314863, 202314921, 202314886, 202314924, 202314925, 202315019 ? R$25.080,00 ? MT - TRANSFERENCIA SAGRA ONNO X NOVATEX</t>
  </si>
  <si>
    <t>NFS-E 20230014713- FATURA 498609 + CT-ES 202314719, 202314717, 202314730, 202314713, 202314715, 202314882, 202314863, 202314921, 202314886, 202314924, 202314925, 202315019 ? R$25.080,00 ? MT - TRANSFERENCIA SAGRA ONNO X NOVATEX</t>
  </si>
  <si>
    <t>REF. UC 6/2680447-6 - CONTA ENERGIA ESCRITORIO CUIABA - SALA 05 - NF 6711210 / MATRICULA 2680447-2023-8-9</t>
  </si>
  <si>
    <t>PAGAMENTO PED 369/3707 -REF. COMPRA 369 -FOB SFS - BIG BAG (COM BAG NOVAFERTIL) -RETIRADA IMEDIATA APOS PAGAMETNO</t>
  </si>
  <si>
    <t>FATURA 27641+ CT-E 21820 ? R$4.800,00 ? MS  - 2499 KCL PAULO ROBERTO FORNARI E OUTRO FAZENDA SAO MANOEL</t>
  </si>
  <si>
    <t>? FATURA 27642 + CT-E 2789 ? R$6.720,00 ? MS - 2499 KCL PAULO ROBERTO FORNARI E OUTRO FAZENDA SAO MANOEL</t>
  </si>
  <si>
    <t>FATURA 8889 + CT-ES 21343, 21359, 21368 ? R$8.460,00 ? MT - 2552 SAGRA ADAIR VENDRUSCOLO E OUTROS FAZENDA RECANTO - TRANSFERENCIA SAGRA ONNO X NOVATEX</t>
  </si>
  <si>
    <t>FATURA 8888 + CT-ES 21362, 21350 ? R$10.875,00 ? MT - 2501 MAP 11-52 JOSE JORGE CIMADON FAZENDA JJ</t>
  </si>
  <si>
    <t>? FATURA 8881 + CT-E 21351 ? R$7.196,38 ? MT - 2559 MAP 11-52 RODOLFO OUVERNEY ROCCO FAZENDA REDENTORA</t>
  </si>
  <si>
    <t>DL - 09/2023 - APOENA</t>
  </si>
  <si>
    <t>DL - 09/2023 - LUCIANO</t>
  </si>
  <si>
    <t>? FATURA 1808570 + CT-E 345 ? R$474,10 ? GO - 2432 KCL COOPERATIVA AGROINDUSTRIAL DOS PRODUTORES RURAIS DO SUDOESTE GOIANO COMIGO</t>
  </si>
  <si>
    <t>DARF GUIA DE PREVIDENCIA S/ FOLHA DE PAGTO - COMP. 08/2023</t>
  </si>
  <si>
    <t>NF 788648/001 (C. CREDITO) - DESPESAS COM FLORES E DECORACAO_C. CREDITO APOENA SICREDIT</t>
  </si>
  <si>
    <t>FATURA 1809107 + CT-ES 347, 348 ? R$939,60 ? GO - 2432 KCL COOPERATIVA AGROINDUSTRIAL DOS PRODUTORES RURAIS DO SUDOESTE GOIANO COMIGO</t>
  </si>
  <si>
    <t>FATURA 156293 + CT-E 337 ? R$ 9.500,00 ? MS - 2508 KCL COPASUL COOPERATIVA AGRICOLA SUL MATOGROSSENSE COPASUL DEODAPOLIS</t>
  </si>
  <si>
    <t>FATURA 190163 + CT-ES 37528, 37529, 37531, 37532, 37533, 37534, 37535 ? R$43.190,72 ? GO - 2514 KCL COOPERATIVA AGROINDUSTRIAL DOS PRODUTORES RURAIS DO SUDOESTE GOIANO COMIGO</t>
  </si>
  <si>
    <t>FATURA 24699 + CT-ES 104111, 104110 ? R$5.500,00 ? GO - 2514 KCL COOPERATIVA AGROINDUSTRIAL DOS PRODUTORES RURAIS DO SUDOESTE GOIANO COMIGO</t>
  </si>
  <si>
    <t>DARF DIFAL NORMAL 08/2023 -DIFAL REFERENTE PECAS DA AERONAVE PARA MANUTENCAO, COMPRADO EM SAO PAULO</t>
  </si>
  <si>
    <t>NFS-E 89125 - FATURA 499436 + CT-ES 89126, 89125, 89123 ? R$6.840,00 ? MT - TRANSFERENCIA SAGRA ONNO X NOVATEX</t>
  </si>
  <si>
    <t>FATURA 499695 + CT-ES 9763, 9764, 9765, 9766, 181124, 181122, 181128, 181127 ? R$43.006,93 ? GO - 2432 KCL COOPERATIVA AGROINDUSTRIAL DOS PRODUTORES RURAIS DO SUDOESTE GOIANO COMIGO</t>
  </si>
  <si>
    <t>? FATURA 1838825 + CT-ES 574335, 574339, 574361, 574465, 574444, 574448, 574469 ? R$12.282,75 ? GO  - 2514 KCL COOPERATIVA AGROINDUSTRIAL DOS PRODUTORES RURAIS DO SUDOESTE GOIANO COMIGO</t>
  </si>
  <si>
    <t>DARF CRF - 5952 - RET DE CONTRIBUICOES PAGT PJ A PJ DE DIR PRIV 290,32 290,32 07 CSLL/COFINS/PIS/PASEP - RETENCAO DE CONTRIBUICOESS SOBRE PAGAMENTOS DE PJ A PJ DE DIREITO PRIVADO</t>
  </si>
  <si>
    <t>IRRF - REMUNER SERV PRESTADOS POR PJ 93,65 93,65 - 06 IRRF - REMUNERACAO DE SERVIÇOS PROFISSIONAIS PRESTADOS POR PJ</t>
  </si>
  <si>
    <t>DARF IRRF - 3280 08/2023 - IRRF - REM SERV PREST ASSOCIAD COOP TRABALHO 30,35 30,35 - 06 IRRF - SERV PREST POR ASSOC DE COOP DE TRABALHO</t>
  </si>
  <si>
    <t>NFS-E 138 - SERVICO DE FABRICACAO DE MOVEL DA PIA DA COZINHA DO ESCRITORIO EM CUIABA</t>
  </si>
  <si>
    <t>ICMS IMPORT (MV TAI KNIGHTHOOD) - N DE CONTROLE 2900000326325925 - N DO PROCESSAMENTO 129-0000-3-263-25925</t>
  </si>
  <si>
    <t>AFRMM - OS 647 - N DO PEDIDO 2301224323 - N DO CE-MERCANTE 162305234094050</t>
  </si>
  <si>
    <t>DEV. FINAN. -  ORC. 00002432 - REFERENTE A QUEBRA DE FRETE DA NOVAFERTIL DA NF 2193 - PRODUTO KCL - TRANSPORTADORA FRIBON - QUEBRA DE 0,6746% - PESO NF 37.060,00 -  PESO TICKET 36.810,00</t>
  </si>
  <si>
    <t>DEV. FINAN. -  ORC. 00002514 - REFERENTE A QUEBRA DE FRETE DA NOVAFERTIL DA NF 2204 - PRODUTO KCL - TRANSPORTADORA COSTA E TAVARES - QUEBRA DE 0,58% - PESO NF 50.000,00 -  PESO TICKET 49.710,00</t>
  </si>
  <si>
    <t>S/ NF - FRETE FAZ GROUP - MOTORISTA CESAR MARGAN MENDES - VALOR PARA ABASTECIMENTO CAMINHAO - NOVAFERTIL X FAZ GROUP NF 41220</t>
  </si>
  <si>
    <t>DL - 09/2023 - FEITO ESTE VALOR PARA VALIDACAO DO TOKEN ITAU LUCIANO.</t>
  </si>
  <si>
    <t>Internet Barracao Chapada dos Guimaraes</t>
  </si>
  <si>
    <t>NFS-E 60 - REFERENTE: ATENDIMENTOS E HANGARAGEM PT-VNZ - COMP.: ??/2023</t>
  </si>
  <si>
    <t>FATURA 278901 + CT-E 21841 ? R$5.000,00 ? MS - 2508 KCL COPASUL COOPERATIVA AGRICOLA SUL MATOGROSSENSE COPASUL DEODAPOLIS</t>
  </si>
  <si>
    <t>NFS-E 89126 - FATURA 499436 + CT-ES 89126, 89125, 89123 ? R$6.840,00 ? MT - TRANSFERENCIA SAGRA ONNO X NOVATEX</t>
  </si>
  <si>
    <t>NFS-E 89123 - FATURA 499436 + CT-ES 89126, 89125, 89123 ? R$6.840,00 ? MT - TRANSFERENCIA SAGRA ONNO X NOVATEX</t>
  </si>
  <si>
    <t>? FATURA 27802 + CT-E 2791 ? R$7.000,00 ? MS  - 2508 KCL COPASUL COOPERATIVA AGRICOLA SUL MATOGROSSENSE COPASUL DEODAPOLIS</t>
  </si>
  <si>
    <t>FATURA 8952 + CT-ES 21404, 21415, 21414, 21400, 21405, 21401, 21393 ? R$47.959,45 ? MT -  2582 KCL ALEXANDRE AUGUSTIN E OUTRO EM RECUPERAÇÃO JUDICIAL FAZENDA TORRE I - 2583 KCL ALEXANDRE AUGUSTIN FAZENDA EL CAMINO I E II - 2584 KCL CARINA NEVES GUIMARAES E OUTROS FAZENDA SANTA LUZIA</t>
  </si>
  <si>
    <t>? FATURA 8953 + CT-ES 21408, 21389, 21410, 21388 ? R$6.540,00 ? MT  - TRANSFERENCIA SAGRA ONNO X NOVATEX</t>
  </si>
  <si>
    <t>ADTO 7067 (MV TAI KNIGHTHOOD) - OPERACAO PORTUARIA - MV TAI KNIGHTHOOD - BL TKJT14 - ADIANTAMENTO N° 7067 (VALOR DO SERVIÇO DE CARREGAMENTO DA MERCADORIA: R$ 24,50 POR TONELADA MÉTRICA CARREGADA)</t>
  </si>
  <si>
    <t>ADTO 7068  (MV TAI KNIGHTHOOD) - OPERACAO PORTUARIA -MV TAI KNIGHTHOOD  - BL TKJT14 - ADIANTAMENTO N° 7068 (VALOR DO SERVICO DE DESCARGA (BASE DE INCIDENCIA PARA CALCULO DO AFRMM): R$25,50 POR TONELADA METRICA DESCARREGADA NO TERMINAL).</t>
  </si>
  <si>
    <t>NFS-E 304152 - REVISAO HILUX LUCIANO PLACA RWB-3I62_x000D_
OBS: PAGO COM O VALOR DOS IMPOSTOS: PIS_R$ 5,15 / COFINS_R$ 23,76 / CSLL_R$ 7,92 = R$ 36,83 (A RECEBER DO FORNECEDOR).</t>
  </si>
  <si>
    <t>NF534361 - DESPESAS COM REVISAO CAMINHONETE LUCIANO - PLACA: RWB-3I62 CHASSI: 8AJBA3CD4N1714557</t>
  </si>
  <si>
    <t>S/ NF - FRETE FAZ GROUP - MOTORISTA CESAR MARGAN MENDES - VALOR PARA ABASTECIMENTO CAMINHAO - NOVAFERTIL X FAZ GROUP NF 413741.</t>
  </si>
  <si>
    <t>NFS-E 10151 - NVASE - NAVIO: LONGEVITY DIVA - PRODUTO: SAM - PEDIDO: 1003433 - TONS: 2.063,00 - TARIFA:_x000D_
R$ 25,00 VALOR TOTAL: R$ 51.575,00 - DESCONTO DE R$ 60,00 REFERENTE DE VALOR PAGO A MAIOR NA NF  202300000000377 EM 24/03/2023</t>
  </si>
  <si>
    <t>NFS-E 10159 (MV LONGEVITY DIVA) - PRODUTO: SAM - PEDIDO: 1003433 - TONS: 2.440,82 - TARIFA: R$ 28,78 -_x000D_
VALOR: R$ 70.246,80</t>
  </si>
  <si>
    <t>NFS-E 89141 ? FATURA 499459 + CT-ES 2389141 ? R$1.920,00 ? MT  - TRANSFERENCIA SAGRA ONNO X NOVATEX</t>
  </si>
  <si>
    <t>NFS-E 89332 - FATURA 499699 + CT-ES 89128, 2389450, 89332, 89331 ? R$8.040,00 ? MT -TRANSFERENCIA SAGRA ONNO X NOVATEX</t>
  </si>
  <si>
    <t>NFS-E 89450? FATURA 499699 + CT-ES 89128, 2389450, 89332, 89331 ? R$8.040,00 ? MT - TRANSFERÊNCIA SAGRA ONNO X NOVATEX</t>
  </si>
  <si>
    <t>NFS-E 89331? FATURA 499699 + CT-ES 89128, 2389450, 89332, 89331 ? R$8.040,00 ? MT - TRANSFERÊNCIA SAGRA ONNO X NOVATEX</t>
  </si>
  <si>
    <t>NFS-E 89128? FATURA 499699 + CT-ES 89128, 2389450, 89332, 89331 ? R$8.040,00 ? MT - TRANSFERÊNCIA SAGRA ONNO X NOVATEX</t>
  </si>
  <si>
    <t>FATURA 49964 + CT-E 9762 ? R$15.292,80 ? MT - 2334 KCL VALDIR LUIZ PICININ FAZENDA JOANILDES II</t>
  </si>
  <si>
    <t>PED - 7758 (C. CREDITO)- FORNECEDOR BIFAO CORTES (IFOOD) _DESPESAS COM ALIMENTACAO - C. CREDITO BB VINICIUS</t>
  </si>
  <si>
    <t>DEV. FINAN. -  ORC. 00002565 - DEVOLUCAO FINANCEIRO DO SALDO NAO CARREGADO 0,84 KG - PEDIDO 2565</t>
  </si>
  <si>
    <t>NFS-E 59 (MV PETROS S) - TAXA DE LIBERACAO DE BL - MV_PETROS S - BL 7 - OS 597</t>
  </si>
  <si>
    <t>NFS-E 60 ( MV PETROS S) - TAXA DE LIBERACAO DE BL - MV_PETROS S - BL 8 - OS 598</t>
  </si>
  <si>
    <t>NFS-E 700611 - DESPESAS COM VALE REFEICAO FUNCIONARIOS 11 QUANTIDADE</t>
  </si>
  <si>
    <t>NFS-E 114261 - DESPESAS COM VALE COMBUSTIVEL DOS FUNCIONARIOS ESCRITORIO 6 QUANTIDADES</t>
  </si>
  <si>
    <t>DEV. FINAN. -  ORC. 00002486 - REF. DEVOLUCAO FINANCEIRA DO SALDO NAO CARREGADO</t>
  </si>
  <si>
    <t>NFS-E 2077 (MV ELENI M) - RECEBIMENTO/EXPEDICAO/ARMAZENAGEM 30 DIAS - 26/08 A 25/09/23</t>
  </si>
  <si>
    <t>NFS-E 2078 (MV ELENI M) - RECEBIMENTO/EXPEDICAO/ARMAZENAGEM 30 DIAS - 26/08 A 25/09/23 - PRODUTO CLORETO - NAVIO ELENI M</t>
  </si>
  <si>
    <t>NFS-E 2079 (MV ELENI M) - REFERENTE ACERTO DE PESO - NAVIO ELENI M - QUANTIDADE : 25 CAMINHOES - VALOR UNIT. R$ 200,00</t>
  </si>
  <si>
    <t>NFS-E 30 - REF. COMISSAO DE VENDAS ENIO</t>
  </si>
  <si>
    <t>PAGAMENTO PC 368 - TAXA 4,8690 - PI 333 - MV DELIGHT DIVA - CFR - PNG - SHIPMENT PERIOD: SEPTEMBER, 2023 - PAYMENT: CAD 07 DAYS FROM B/L DATE (AND RECEIVED BY E-MAIL)</t>
  </si>
  <si>
    <t>NFS-E 14573 - MANUTENCAO DO SISTEMA CONTABIL</t>
  </si>
  <si>
    <t>REF. CONTA DE TELEFONE  - NF 21378704 - N. FATURA 0419368287- COMP. 09/2023 VIVO MOVEL</t>
  </si>
  <si>
    <t>FAT 5302270- TARIFA DE VOO INFRAERO - COMP.: 09/2023</t>
  </si>
  <si>
    <t>NFS-E 12885 - DESPESAS  COM AERONAVE</t>
  </si>
  <si>
    <t>NF 3454/001 - DESPESAS COM BIG BAG</t>
  </si>
  <si>
    <t>FATURA 27991 + CT-ES 2816, 2817 ? R$13.699,00 ? MT - 2333 KCL MOACIR ANTONIO PICININ FAZENDA JOANILDES - 2334 KCL VALDIR LUIZ PICININ FAZENDA JOANILDES II</t>
  </si>
  <si>
    <t>? FATURA 156423 + CT-ES 4, 5 ? R$4.535,00 ? MS - 2508 KCL COPASUL COOPERATIVA AGRICOLA SUL MATOGROSSENSE COPASUL DEODAPOLIS - 2523 KCL DARCI RUI BORGELT FAZENDA SANTO ANTONIO</t>
  </si>
  <si>
    <t>FATURA 156422 + CT-ES 344, 345 ? R$18.195,00 ? MS - 2508 KCL COPASUL COOPERATIVA AGRICOLA SUL MATOGROSSENSE COPASUL DEODAPOLIS -2523 KCL DARCI RUI BORGELT FAZENDA SANTO ANTONIO</t>
  </si>
  <si>
    <t>FATURA 156425 + CT-E 1068 ? R$17.248,00 ? MT - 2559 MAP 11-52 RODOLFO OUVERNEY ROCCO FAZENDA REDENTORA</t>
  </si>
  <si>
    <t>? FATURA 156426 + CT-E 40 ? R$492,80 ? MT - 2559 MAP 11-52 RODOLFO OUVERNEY ROCCO FAZENDA REDENTORA</t>
  </si>
  <si>
    <t>FATURA 156427 + CT-ES 7603, 7604, 7602, 7605, 7606, 7607 ? R$13.741,00 ? GO - 2432 KCL COOPERATIVA AGROINDUSTRIAL DOS PRODUTORES RURAIS DO SUDOESTE GOIANO COMIGO</t>
  </si>
  <si>
    <t>NFS-E 001156429 - FATURA 156429 + CT-ES 355, 357, 356, 358, 359, 360 ? R$57.712,20 ? GO -  2432 KCL COOPERATIVA AGROINDUSTRIAL DOS PRODUTORES RURAIS DO SUDOESTE GOIANO COMIGO</t>
  </si>
  <si>
    <t>? FATURA 9016 + CT-ES 1110, 1109 ? R$19.252,00 ? GO - 2491 KCL COOPERATIVA AGROINDUSTRIAL DOS PRODUTORES RURAIS DO SUDOESTE GOIANO COMIGO</t>
  </si>
  <si>
    <t>ADTO 068/2023 (MV CL CHANGSHA) - SOLICITACAO DE ADIANTAMENTO N°0068/2023 - 80% DO VALOR DA OPERACAO DE TRANSBORDO DO MV CL CHANGSHA</t>
  </si>
  <si>
    <t>NFS-E 2082 ( MV ELENI M) SERVICO DE ENVASE DE BAGS NAVIO ELENI M 30/08/23 À 14/09/23	30/08/23 - 14/09/23</t>
  </si>
  <si>
    <t>FATURA 156738 + CT-E 39/18 ? R$2.035,00 ? MS - 2527 KCL DARCI RUI BORGELT FAZENDA COQUEIRO II</t>
  </si>
  <si>
    <t>? FATURA 156739 + CT-ES 7648, 7649 ? R$3.319,00 ? GO - 2432 KCL COOPERATIVA AGROINDUSTRIAL DOS PRODUTORES RURAIS DO SUDOESTE GOIANO COMIGO</t>
  </si>
  <si>
    <t>FATURA 156737 + CT-E 365 ? R$8.695,00 ? MS - 527 KCL DARCI RUI BORGELT FAZENDA COQUEIRO II</t>
  </si>
  <si>
    <t>? FATURA 28078 + CT-ES 2824, 2825 ? R$13.522,60 ? MT - 2333 KCL MOACIR ANTONIO PICININ FAZENDA JOANILDES</t>
  </si>
  <si>
    <t>? FATURA 156740 + CT-ES 366, 367 ? R$13.939,80 ? GO - 2432 KCL COOPERATIVA AGROINDUSTRIAL DOS PRODUTORES RURAIS DO SUDOESTE GOIANO COMIGO</t>
  </si>
  <si>
    <t>REC - 19092023 - REEMBOLSO DESPESA TAXI APOENA</t>
  </si>
  <si>
    <t>NF1735 -DESPESAS CPOM CONTROLE REMOTO ALARMES  BARRACAO - ANDERSON</t>
  </si>
  <si>
    <t>FATURA 28155 + CT-E 313874 ? R$10.793,20 ? MT - 2333 KCL MOACIR ANTONIO PICININ FAZENDA JOANILDES</t>
  </si>
  <si>
    <t>FATURA 28156 + CT-ES 2827, 2828 ? R$13.266,40 ? MT  -2334 KCL VALDIR LUIZ PICININ FAZENDA JOANILDES II</t>
  </si>
  <si>
    <t>FATURA 156921 + CT-E 1266 ? R$13.516,20 ? GO - 2575 ENXOFRE DE BENTONITA ADUBOS RIFERTIL</t>
  </si>
  <si>
    <t>FATURA 156919 + CT-ES 7652, 7653 ? R$3.698,00 ? GO - 2432 KCL COOPERATIVA AGROINDUSTRIAL DOS PRODUTORES RURAIS DO SUDOESTE GOIANO COMIGO</t>
  </si>
  <si>
    <t>FATURA 156920 + CT-ES 369, 370 ? R$15.531,60 ? GO  - 2432 KCL COOPERATIVA AGROINDUSTRIAL DOS PRODUTORES RURAIS DO SUDOESTE GOIANO COMIGO</t>
  </si>
  <si>
    <t>NFS-E 90069 - FATURA 501915 + CT-E 2390069 ? R$1.920,00 ? MT  - TRANSFERENCIA SAGRA ONNO X NOVATEX</t>
  </si>
  <si>
    <t>NFS-E 588 (MV PETROS S) - SERVIÇOS DE DESEMBARAÇO ADUANEIRO PC352 OS: 0597 NAVIO:PETROS S DI: 2317622456</t>
  </si>
  <si>
    <t>NFS-E 589 ( MV PETROS S) - SERVICOS DE DESEMBARACO ADUANEIRO PC351 OS: 0598 NAVIO:PETROS S DI: 2317622529</t>
  </si>
  <si>
    <t>AFRMM - OS 597 (MV PETROS S) - SINDICATO DOS DESPACHANTES ADUANEIROS - PC351 OS: 0598 NAVIO:PETROS S DI: 2317622529</t>
  </si>
  <si>
    <t>TX IMPORT. ( MV PETROS S) OS 598 - SINDICATO DOS DESPACHANTES ADUANEIROS - PC352 OS: 0597 NAVIO:PETROS S DI: 2317622456</t>
  </si>
  <si>
    <t>NFS-E 1277 (MV PETROS S ) - ARMAZENAGEM_1º PERIODO 18/09 A 17/10/23 DE 2.006,886T DE KCL A GRANEL - MV PETROS S - DI 23/1762252-9 + ACERTO DE PESO DE 18 CAMINHOES A R$200,00CADA - VENCIMENTO 28/09/23</t>
  </si>
  <si>
    <t>NFS-E 1278 (MV PETROS S) - ARMAZENAGEM_1º PERIODO 18/09 A 17/10/23 DE 998,579T DE KCL A GRANEL - MV PETROS S - DI 23/1762245-6 - VENCIMENTO 28/09/23</t>
  </si>
  <si>
    <t>? FATURA 9038 + CT-E 21485 ? R$10.440,15 ? MT - 2592 BORO - ULEXITA 10% AGRITER AGRONEGOCIOS LTDA FAZENDA ALVORADA</t>
  </si>
  <si>
    <t>? FATURA 9037 + CT-ES 21487, 21488 ? R$11.750,00 ? MT - 2589 KCL NUTRIVERDE IND. COM. IMP. E EXP. LTDA</t>
  </si>
  <si>
    <t>FATURA 9036 + CT-ES 21493, 21494 ? R$4.813,00 ? GO - 2491 KCL COOPERATIVA AGROINDUSTRIAL DOS PRODUTORES RURAIS DO SUDOESTE GOIANO COMIGO</t>
  </si>
  <si>
    <t>S/ NF - 28092023 - FORNECEDOR CENTRO OESTE POTAVEL - DESPESAS COM CAMINHAO PIPA BARRACAO CHAPADA  SOLICITADO ANDERSON</t>
  </si>
  <si>
    <t>DEV. FINAN. -  ORC. 00002491 - REFERENTE A QUEBRA DE FRETE DA NOVAFERTIL DA NFS 2221-1, 2227-1, 2229-1, 2243-1  - PRODUTO KCL - TRANSPORTADORA LENARGE - QUEBRA DE 0,6944% - PESO NF 36.000,00 -  PESO TICKET 35.750,00</t>
  </si>
  <si>
    <t>ORDENADOS E SALARIOS - COMP. 09/2023</t>
  </si>
  <si>
    <t>DL - COMP. 09/2023 - DISTRIBUICAO DE LUCROS</t>
  </si>
  <si>
    <t>REEMBOLSO REF. DESPESA COM TELEFONE/INTERNET - COMP. 09/2023</t>
  </si>
  <si>
    <t>NFS-E 10832- HONORARIOS CONTABEIS - COMP. 08/2023</t>
  </si>
  <si>
    <t>DESPESA COM VALE TRANSPORTE - COMP.: 10/2023</t>
  </si>
  <si>
    <t>ORDENADOS E SALARIOS - COMP.: 09/2023</t>
  </si>
  <si>
    <t>? FATURA 28235 + CT-E 21910 ? R$3.768,00 ? MS - 2505 KCL COPASUL COOPERATIVA AGRICOLA SUL MATOGROSSENSE COPASUL DEODAPOLIS - 2507 KCL COPASUL COOPERATIVA AGRICOLA SUL MATOGROSSENSE COPASUL DEODAPOLIS</t>
  </si>
  <si>
    <t>? FATURA 28236 + CT-E 2835 ? R$3.360,00 ? MS - 2505 KCL COPASUL COOPERATIVA AGRICOLA SUL MATOGROSSENSE COPASUL DEODAPOLIS - 2507 KCL COPASUL COOPERATIVA AGRICOLA SUL MATOGROSSENSE COPASUL DEODAPOLIS</t>
  </si>
  <si>
    <t>FATURA 156945 + CT-ES 373, 373 ? R$16.200,00 ? MS - 2483 KCL COPASUL COOPERATIVA AGRICOLA SUL MATOGROSSENSE COPASUL ANAURILANDIA - 2545 KCL ODILON PINTO CADORE FAZENDA RIO DA ONÇA</t>
  </si>
  <si>
    <t>FATURA 156946 + CT-ES 373, 377 ? R$3.930,00 ? MS - 2483 KCL COPASUL COOPERATIVA AGRICOLA SUL MATOGROSSENSE COPASUL ANAURILANDIA  -2545 KCL ODILON PINTO CADORE FAZENDA RIO DA ONÇA</t>
  </si>
  <si>
    <t>FATURA 156947 + CT-E 7662 ? R$2.418,50 ? GO / 2432 KCL COOPERATIVA AGROINDUSTRIAL DOS PRODUTORES RURAIS DO SUDOESTE GOIANO COMIGO</t>
  </si>
  <si>
    <t>FATURA 156948 + CT-E 375 ? R$10.157,70 ? GO - 2432 KCL COOPERATIVA AGROINDUSTRIAL DOS PRODUTORES RURAIS DO SUDOESTE GOIANO COMIGO</t>
  </si>
  <si>
    <t>NFS-E 1363 (MV LONGEVITY DIVA) - COBRANCA REFERENTE EMISSAO DE NFES FISCAIS NA BAIXADA SANTISTA - DI23/1579485-3 LONGEVITY DIVA</t>
  </si>
  <si>
    <t>NFS-E 11868 (MV PETROS S) - MOVIMENTACAO DE MERCADORIA: NAVIO: PETROS S; MERCADORIA: KCL; P/ ZPORT ARMAZENS 1; PESO: 2.023,700 TON; P/ EXTRACARGO 1; R$ 16,01 + 10% TAXA ADMINISTRATIVA- PESO: 44,309TON RATEIO; DI: 23/1762252-9; PC 331; DATA SERVICO: 15/09/2023 A 19/09/2023; OS: 10177 - PAGAMENTO COM DESCONTO DO IR 54,63, POIS O EMISSOR NAO DEDUZIU O VALOR NA NFS-E</t>
  </si>
  <si>
    <t>GNRE - ICMS (MV CL CHANGSHA) - PC 285 TX 5,0289 -PORTO DE SANTAREM</t>
  </si>
  <si>
    <t>AFRMM - DI 2301262575 - N DO MERCANTE 022305236529113</t>
  </si>
  <si>
    <t>DL - 09/2023 - DISTRIBUICAO DE LUCROS SOCIOS - LUCIANO COELHO</t>
  </si>
  <si>
    <t>DL - 09/2023 - DISTRIBUICAO DE LUCROS SOCIOS - APOENA BRITO</t>
  </si>
  <si>
    <t>REF. UC 6/2744284-7 - CONTA ENERGIA ESCRITORIO CUIABA - SALA 07 - NF 7240134 / MATRICULA 2744284-2023-9-8</t>
  </si>
  <si>
    <t>PAGAMENTO PC 285 - REF. COMPRA 285 - INV 9944/23 - MV CL CHANGSHA - CFR SANTAREM  SHIPMENT PERIOD: SEPTEMBER 2023_x000D_
PAYMENT: CAD 5 DAYS FROM B/L DATE (AND RECEIVED BY E-MAIL)</t>
  </si>
  <si>
    <t>NFS-E 00762357 -</t>
  </si>
  <si>
    <t>FATURA 37 (MV PETROS S)</t>
  </si>
  <si>
    <t>NFS-e 3001 (MV PETROS S)</t>
  </si>
  <si>
    <t>ND 368/2023 (MV PETROS S)</t>
  </si>
  <si>
    <t>LOCACAO DE EQUIP (IMPORT)</t>
  </si>
  <si>
    <t>FATURA VENDA 37_R$ 35.948,84 + NFS-E 3001_R$ 26.097,66 + ND 368/2023_R$ 9.851,18 = TOTAL R$ 71.897,08 - OPERACAO DO MV PETROS S/MT - BL 7 - DEMONSTRATIVO N. 160 E 164._x000D_
ADTO N° 187/2023 - PAGTOS EM: 12/09_BB = R$ 28.800,00 + 27/09_BRA = R$ 43.097,68</t>
  </si>
  <si>
    <t>NFS-E 3001_R$ 26.097,66 + FATURA VENDA 37_R$ 35.948,84 + ND 368/2023_R$ 9.851,18 = TOTAL R$ 71.897,08 - OPERACAO DO MV PETROS S/MT - BL 7 - DEMONSTRATIVO N. 160 E 164._x000D_
ADTO N° 187/2023 - PAGTOS EM: 12/09_BB = R$ 28.800,00 + 27/09_BRA = R$ 43.097,68</t>
  </si>
  <si>
    <t>ND 368/2023_R$ 9.851,18 + NFS-E 3001_R$ 26.097,66 + FATURA VENDA 37_R$ 35.948,84 = TOTAL R$ 71.897,08 - OPERACAO DO MV PETROS S/MT - BL 7 - DEMONSTRATIVO N. 160 E 164._x000D_
ADTO N° 187/2023 - PAGTOS EM: 12/09_BB = R$ 28.800,00 + 27/09_BRA = R$ 43.097,68</t>
  </si>
  <si>
    <t>001 - BB (CC)</t>
  </si>
  <si>
    <t>SERVICOS CONTRATADOS</t>
  </si>
  <si>
    <t>CUSTOS MERCADORIAS VENDIDAS (C.M.V)</t>
  </si>
  <si>
    <t>FATURA VENDA 37_R$ 35.948,84 + NFS-E 3001_R$ 26.097,66 + ND 368/2023_R$ 9.851,18 = TOTAL R$ 71.897,08 - OPERACAO DO MV PETROS S/MT - BL 7 - DEMONSTRATIVO N. 160 E 164.
ADTO N° 187/2023 - PAGTOS EM: 12/09_BB = R$ 28.800,00 + 27/09_BRA = R$ 43.097,68</t>
  </si>
  <si>
    <t>NFS-e 3002 (MV PETROS S)</t>
  </si>
  <si>
    <t>ND 369/2023 (MV PETROS S)</t>
  </si>
  <si>
    <t>FATURA 38 (MV PETROS S)</t>
  </si>
  <si>
    <t>SALDO OPERACAO DO BL 8 MV PETROS S/MT - FECHAMENTO FINANCEIRO REF ADIANTAMENTO 188/2023 - FATURA LOCACAO DE ESTRUTURA PORTUARIA N.38_R$ 107.846,50 + NFS-E 3002_R$ 78.292,95 + ND 369/2023 NUM. 30427,30459,30435,30462,30475_R$ 29.553,54 = TOTAL R$  215.692,98 - DEMONSTRATIVO N. 161 E 165. PC 351._x000D_
PAGTOS EM: 12/09_BB = R$ 86.400,00 + 27/09_BRA = R$ 129.292,98</t>
  </si>
  <si>
    <t>COMISSOES S/ VENDAS</t>
  </si>
  <si>
    <t>SALDO OPERACAO DO BL 8 MV PETROS S/MT - FECHAMENTO FINANCEIRO REF ADIANTAMENTO 188/2023 - FATURA LOCACAO DE ESTRUTURA PORTUARIA N.38_R$ 107.846,50 + NFS-E 3002_R$ 78.292,95 + ND 369/2023 NUM. 30427,30459,30435,30462,30475_R$ 29.553,54 = TOTAL R$  215.692,98 - DEMONSTRATIVO N. 161 E 165. PC 351.
PAGTOS EM: 12/09_BB = R$ 86.400,00 + 27/09_BRA = R$ 129.292,98</t>
  </si>
  <si>
    <t>FATURA 26 (MV ELENI M )</t>
  </si>
  <si>
    <t>SALDO OPERACAO DO BL 3 - MV ELENI M/GO - FECHAMENTO FINANCEIRO REF ADIANTAMENTO 152/2023 - FATURA LOCACAO DE ESTRUTURA PORTUARIA N.26_R$ 72.025,48 + NFS-E 2957_R$ 46.812,70 + ND 320/2023_NUMERARIOS 30092, 30093, 30113, 30159, 30166, 30180_R$ 25.212,78 = TOTAL R$  144.050,96 - DEMONSTRATIVO N. 143 E 144 - PC 337._x000D_
PAGTOS EM: 24/08_ITAU = R$ 115.200,00 + 11/09_BRA = R$ 28.850,96</t>
  </si>
  <si>
    <t>NFS-e 2958 (MV ELENI M)</t>
  </si>
  <si>
    <t>SALDO OPERACAO DO BL 4 - MV ELENI M/MS - FECHAMENTO FINANCEIRO REF ADIANTAMENTO 153/2023 - FATURA LOCACAO DE ESTRUTURA PORTUARIA N.27_R$ 36.012,74 + NFS-E 2958_R$ 23.406,35 + ND 322/2023_NUMERARIOS 30092, 30093, 30113, 30159, 30166, 30180_R$ 12.606,39 = TOTAL R$  72.025,48 - DEMONSTRATIVO N. 145 E 146 - PC 338._x000D_
PAGTOS EM: 24/08_ITAU = R$ 57.600,00 + 11/09_BRA = R$ 14.425,48</t>
  </si>
  <si>
    <t>DESPESAS ADMINISTRATIVAS</t>
  </si>
  <si>
    <t>ARMAZENAGEM (C.M.V)</t>
  </si>
  <si>
    <t>ARMAZENAGEM (IMPORT)</t>
  </si>
  <si>
    <t>COMBUSTIVEL (ADM)</t>
  </si>
  <si>
    <t>HONORARIOS</t>
  </si>
  <si>
    <t>FATURA 156292</t>
  </si>
  <si>
    <t>Fatura 156292 + CT-e 3 - CLIENTE: COPASUL - PED 2508 KCL - MS</t>
  </si>
  <si>
    <t>DESPESAS C/ VENDAS</t>
  </si>
  <si>
    <t>HANGARAGEM E PERNOITES</t>
  </si>
  <si>
    <t>DESPESA C/ AERONAVE</t>
  </si>
  <si>
    <t>PECAS</t>
  </si>
  <si>
    <t>COMBUSTIVEL (AERONAVE)</t>
  </si>
  <si>
    <t>SERVICO DE MANUTENCAO</t>
  </si>
  <si>
    <t>DESPESAS C/ VIAGENS</t>
  </si>
  <si>
    <t>FORNECEDOR: NIVALDO BERNARDO FERREIRA - RPA 0307 03/14 - (MV NM LONGEVITY) - ASSISTENCIA TECNICA NM LONGEVITY DIVA - DESCARGA DE SULFATO DE AMONIO GRANULADO</t>
  </si>
  <si>
    <t>FORNECEDORES DIVERSOS</t>
  </si>
  <si>
    <t>TAXA LIBERACAO PORTUARIA</t>
  </si>
  <si>
    <t>ADTO OPERACOES PORTUARIAS</t>
  </si>
  <si>
    <t>DESPESAS NAO OPERACIONAIS</t>
  </si>
  <si>
    <t>ICMS Dif de Aliquota</t>
  </si>
  <si>
    <t>IMPOSTOS E TAXAS</t>
  </si>
  <si>
    <t>TAXAS ESTADUAIS E MUNICIPAIS</t>
  </si>
  <si>
    <t>INSS</t>
  </si>
  <si>
    <t>IRRF s/ NFS-e</t>
  </si>
  <si>
    <t>Pis/Cofins/CSLL s/ NFS-e</t>
  </si>
  <si>
    <t>ICMS S/ VENDAS</t>
  </si>
  <si>
    <t>S/ NF - C.CREDITO 24082023</t>
  </si>
  <si>
    <t>GIRUS MERCANTIL</t>
  </si>
  <si>
    <t>LIMPEZA ESCRITORIO MATRIZ/MT</t>
  </si>
  <si>
    <t>LANCHES E REFEICOES (ADM)</t>
  </si>
  <si>
    <t>SERVICO DE TRANSPORTE</t>
  </si>
  <si>
    <t>SERVICOS ESPECIALIZADOS</t>
  </si>
  <si>
    <t>DESPESA FINANCEIRA</t>
  </si>
  <si>
    <t>RECEITA FINANCEIRA</t>
  </si>
  <si>
    <t>OUTRAS RECEITAS</t>
  </si>
  <si>
    <t>CASHFLOW - OUTRAS DESPESAS</t>
  </si>
  <si>
    <t>TARIFAS AERONAUTICAS</t>
  </si>
  <si>
    <t>SEGURANCA E VIGILANCIA</t>
  </si>
  <si>
    <t>LOCACAO DE EQUIPAMENTOS (ADM)</t>
  </si>
  <si>
    <t>DESPESAS C/ PESSOAL</t>
  </si>
  <si>
    <t>NF30760/001 - DESPESA COM ABASTECIMENTO AERONAVE</t>
  </si>
  <si>
    <t>NF 35981/001 - DESPESA COM ABASTECIMENTO AERONAVE</t>
  </si>
  <si>
    <t>NF47086/001 - DESPESA COM ABASTECIMENTO AERONAVE</t>
  </si>
  <si>
    <t>NF30766/001 - DESPESA COM ABASTECIMENTO AERONAVE</t>
  </si>
  <si>
    <t>NF47124/001 - DESPESA COM ABASTECIMENTO AERONAVE</t>
  </si>
  <si>
    <t>NF 47146/001 - DESPESA COM ABASTECIMENTO AERONAVE</t>
  </si>
  <si>
    <t>NF14679/001 - DESPESA COM ABASTECIMENTO AERONAVE</t>
  </si>
  <si>
    <t>NF14680/001 - DESPESA COM ABASTECIMENTO AERONAVE</t>
  </si>
  <si>
    <t>NF15584/001 - DESPESA COM ABASTECIMENTO AERONAVE</t>
  </si>
  <si>
    <t>NF 47038/001 - DESPESA COM ABASTECIMENTO AERONAVE</t>
  </si>
  <si>
    <t>NF 35963/001 - DESPESA COM ABASTECIMENTO AERONAVE</t>
  </si>
  <si>
    <t>AERO PARK HOTEL LTDA</t>
  </si>
  <si>
    <t>Mosaic Fertilizantes do Brasil Ltda</t>
  </si>
  <si>
    <t>ITAU UNIBANCO S.A.</t>
  </si>
  <si>
    <t>CG SOLUCAO INDUSTRIAL LTDA</t>
  </si>
  <si>
    <t>DUZZI CLIMATIZACAO E REFRIGERACAO LTDA</t>
  </si>
  <si>
    <t>TOTAL BEBIDAS LTDA EPP</t>
  </si>
  <si>
    <t>SLAVIERO VINHOS E SUCOS LTDA</t>
  </si>
  <si>
    <t>J. C. RESTAURANTE E INDUSTRIA DE ALIMENTOS LTDA</t>
  </si>
  <si>
    <t>COMERCIO VAREJISTA DE DOCES E CHOCOLATES LTDA</t>
  </si>
  <si>
    <t>TNH TRANSPORTES E LOGISTICA LTDA</t>
  </si>
  <si>
    <t>BANCO BRADESCO S.A.</t>
  </si>
  <si>
    <t>TRANSPORTADORA RODOMASTER LTDA</t>
  </si>
  <si>
    <t>NFC-E 102152 (C. CREDITO)</t>
  </si>
  <si>
    <t>NFC-E 102206 (C. CREDITO)</t>
  </si>
  <si>
    <t>NF6890</t>
  </si>
  <si>
    <t>NF1117791 (c. credito)</t>
  </si>
  <si>
    <t>NF11815 (C. CREDITO)</t>
  </si>
  <si>
    <t>BOL 2331186/2023</t>
  </si>
  <si>
    <t>NF4129991 (C. CREDITO)</t>
  </si>
  <si>
    <t>NF11945 (C. CREDITO)</t>
  </si>
  <si>
    <t>NFC-E 644324 (C. CREDITO)</t>
  </si>
  <si>
    <t>NFC-E 548789 (C. CREDITO)</t>
  </si>
  <si>
    <t>S/ NF - C.CREDITO 501</t>
  </si>
  <si>
    <t>NFS-E 43140 (C. CREDITO)</t>
  </si>
  <si>
    <t>S/ NF - C.CREDITO 8616</t>
  </si>
  <si>
    <t>NFC-E 175218 (C. CREDITO)</t>
  </si>
  <si>
    <t>REC - 89907 (C. CREDITO)</t>
  </si>
  <si>
    <t>NFC-E 15631 (C. CREDITO)</t>
  </si>
  <si>
    <t>NFC-E 15274 (C. CREDITO)</t>
  </si>
  <si>
    <t>S/ NF - C. CREDITO 14092023</t>
  </si>
  <si>
    <t>S/ NF - C.CREDITO 01092023</t>
  </si>
  <si>
    <t>S/ NF - C.CREDITO 29082023</t>
  </si>
  <si>
    <t>S/ NF - C.CREDITO 12092023</t>
  </si>
  <si>
    <t>S/ NF - C.CREDITO 14092023</t>
  </si>
  <si>
    <t>S/ NF - C.CREDITO 15092023</t>
  </si>
  <si>
    <t>S/ NF - C.CREDITO 16092023</t>
  </si>
  <si>
    <t>S/ NF - C.Credito 155052</t>
  </si>
  <si>
    <t>NFS-E 285150 (C. CREDITO)</t>
  </si>
  <si>
    <t>S/ NF - C.CREDITO 18092023</t>
  </si>
  <si>
    <t>S/ NF - C.CREDITO 31082023</t>
  </si>
  <si>
    <t>S/ NF - C.CREDITO 30082023</t>
  </si>
  <si>
    <t>REC - 215 (C. CREDITO)</t>
  </si>
  <si>
    <t>NFC-E 101705 (C. CREDITO)</t>
  </si>
  <si>
    <t>NFC-E 101744 (C. CREDITO)</t>
  </si>
  <si>
    <t>S/ NF - C.CREDITO - CGSHAS</t>
  </si>
  <si>
    <t>S/ NF - C.CREDITO - 2756587</t>
  </si>
  <si>
    <t>NF10197 (C. CREDITO)</t>
  </si>
  <si>
    <t>NF44138 (C. CREDITO)</t>
  </si>
  <si>
    <t>NF12067 (C. CREDITO)</t>
  </si>
  <si>
    <t>NFS-e 2911</t>
  </si>
  <si>
    <t>NFS-E 381</t>
  </si>
  <si>
    <t>304/3802926</t>
  </si>
  <si>
    <t>339/1601</t>
  </si>
  <si>
    <t>FAT - 9140</t>
  </si>
  <si>
    <t>FAT - 9137</t>
  </si>
  <si>
    <t>REEMB VIAGEM 10/2023</t>
  </si>
  <si>
    <t>TARIFA BANCARIA</t>
  </si>
  <si>
    <t>TARIFA BANCARIA - BB</t>
  </si>
  <si>
    <t>NFS-E 184</t>
  </si>
  <si>
    <t>REEMB VIAGEM - 09/2023</t>
  </si>
  <si>
    <t>NFS-E 376</t>
  </si>
  <si>
    <t>REC - 04102023</t>
  </si>
  <si>
    <t>BOL - 236058</t>
  </si>
  <si>
    <t>NF36028/001</t>
  </si>
  <si>
    <t>NFS-E 10272 (MV LONGEVITY DIVA)</t>
  </si>
  <si>
    <t>FAT - 504216</t>
  </si>
  <si>
    <t>FAT - 9168</t>
  </si>
  <si>
    <t>FAT - 9167</t>
  </si>
  <si>
    <t>FAT - 9166</t>
  </si>
  <si>
    <t>FAT - 9165</t>
  </si>
  <si>
    <t>FAT - 9164</t>
  </si>
  <si>
    <t>FAT - 9163</t>
  </si>
  <si>
    <t>FAT - 9162</t>
  </si>
  <si>
    <t>FAT - 28571</t>
  </si>
  <si>
    <t>FAT - 4295510 - 08/2023</t>
  </si>
  <si>
    <t>REC - 05102023</t>
  </si>
  <si>
    <t>FGTS-09/2023</t>
  </si>
  <si>
    <t>NF36037/001</t>
  </si>
  <si>
    <t>FAT - 001157549</t>
  </si>
  <si>
    <t>FAT - 1157547</t>
  </si>
  <si>
    <t>FAT - 1157548</t>
  </si>
  <si>
    <t>FAT - 181082</t>
  </si>
  <si>
    <t>REEMB -JUN-JULH-AGO-SET.2023</t>
  </si>
  <si>
    <t>NFS-E 31</t>
  </si>
  <si>
    <t>TARIFA BANCARIA - ITAU</t>
  </si>
  <si>
    <t>NF 173192/001 9 (C. CREDITO)</t>
  </si>
  <si>
    <t>NF12015 (C. CREDITO)</t>
  </si>
  <si>
    <t>NF105047 (C. CREDITO)</t>
  </si>
  <si>
    <t>NF10245/001 (C. CREDITO)</t>
  </si>
  <si>
    <t>NF298732 (C. CREDITO)</t>
  </si>
  <si>
    <t>NFC-e 550838 (C. CREDITO)</t>
  </si>
  <si>
    <t>NFC-e 551203 (C. CREDITO)</t>
  </si>
  <si>
    <t>NFC-e 60845 (C. CREDITO)</t>
  </si>
  <si>
    <t>S/ NF - C.CREDITO 111844</t>
  </si>
  <si>
    <t>S/ NF - C.CREDITO 14597413</t>
  </si>
  <si>
    <t>NFC-e 11402 (C. CREDITO)</t>
  </si>
  <si>
    <t>NFS- e 177214 (C. CREDITO)</t>
  </si>
  <si>
    <t>NFS-e 762357</t>
  </si>
  <si>
    <t>S/ NF - C.CREDITO 19092023</t>
  </si>
  <si>
    <t>S/ NF - C.CREDITO BHIRSM</t>
  </si>
  <si>
    <t>S/ NF - C.CREDITO - 328382</t>
  </si>
  <si>
    <t>S/ NF - C.CREDITO - 328630</t>
  </si>
  <si>
    <t>S/ NF - C.CREDITO - 30082023</t>
  </si>
  <si>
    <t>S/ NF - C.CREDITO - 28082023</t>
  </si>
  <si>
    <t>S/ NF - C.CREDITO - MLB5TDPEREIR</t>
  </si>
  <si>
    <t>S/ NF - C.CREDITO - 12092023</t>
  </si>
  <si>
    <t>S/ NF - C.CREDITO - 11092023</t>
  </si>
  <si>
    <t>S/ NF - C.CREDITO - 29082023</t>
  </si>
  <si>
    <t>FAT - 1157704</t>
  </si>
  <si>
    <t>FAT - 1157709</t>
  </si>
  <si>
    <t>FAT - 1815737</t>
  </si>
  <si>
    <t>FAT - 557831427</t>
  </si>
  <si>
    <t>FAT - 2301</t>
  </si>
  <si>
    <t>NFS-e 1950</t>
  </si>
  <si>
    <t>NFS-E - 1951</t>
  </si>
  <si>
    <t>364/5619</t>
  </si>
  <si>
    <t>363/5618</t>
  </si>
  <si>
    <t>NFS-E  - HON2023-09</t>
  </si>
  <si>
    <t>NFS-e 1944</t>
  </si>
  <si>
    <t>NFS-e - 7468</t>
  </si>
  <si>
    <t>NFS-e 102</t>
  </si>
  <si>
    <t>NFS-e 225610</t>
  </si>
  <si>
    <t>NFS-e 2839</t>
  </si>
  <si>
    <t>NFS-e 379</t>
  </si>
  <si>
    <t>NFS-e - 71</t>
  </si>
  <si>
    <t>NFS-e - 73</t>
  </si>
  <si>
    <t>FAT - 28860</t>
  </si>
  <si>
    <t>FAT - 28859</t>
  </si>
  <si>
    <t>FAT - 28858</t>
  </si>
  <si>
    <t>NF740</t>
  </si>
  <si>
    <t>FAT - 1157707</t>
  </si>
  <si>
    <t>FAT - 25145</t>
  </si>
  <si>
    <t>FAT - 25146</t>
  </si>
  <si>
    <t>NFS-E - 125 - 09/2023</t>
  </si>
  <si>
    <t>NFS-E 126 - 09/2023</t>
  </si>
  <si>
    <t>FAT - 1816734</t>
  </si>
  <si>
    <t>NFS-E 2094 (MV ELENI M )</t>
  </si>
  <si>
    <t>NFS-e 1305 (MV PETROS S)</t>
  </si>
  <si>
    <t>FAT - 25151</t>
  </si>
  <si>
    <t>FAT - 25152</t>
  </si>
  <si>
    <t>FAT - 9247</t>
  </si>
  <si>
    <t>FAT - 9248</t>
  </si>
  <si>
    <t>FAT - 9249</t>
  </si>
  <si>
    <t>TAXA BOMBEIRO - 6956</t>
  </si>
  <si>
    <t>ICMS IMPORT -  (MV IONIC KALLIRHOE)</t>
  </si>
  <si>
    <t>AFRMM - OS 648</t>
  </si>
  <si>
    <t>TARIFA BANCARIA - SICREDI</t>
  </si>
  <si>
    <t>FAT - 28919</t>
  </si>
  <si>
    <t>FAT - 7938</t>
  </si>
  <si>
    <t>FAT - 2313</t>
  </si>
  <si>
    <t>FAT - 1157849</t>
  </si>
  <si>
    <t>FAT - 164213</t>
  </si>
  <si>
    <t>FAT - 164212</t>
  </si>
  <si>
    <t>FAT - 1817201</t>
  </si>
  <si>
    <t>NFS-E 3624 (MV PETROS S)</t>
  </si>
  <si>
    <t>NFS-e 3625 (MV PETROS S)</t>
  </si>
  <si>
    <t>NFS-e - 9938</t>
  </si>
  <si>
    <t>NFS-e 10263 (MV IRAKLIS)</t>
  </si>
  <si>
    <t>TX IMPORT. (MV CAP SAN TAINARO)</t>
  </si>
  <si>
    <t>NFS-e - 52</t>
  </si>
  <si>
    <t>FAT - 18435</t>
  </si>
  <si>
    <t>FAT - 29007</t>
  </si>
  <si>
    <t>FAT - 1158065</t>
  </si>
  <si>
    <t>FAT - 1158067</t>
  </si>
  <si>
    <t>FAT - 1158070</t>
  </si>
  <si>
    <t>FAT - 29008</t>
  </si>
  <si>
    <t>NFS-E 6</t>
  </si>
  <si>
    <t>NFS-E 5</t>
  </si>
  <si>
    <t>FAT - 1818210</t>
  </si>
  <si>
    <t>FAT - 1818209</t>
  </si>
  <si>
    <t>FAT - 1817725</t>
  </si>
  <si>
    <t>FAT - 29134</t>
  </si>
  <si>
    <t>NFS-e 1665</t>
  </si>
  <si>
    <t>FAT - 25204</t>
  </si>
  <si>
    <t>FAT - 25205</t>
  </si>
  <si>
    <t>TARIFA BANCARIA - BRADESCO</t>
  </si>
  <si>
    <t>NF36054/001</t>
  </si>
  <si>
    <t>NF 36061/001</t>
  </si>
  <si>
    <t>FAT - 1157986</t>
  </si>
  <si>
    <t>FAT - 29194</t>
  </si>
  <si>
    <t>FAT - 29193</t>
  </si>
  <si>
    <t>FAT - 190611</t>
  </si>
  <si>
    <t>FAT - 190239</t>
  </si>
  <si>
    <t>FAT - 1818426</t>
  </si>
  <si>
    <t>FAT - 1818453</t>
  </si>
  <si>
    <t>FAT - 1818978</t>
  </si>
  <si>
    <t>FAT - 52156</t>
  </si>
  <si>
    <t>FAT - 52157</t>
  </si>
  <si>
    <t>AFRMM - OS 689 (MV TAI KNIGHTHOOD)</t>
  </si>
  <si>
    <t>001 - C. CRED BB - VINICIUS</t>
  </si>
  <si>
    <t>001 - C. CRED BB - ANDERSON</t>
  </si>
  <si>
    <t>001 - C. CRED BB - APOENA</t>
  </si>
  <si>
    <t>001 - C. CRED BB - PEDRO</t>
  </si>
  <si>
    <t>341 - ITAU (C. CRED) - APOENA BRITO</t>
  </si>
  <si>
    <t>341 - ITAU (C. CRED) - LETICIA BRITES</t>
  </si>
  <si>
    <t>341 - ITAU (C. CRED) - LUCIANO COELHO</t>
  </si>
  <si>
    <t>341 - ITAU (C. CRED) - PEDRO NETO</t>
  </si>
  <si>
    <t>FRETES E CARRETOS</t>
  </si>
  <si>
    <t>SEGURO (AERONAVE)</t>
  </si>
  <si>
    <t>ENVASE (IMPORT)</t>
  </si>
  <si>
    <t>NFC-E 102152 (C. CREDITO) - FORNECEDOR SEVEN ADMINI._ DESPESAS COM CONSUMO EM HOTEL_C. CREDITO PEDRO</t>
  </si>
  <si>
    <t>NFC-E 102206 (C. CREDITO) - FORNECEDOR SEVEN ADM_DESPESAS COM CONSUMO NO HOTEL_C. CREDITO VINICIUS BB</t>
  </si>
  <si>
    <t>NF6890 - DESPESAS COM COMPRA DE CADEADO BARRACAO_C. CREDITO ANDERSON</t>
  </si>
  <si>
    <t>NF1117791 - DESPESASC COM COMPRAS PARA O BARRACAO_C. CREDITO ANDERSON BB</t>
  </si>
  <si>
    <t>NF11815 (C. CREDITO) - DESPESAS COM ABASTECIMENTO _C. CREDITO APOENA BB</t>
  </si>
  <si>
    <t>BOL DESPESA COM INTERNET ESCRITORIO DE CUABA - CTR PROCESSO Nº 53500.007646/2014-57</t>
  </si>
  <si>
    <t>NF4129991 - DESPESAS COM CESTA DE CAFE DA MANHA PARA ANIVERSARIANTE DO MES - C. CREDITO PEDRO BB</t>
  </si>
  <si>
    <t>NF11945 (C. CREDITO) - DESPESAS COM ABASTECIMENTO_C. CREDITO APOENA BB</t>
  </si>
  <si>
    <t>NFC-E 644324 (C. CREDITO) - FORNECEDOR GASTRO 3 BAR E RESTAURANTE_ C. CREDITO BB APOENA</t>
  </si>
  <si>
    <t>NFC-E 548789 (C. CREDITO) - FORNECEDOR SINUELO - DESPESAS COM LANCHES_ C. CREDITO BB APOENA</t>
  </si>
  <si>
    <t>S/ NF - C.CREDITO 22082023 - FORNECEDOR ARNALDO LANCHES - DESPESAS COM LANCHES E REFEICOES_ C. CREDITO VINICIUS BB</t>
  </si>
  <si>
    <t>S/ NF - C.CREDITO 22082023 - FORNECEDOR ARNALDO LANCHES - C. CREDITO VINICIUS BB</t>
  </si>
  <si>
    <t>S/ NF - C.CREDITO 501 - FORNECEDOR BIGGS JAPA FOOD ZONA SUL (IFOOD) - DESPESAS COM REFEICOES_C. CREDITO VINICIUS BB</t>
  </si>
  <si>
    <t>NFS-E 43140 (C. CREDITO) - DESPESAS COM HOSPEDAGEM _C. CREDITO VINICIUS BB</t>
  </si>
  <si>
    <t>S/ NF - C.CREDITO 8616 - FORNECEDOR MCDONALD'S (IFOOD) - C. CREDITO VINICIUS BB</t>
  </si>
  <si>
    <t>NFC-E 175218 (C. CREDITO) - FORNECEDOR SUPERMERCADO SCS (BIG LAR) - DESPESAS COM REFEICAO_C. CREDITO VINICIUS BB</t>
  </si>
  <si>
    <t>REC - 89907 (C. CREDITO) - FORNECEDOR COOPERTAXI ALBERTO PEREIRA_ DESPESAS COM TAXI - C. CREDITO VINICIUS BB</t>
  </si>
  <si>
    <t>S/ NF - C.CREDITO 22082023 - FORNECEDOR UBER _ C. CREDITO BB VINICIUS</t>
  </si>
  <si>
    <t>S/ NF - C.CREDITO 23082023 - FORNECEDOR UBER - VINICIUS BB</t>
  </si>
  <si>
    <t>S/ NF - C.CREDITO 23082023 - FORNECEDOR UBER - C. CREDITO VINICIUS BB</t>
  </si>
  <si>
    <t>S/ NF - C.CREDITO 24082023 - FORNECEDOR UBER - C. CREDITO VINICIUS BB</t>
  </si>
  <si>
    <t>NFC-E 15631 (C. CREDITO) - FORNECEDOR D LIMAS DISTRIBUIDORA - DESPESAS COM AGUA MINERAL BARRACAO CHAPADA</t>
  </si>
  <si>
    <t>S/ NF - C. CREDITO 14092023 - FORNECEDOR UBER - DESPESAS COM  UBER  -C. CREDITO PEDRO BB</t>
  </si>
  <si>
    <t>S/ NF - C.CREDITO 01092023 - FORNECEDOR UBER - DESPESAS COM UBER _C. CREDITO PEDRO BB</t>
  </si>
  <si>
    <t>S/ NF - C.CREDITO 29082023 - FORNECEDOR KASPERSKY BRAZIL NEXWA OSASCO - DESPESAS COM ANTIVIRUS ESCRITORIO - C. CREDITO PEDRO BB</t>
  </si>
  <si>
    <t>S/ NF - C.CREDITO 12092023 - DESPESAS COM UBER - PEDRO C. CREDITO BB</t>
  </si>
  <si>
    <t>S/ NF - C.CREDITO 12092023 - DESPESAS COM UBER - C. CREDITO PEDRO BB</t>
  </si>
  <si>
    <t>S/ NF - C.CREDITO 14092023 - DESPESAS COM UBER - C. CREDITO PEDRO BB</t>
  </si>
  <si>
    <t>S/ NF - C.CREDITO 15092023 - DESPESAS COM UBER _ C. CREDITO PEDRO BB</t>
  </si>
  <si>
    <t>S/ NF - C.CREDITO 16092023 - DESPESAS COM UBER_C. CREDITO PEDRO BB</t>
  </si>
  <si>
    <t>S/ NF - C.CREDITO 16092023 - DESPESAS COM UBER_ C. PEDRO BB</t>
  </si>
  <si>
    <t>S/ NF - C.CREDITO 155052 - FORNECEDOR AZUL LINHAS AEREAS - DESPESAS COM FRETE CTE 155052 NUMERO OPERACIONAO 57754598946</t>
  </si>
  <si>
    <t>NFS-E 285150 (C. CREDITO) - DESPESAS COM HOSPEDAGEM VIAGEM VINICIUS - C. CREDITO BB VINICIUS</t>
  </si>
  <si>
    <t>S/ NF - C.CREDITO 18092023 - FORNECEDOR J A ESTACIONAMENTO - DESPESAS COM ESTACIONAMENTO ARGO</t>
  </si>
  <si>
    <t>S/ NF - C.CREDITO 31082023 - FORNECEDOR ISABELA PIRES - DEPESAS COM PRESENTE HELTON PEREIRA ANIVERSARIANTE DO MES FUNCIONARIO DE PARANAGUA</t>
  </si>
  <si>
    <t>S/ NF - C.CREDITO 30082023 - FORNECEDOR VIENA CUIABA - DESPESAS COM LANCHES ANIVERSARIANTE DO MES 08/2023 ESCRITORIO</t>
  </si>
  <si>
    <t>REC - 215 (C. CREDITO) - FORNECEDOR GRACIELLY ALVES - DESPESAS COM BOLO ANIVERSARIANTE DO MES ESCRITORIO 08/2023</t>
  </si>
  <si>
    <t>S/ NF - C.CREDITO 30082023 - FORNECEDOR ITC ADMINISTRACAO E HOTELARIA- DESPESAS HOSPEDAGEM LUCIANO_C. CREDITO PEDRO BB</t>
  </si>
  <si>
    <t>S/ NF - C.CREDITO 30082023 - FORNECEDOR SUPERMERCADO SCS (BIG LAR) - DESPESAS COM LANCHES ANIVERSARIANTE DO MES ESCRITORIO _ C. CREDITO PEDRO BB</t>
  </si>
  <si>
    <t>NFC-E 101705 (C. CREDITO) - FORNECEDOR SEVEN ADM (NOVOTEL) - DESPESAS COM CONSUMO HOTEL VIAGEM VINICIUS - C. CREDITO VINICIUS BB</t>
  </si>
  <si>
    <t>NFC-E 101744 (C. CREDITO) - FORNECEDOR SEVEN ADM (NOVOTEL) - DESPESAS COM VIAGEM CONSUMO HOTEL DO VINICIUS _C. CREDITO VINICIUS BB</t>
  </si>
  <si>
    <t>S/ NF - C.CREDITO - CGSHAS - FORNECEDOR LATAM LINHAS AEREAS - DESPESAS COM PASSAGENS APOENA - C. CREDITO BB</t>
  </si>
  <si>
    <t>S/ NF - C.CREDITO - 2756587 - FORNECEDOR LITORAL VERDE VIAGENS - DESPESAS COM HOSPEDAGEM LUCIANO E APOENA - C. CREDITO APOENA BB - ID RESERVA 312970</t>
  </si>
  <si>
    <t>NF10197 (C. CREDITO) - DESPESAS COM MATERIAL DE PAPELARIA PARA O ESCRITORIO</t>
  </si>
  <si>
    <t>NF44138 -DESPESAS COM AREA EXTERNA ESCRITORIO CUIABA</t>
  </si>
  <si>
    <t>NF 1200 (C.CREDITO) - COMEMORACAO ANIVERSARIANTES DO MES AGO/2023. CARTAO DE CREDITO PEDRO (BB)</t>
  </si>
  <si>
    <t>NF12067 (C. CREDITO) - DESPESAS COM COMBUSTIVEL - C. CREDITO PEDO BB</t>
  </si>
  <si>
    <t>NFS-E 2911 - HONORARIO CONTABIL - COMP.:  09/2023</t>
  </si>
  <si>
    <t>BOL 0001660471 - DESPESAS ALUGUEL SALAS MT (05 - 06 - 07) - COMP. 10/2023</t>
  </si>
  <si>
    <t>NFS-E 381 - SEGURANCA PRIVADA DO BARRACAO.</t>
  </si>
  <si>
    <t>NF 11596/001 - DESPESAS COM PECAS PARA AERONAVE</t>
  </si>
  <si>
    <t>NF36019/001 - DESPESAS COM AERONAVE</t>
  </si>
  <si>
    <t>NF14997/001 - DESPESAS COM ABASTECIMENTO DE AERONAVE</t>
  </si>
  <si>
    <t>FATURA 157037 + CT-ES 385, 386 ,387 ? R$24.752,00 ? GO  - 2514 KCL COOPERATIVA AGROINDUSTRIAL DOS PRODUTORES RURAIS DO SUDOESTE GOIANO COMIGO</t>
  </si>
  <si>
    <t>FATURA 157036 + CT-ES 7672, 7673, 7674, 7675, 7676, 7677, 7678 ? R$16.204,00 ? GO  - 2491 KCL COOPERATIVA AGROINDUSTRIAL DOS PRODUTORES RURAIS DO SUDOESTE GOIANO COMIGO</t>
  </si>
  <si>
    <t>FATURA 1813412 + CT-ES 639891, 639892 ? R$11.000,00 ? MT - 2535 KCL ANDRE TRIPOLONI FAZENDA FORTALEZA</t>
  </si>
  <si>
    <t>FATURA 28315 + CT-E 314269 ? R$10.733,80 ? MT - 2334 KCL VALDIR LUIZ PICININ FAZENDA JOANILDES II</t>
  </si>
  <si>
    <t>FATURA 157038 + CT-ES 392, 393, 394, 395, 396, 397, 398 ? R$64.816,00 ? GO  - 2491 KCL COOPERATIVA AGROINDUSTRIAL DOS PRODUTORES RURAIS DO SUDOESTE GOIANO COMIGO</t>
  </si>
  <si>
    <t>FATURA 220152 + CT-ES 27472, 27478, 27497 ? R$33.365,00 ? GO - 2491 KCL COOPERATIVA AGROINDUSTRIAL DOS PRODUTORES RURAIS DO SUDOESTE GOIANO COMIGO</t>
  </si>
  <si>
    <t>FATURA 502767 + CT-E 9833 ? R$7.130,00 ? GO - 2257 KCL COOPERATIVA AGROINDUSTRIAL DOS PRODUTORES RURAIS DO SUDOESTE GOIANO COMIGO</t>
  </si>
  <si>
    <t>PAGAMENTO PC 304/3802926 - REF. COMPRA 304 - FOB ONNO - RONDONOPOLIS - PGTO:  30/09/23 COM PTAX DO DIA UTIL ANTERIOR AO PAGAMENTO - CARREGAMENTO: IMEDIATO APOS PGTO - TAXA 5,0076</t>
  </si>
  <si>
    <t>PAGAMENTO PED 339/1601 - MAP 11-52 QUANTIDADE 3.405,000/TONS A $521,00 - TAXA 5,0076</t>
  </si>
  <si>
    <t>FATURA 157278 + CT-E 34 ? R$1.850,00 ? MS - 2555 KCL COPASUL COOPERATIVA AGRICOLA SUL MATOGROSSENSE COPASUL NOVA ANDRADINA</t>
  </si>
  <si>
    <t>FATURA 157281 + CT-E 399, 403, 404, 405 ? R$28.462,00 ? GO - 2491 KCL COOPERATIVA AGROINDUSTRIAL DOS PRODUTORES RURAIS DO SUDOESTE GOIANO COMIGO</t>
  </si>
  <si>
    <t>FATURA 9140 + CT-E 21543 ? R$4.070,00 ? MT - 2548 KCL CARLOS ALBERTO LOEFF FAZENDA ELO II</t>
  </si>
  <si>
    <t>FATURA 9137 + CT-E 1118 ? R$8.048,00 ? GO - 2491 KCL COOPERATIVA AGROINDUSTRIAL DOS PRODUTORES RURAIS DO SUDOESTE GOIANO COMIGO</t>
  </si>
  <si>
    <t>NFS-E 105 - SERVICO REFERENTE A ATENDIMENTOS E PERNOITES MES DE SETEMBRO DE 2023 PILOTO VINICIUS AERONAVE PT-VNZ DATAS 20/09/23 21/09/23 27/09/23</t>
  </si>
  <si>
    <t>REEMBOLSO VIAGEM BRUNA - CURITIBA/CUIABA - UBER: R$ 24,91 - ALIMENTACAO: R$ 142,93 - DESPESAS HOTEL:R$ 98,90 - ESTACIONAMENTO AEROPORTO: R$ 135,00</t>
  </si>
  <si>
    <t>TARIFAS BANCARIAS - TARIFA MANUTENCAO CONTA 09/23 + TARIFA NEGAT ENT 028836636 + TARIFA PIX PAGAMENTO TRANSF - BANCO ITAU</t>
  </si>
  <si>
    <t>TARIFA BANCARIA - BB - TARIFA MENSAL PROGRAMA RELAC.</t>
  </si>
  <si>
    <t>REF. UC 6/3180415-6 - CONTA ENERGIA BARRACAO QDE 02 LT 10 - NF 7328758 / MATRICULA 3168758-2023-9-7</t>
  </si>
  <si>
    <t>NFS-E 184 - PT-VNZ CATEGORIA II - PILOTO VINICIUS - OPERACOES DIURNAS E NOTURNAS - DATA 21/09/23 15:25</t>
  </si>
  <si>
    <t>REEMB VIAGEM - 09/2023 - REEMBOLSO VIAGEM PILOTO VINICIUS - DESPESAS COM R$20,00 REFEICAO - R$ 100,00 COM TAXI</t>
  </si>
  <si>
    <t>REC - 04102023 - DESPESAS COM CHAPA CARGA E DESCARGA DE 15 TON DE NP 04-14-08 - REALIZADO NO BARRACAO - CHAPADA - PRESTADOR FLAVIO DE OLIVEIRA MARQUES</t>
  </si>
  <si>
    <t>NFS-E 959 - DESPESAS COM MANUTENCAO DE AERONAVE - 1 PARCELA PAGO 04/10/2023 - 2 PARCELA A PAGAR 10/10. - INSPECAO DE 100 HORAS_ ITENS DE LUBRIFICACAO DE 100 HORAS_ MEDICAO DA COMPRESSAO DOSCILINDROS; CONFECCAO DE AD 2023-09-09; AD 2023-05-16; SUBST JUNTA ADMISSAO; SUBST ORING´SDOS BICOS INJETORES; CALAFETACAO PARABRISA; AJUSTE DE ESCAPE; SELAGEM JANELA RH; SELAGEMPONTA DA ASA COM PU; AJUSTE DA PRESSAO DO TURBO; LIMPEZA E LUBRIFICACAO DOS BRACOS DEARTICULACAES DO TREM DE POUSO; REMOCAO DO CILINDRO Nº01; REPOSICAO DE FLUIDO HIDRAULICO.AERONAVE PTVNZ</t>
  </si>
  <si>
    <t>BOL -236058 - TAXA CONDOMINIO SALAS MT (05, 06 E 07) - COMP.: 10/2023</t>
  </si>
  <si>
    <t>NF36028/001 - DESPESAS COM AERONAVE AVGAS 100</t>
  </si>
  <si>
    <t>FATURA 28572 + CT-E 6419 ? R$6.748,00 ? MT  - 2560 MAP 12-52 RODOLFO OUVERNEY ROCCO FAZENDA REDENTORA</t>
  </si>
  <si>
    <t>NF3289 - COMBUSTIVEL AERONAVE - DE ACORDO VINICIUS PILOTO</t>
  </si>
  <si>
    <t>FATURA 221181 + CT-ES 27561, 27562, 27560 ? R$33.370,00 ? GO - 2491 KCL COOPERATIVA AGROINDUSTRIAL DOS PRODUTORES RURAIS DO SUDOESTE GOIANO COMIGO</t>
  </si>
  <si>
    <t>NFS-E 10272 (MV LONGEVITY DIVA) - ENVASE - BIG BAG: 12/09/2023 A 15/09/2023 - NAVIO: LONGEVITY DIVA - PRODUTO: SAM - PEDIDO: 1003433 - TONS: 342,00 - TARIFA: 25,00 - VALOR: R$ 8.550,00 - VENCIMENTO: 05/10/2023</t>
  </si>
  <si>
    <t>FATURA 504216 + CT-ES 9851, 9850, 9866, 9867, 182468, 182210, 182216, 182255, 182254 ? R$34.065,00 ? GO - 2491 KCL COOPERATIVA AGROINDUSTRIAL DOS PRODUTORES RURAIS DO SUDOESTE GOIANO COMIGO</t>
  </si>
  <si>
    <t>FATURA 9168 + CT-E 21565 ? R$3.330,00 ? GO - 2548 KCL CARLOS ALBERTO LOEFF FAZENDA ELO II</t>
  </si>
  <si>
    <t>FATURA 9167 + CT-E 21592 ? R$6.720,00 ? MT - 2419 KCL SILMAR FRANCISCO RIBAS FAZENDA CERRO AZUL</t>
  </si>
  <si>
    <t>FATURA 9166 + CT-E 21607 ? R$4.320,00 ? MTT - 2601 KCL ALEXANDRE AUGUSTIN E OUTRO EM RECUPERAÇÃO JUDICIAL FAZENDA TORRE I</t>
  </si>
  <si>
    <t>FATURA 9165 + CT-E 21564 ? R$2.816,80 ? GO - 2491 KCL COOPERATIVA AGROINDUSTRIAL DOS PRODUTORES RURAIS DO SUDOESTE GOIANO COMIGO</t>
  </si>
  <si>
    <t>FATURA 9164 + CT-E 1121 ? R$9.600,00 ? MTT - 2601 KCL ALEXANDRE AUGUSTIN E OUTRO EM RECUPERACAO JUDICIAL FAZENDA TORRE I</t>
  </si>
  <si>
    <t>FATURA 9163 + CT-E 1124 ? R$7.200,00 ? MS - 2587 KCL RIO AMAMBAI AGROENERGIA S.A</t>
  </si>
  <si>
    <t>FATURA 9162 + CT-E 1130 ? R$10.000,00 ? MT - 2570 KCL COPASUL COOPERATIVA AGRICOLA SUL MATOGROSSENSE COPASUL NAVIRAI</t>
  </si>
  <si>
    <t>DEV. FINAN. -  ORC. 00002491 - DEVOLUCAO FINANCEIRA REFERENTE A QUEBRA DE FRETE DA NOVAVERTIL 24-09 A 30-09 - NF 2273 - TRANSPORTADOR - G10 TRANSPORTES - PESO NF 48.220,00 - PESO TICKET 47.880,00</t>
  </si>
  <si>
    <t>DEV. FINAN. -  ORC. 00002491 - DEVOLUCAO FINANCEIRA REFERENTE A QUEBRA DE FRETE DA NOVAVERTIL 24-09 A 30-09 - NF 2252 - TRANSPORTADOR - RODOFROTA - PESO NF 32.160,00 - PESO TICKET 31.980,00</t>
  </si>
  <si>
    <t>FATURA 28571 + CT-ES 314771, 314768 ? R$21.249,80 ? MT  - 2333 KCL MOACIR ANTONIO PICININ FAZENDA JOANILDES</t>
  </si>
  <si>
    <t>FAT - 4295510 - TARIFA DECEA - VOOS REALIZADOS - COMP.:  08/2023</t>
  </si>
  <si>
    <t>RECIBO - REFERENTE A PAGAMENTO DE CHAPA PARA O BARRACAO CARREGAMENTO DE 16,00/TONS DE NP 10-10-10 - FAVORECIDO FLAVIO DE OLIVEIRA MARQUES.</t>
  </si>
  <si>
    <t>GUIA DE IMPOSTO - FOLHA E ENCARGOS 09/2023</t>
  </si>
  <si>
    <t>NF36037/001 - DESPESA COM ABASTECIMENTO AERONAVE</t>
  </si>
  <si>
    <t>FATURA 157549 + CT-ES 96, 97, 98, 99 ? R$21.620,00 ? MT  - 2589 KCL NUTRIVERDE IND. COM. IMP. E EXP. LTDA</t>
  </si>
  <si>
    <t>FATURA 157547 + CT-E 36 ? R$1.665,00 ? MS - 2587 KCL RIO AMAMBAI AGROENERGIA S.A</t>
  </si>
  <si>
    <t>FATURA 157548 + CT-E 417 ? R$6.845,00 ? MS - 2587 KCL RIO AMAMBAI AGROENERGIA S.A</t>
  </si>
  <si>
    <t>FATURA 1810182 + CT-E 637720 ? R$2.220,00 ? MTT - TRANSFERENCIA SAGRA ONNO X NOVATEX</t>
  </si>
  <si>
    <t>REEMBOLSO REF. PRESTACAO DE CONTAS - COMP.: JUNH-JULH-AGO-SET.2023</t>
  </si>
  <si>
    <t>NFS-E 31 - REF A COMISSOES SOB VENDAS ENIO / LUKAS</t>
  </si>
  <si>
    <t>TARIFA CUSTAS COBRANCA</t>
  </si>
  <si>
    <t>NF 173192/001 9 (C. CREDITO)_ COMPRA AR CONDICIONADO SALINHA DA AREA EXTERNA ESCRITORIO PARCELADO EM 4X C. CREDITO SICREDI APOENA</t>
  </si>
  <si>
    <t>NF12015 - DESPESAS COM ABASTECIMENTO ADM - C. CREDITO ITAU APOENA</t>
  </si>
  <si>
    <t>NF105047 (C. CREDITO) - DESPESAS COM COMBUSTIVEL ARGO ESCRITORIO - C. CREDITO ITAU LETICIA</t>
  </si>
  <si>
    <t>NF10245/001 - DESPESAS COM USO E CONSUMO - C. CREDITO APOENA ITAU</t>
  </si>
  <si>
    <t>NF298732 - REVISAO CARRO APOENA  PLACA: REY8C63 CHASSI: 8AJBA3CD5M1690932 KM: 30575 - NF DAS PECAS -  C. CREDITO APOENA ITAU</t>
  </si>
  <si>
    <t>NFC-E 550838 (C. CREDITO) - FORNECEDOR SINUELO - DESPESAS COM REFEICAO EM VIAGEM- C. CREDITO APOENA ITAU</t>
  </si>
  <si>
    <t>NFC-E 551203 (C. CREDITO) - FORNECEDOR SINUELO - DESPESAS COM ALIMENTACAO EM VIAGEM - C. CREDITO APOEN ITAU</t>
  </si>
  <si>
    <t>NFC-E 60845 (C. CREDITO) - FORNECEDOR VILLA VERDE BISTRO - DESPESAS COM ALIMENTACAO EM VIAGEM_ C. CREDITO ITAU LUCIANO</t>
  </si>
  <si>
    <t>S/ NF - C.CREDITO 12092023 - FORNECEDOR RESTAURANTE E PEIXARIA CUIABA - DESPESAS COM REFEICOES EM VIAGENS - C. CREDITO LUCIANO ITAU</t>
  </si>
  <si>
    <t>S/ NF - C.CREDITO 22092023 - FORNECEDOR SHOPPING ESTACAO - DESPESAS COM TICKET ESTACIONAMENTO ARGO - 111844</t>
  </si>
  <si>
    <t>S/ NF - C.CREDITO 22092023 - FORNECEDOR SHOPPING ESTACAO - DESPESAS COM TICKET ESTACIONAMENTO ARGO - 14597413</t>
  </si>
  <si>
    <t>NFC-E 11402 (C. CREDITO) - DESPESAS COM LANCHES ESCRITORIO - C. CREDITO LETICIA ITAU</t>
  </si>
  <si>
    <t>NFS- E 177214 (C. CREDITO) - DESPESAS  COM REVISAO CARRO APOENA - HILLUX CHASSI:8AJBA3CD5M1690932 _PLACA - REY8C63_KM:30575_C. CREDITO APOENA ITAU</t>
  </si>
  <si>
    <t>NFS-E  762357 - PRESTACAO DE SERVICOS DE PROCESSAMENTO DE DADOS - DEBITO CARTAO CREDITO ITAU PEDRO</t>
  </si>
  <si>
    <t>S/ NF - C.CREDITO 19092023 - FORNECEDOR STILATTO DESIGN - DESPESA COM CONFECCAO 01 ARMARIO PARA AEREA EXTERNA (SALA DE DESCOMPRESSAO)</t>
  </si>
  <si>
    <t>S/ NF - C.CREDITO BHIRSM - FORNECEDOR AZUL LINHAS AEREAS - DESPESAS COM PASSAGENS BRUNA ZARPELON - CURITIBA X CUIABA_ C. CREDITO APOEA SICREDI</t>
  </si>
  <si>
    <t>S/ NF - C.CREDITO - 328382 - FORNECEDOR LITORAL VERE VIAGENS - DESPESAS COM HOSPEDAGEM BRUNA ZARPELON - HOTEL PAIAGUAS</t>
  </si>
  <si>
    <t>S/ NF - C.CREDITO 328630 - FORNECEDOR LITORAL VERDE VIAGENS - DESPESAS COM HOSPEDAGEM LUCIANO_ RESERVA 012714-10934 - EDER NICOLAU_ RESERVA 012714-10934 - HOTEL TAIAMA</t>
  </si>
  <si>
    <t>S/ NF - C.CREDITO 24082023 - FORNECEDOR AGORA MESMO CUIABA BR - DESPESAS COM REFEICAO EM VIAGENS_C. CREDITO APOENA SICREDI</t>
  </si>
  <si>
    <t>S/ NF - C.CREDITO - 30082023 - FORNECEDOR AEROPORTO INTERNACIONAL DE CAMPO GRANDE - DESPESAS COM ESTACIONAMENTO AEROPORTO_C. CREDITO LUCIANO SICREDI</t>
  </si>
  <si>
    <t>S/ NF - C.CREDITO - 28082023 - FORNECEDOR WIFI ONBOARD SAO PAULO - DESPESAS COM INTERNET NO VOO_C. CREDITO LUCIANO SICREDI</t>
  </si>
  <si>
    <t>S/ NF - C.CREDITO - 30082023 - FORNECEDOR WIFI ONBOARD - DESPESAS COM INTERNET NO VOO_C. CREDITO LUCIANO SICREDI</t>
  </si>
  <si>
    <t>S/ NF - C.CREDITO - MLB5TDPEREIR - FORNECEDOR AZUL LINHAS AEREAS - DESPESAS COM PASSAGENS _ C. CREDITO LUCIANO SICREDI</t>
  </si>
  <si>
    <t>S/ NF - C.CREDITO - 12092023 - FORNECEDOR BOA VISTA COMERCIO - DESPESAS COM ABASTECIMENTO_C. CREDITO LUCIANO SICREDI</t>
  </si>
  <si>
    <t>S/ NF - C.CREDITO - 11092023 - FORNECEDOR AUTO POSTO SAN MARTIM - DESPESAS COM ABASTECIMENTO_C. CREDITO LUCIANO SICREDI</t>
  </si>
  <si>
    <t>S/ NF - C.CREDITO - 30082023 - FORNECEDOR IC ADMINISTRACAO - DESPESAS COM HOSPEDAGEM_ C. CREDITO LUCIANO SICREDI</t>
  </si>
  <si>
    <t>S/ NF - C.CREDITO - 29082023 - FORNECEDOR LATAM LINHAS AEREAS - DESPESAS COM PASSAGENS AEREAS_C. CREDITO LUCIANO SICREDI</t>
  </si>
  <si>
    <t>FATURA 157704 + CT-ES 114, 116, 117 ? R$16.215,00 ? MT - 2589 KCL NUTRIVERDE IND. COM. IMP. E EXP. LTDA</t>
  </si>
  <si>
    <t>FATURA 157709 + CT-E 438 ? R$11.970,00 ? GO - 2491 KCL COOPERATIVA AGROINDUSTRIAL DOS PRODUTORES RURAIS DO SUDOESTE GOIANO COMIGO</t>
  </si>
  <si>
    <t>FATURA 1815737 + CT-ES 7997, 7998, 7999 ? R$32.287,20 ? GO - 2491 KCL COOPERATIVA AGROINDUSTRIAL DOS PRODUTORES RURAIS DO SUDOESTE GOIANO COMIGO</t>
  </si>
  <si>
    <t>NFS-E 557831427 / FAT 23165284182 DESP DE PEDAGIO - PLACA RWB3I62 - LUCIANO COELHO</t>
  </si>
  <si>
    <t>FATURA 28766 + CT-E 2858 ? R$6.720,00 ? MS - 2549 KCL CARLOS ALBERTO LOEFF E OUTROS FAZENDA KIREI</t>
  </si>
  <si>
    <t>FATURA 2301 + CT-ES 23588, 23590, 23592, 23589, 23591, 23593 ? R$36.665,00 ? GO - 2491 KCL COOPERATIVA AGROINDUSTRIAL DOS PRODUTORES RURAIS DO SUDOESTE GOIANO COMIGO</t>
  </si>
  <si>
    <t>NFS-E 1950 - ARMAZENAGEM SET23: 350,85 TONS X R$22,00 = R$7.718,70 - VCTO 09.10.23</t>
  </si>
  <si>
    <t>NFS-E - 1951 - EXP GRANEL SET23: 29,95 TONS X R$22,00 = R$658,90 - VCTO 10.09.23</t>
  </si>
  <si>
    <t>PAGAMENTO DE PRODUTO- PC 364/5619 EQUIV. A 250TONS DE SAM GR - R$ 1.140,00/T</t>
  </si>
  <si>
    <t>PAGAMENTO REF. COMPRA 363 - FOB SFS - BIG BAG ( COM BAG NOVAFERTIL) - RETIRADA NOVEMBRO - PED 2557 CARLOS ALBERTO LOEFF</t>
  </si>
  <si>
    <t>PAGAMENTO DE PRODUTO - CARREGADO A MAIOR 300TONS - R$ 319.347,00 - TAXA 5,0690</t>
  </si>
  <si>
    <t>NFS-E - HON2023-09 - HONORARIOS CONTABEIS - MS</t>
  </si>
  <si>
    <t>NFS-E 1944 - 1 MANUTENCAO E SUPORTE. 280,00 - 8 EMAIL ADICIONAL GOOGLE. 268,00 - 7 EMAIL ADICIONAL GOOGLE. 409,50</t>
  </si>
  <si>
    <t>NFS-E - 7468 - SERV. PRESTADOS EM 09/2023 - PRESTACAO DE SERVICO: DIGITALIZACAO DE IMAGENS, ESCANEAR E ENVIAR DOC. PO RE-MAIL</t>
  </si>
  <si>
    <t>NFS-E 102 - REFERENTE: ATENDIMENTOS E HANGARAGEM PT-VNZ - COMP.: 09/2023</t>
  </si>
  <si>
    <t>NFS-E 225610 - PLANO CONTROLE MENSAL SISTEMA DE NOTAS DE SERVICO / XML - COMP.: 10/2023</t>
  </si>
  <si>
    <t>NFS-E 2839 - DESPESA HONORARIO CONTABIL - FILIAL SANTAREM/PA</t>
  </si>
  <si>
    <t>NFS-E 379  - CONTRATO SISTEMA DATA BUILDER</t>
  </si>
  <si>
    <t>NFS-E - 71 - SERVICO DE APOIO - REFERENTE AO MES 09/2023</t>
  </si>
  <si>
    <t>NFS-E  73 - SERVICO DE APOIO</t>
  </si>
  <si>
    <t>? FATURA 28860 + CT-E 22039 ? R$7.000,00 ? MS - 2545 KCL ODILON PINTO CADORE FAZENDA RIO DA ONCA</t>
  </si>
  <si>
    <t>? FATURA 28859 + CT-E 2863 ? R$7.000,00 ? MS  - 2545 KCL ODILON PINTO CADORE FAZENDA RIO DA ONÇA</t>
  </si>
  <si>
    <t>? FATURA 28858 + CT-E 2862 ? R$6.676,60 ? MT - 2333 KCL MOACIR ANTONIO PICININ FAZENDA JOANILDES</t>
  </si>
  <si>
    <t>NF740  - DESPESAS COM ABASTECIMENTO DE AERONAVE</t>
  </si>
  <si>
    <t>FATURA 157707 + CT-ES 133, 134 ? R$10.810,01 ? MT - 2589 KCL NUTRIVERDE IND. COM. IMP. E EXP. LTDA</t>
  </si>
  <si>
    <t>FATURA 25145 + CT-ES 9254, 9252 ? R$5.174,88 ? MS - 2554 KCL COPASUL COOPERATIVA AGRICOLA SUL MATOGROSSENSE COPASUL NAVIRAI</t>
  </si>
  <si>
    <t>FATURA 25146 + CT-ES 4642, 4643 ? R$12.074,60 ? MS - 2554 KCL COPASUL COOPERATIVA AGRICOLA SUL MATOGROSSENSE COPASUL NAVIRAI</t>
  </si>
  <si>
    <t>NFS-E - 125 - FECHAMENTO ARMAZ E PREST DE SERV NOVAFERTIL - ARMAZENAGEM CTR 48 MAP 11.52 PERIODO 05.09.23 A 05.10.23</t>
  </si>
  <si>
    <t>NFS-E 126 - 09/2023 - ARMAZENAGEM CTR 31 ULEXITA 10% PERIODO 08.09.23 08.10.23</t>
  </si>
  <si>
    <t>FATURA 1816734 + CT-ES 42912, 42913, 42911, 363, 364, 362 ? R$34.033,50 ? GO - 2491 KCL COOPERATIVA AGROINDUSTRIAL DOS PRODUTORES RURAIS DO SUDOESTE GOIANO COMIGO</t>
  </si>
  <si>
    <t>NFS-E 2094 (MV ELENI M ) - SERVICO DE ENVASE DE BAGS - NAVIO ELENI M - PERIODO 19/09/23 À 03/10/23</t>
  </si>
  <si>
    <t>NFS-E 1305 (MV PETROS S) - ENVASE DE 513,950TONS NO PERIODO 16/09 A 30/09/2023, PRODUTO KCL NO M/V PETROS S</t>
  </si>
  <si>
    <t>FATURA 25151 - CT-E 10161 - R$4.218,12 ? MTT - 2600 KCL ALEXANDRE AUGUSTIN FAZENDA EL CAMINO I E II</t>
  </si>
  <si>
    <t>FATURA 25152 + CT-E 4644 ? R$9.841,68 ? MTT - 2600 KCL ALEXANDRE AUGUSTIN FAZENDA EL CAMINO I E II</t>
  </si>
  <si>
    <t>FATURA 9247 + CT-E 1134 ? R$10.000,00 ? MT - 2570 KCL COPASUL COOPERATIVA AGRICOLA SUL MATOGROSSENSE COPASUL NAVIRAI</t>
  </si>
  <si>
    <t>FATURA 9248 + CT-ES 1131, 1133, 1135 ? R$8.840,00 ? MS - 2570 KCL COPASUL COOPERATIVA AGRICOLA SUL MATOGROSSENSE COPASUL NAVIRAI - 2587 KCL RIO AMAMBAI AGROENERGIA S.A</t>
  </si>
  <si>
    <t>FATURA 9249 + CT-ES 21655, 21656 ? R$4.440,00 ? MT - 2616 KCL NUTRIVERDE IND. COM. IMP. E EXP. LTDA
2617 KCL NUTRIVERDE IND. COM. IMP. E EXP. LTDA</t>
  </si>
  <si>
    <t>TAXA BOMBEIRO - 6956 - RENOVACAO ALVARA CBM MT-FILIAL CHAPADA</t>
  </si>
  <si>
    <t>ICMS IMPORT (MV IONIC KALLIRHOE) - N CONTROLE 328143483179 - CODIGO DA RECEITA 100056 - REFERENCIA 10/2023</t>
  </si>
  <si>
    <t>AFRMM - OS 648 - NOVAFERTIL PC278 ? NAVIO IONIC KALLIRHOE ? N DO PEDIDO 2301326459 - N CE-MERCANTE 15230524124306</t>
  </si>
  <si>
    <t>TARIFA UNICA CAMBIO IMPORTACAO - BB</t>
  </si>
  <si>
    <t>TARIFA IMPORTACAO SISCOMEX</t>
  </si>
  <si>
    <t>TARIFA CONTRATO CAMBIO IMPORTACAO</t>
  </si>
  <si>
    <t>TARIFA CESTA DE RELACIONAMENTO SICREDI</t>
  </si>
  <si>
    <t>FATURA 28919 + CT-E 22047 ? R$5.760,00 ? MS - 2549 KCL CARLOS ALBERTO LOEFF E OUTROS FAZENDA KIREI</t>
  </si>
  <si>
    <t>FATURA 7938 + CT-E 417 ? R$4.332,60 ? GO- 2575 ENXOFRE DE BENTONITA ADUBOS RIFERTIL</t>
  </si>
  <si>
    <t>FATURA 2313 + CT-ES 23597, 23599, 23598, 23600 ? R$24.060,00 ? GO - 2491 KCL COOPERATIVA AGROINDUSTRIAL DOS PRODUTORES RURAIS DO SUDOESTE GOIANO COMIGO</t>
  </si>
  <si>
    <t>FATURA 157849 + CT-E 478 R$13.500,00 ? GO - 2491 KCL COOPERATIVA AGROINDUSTRIAL DOS PRODUTORES RURAIS DO SUDOESTE GOIANO COMIGO</t>
  </si>
  <si>
    <t>FATURA 164213 + CT-ES 103000, 103002 ? R$2.958,90 ? GO - 2491 KCL COOPERATIVA AGROINDUSTRIAL DOS PRODUTORES RURAIS DO SUDOESTE GOIANO COMIGO</t>
  </si>
  <si>
    <t>FATURA 164212 + CT-ES 3398, 3399 R$21.482,11 ? GO  - 2491 KCL COOPERATIVA AGROINDUSTRIAL DOS PRODUTORES RURAIS DO SUDOESTE GOIANO COMIGO</t>
  </si>
  <si>
    <t>FATURA 1817201 + CT-ES 42956, 365 R$8.978,80 ? GO  - 2491 KCL COOPERATIVA AGROINDUSTRIAL DOS PRODUTORES RURAIS DO SUDOESTE GOIANO COMIGO</t>
  </si>
  <si>
    <t>NFS-E 3624 (MV PETROS S) - SERVICO DE LANCHA -LEITURA DE CALADO - VALOR TOTAL 93.48 - PESO 998,579 TONS - DI 245-9 - BL 7</t>
  </si>
  <si>
    <t>NFS-E 3625 (MV PETROS S) - SERVICO DE LANCHA -LEITURA DE CALADO - VALOR TOTAL 279,98 - PESO 2.995,736 TONS - DI 252-9 - BL 8</t>
  </si>
  <si>
    <t>NFS-E - 9938 - SERVICO MANUTENCAO E-SOCIAL</t>
  </si>
  <si>
    <t>NFS-E 10263 (MV IRAKLIS) - ENVASES - BIG BAG - PRODUTO KCL VERMELHO - VALOR UN: R$ 43,00 - PORTO: PORTO PUBLICO DE SAO FRANCISCO DO SUL -DT. ATRACACAO: 22/01/2023 - D.I.: 2301216488 - PERIODO DE ARMAZENAGEM: DE 28/09/2023 ATÉ 04/10/2023 - NAVIO:IRAKLIS - DT. VENCIMENTO: 12/10/2023</t>
  </si>
  <si>
    <t>TAXAS LOCAIS (ARMADOR MAERSK) - TAXAS DE IMPORTACAO - BL 230015041 - PC 353- PREVISAO DE ATRACACAO 16/10</t>
  </si>
  <si>
    <t>NFS-E - 52 - REFERENTE A COMISSAO SOBRE VENDAS - DANIEL PARIS</t>
  </si>
  <si>
    <t>TARIFA RENOVACAO LIS PJ</t>
  </si>
  <si>
    <t>FATURA 18435 - LOCACAO IMPRESSORA TERMINA, PERIODO: 02/09 A 02/10/2023</t>
  </si>
  <si>
    <t>NF 34798/001 - DESPESAS COM PECAS DE AERONAVE</t>
  </si>
  <si>
    <t>FATURA 29007 + CT-E 315879 ? R$10.491,80 ? MT  - 2333 KCL MOACIR ANTONIO PICININ FAZENDA JOANILDES</t>
  </si>
  <si>
    <t>FATURA 158065 + CT-ES 492, 493 ? R$26.184,60 ? GO - 2491 KCL COOPERATIVA AGROINDUSTRIAL DOS PRODUTORES RURAIS DO SUDOESTE GOIANO COMIGO</t>
  </si>
  <si>
    <t>FATURA 158067 + CT-E 491 ? R$11.500,00 ? MTT - 2599 KCL ALEXANDRE AUGUSTIN</t>
  </si>
  <si>
    <t>FATURA 158070 + CT-E 158 ? R$3.000,00 ? MTT - 2599 KCL ALEXANDRE AUGUSTIN</t>
  </si>
  <si>
    <t>FATURA 29008 + CT-ES 2866, 2868 ? R$8.960,00 ? MT - 2600 KCL ALEXANDRE AUGUSTIN FAZENDA EL CAMINO I E II</t>
  </si>
  <si>
    <t>NFS-E 6 - FATURA 158001 + CT-ES 5, 6 ? R$4.440,00 ? MT - TRANSFERENCIA SAGRA ONNO X NOVATEX</t>
  </si>
  <si>
    <t>NFS-E 5 - PRESTACAO DE SERVICO DE TRANSPORTE MUNICIPAL EM RONDONOPOLIS/MT  ? FATURA 158001 + CT-ES 5, 6 ? R$4.440,00 ? MT - TRANSFERENCIA SAGRA ONNO X NOVATEX</t>
  </si>
  <si>
    <t>G10 ? FATURA 1818210 + CT-E 367, 43001, 43012, 43006, 43011, 43017, 43019 ? R$67.361,40 ? GO - 2491 KCL COOPERATIVA AGROINDUSTRIAL DOS PRODUTORES RURAIS DO SUDOESTE GOIANO COMIGO</t>
  </si>
  <si>
    <t>? FATURA 1818209 + CT-E 1100 ? R$359,20 ? GO - 2491 KCL COOPERATIVA AGROINDUSTRIAL DOS PRODUTORES RURAIS DO SUDOESTE GOIANO COMIGO</t>
  </si>
  <si>
    <t>? FATURA 1817725 + CT-ES 42987, 42988 ? R$21.264,00 ? GO - 2491 KCL COOPERATIVA AGROINDUSTRIAL DOS PRODUTORES RURAIS DO SUDOESTE GOIANO COMIGO</t>
  </si>
  <si>
    <t>? FATURA 29134 + CT-E 2869 ? R$7.000,00 ? MTT - 2600 KCL ALEXANDRE AUGUSTIN FAZENDA EL CAMINO I E II</t>
  </si>
  <si>
    <t>NFS-E 1665 - ATENDIMENTOS E PERNOITES DA AERONAVE PT-VNZ - - DE 24/07 A 25/07 -  DE 27/07 A 28/07_x000D_
- 28/07 - DE 31/07 A 02/08 -  DE 02/08 A 03/08 -  16/08 - 17/08 - DE 21/08 A 22/08 - DE 23/08 A 24/08 - 27/08 - DE 21/09 A 22/09</t>
  </si>
  <si>
    <t>? FATURA 25204 + CT-E 9290 ? R$2.400,00 ? MS - 2554 KCL COPASUL COOPERATIVA AGRICOLA SUL MATOGROSSENSE COPASUL NAVIRAI</t>
  </si>
  <si>
    <t>FATURA 25205 + CT-E 4653 ? R$5.600,00 ? MS - 2554 KCL COPASUL COOPERATIVA AGRICOLA SUL MATOGROSSENSE COPASUL NAVIRAI</t>
  </si>
  <si>
    <t>TARIFA BANCARIA - CESTA EMPRESARIAL</t>
  </si>
  <si>
    <t>NF36054/001 - DESPESAS COM ABASTECIMENTO DE AERONAVE</t>
  </si>
  <si>
    <t>NF 36061/001 - DESPESAS COM ABASTECIMENTO DE AERONAVE</t>
  </si>
  <si>
    <t>? FATURA 157689 + CT-E 558 ? R$9.508,20 ? GO - 2514 KCL COOPERATIVA AGROINDUSTRIAL DOS PRODUTORES RURAIS DO SUDOESTE GOIANO COMIGO</t>
  </si>
  <si>
    <t>? FATURA 29194 + CT-ES 2873, 2874 ? R$12.320,00 ? MTT - 2600 KCL ALEXANDRE AUGUSTIN FAZENDA EL CAMINO I E II - 2601 KCL ALEXANDRE AUGUSTIN E OUTRO EM RECUPERACAO JUDICIAL FAZENDA TORRE I</t>
  </si>
  <si>
    <t>? FATURA 29193 + CT-E 316197 ? R$7.500,00 ? MTT - 2601 KCL ALEXANDRE AUGUSTIN E OUTRO EM RECUPERAÇÃO JUDICIAL FAZENDA TORRE I</t>
  </si>
  <si>
    <t>? FATURA 190611 + CT-ES 60631, 60708, 60719, 60738, 60835, 60865 ? R$83.435,80 ? GO  - 2566 ENXOFRE DE BENTONITA ADUBOS RIFERTIL - 2575 ENXOFRE DE BENTONITA ADUBOS RIFERTIL</t>
  </si>
  <si>
    <t>FATURA 190239 + CT-ES 37652, 37725, 37724, 37726 -  R$39.208,80 - GO_2491 KCL COOPERATIVA AGROINDUSTRIAL DOS PRODUTORES RURAIS DO SUDOESTE GOIANO COMIGO</t>
  </si>
  <si>
    <t>REF. UC 6/2680447-6 - CONTA ENERGIA ESCRITORIO CUIABA - SALA 05 - NF 7240066 / MATRICULA 2680447-2023-9-7</t>
  </si>
  <si>
    <t>REF. UC 6/2744277-1 - CONTA ENERGIA ESCRITORIO CUIABA - SALA 06 - NF 7240133 / MATRICULA 2744277-2023-9-2</t>
  </si>
  <si>
    <t>REF. UC 6/3168758-5 - CONTA ENERGIA ESCRITORIO CUIABA - BARRACAO QD 02 LT10-SITIO RECREIO - NF 7328745 - MATRICULA 3168758-2023-9-6</t>
  </si>
  <si>
    <t>FATURA 1818426 + CT-ES 43026, 43024, 43025, 43023 ? R$46.276,80 ? GO - 2491 KCL COOPERATIVA AGROINDUSTRIAL DOS PRODUTORES RURAIS DO SUDOESTE GOIANO COMIGO</t>
  </si>
  <si>
    <t>FATURA 1818453 + CT-ES 374, 371, 372, 373, 369, 370, 375 ? R$ 3.282,20 ? GO - 2491 KCL COOPERATIVA AGROINDUSTRIAL DOS PRODUTORES RURAIS DO SUDOESTE GOIANO COMIGO</t>
  </si>
  <si>
    <t>FATURA 1818978 + CT-E 376_R$479,80_GO_2491 KCL COOPERATIVA AGROINDUSTRIAL DOS PRODUTORES RURAIS DO SUDOESTE GOIANO COMIGO</t>
  </si>
  <si>
    <t>FATURA 52156 + CT-E 168554 ? R$6.149,70 ? MS  - 2857 KCL RIO AMAMBAI AGROENERGIA S.A</t>
  </si>
  <si>
    <t>FATURA 52157 + CT-E 9748 _R$5.850,00 _MS_ 2857 KCL RIO AMAMBAI AGROENERGIA S.A</t>
  </si>
  <si>
    <t>REF. CONTA DE TELEFONE NUM. 065-33643048 - NF 2885943 - N. FATURA 1747724724-0 - COMP. 10/2023</t>
  </si>
  <si>
    <t>ICMS IMPORT (MV PETROS) - GNRE ICMS COMPLEMENTAR - PC 351 - N. PROCESSAMENTO: 129-00000-3-290-12342</t>
  </si>
  <si>
    <t>ICMS IMPORT (MV PETROS) - GNRE ICMS COMPLEMENTAR - PC 352 - TRIBUTO: 1414 - ICMS IMPORTACAO - N CONTROLE 0000328160341409</t>
  </si>
  <si>
    <t>AFRMM - OS 689 (MV TAI KNIGHTHOOD) - N PEDIDO 2301351176 - N CE-MERCANTE - 172305233918308</t>
  </si>
  <si>
    <t>ICMS IMPORT (MV TAI KNIGHTHOOD) - TRIBUTO: 1414 - ICMS IMPORTACAO - N CONTROLE 0000328169233005</t>
  </si>
  <si>
    <t>TARIFA BANCARIA - IMPORTACAO SISCOMEX</t>
  </si>
  <si>
    <t>NFC-E 15274 (C. CREDITO) - FORNECEDOR D LIMAS DISTRIBUIDORA - DESPESAS COM GARRAFAO DE AGUA BARRACAO 05 UNIDADES</t>
  </si>
  <si>
    <t>BRINDES E PRESENTES (ADM)</t>
  </si>
  <si>
    <t>CUSTO C/ EMBALAGENS</t>
  </si>
  <si>
    <t>NFS-E 376 - REF. SERV. DE MANUTENCAO NO COMPRESSOR DO BARRACAO.</t>
  </si>
  <si>
    <t>QUIMIFERTIL LABORATORIO DE ANALISES DE CORRETIVOS LTDA</t>
  </si>
  <si>
    <t>NFS-e 1323</t>
  </si>
  <si>
    <t>FAT - 29338</t>
  </si>
  <si>
    <t>FAT - 29337</t>
  </si>
  <si>
    <t>FAT - 29336</t>
  </si>
  <si>
    <t>FAT - 29339</t>
  </si>
  <si>
    <t>FAT - 1819387</t>
  </si>
  <si>
    <t>FAT - 9364</t>
  </si>
  <si>
    <t>FAT - 9365</t>
  </si>
  <si>
    <t>FAT - 9366</t>
  </si>
  <si>
    <t>FAT - 9367</t>
  </si>
  <si>
    <t>NFS-E 1323  - ANALISES QUIMICAS LABORATORIAIS - PERICIAS, LAUDOS, EXAMES TECNICOS E ANALISES TECNICAS.</t>
  </si>
  <si>
    <t>FATURA 29338 + CT-E 2882 - R$6.720,00 - MT - 2420 00-21-00 SILMAR FRANCISCO RIBAS FAZENDA CERRO AZUL - 2421 15-15-15 SILMAR FRANCISCO RIBAS FAZENDA CERRO AZUL</t>
  </si>
  <si>
    <t>FATURA 29337 + CT-ES 316409, 316404, 316646, 316645, 316702 - R$45.600,00 - MTT - 2600 KCL ALEXANDRE AUGUSTIN FAZENDA EL CAMINO I E II -2609 KCL ALEXANDRE AUGUSTIN FAZENDA EL CAMINO I E II</t>
  </si>
  <si>
    <t>FATURA 29336 + CT-E 316638 - R$11.040,00 - MT  - 2420 00-21-00 SILMAR FRANCISCO RIBAS FAZENDA CERRO AZUL - 2421 15-15-15 SILMAR FRANCISCO RIBAS FAZENDA CERRO AZUL</t>
  </si>
  <si>
    <t>FATURA 29339 + CT-E 2883 -  R$5.320,00 - MTT - 2609 KCL ALEXANDRE AUGUSTIN FAZENDA EL CAMINO I E II</t>
  </si>
  <si>
    <t>FATURA 1819387 + CT-ES 377, 378 - R$998,80 - GO - 2491 KCL COOPERATIVA AGROINDUSTRIAL DOS PRODUTORES RURAIS DO SUDOESTE GOIANO COMIGO</t>
  </si>
  <si>
    <t>FATURA 9364 + CT-ES 1175, 1176, 1141, 1166, 1140 - R40.273,20 - GO  - 2479 SAGRA COOPERATIVA AGROINDUSTRIAL DOS PRODUTORES RURAIS DO SUDOESTE GOIANO COMIGO</t>
  </si>
  <si>
    <t>FATURA 9365 + CT-E 21737 - R$3.908,30 - GO - 2479 SAGRA COOPERATIVA AGROINDUSTRIAL DOS PRODUTORES RURAIS DO SUDOESTE GOIANO COMIGO</t>
  </si>
  <si>
    <t>FATURA 9366 + CT-ES 1145, 1140, 1142, 1146, 1139 ? R$50.000,00 - GO - 2556 SAGRA CARLOS ALBERTO LOEFF FAZENDA ELO II - 2620 KCL NORMELIO PELIZON FAZENDA TRIANGULO DE PRATA</t>
  </si>
  <si>
    <t>FATURA 9367 + CT-ES 21728, 21729, 21722 - R$9.000,00 - GO - 2556 SAGRA CARLOS ALBERTO LOEFF FAZENDA ELO II - 2620 KCL NORMELIO PELIZON FAZENDA TRIANGULO DE PRATA</t>
  </si>
  <si>
    <t>TARIFA BANCARIA - TARIFA CONTRATO DE CAMBIO IMPORTACAO - TARIFA PAGAMENTO ANT. IMPORTACAO</t>
  </si>
  <si>
    <t>GLOBAL AGRICOLA LTDA</t>
  </si>
  <si>
    <t>LUIMAR LUIZ GEMI</t>
  </si>
  <si>
    <t>NFS-e 12030 (MV PETROS S)</t>
  </si>
  <si>
    <t>NFS-e 12031 (MV PETROS S)</t>
  </si>
  <si>
    <t>NFS-e 12032 (MV PETROS S)</t>
  </si>
  <si>
    <t>NF11224/001</t>
  </si>
  <si>
    <t>FAT - 1839936</t>
  </si>
  <si>
    <t>FAT - 190258</t>
  </si>
  <si>
    <t>FAT - 9389</t>
  </si>
  <si>
    <t>FAT - 9390</t>
  </si>
  <si>
    <t>FAT - 9391</t>
  </si>
  <si>
    <t>DARF CRF - 5952 10/2023</t>
  </si>
  <si>
    <t>DARF IRRF - 1708 - 09/2023</t>
  </si>
  <si>
    <t>DARF IRRF - 3280 - 09/2023</t>
  </si>
  <si>
    <t>DARF G.PREV.  COMPLEMENTAR</t>
  </si>
  <si>
    <t>NFS-E 12030 (MV PETROS S) - SERVICO DE ENLONAMENTO TARIFA P/ ENLONADOR = R$ 574,937 REF.: TRANSBORDO: EXTRACARGO 1 X ZPORT 1; MERCADORIA: KCL VERMELHO; QTDE: 1 PERIODO; DATA SERVICO: 26/09/2023;OS: 10213.</t>
  </si>
  <si>
    <t>NFS-E 12031 (MV PETROS S) - MOVIMENTACAO DE MERCADORIA: TRANSBORDO EXTRACARGO 1 X ZPORT 1; MERCADORIA: KCL VERMELHO; PESO: 55,180 TON; DATA SERVICO:26/09/2023; OS: 10213 - TARIFA P/ ZPORT 1 = 12,309 - 10% DE TAXA ADMINISTRATIVA.</t>
  </si>
  <si>
    <t>NFS-E 12032 (MV PETROS S) - MOVIMENTACAO DE MERCADORIA: TRANSBORDO EXTRACARGO 1 X ZPORT 1; MERCADORIA: KCL VERMELHO; PESO: 22,640 TON; OBS.: DISPONIBILIDADEDO VEICULO; DATA SERVICO: 26/09/2023; OS: 10213.</t>
  </si>
  <si>
    <t>DARF GUIA INSS_IRRF_INSS RETIDO TERCEIROS - PREVIDENCIA S/ FOLHA DE PAGTO - COMP. 09/2023</t>
  </si>
  <si>
    <t>NF11224/001 - DESPESAS COM PECAS AERONAVE</t>
  </si>
  <si>
    <t>FATURA 1839966 + CT-ES 580468, 580470, 580466, 580696 - R$9.736,00 - GO - 2491 KCL COOPERATIVA AGROINDUSTRIAL DOS PRODUTORES RURAIS DO SUDOESTE GOIANO COMIGO</t>
  </si>
  <si>
    <t>FATURA 190258 + CT-ES 37720, 37721, 37723 - R$29.200,00 - GO - 2491 KCL COOPERATIVA AGROINDUSTRIAL DOS PRODUTORES RURAIS DO SUDOESTE GOIANO COMIGO</t>
  </si>
  <si>
    <t>FATURA 9389 + CT-ES 21793, 21794, 21740 - R$11.968,00 - GO - 2479 SAGRA COOPERATIVA AGROINDUSTRIAL DOS PRODUTORES RURAIS DO SUDOESTE GOIANO COMIGO</t>
  </si>
  <si>
    <t>FATURA 9390 + CT-ES 1183, 1193, 1184 - R$26.600,40 - GO - 2479 SAGRA COOPERATIVA AGROINDUSTRIAL DOS PRODUTORES RURAIS DO SUDOESTE GOIANO COMIGO</t>
  </si>
  <si>
    <t>FATURA 9391 + CT-ES 21743, 21741 - R$6.000,00 - GO - 2556 SAGRA CARLOS ALBERTO LOEFF FAZENDA ELO II</t>
  </si>
  <si>
    <t>DARF IRRF - 1708 09/2023 - IRRF - REMUNER SERV PRESTADOS POR PJ</t>
  </si>
  <si>
    <t>DARF IRRF - 3280 09/2023 - IRRF - REM SERV PREST ASSOCIAD COOP TRABALHO 30,35 30,35 - 06 IRRF - SERV PREST POR ASSOC DE COOP DE TRABALHO</t>
  </si>
  <si>
    <t>GUIA DARF COMPLEMENTAR REFERENTE A INSS AUTONOMO PARA PAGAMENTO - ANDERSON NOGUEIRA REFERENTE AS 02 NFS-E MES 09/2023</t>
  </si>
  <si>
    <t>INSS s/ NFS-e</t>
  </si>
  <si>
    <t>CUSTOS C/ IMPORTACAO</t>
  </si>
  <si>
    <t>RENE EUGENIO MIGLIAVACCA</t>
  </si>
  <si>
    <t>NF764</t>
  </si>
  <si>
    <t>NF 764 - DESPESA COM COMBUSTIVEL</t>
  </si>
  <si>
    <t>NF802</t>
  </si>
  <si>
    <t>NF 802 - DESP. COM COMBUSTIVEL</t>
  </si>
  <si>
    <t>NF20891</t>
  </si>
  <si>
    <t>NF 20891 - DESPESA COM COMBUSTIVEL</t>
  </si>
  <si>
    <t>NF20903</t>
  </si>
  <si>
    <t>NF 20903 - DESP. COM COMBUSTIVEL</t>
  </si>
  <si>
    <t>NF21271</t>
  </si>
  <si>
    <t>NF 21271 - DESPESA COM COMBUSTIVEL</t>
  </si>
  <si>
    <t>NF21455</t>
  </si>
  <si>
    <t>NF 21455 - DESPESA COM COMBUSTIVEL</t>
  </si>
  <si>
    <t>COMERCIAL AMAZONIA 26 DE PETROLEO LTDA</t>
  </si>
  <si>
    <t>NF2136</t>
  </si>
  <si>
    <t>NF 2136 - DESPESA COM COMBUSTIVEL</t>
  </si>
  <si>
    <t>NF1067624</t>
  </si>
  <si>
    <t>NF 1067624 - DESPESA DE ESCRITORIO</t>
  </si>
  <si>
    <t>D LIMAS GAS LTDA</t>
  </si>
  <si>
    <t>NFC-e 12076</t>
  </si>
  <si>
    <t>NFC-E 12076 - COMPRA DE AGUA MINERAL (6 GARRAFOES)</t>
  </si>
  <si>
    <t>NFC-e 12135</t>
  </si>
  <si>
    <t>NFC-E 12135 - COMPRA DE AGUA MINERAL (5 GARRAFOES)</t>
  </si>
  <si>
    <t>NF6008</t>
  </si>
  <si>
    <t>NF 6008 - MATERIAL DE OBRA PARA BARRACAP CHAPADA/MT</t>
  </si>
  <si>
    <t>DOMANI DISTRIBUIDORA DE VEICULOS LTDA</t>
  </si>
  <si>
    <t>NF224715</t>
  </si>
  <si>
    <t>NF 224715 - REVISAO VEICULO (ARGO)</t>
  </si>
  <si>
    <t>NFS-e 104308</t>
  </si>
  <si>
    <t>NFS-E 104308 - MANUTENCAO VEICULO (ARGO)</t>
  </si>
  <si>
    <t>NF11465</t>
  </si>
  <si>
    <t>NF 11465 - DESPESA COM COMBUSTIVEL</t>
  </si>
  <si>
    <t>S/ NF - REC-081222</t>
  </si>
  <si>
    <t>S/ NF - REC-081222 - FORNRCEDOR: C E L PINHEIRO CUIABA_RESTAURANTE PALHOCA - DESP. COM REFEICAO</t>
  </si>
  <si>
    <t>NF9223</t>
  </si>
  <si>
    <t>NF 9223 - DESPESA COM COMBUSTIVEL</t>
  </si>
  <si>
    <t>NF9539</t>
  </si>
  <si>
    <t>NF 9539 - DESPESA COM COMBUSTIVEL</t>
  </si>
  <si>
    <t>NF241694</t>
  </si>
  <si>
    <t>NF 241694 - COMPRA DE ORQUIDEAS</t>
  </si>
  <si>
    <t>LN COM. DE ELETRONICOS LTDA (MIGUEL SUTIL)</t>
  </si>
  <si>
    <t>NF46667</t>
  </si>
  <si>
    <t>NF 46667 - COMPRA CALCULADORA HP12 (APONA)</t>
  </si>
  <si>
    <t>ASA 10 COMERCIO DE ARTIGOS ESPORTIVOS LTDA - EPP</t>
  </si>
  <si>
    <t>NF7483</t>
  </si>
  <si>
    <t>BRINDES E PRESENTES (VENDAS)</t>
  </si>
  <si>
    <t>NF 7483 - COMPRA DE BOLAS PARA FUNCIONARIOS (FINAL DE ANO) - NO EXTRATO DO CARTAO ESTA COMO ADIDAS CUIABA.</t>
  </si>
  <si>
    <t>POESY AVIAMENTOS E PAPELARIA EIRELI - EPP</t>
  </si>
  <si>
    <t>NF45876</t>
  </si>
  <si>
    <t>NF 45876 - REF. PRESENTE PARA FUNCIONARIOS (CONFRATERNIZACAO FINAL DE ANO)</t>
  </si>
  <si>
    <t>THIAGO CARNEIRO JUNGES EIRELI EPP</t>
  </si>
  <si>
    <t>NF199</t>
  </si>
  <si>
    <t>NF199 - COMPRA DE PANETONES PARA FUNCIONARIOS (FINAL DE ANO) - NO EXTRATO DO CARTAO ESTA COMO CACAU SHOW.</t>
  </si>
  <si>
    <t>NF11660</t>
  </si>
  <si>
    <t>NF 11660 - DESPESA COM COMBUSTIVEL</t>
  </si>
  <si>
    <t>S/ NF C. CREDITO</t>
  </si>
  <si>
    <t xml:space="preserve">S/ NF - DESPESAS HOTEL - CARTAO DE CREDITO APOENA 25/11/2022 - HOTEL C CUIABA BR - R$ 350,38 29/11/2022 - MERCURE HOTEL CURITIBA SAO JOSEDOS BR - R$ 177,00 12/12/2022 - MERCURE HOTEL CURITIBA SAO JOSEDOS BR - R$ 330,75 13/12/2022 - MERCURE HOTEL CURITIBA SAO JOSEDOS BR - R$ 69,00 14/12/2022 - HOTEL VILLA REAL SAO FRANCISCOBR - R$ 19,00 15/12/2022 - MERCURE CAMBORIU INTERBALNEARIO CAM BR - R$ 66,00 </t>
  </si>
  <si>
    <t>PIRES HOTEIS E TURISMO LTDA</t>
  </si>
  <si>
    <t>NFS-E 207862 ( C. CREDITO)</t>
  </si>
  <si>
    <t>NFS-E 207862 ( C. CREDITO) - DESPESAS COM HOSPEDAGEM - C. CREDITO APOENA BB</t>
  </si>
  <si>
    <t>NFS-E 207864 ( C. CREDITO)</t>
  </si>
  <si>
    <t>NFS-E 207864 ( C. CREDITO) - DESPESAS COM HOSPEDAGEM - C CREDITO APOENA BB</t>
  </si>
  <si>
    <t>NFC-e 1542 (C. CREDITO)</t>
  </si>
  <si>
    <t>LANCHES E REFEICOES (VIAGENS)</t>
  </si>
  <si>
    <t>NFC-E 1542 (C. CREDITO) - FORNECEDOR: PROSPERITAS CUIABA - DESPESA COM REFEICAO</t>
  </si>
  <si>
    <t>NFC-E 30489 (C. CREDITO)</t>
  </si>
  <si>
    <t>NFC-E 30489 (C. CREDITO) - FORNECEDOR: RESTAURANTE CUIABRASA - DESP. COM REFEICAO</t>
  </si>
  <si>
    <t>NFC-E 45454 (C. CREDITO)</t>
  </si>
  <si>
    <t>NFC-E 45454 (C. CREDITO) - FORNECEDOR: POSTO 44 PARANAGUA - DESP. COM REFEICAO</t>
  </si>
  <si>
    <t>NFC-e 59685 (C. CREDITO)</t>
  </si>
  <si>
    <t>NFC-E 59685 (C. CREDITO) - FORNECEDOR: ARICHE CAMPO GRANDE - DESP. COM REFEICAO</t>
  </si>
  <si>
    <t>NFC-e 63724 (C. CREDITO)</t>
  </si>
  <si>
    <t>NFC-E 63724 (C. CREDITO) - FORNECEDOR: PANIFICADORA MAGE - DESP. COM REFEICAO</t>
  </si>
  <si>
    <t>NFC-e 69608 (C. CREDITO)</t>
  </si>
  <si>
    <t>NFC-E 69608 (C. CREDITO) - FORNECEDOR: VERMELHO GRILL RESTAURANTE - DESP. COM REFEICAO</t>
  </si>
  <si>
    <t>NFC-e 86329 (C. CREDITO)</t>
  </si>
  <si>
    <t>NFC-E 86329 (C. CREDITO) - FORNECEDOR: CHURRASCARIA BADIDA CURITIBA - DESP. COM REFEICAO</t>
  </si>
  <si>
    <t>S/ NF - DESP C. CREDITO - FORNECEDOR: DECK 20 SAO FRANCISCO BR - DESP. COM REFEICAO</t>
  </si>
  <si>
    <t>V. ARAUJO</t>
  </si>
  <si>
    <t>NF70778</t>
  </si>
  <si>
    <t>NF 70778 - DESPESA COM REFEICAO (C. CREDITO)</t>
  </si>
  <si>
    <t>LOCACAO DE VEICULO</t>
  </si>
  <si>
    <t>S/ NF - DESPESAS COM LOCACAO DE CARRO - CARTAO DE CREDITO APOENA 29/11/2022 - LOCALIZA RAC AACWB0 SAO JOSEDOS BR - R$ 159,67  12/12/2022 - LOCALIZA RAC AACWB0 SAO JOSEDOS BR - R$ 544,23 14/12/2022 - LOCALIZA RAC AACWB0 SAO JOSEDOS BR - R$ 255,32 15/12/2022 - LOCALIZA RAC ACBAL0 BALNEARIOCAM BR - R$ 503,58  ----  TOTAL R$ 1.462,80</t>
  </si>
  <si>
    <t>S/ NF - DESPESAS PASSAGENS AEREAS - CARTAO DE CREDITO APOENA 25/11/2022 - LATAM C CUIABA BR - R$ 1.535,98 28/11/2022 - GOL C CUIABA BR - R$ 1.092,77 28/11/2022 - AZUL LINHAS BHGWVZ BARUERI BR - R$ 1.375,82 28/11/2022 - GOL LINHAS A VDIBRK018 SAO PAULOBR - R$ 95,00 ***ESTORNO DE PAGTOS: 14/12/2022 - AZUL LINHAS KDUE8F BARUERI BR -  -R$ 4.099,57***</t>
  </si>
  <si>
    <t>S/ NF C. CREDITO - DEPESAS COM AGENCIA DE VIAGENS 18/11/22 - AG DE TURISMO SAO PAULO BR - R$ 298,00 23/11/22 - LITORAL VERDE VIAGENS PETROPOLISBR - R$ 737,66 08/12/22 - AZUL LINHAS NLDHYQ BARUERI BR - R$ 45,00</t>
  </si>
  <si>
    <t>REC 7207748 (C. CREDITO)</t>
  </si>
  <si>
    <t>PEDAGIO E ESTACIONAMENTO E LAVA JATO</t>
  </si>
  <si>
    <t>REC 7207748 (C. CREDITO) - FORNECEDOR: AERO PARK - DESP. COM ESTACIONAMENTO</t>
  </si>
  <si>
    <t>S/ NF -  REC 14491362</t>
  </si>
  <si>
    <t>S/ NF -  REC 14491362 - FORNECEDOR: AERO PARK, ESTACIONAMENTO AEROPORTO (C. CREDITO)</t>
  </si>
  <si>
    <t>NFC-E 29284</t>
  </si>
  <si>
    <t>NFC-E 29284 - FORNECEDOR: RESTAURANTE IRMAOS CARMEZIM_DANUBIO AZUL PARANAGUA - DESPESA COM REFEICAO</t>
  </si>
  <si>
    <t>S/ NF C. CREDITO BB APOENA  - DESPESA MEGACLICKFOTO CAMPINAS BR</t>
  </si>
  <si>
    <t>NFC-E 218967 (C. CREDITO)</t>
  </si>
  <si>
    <t>NFC-E 218967 (C. CREDITO) - FORNECEDOR: BIG MASTER ROO</t>
  </si>
  <si>
    <t>NFC-e 439851 (C. CREDITO)</t>
  </si>
  <si>
    <t>NFC-E 439851 (C. CREDITO) - FORNECEDOR: SUPERMERCADO BIG LAR</t>
  </si>
  <si>
    <t>NFC-E 26498 (C. CREDITO)</t>
  </si>
  <si>
    <t>NFC-E 26498 (C. CREDITO) - FORNECEDOR: ANSERVE - HOTEL TRANSAMERICA - DESP. CONSUMO DE FRIGOBAR</t>
  </si>
  <si>
    <t>NFC-E 7638 (C. CREDITO)</t>
  </si>
  <si>
    <t>NFC-E 7638 (C. CREDITO) - ANSERVA COM. DE BEBIDAS - DESP. DE COSUMO FRIGOBAR AERONAVE</t>
  </si>
  <si>
    <t>NFS-E 21047 (C. CREDITO)</t>
  </si>
  <si>
    <t>NFS-E 21047 (C. CRESDITO) - HOSPEDAGEM SORRISO/MT - CHECKIN 21/11 / CHECKOUT 22/11/22</t>
  </si>
  <si>
    <t>S/ NF - FORNECEDOR: LA SIESTA INCORPORACOERONDONOPOLIS BR. - DESPESA COM HOSPEDAGEM (ESSA DESPESA NAO TEM DOCUMENTACAO)</t>
  </si>
  <si>
    <t>HOTEIS LA SIESTA LTDA</t>
  </si>
  <si>
    <t>NFS-e 202200000005939 (C. CREDITO)</t>
  </si>
  <si>
    <t>NFS-E 202200000005939 - HOSPEDAGEM RONDONOPOLIS - CHECKIN 22/11 / CHECKOUT 23/11/22</t>
  </si>
  <si>
    <t>NFC-E 101247 (C. CREDITO)?</t>
  </si>
  <si>
    <t>NFC-E 101247 (C. CREDITO) - FORNECEDOR: RESTAURANTE RODEIO - DESP. COM ALMOCO EM ROO/MT</t>
  </si>
  <si>
    <t>NFC-E 27020 (C. CREDITO)</t>
  </si>
  <si>
    <t>NFC-E 27020 (C. CREDITO) - FORNECEDOR: RESTAURANTE E LANCHONETE ROBERTO CARNEIRO_URSAO II ROO</t>
  </si>
  <si>
    <t>NFC-e 38974 (C. CREDITO)</t>
  </si>
  <si>
    <t>NFC-E 38974 (C. CREDITO) - FORNECEDOR: GHELLER E CRESTANI - DESP. COM REFEICAO</t>
  </si>
  <si>
    <t>NFC-E 47717 (C. CREDITO)</t>
  </si>
  <si>
    <t>NFC-E 47717 (C. CREDITO) - FORNECEDOR: CHURRASCARIA FRONTEIRA - DESP. COM REFEICAO</t>
  </si>
  <si>
    <t>NFC-E 50755 (C. CREDITO)</t>
  </si>
  <si>
    <t>NFC-E 50755 (C. CREDITO) - FORNECEDOR: VILLA VERDE BISTRO LUCAS DO RIO BR - DESPESA COM REFEICAO</t>
  </si>
  <si>
    <t>NFC-E 5503 (C. CREDITO)</t>
  </si>
  <si>
    <t>NFC-E 5503 (C. CREDITO) - FORNECEDOR: AEROPORTO GRILL - DESP. COM REFEICAO</t>
  </si>
  <si>
    <t>NFC-E 6312 (C. CREDITO)</t>
  </si>
  <si>
    <t>NFC-E 6312 (C. CREDITO) - FORNECEDOR: FRO AEROPORTO GRILL CH VARZEAGRANDE BR - DESP. COM REFEICAO</t>
  </si>
  <si>
    <t>S/ NF C. CREDITO - PED 1913</t>
  </si>
  <si>
    <t>S/ NF C. CREDITO - PED 1913 - FORNECEDOR: IFOOD IFOOD SAO PAULO BR - DESPESA COM REFEICAO</t>
  </si>
  <si>
    <t>S/ NF C. CREDITO - PED 8867</t>
  </si>
  <si>
    <t>S/ NF C. CREDITO - PED 8867 - FORNECEDOR: IFOOD IFOOD SAO PAULO BR - DESP. COM REFEICAO</t>
  </si>
  <si>
    <t>GPG ZAIDEN ME</t>
  </si>
  <si>
    <t>NF1590</t>
  </si>
  <si>
    <t>NF 1590 - DESPESA COM REFEICAO EM RONDONOPOLIS</t>
  </si>
  <si>
    <t>S/ NF - TICKET 702036100121</t>
  </si>
  <si>
    <t>S/ NF - TICKET 702036100121 - FORNECEDOR: G. J. DE SOUZA JR SERV. - LME PARK BELO HORIZONTE</t>
  </si>
  <si>
    <t>S/ NF - FORNECEDOR: FRANCISCO PAES DE ALMEIDA VG/MT - DESP. COM ESTACIONAMENTO</t>
  </si>
  <si>
    <t>S/ NF - FORNECEDOR: AZUL CARGO CGB VARZEA GRANDE BR</t>
  </si>
  <si>
    <t>REC 071222</t>
  </si>
  <si>
    <t>RECIBO - FORNECEDOR: ANDERSONLUCAS RONDONOPOLIS BR - DESP. TRAJETO HOTEL X AEROPORTO - ROO/MT</t>
  </si>
  <si>
    <t>S/ NF C. CREDITO - 241122</t>
  </si>
  <si>
    <t>S/ NF C. CREDITO - FORNECDOR: UBER - CAMPO GRANDE/MS</t>
  </si>
  <si>
    <t>DGRANEL TRANSPORTES E COMERCIO LTDA</t>
  </si>
  <si>
    <t>FAT 202214</t>
  </si>
  <si>
    <t>FATURA 202214 – 1ª + CT-E 1122, 2464 PED 1718  SULFATO DE AMONIO GRANULADO  COPASUL COOPERATIVA AGRICOLA SUL MATOGROSSENSE PED 2004  SULFATO  COPASUL COOPERATIVA AGRICOLA SUL MATOGROSSENSE</t>
  </si>
  <si>
    <t>EMPRESA BRASILEIRA DO AGRONEGOCIO EM TRANSPORTES DE CARGAS L</t>
  </si>
  <si>
    <t>FAT 869</t>
  </si>
  <si>
    <t>FATURA DE ACORDO 869 – 1ª PERNA - CT-E 3671-3683-3684 PED 1759  SULFATO  AGROPASTORIL JOTABASSO LTDA FAZENDA AURORA PED 1872  KCL  ANDRE TRIPOLONI FAZENDA FORTALEZA</t>
  </si>
  <si>
    <t>FAT 872</t>
  </si>
  <si>
    <t>FATURAS DE ACORDO FATURA 872 – 2ª PERNA + CT-E 112-113-114 PED 1759  SULFATO  AGROPASTORIL JOTABASSO LTDA FAZENDA AURORA PED 1872  KCL  ANDRE TRIPOLONI FAZENDA FORTALEZA</t>
  </si>
  <si>
    <t>IC TRANSPORTES LTDA</t>
  </si>
  <si>
    <t>FAT 284760</t>
  </si>
  <si>
    <t>FATURA 284760 + CT-E 36294, 36295 - 1ª PERNA.: PED 2028  SULFATO DE AMONIO GRANULADO  ALEXANDRE AUGUSTIN E OUTRO EM RECUPERAÇÃO JUDICIAL  FAZENDA TORRE I</t>
  </si>
  <si>
    <t>TINDIANA LOGISTICA E TRANSPORTES LTDA</t>
  </si>
  <si>
    <t>FAT 438245</t>
  </si>
  <si>
    <t>FATURA DE ACORDO, 2ª PERNA 438245 + CT-E 11513-1 PED 1764  SULFATO  AGROPASTORIL JOTABASSO LTDA  FAZENDA JOTABASSO</t>
  </si>
  <si>
    <t>NFS-e 202200000001844 (MV ROYAL HOPE)</t>
  </si>
  <si>
    <t>NFS-E 202200000001844 (MV ROYAL HOPE) - TRANSBORDO PRESTACAO DE SERVICO - MOVIMENTACAO: 23/12/2022 - NAVIO ROYAL HOPE - LOTE 23291 - PRODUTO SAM - TON: 15,00 - TARIFA: 27,16 VALOR TOTAL: R$ 407,40 - ESTA NOTA SUBSTITUI O RPS 8871 SERIE 1</t>
  </si>
  <si>
    <t>SCPAR PORTO DE SAO FRANCISCO DO SUL S.A.</t>
  </si>
  <si>
    <t>NFS-e 22725</t>
  </si>
  <si>
    <t>NFS-E 22725 - SERVICO PORTUARIO 312-GRANEIS PARA NAVEGACAO DE CABOTAGM OU IMPORTACAO (QT/PESO/VALOR) - TON.: 960,900 - NFS-E REFERENTE A FATURA N 63709 - PASTA: 24506/LB ENERGY - ITEM 1: GRANEL SOL IMPORTACAO</t>
  </si>
  <si>
    <t>NFS-e 22727</t>
  </si>
  <si>
    <t>NFS-E 22727 - SERVICO PORTUARIO 77-PELO CONTROLE, CONF, TERMO VISTORIA OU VERIFICACAO DE PESO NO RECEB. OU NA ENT. MERC/CARGA POR TON (QT/PESO/VALOR) - TON.: 1636,620 - NFS-E REFERENTE A FATURA N 63711 - COBRANCA DE PESAGEM DA PASTA/EMB: 24506/LB ENERGY</t>
  </si>
  <si>
    <t>BOL 1647591</t>
  </si>
  <si>
    <t>BOL 1647591 - DESPESAS ALUGUEL SALAS MT (05 - 06 - 07) - COMP. 01/2023</t>
  </si>
  <si>
    <t>REF. UC 6/2744284-7 - CONTA ENERGIA ESCRITORIO CUIABA - SALA 07 - NF 2885790 / MATRICULA 2744284-2022-12-4</t>
  </si>
  <si>
    <t>S/ NF - 12/2022</t>
  </si>
  <si>
    <t>S/ NF - 12/2022 - FORNECEDOR: LETICIA F. BRITES - REF. LIMPEZA DO ESCRITORIO MES DE DEZEMBRO/2022</t>
  </si>
  <si>
    <t>FAT DECEA 3998312</t>
  </si>
  <si>
    <t>FATURA 3998312 - TARIFA DECEA - VOOS REALIZADOS - COMP.: 11/2022</t>
  </si>
  <si>
    <t>12382/001</t>
  </si>
  <si>
    <t>NF 12382 - DESPESA COM COMBUSTIVEL</t>
  </si>
  <si>
    <t>NFS-e 2575</t>
  </si>
  <si>
    <t>NFS-E 2575 - HONORARIO CONTABIL - COMP.: 12/2022</t>
  </si>
  <si>
    <t>NFS-e 9994</t>
  </si>
  <si>
    <t>NFS-E 9994 - HONORARIOS CONTABEIS - COMP. 12/2022</t>
  </si>
  <si>
    <t>DETRAN - MS</t>
  </si>
  <si>
    <t>IPVA/Licenciamento - Imposto sobre Veículos Automotores</t>
  </si>
  <si>
    <t>IPVA 2023 - (PLACA REY8C63) - HILUX APOENA</t>
  </si>
  <si>
    <t>IPVA 2023 (PLACA RWB3I62) - HILUX LUCIANO</t>
  </si>
  <si>
    <t>JOSE MILTON FALAVINHA E OUTROS</t>
  </si>
  <si>
    <t>ORC.00001692</t>
  </si>
  <si>
    <t>DEVOLUCAO FINANCEIRA DO PED 1692 - REF. CARREGAMENTO A MENOR DE – 0,300 KG * $ 492,00T = $ 147,60 * 4,7750 = R$ 704,79.</t>
  </si>
  <si>
    <t>LFX SERVICOS DE TRANSPORTE LTDA</t>
  </si>
  <si>
    <t>FAT 5719</t>
  </si>
  <si>
    <t>FATURA 5719 + CT-E 17516, 17531 - 1ª PERNA.: PED 1872      KCL        ANDRE TRIPOLONI FAZENDA FORTALEZA / PED 2033      SULFATO DE AMONIO GRANULADO       ALEXANDRE AUGUSTIN FAZENDA EL CAMINO I E II</t>
  </si>
  <si>
    <t>FAT 5720</t>
  </si>
  <si>
    <t>FATURA 5720 + CT-ES 19459, 19460 - 2ª PERNA.: PED 1872      KCL        ANDRE TRIPOLONI FAZENDA FORTALEZA</t>
  </si>
  <si>
    <t>FAT 5721</t>
  </si>
  <si>
    <t>FATURA 5721 + CT-ES 19449, 19432, 19430, 19444, 19437, 19451, 19443, 19445, 19456, 19450 - 1ª PERNA.: PED 1926      MAP 11-52          AGROPECUARIA GLOBAL LTDA</t>
  </si>
  <si>
    <t>FAT 438504</t>
  </si>
  <si>
    <t>FAT 438505 + CTE 137466/1 - 1° PERNA.: PED 1764  SULFATO  AGROPASTORIL JOTABASSO LTDA  FAZENDA JOTABASSO.</t>
  </si>
  <si>
    <t>FAT 438505</t>
  </si>
  <si>
    <t>FATURA 438504 + CT-E 11527/1 | CTE 11528/1 | CTE 11530/1 | CTE 11533/1 - 1° PERNA.:  PED 1764  SULFATO  AGROPASTORIL JOTABASSO LTDA  FAZENDA JOTABASSO</t>
  </si>
  <si>
    <t>S/NF - 01/2023</t>
  </si>
  <si>
    <t>S/NF - 01/2023 - FORNECEDOR: IRANEIDE MARIA DA SILVA - SERVICO DE LIMPEZA REALIZADA NO ESCRITORIO DE CUIABA, APOS OBRA NO BANCHEIRO.</t>
  </si>
  <si>
    <t>REINALDO CARLOS MARTINS</t>
  </si>
  <si>
    <t>NFS-e 1</t>
  </si>
  <si>
    <t>PAGAMENTO REF. QUITACAO DO SERV..DEPOSITO EM NOME DE LEIDEMAR DA SILVA PEREIRA</t>
  </si>
  <si>
    <t>DANILO LOURENCO DOS SANTOS 02088787186</t>
  </si>
  <si>
    <t>NFS-e 202300000000007</t>
  </si>
  <si>
    <t>NFS-E 202300000000007 - SERV. DE ATENDIMENTO E PERNOITES - COMP.: 12/2022</t>
  </si>
  <si>
    <t>S/NF - Reemb. Viagem 11/2022</t>
  </si>
  <si>
    <t>S/ NF - REEMBOLSO DE VIAGEM - COMP.: 11/2022</t>
  </si>
  <si>
    <t>FAT 284978</t>
  </si>
  <si>
    <t>FATURA DE ACORDO, 1ª PERNA - 284978 + CT-E 61254 PED 2006 15-15-15   COPASUL COOPERATIVA AGRICOLA SUL MATOGROSSENSE</t>
  </si>
  <si>
    <t>FAT 438687</t>
  </si>
  <si>
    <t>FAT 438687, 2ª PERNA + CT-E 137549/ 1  - 137551/ 1 PED 1764  SULFATO  AGROPASTORIL JOTABASSO LTDA  FAZENDA JOTABASSO</t>
  </si>
  <si>
    <t>FAT 438688</t>
  </si>
  <si>
    <t>FAT 438688, 1ª PERNA + CT-E 11541/ 1 PED 1764  SULFATO  AGROPASTORIL JOTABASSO LTDA  FAZENDA JOTABASSO</t>
  </si>
  <si>
    <t>REF. UC 6/3180415-6 - CONTA ENERGIA BARRACAO QDE 02 LT 10 - NF 2966146 / MATRICULA 3180415-2022-12-3</t>
  </si>
  <si>
    <t>PEGASUS TERCEIRIZACOES LTDA</t>
  </si>
  <si>
    <t>NFS-e 3118</t>
  </si>
  <si>
    <t>NFS-E 3118 - SERV. DE SEGURANCA MONITORADA DO BARRACAO - COMP. 12/2022</t>
  </si>
  <si>
    <t>BOM JESUS AGROPECUARIA LTDA EM RECUPERACAO JUDICIAL</t>
  </si>
  <si>
    <t>ORC.00001831</t>
  </si>
  <si>
    <t>DEVOLUCAO FINANCEIRA DO PED 1831 REF. AO CARREGOU A MENOR 0,220KG (0,220KG * $ 330,00/T = $ 72,60 * TX 5,0617 = R$ 367,47)</t>
  </si>
  <si>
    <t>FAT 452572</t>
  </si>
  <si>
    <t>FATURA DE ACORDO, 1ª PERNA. 452572 + CT-E 8578  PED 1958  UREIA  NUTRIVERDE IND. COM. IMP. E EXP. LTDA</t>
  </si>
  <si>
    <t>FAT 285017</t>
  </si>
  <si>
    <t>FATURA DE ACORDO, 1ª PERNA - FATURA 285017 + CT-E 61277-61278 PED 1858  NP10-45  AGROPECUARIA SAO MARCOS LTDA FAZENDA SAO MARCOS PED 1701  15-15-15  COPASUL MARACAJU</t>
  </si>
  <si>
    <t>FAT 5683</t>
  </si>
  <si>
    <t>FATURA 5683 + CT-E 9018/1 - 1ª PERNA.: PED 1971  UREIA  ORCIVAL GOUVEIA GUIMARAES E OUTROS FAZENDA SANTA MARGARIDA</t>
  </si>
  <si>
    <t>FAT 5751</t>
  </si>
  <si>
    <t>FATURA 5751 + CT-ES 19467/ 1, 19465/ 1, 19466/ 1, 19470/ 1, 19469/ 1, 19471/ 1, 19473/ 1, 19475/ 1, 19474/ 1 - 1ª PERNA.: 1926  MAP 11-52  AGROPECUARIA GLOBAL LTDA</t>
  </si>
  <si>
    <t>FAT 5752</t>
  </si>
  <si>
    <t>FATURA 5752 + CT-ES 9080/1, 9083/1 - 1ª PERNA.: PED 1971  UREIA   ORCIVAL GOUVEIA GUIMARAES E OUTROS FAZENDA SANTA MARGARIDA</t>
  </si>
  <si>
    <t>FAT 16835</t>
  </si>
  <si>
    <t>FATURA 16835 + CT-E 20297-20298 - 1° PERNA.: PED 1718  SULFATO DE AMONIO GRANULADO  COPASUL COOPERATIVA AGRICOLA SUL MATOGROSSENSE</t>
  </si>
  <si>
    <t>FAT 16836</t>
  </si>
  <si>
    <t>FATURA 16836 + CT-E 2126-2127 - 2ª PERNA.: 1718  SULFATO DE AMONIO GRANULADO  COPASUL COOPERATIVA AGRICOLA SUL MATOGROSSENSE</t>
  </si>
  <si>
    <t>FAT 16873</t>
  </si>
  <si>
    <t>FATURA 16873 + CT-E 285731 - 2ª PERNA.: 1763  SULFATO  AGROPASTORIL JOTABASSO LTDA FAZENDA VERDE</t>
  </si>
  <si>
    <t>FAT 16874</t>
  </si>
  <si>
    <t>FATURA 16874 + CT-E 2125 - 1ª PERNA.: PED 1994  UREIA  IVANDRO BARCHET FAZENDA FERRADURA</t>
  </si>
  <si>
    <t>FAT 16875</t>
  </si>
  <si>
    <t>FATURA 16875 + CT-E 285826 - 2ª PERNA.: PED 1994  UREIA  IVANDRO BARCHET FAZENDA FERRADURA</t>
  </si>
  <si>
    <t>FAT 438247</t>
  </si>
  <si>
    <t>FATURA 438247 + CT-E 137385-137386 - 2ª PERNA.: 1764  SULFATO  AGROPASTORIL JOTABASSO LTDA  FAZENDA JOTABASSO</t>
  </si>
  <si>
    <t>FAT 177958</t>
  </si>
  <si>
    <t>FATURA 177958 + CT-E 35857-35925-35972-35973</t>
  </si>
  <si>
    <t>FAT 16872</t>
  </si>
  <si>
    <t>FATURA 16872 + CT-E 16872 - 2ª PERNA.: 1994  UREIA  IVANDRO BARCHET FAZENDA FERRADURA</t>
  </si>
  <si>
    <t>EUROBRAS S.A. LOGISTICA ADUANEIRA EM RECUPERACAO JUDICIAL</t>
  </si>
  <si>
    <t>NFS-e 10425 (MV LB ENERGY)</t>
  </si>
  <si>
    <t>NFS-E 10425 (MV LB ENERGY) - NOSSOS SERVICOS (DESPACHO ADUANEIRO) R$: 1377,90 \\N VALOR APROX. DOS TRIBUTOS: R$ 196,35 (14,25%) - LI 22/3510441-1 - DI 22/2429113-1</t>
  </si>
  <si>
    <t>NFS-e 202200000001865 (MV ROYAL HOPE)</t>
  </si>
  <si>
    <t>NFS-E 202200000001865 (MV ROYAL HOPE) - MOVIMENTACAO: BIG BAG - 23/12/2022 NAVIO: ROYAL HOPE LOTE: 23291 PRODUTO - SAM - TON: 15,00 - TARIFA: 20,00 - VALOR TOTAL: R$ 300,00</t>
  </si>
  <si>
    <t>ROCHAMAR AGENCIA MARITIMA S.A.</t>
  </si>
  <si>
    <t>ND 26702 (MV Nordic Dalian - 2021)</t>
  </si>
  <si>
    <t>ND 26702 (MV NORDIC DALIAN - 2021) - VG 200072 PARANAGUA - REF. A COURRIER ENVIADO AO ARMADOR COM BL NULL&amp;VOID - ROTA DO NAVIO ALTERADA. BL - 4 CONSIGNATÁRIO : 27.020.382/0002-52 - NOVAFERTIL COMERCIO DE FERTILIZANTES LTDA - DESPACHANTE:DCARVALHO@EUROBRASLOGISTICA.COM.BR; IMPOGRANEL.PGUA@EUROBRASLOGISTICA.COM.BR</t>
  </si>
  <si>
    <t>ND 26703 (MV Nordic Dalian - 2021)</t>
  </si>
  <si>
    <t>ND 26703 - MV NORDIC DALIAN VG 200072 PARANAGUA - REF. A COURRIER ENVIADO AO ARMADOR COM BL NULL&amp;VOID - ROTA DO NAVIO ALTERADA. BL - 7CONSIGNATÁRIO : 27.020.382/0003-33 - NOVAFERTIL COMERCIO DE FERTILIZANTES LTDA. DESPACHANTE: DCARVALHO@EUROBRASLOGISTICA.COM.BR; IMPOGRANEL.PGUA@EUROBRASLOGISTICA.COM.BR</t>
  </si>
  <si>
    <t>SDAP - OS 23001 (MV LB ENERGY)</t>
  </si>
  <si>
    <t>SDAP - OS 23001 (MV LB ENERGY) - NOSSOS SERVICOS (DESPACHO ADUANEIRO) R$: 1377,90 \\N VALOR APROX. DOS TRIBUTOS: R$ 196,35 (14,25%) - LI 22/3510441-1 - DI 22/2429113-1</t>
  </si>
  <si>
    <t>BOL 167642 - TAXA CONDOMINIO SALAS MT (05, 06 E 07) - COMP.: ??/2023</t>
  </si>
  <si>
    <t>NFS-e 3</t>
  </si>
  <si>
    <t>NFS-E 3 - SERV. DE APOIO ADMINISTRATIVO</t>
  </si>
  <si>
    <t>NFS-e 523515201</t>
  </si>
  <si>
    <t>NFS-E 523515201 / FATURA 22216126768 - DESPESAS DE PEDAGIO - PLACA RWB3I62 - LUCIANO COELHO</t>
  </si>
  <si>
    <t>FASTFRETE TECNOLOGIA E LOGISTICA LTDA</t>
  </si>
  <si>
    <t>FAT 157/22</t>
  </si>
  <si>
    <t>FATURA N-157 +  CT-ES 1891,1892,1817,1894,1896,1958,1814,1816,1889,1890,1895 - FATURA DE ACORDO. PED 1973 NP10-40 ALEXANDRE AUGUSTIN E OUTRO EM RECUPERAÇÃO JUDICIAL FAZENDA TORRE I PED 1975 NP10-40 ALEXANDRE AUGUSTIN E OUTRO EM RECUPERAÇÃO JUDICIAL  FAZENDA TORRE V VI VII PED 1978 NP10-40 ALEXANDRE AUGUSTIN  FAZENDA EL CAMINO I E I PED 1979 NP 10-40 ALEXANDRE AUGUSTIN FAZENDA EL CAMINO I E II PED 1980 NP 10-40 ALEXANDRE AUGUSTIN FAZENDA TATIANE</t>
  </si>
  <si>
    <t>FAT 452809</t>
  </si>
  <si>
    <t>FATURA DE ACORDO, 1ª PERNA - 452809 + CT-E 8587 PED 1958  UREIA  NUTRIVERDE IND. COM. IMP. E EXP. LTDA.</t>
  </si>
  <si>
    <t>FAT 16974</t>
  </si>
  <si>
    <t>FATURA DE ACORDO, 2ª PERNA - 16974 + CT-E 20309 PED 1712  SAGRA  COPASUL DEODAPOLIS</t>
  </si>
  <si>
    <t>FAT 16975</t>
  </si>
  <si>
    <t>FATURA DE ACORDO, 1ª PERNA - 16975 + CT-E 2132 PED 1712  SAGRA     COPASUL DEODAPOLIS</t>
  </si>
  <si>
    <t>FGTS-12/2022</t>
  </si>
  <si>
    <t>GUIA DE IMPOSTO - FOLHA E ENCARGOS 12/2022</t>
  </si>
  <si>
    <t>241392/001</t>
  </si>
  <si>
    <t>NF 241392 - INDUSTRIALIZACAO ELEMENTO SIMPLES BIG BAG DEZ/2022 - PEDIDO: 297140 - 1400TONS - R$ 62,00/TONS</t>
  </si>
  <si>
    <t>NFS-e 202300000000002</t>
  </si>
  <si>
    <t>NFS-E 202300000000002 - ARMAZENAGEM DEZ22: 840 TONS X R$22,00 = R$ 18.480,00</t>
  </si>
  <si>
    <t>NFS-e 202300000000003</t>
  </si>
  <si>
    <t>NFS-E 202300000000003 - EXP GRANEL DEZ22: 597,15 TONS X R$22,00 = R$ 3.137,30</t>
  </si>
  <si>
    <t>ZELI BODENSTEIN HENRIQUE</t>
  </si>
  <si>
    <t>S/ NF - 01/2023</t>
  </si>
  <si>
    <t>S/ NF - 01/2023 - FORNECEDOR: ZELI BODENSTEIN HENRIQUE - REF. ALUGUEL BARRACAO DISTRITO INDUSTRIAL - TRANSFERENCIA REALIZADA EM NOME DA FILHA: LETICIA BODENSTEIN HENRIQUE</t>
  </si>
  <si>
    <t>NF9379</t>
  </si>
  <si>
    <t>NF 9379 - DESP. COM COMBUSTIVEL - CARTAO CREDITO SICREDI APOENA</t>
  </si>
  <si>
    <t>NFC-E 472 (C. CREDITO)</t>
  </si>
  <si>
    <t>CORRESPONDENCIA / CARTORIO / CERTIFICADOS</t>
  </si>
  <si>
    <t>NFC-E 472 (C. CREDITO) - DESPESA COM CORREIO - CARTAO DE CREDITO SICREDI APOENA</t>
  </si>
  <si>
    <t>ANGELINA SOARES CARNEIRO LTDA</t>
  </si>
  <si>
    <t>NF403</t>
  </si>
  <si>
    <t>DESPESA DE USO E CONSUMO</t>
  </si>
  <si>
    <t>NF403 - DESPESA COM USO E CONSUMO - CARTAO DE CREDITO APOENA SICREDI - FORNE CACAU SHOW</t>
  </si>
  <si>
    <t>NFC-E 5689 (C.CREDITO)</t>
  </si>
  <si>
    <t>DESPESAS ADMINISTRATIVAS - NFC-E 5689 - FORNECEDOR SCS SUPERMERCADO - DESPESAS COM REFEICAO USO E CONSUMO - CARTAO CREDITO SICREDI APOENA</t>
  </si>
  <si>
    <t>S/ NF - C.CREDITO 06122022</t>
  </si>
  <si>
    <t>S/ NF - C.CREDITO 06122022 - FORNECEDOR LITORAL VERDE- DESPESA COM USO E CONSUMO- CARTAO CREDITO SICREDI APOENA</t>
  </si>
  <si>
    <t>S/ NF - C.CREDITO 12122022</t>
  </si>
  <si>
    <t>S/ NF - C.CREDITO - FORNECEDOR LITORAL VERDE - DESPESA COM USO CONSUMO - CARTAO DE CREDITO SICREDI APOENA</t>
  </si>
  <si>
    <t>S/ NF - C.CREDITO - FORNECEDOR MSFT E0500LD4QA - DESPESA COM USO CONSUMO - CARTAO DE CREDITO SICREDI APOENA</t>
  </si>
  <si>
    <t>S/ NF - C.CREDITO 13122022</t>
  </si>
  <si>
    <t>S/ NF - C.CREDITO - FORNECEDOR LITORAL VERDE- DESPESA COM USO E CONSUMO -  CARTAO DE CREDITO SICREDI APOENA</t>
  </si>
  <si>
    <t>S/ NF - C.CREDITO 22122022</t>
  </si>
  <si>
    <t>S/ NF - C.CREDITO - FORNECEDOR SUPERMERCADO BIG LAR - DESPESA COM ALIMENTACAO - CARTAO DE CREDITO SICREDI APOENA</t>
  </si>
  <si>
    <t>NFC-E 37693 (C. CREDITO)</t>
  </si>
  <si>
    <t>NFC-E 37693 (C. CREDITO) - FORNECEDOR GONCALVES CASA CANE - DESPESA COM ALIMENTACAO - CARTAO DE CREDITO SICREDI APOENA</t>
  </si>
  <si>
    <t>S/ NF - C.CREDITO 09122022</t>
  </si>
  <si>
    <t>S/ NF - C.CREDITO 09122022 - FORNECEDOR SUPERMERCADO PAULISTA - DESPESA COM REFEICAO - CARTAO CREDITO SICREDI APOENA</t>
  </si>
  <si>
    <t>S/ NF - C.CREDITO 09122022- FORNECEDOR GONCALVES CASA DE CARNE- DESPESA COM REFEICAO- CARTAO CREDITO SICREDI APOENA</t>
  </si>
  <si>
    <t>S/ NF - C.CREDITO 19122022</t>
  </si>
  <si>
    <t>S/ NF - C.CREDITO - FORNECEDOR SUPERMERCADO SCS - DESPESA COM ALIMENTACAO - CARTAO DE CREDITO SICREDI APOENA</t>
  </si>
  <si>
    <t>GIRUS MERCANTIL DE ALIMENTOS LTDA</t>
  </si>
  <si>
    <t>NF263578</t>
  </si>
  <si>
    <t>NF263578 - DESPESA COM REFEICAO - CARTAO CREDITO SICREDI APOENA - FORNECEDOR BIG LAR</t>
  </si>
  <si>
    <t>S/ NF - C.CREDITO 20122022</t>
  </si>
  <si>
    <t>S/ NF - C.CREDITO - FORNECEDOR SLAVIERO SERO - ECOM - DESPESA COM HOSPEDAGEM - CARTAO DE CREDITO SICREDI APOENA</t>
  </si>
  <si>
    <t>S/ NF - C.CREDITO - FORNECEDOR SLAVIERO SERO - ECOM - DESPESA COM ALIMENTACAO - CARTAO DE CREDITO SICREDI APOENA</t>
  </si>
  <si>
    <t>S/ NF - C.CREDITO - FORNECEDOR S LAVIERO SERO - ECOM- DESPESA COM HOSPEDAGEM- CARTAO DE CREDITO SICREDI APOENA</t>
  </si>
  <si>
    <t>S/ NF - C.CREDITO 30112022</t>
  </si>
  <si>
    <t>S/ NF - C.CREDITO 30112022 - FORNECEDOR SLAVIERO SERO - ECOM - DESPESA COM HOSPEDAGEM - CARTAO CREDITO SICREDI APOENA</t>
  </si>
  <si>
    <t>S/ NF - C. CREDITO QHGJKMZARPEL</t>
  </si>
  <si>
    <t>S/ NF C. CREDITO - FORNECEDOR AZUL LINHAS AEREAS - QHGJKMZARPEL - DESPESAS COM PASSAGEM AEREA - CARTAO CREDITO SICREDI APOENA</t>
  </si>
  <si>
    <t>S/ NF - C.CREDITO 06122022 - FORNECEDOR AG DE TURISMO - DESPESA COM PASSAGEM AEREA - CARTAO CREDITO SICREDI APOENA</t>
  </si>
  <si>
    <t>S/ NF - C.CREDITO 09122022- FORNECEDOR GOL LINHAS AEREAS - DESPESA COM PASSAGEM AEREA - CARTAO CREDITO SICREDI APOENA</t>
  </si>
  <si>
    <t>S/ NF - C.CREDITO 18122022</t>
  </si>
  <si>
    <t>S/ NF - C.CREDITO - FORNECEDOR AG DE TURISMO - DESPESA COM PASSAGEM AEREA- CARTAO DE CREDITO SICREDI APOENA</t>
  </si>
  <si>
    <t>S/ NF - C.CREDITO 2186153064</t>
  </si>
  <si>
    <t>S/ NF - C.CREDITO 2186153064 - FORNECEDOR GOL LINHAS AEREAS - DESPESA COM PASSAGEM AEREA - CARTAO CREDITO SICREDI APOENA</t>
  </si>
  <si>
    <t>S/ NF - C.CREDITO 3741408</t>
  </si>
  <si>
    <t>S/ NF - C.CREDITO 3741408 - FORNECEDOR AZUL JNFNGHBRITO - DESPESA COM PASSAGEM AEREA - C CREDITO SICREDI APOENA</t>
  </si>
  <si>
    <t>S/ NF - C.CREDITO 6841511</t>
  </si>
  <si>
    <t>S/ NF - C.CREDITO 6841511 - FORNECEDOR AZUL JNFNGHBRITO - DESPESA COM PASSAGEM AEREA - C CREDITO SICREDI APOENA</t>
  </si>
  <si>
    <t>S/ NF - C.CREDITO 6846549</t>
  </si>
  <si>
    <t>S/ NF - C.CREDITO 6846549 - FORNECEDOR AZUL NLDHYQBRITO - DESPESA COM PASSAGEM AEREA - C CREDITO SICREDI APOENA</t>
  </si>
  <si>
    <t>S/ NF - C.CREDITO CE3T6SPEREIR</t>
  </si>
  <si>
    <t>S/ NF - C.CREDITO - FORNECEDOR AZUL CE3T6SPEREIR - DESPESA COM PASSAGEM AEREA - C CREDITO SICREDI APOENA</t>
  </si>
  <si>
    <t>S/ NF - C.CREDITO ECTGUYPEREIR</t>
  </si>
  <si>
    <t>S/ NF C. CREDITO - FORNECEDOR AZUL LINHAS AEREAS - ECTGUYPEREIR - DESPESAS COM PASSAGEM AEREA - CARTAO CREDITO SICREDI APOENA</t>
  </si>
  <si>
    <t>S/ NF - C.CREDITO JQWATL</t>
  </si>
  <si>
    <t>S/ NF - C.CREDITO  - FORNECEDOR LATAM JQWATL - DESPESA COM PASSAGEM AEREA - C CREDITO SICREDI APOENA</t>
  </si>
  <si>
    <t>S/ NF - C.CREDITO KNP5KHPEREIR</t>
  </si>
  <si>
    <t>S/ NF - C.CREDITO KNP5KHPEREIR - FORNECEDOR AZUL LINHAS AEREAS - DESPESA COM PASSAGENS - CARTAO CREDITO SICREDI APOENA</t>
  </si>
  <si>
    <t>S/ NF - C.CREDITO 01122022</t>
  </si>
  <si>
    <t>S/ NF - C.CREDITO 01122022 - FORNECEDOR CEL PINHEIRO RESTAURANTE - DESPESA COM REFEICAO - CARTAO CREDITO SICREDI APOENA</t>
  </si>
  <si>
    <t>NFS-e 438340 (C. CREDITO)</t>
  </si>
  <si>
    <t>NFS-E 438340 -  REF. PRESTACAO DE SERVICOS DE PROCESSAMENTO DE DADOS, ASSINATURA ELETRONICA DE DOCUMENTOS. CARTAO DE CREDITO SICREDI APOENA</t>
  </si>
  <si>
    <t>S/ NF - C.CREDITO - FORNECEDOR MICROSOFT- DESPESA COM SOFTWARE IZABEL - CARTAO DE CREDITO SICREDI APOENA</t>
  </si>
  <si>
    <t>S/ NF - C.CREDITO 06122022 - FORNECEDOR MARIO FONSECA 3  - DESPESA USO CONSUMO - CARTAO CREDITO SICREDI LUCIANO</t>
  </si>
  <si>
    <t>S/ NF - C.CREDITO 15122022</t>
  </si>
  <si>
    <t>S/ NF - C.CREDITO 15122022 - FORNECEDOR LME PARK - DESPESA COM USO CONSUMO- CARTAO CREDITO SICREDI LUCIANO</t>
  </si>
  <si>
    <t>S/ NF - C.CREDITO 16122022</t>
  </si>
  <si>
    <t>S/ NF - C.CREDITO 16122022 - FORNECEDOR COOPERPORTO - DESPESA COM USO E CONSUMO - CARTAO CREDITO SICREDI LUCIANO</t>
  </si>
  <si>
    <t>S/ NF - C.CREDITO 17112022</t>
  </si>
  <si>
    <t>S/ NF - C.CREDITO 17112022 - FORNECEDOR LOCALIZA MULTA E PAS - DESPESA COM USO E CONSUMO - CARTAO CREDITO SICREDI LUCIANO</t>
  </si>
  <si>
    <t>S/ NF - C.CREDITO 18122022 - FORNECEDOR GUARUCOOP - DESPESA COM USO E CONSUMO - CARTAO CREDITO SICREDI LUCIANO</t>
  </si>
  <si>
    <t>S/ NF - C.CREDITO 19122022 - FORNECEDOR MARIA AUGUSTA BAR - DESPESA COM USO E CONSUMO - CARTAO CREDITO SICREDI LUCIANO</t>
  </si>
  <si>
    <t>S/ NF - C.CREDITO 22122022 - FORNECEDOR MERCURE SP JARDINS- DESPESA COM USO CONSUMO - CARTAO CREDITO SICREDI LUCIANO</t>
  </si>
  <si>
    <t>S/ NF - C.CREDITO 07122022</t>
  </si>
  <si>
    <t>S/ NF - C.CREDITO 07122022 - FORNECEDOR POSTO SANTA MONICA- DESPESA COM COMBUSTIVEL - CARTAO CREDITO SICREDI LUCIANO</t>
  </si>
  <si>
    <t>S/ NF - C.CREDITO 09122022 - FORNECEDOR AUTO POSTO CARANDA - DESPESA COM COMBUSTIVEL - CARTAO CREDITO SICREDI LUCIANO</t>
  </si>
  <si>
    <t>S/ NF - C.CREDITO 10122022</t>
  </si>
  <si>
    <t>S/ NF - C.CREDITO 10122022 - FORNECEDOR AUTO POSTO CONFIANCA - DESPESA COM COMBUSTIVEL - CARTAO CREDITO SICREDI LUCIANO</t>
  </si>
  <si>
    <t>S/ NF - C.CREDITO 22122022 - FORNECEDOR AUTO POSTO MODELO - DESPESA COM COMBUSTIVEL - CARTAO CREDITO SICREDI LUCIANO</t>
  </si>
  <si>
    <t>S/ NF - C.CREDITO 25112022</t>
  </si>
  <si>
    <t>S/ NF - C.CREDITO 25112022 - FORNECEDOR AUTO POSTO MODELO - DESPESA COM COMBUSTIVEL - CARTAO CREDITO SICREDI LUCIANO</t>
  </si>
  <si>
    <t>S/ NF - C.CREDITO 27112022</t>
  </si>
  <si>
    <t>S/ NF - C.CREDITO 27112022 - FORNECEDOR AUTO POSTO CONFIANCA - DESPESA COM COMBUSTIVEL - CARTAO CREDITO SICREDI LUCIANO</t>
  </si>
  <si>
    <t>S/ NF - C.CREDITO 03122022</t>
  </si>
  <si>
    <t>S/ NF - C.CREDITO 03122022 - FORNECEDOR AUTO POSTO MODELO - DESPESA COM COMBUSTIVEL - CARTAO CREDITO SICREDI LUCIANO</t>
  </si>
  <si>
    <t>S/ NF - C.CREDITO 30112022 - FORNECEDOR HOTEL TAINA - DESPESA COM HOSPEDAGEM - CARTAO CREDITO SICREDI LUCIANO</t>
  </si>
  <si>
    <t>S/ NF - C.CREDITO 14122022</t>
  </si>
  <si>
    <t>S/ NF - C.CREDITO 14122022 - FORNECEDOR AZUL LINHAS AEREAS CE3T6SPEREIR - DESPESA COM PASSAGENS - CARTAO CREDITO SICREDI LUCIANO</t>
  </si>
  <si>
    <t>S/ NF - C.CREDITO 15122022 - FORNECEDOR AZUL LINHAS AEREAS ECTGUYPEREIR - DESPESA COM PASSAGENS - CARTAO CREDITO SICREDI LUCIANO</t>
  </si>
  <si>
    <t>S/ NF - C.CREDITO 18122022 - FORNECEDOR LATAM LINHAS AEREAS - DESPESA COM PASSAGENS  - CARTAO CREDITO SICREDI LUCIANO</t>
  </si>
  <si>
    <t>S/ NF - C.CREDITO 19122022 - FORNECEDOR GOL LINHAS AEREAS KZAPURO - DESPESA COM PASSAGENS - CARTAO CREDITO SICREDI LUCIANO</t>
  </si>
  <si>
    <t>S/ NF - C.CREDITO 24102022</t>
  </si>
  <si>
    <t>S/ NF - C.CREDITO 24102022 - FORNECEDOR GOL LINHAS AEREAS - DESPESA COM PASSAGENS - CARTAO CREDITO SICREDI LUCIANO</t>
  </si>
  <si>
    <t>S/ NF C. CREDITO - 08122022</t>
  </si>
  <si>
    <t>S/ NF C. CREDITO - FORNECEDOR: AZUL WE*EL83JNPEREIR - DESPESA COM PASSAGEM AEREA - CARTAO CREDITO SICREDI LUCIANO. (NAO TEM DOCUMENTO)</t>
  </si>
  <si>
    <t>S/ NF - C.CREDITO 20122022 - FORNECEDOR WIFI ONBOARD  - DESPESA COM SERV. DIVERSON - CARTAO CREDITO SICREDI LUCIANO</t>
  </si>
  <si>
    <t>252/76932</t>
  </si>
  <si>
    <t>PAGAMENTO DE PRODUTO - PC 252/76932 - 100TONS DE KCL - $ 580,00/TON - TAXA TRAV. 5,2500</t>
  </si>
  <si>
    <t>FAT 879</t>
  </si>
  <si>
    <t>879 – 1ª PERNA - FATURA 879 + CT-E 123/ 2, 122/ 2, 124/ 2 PED 2032  SULFATO DE AMONIO GRANULADO  ALEXANDRE AUGUSTIN</t>
  </si>
  <si>
    <t>FAT 880</t>
  </si>
  <si>
    <t>FATURA 880 – 2ª PERNA + CT-E  6/ 2, 7/ 2, 8/ 2 PED 2032  SULFATO DE AMONIO GRANULADO  ALEXANDRE AUGUSTIN</t>
  </si>
  <si>
    <t>FAT 285097</t>
  </si>
  <si>
    <t>FATURA DE ACORDO - 285097 + CT-E 61575 PED 2029 SULFATO DE AMONIO GRANULADO ALEXANDRE AUGUSTIN E OUTRO FAZENDA PONTALZINHO</t>
  </si>
  <si>
    <t>FAT 285098</t>
  </si>
  <si>
    <t>FATURA DE ACORDO, 1ª PERNA - 285098 + CT-E 13930, 13931 PED 1926  MAP 11-52  AGROPECUARIA GLOBAL LTDA</t>
  </si>
  <si>
    <t>FAT 285099</t>
  </si>
  <si>
    <t>FATURA DE ACORDO, 1ª PERNA - 285099 + CT-E 4562 PED 2006 15-15-15 COPASUL COOPERATIVA AGRICOLA SUL MATOGROSSENSE</t>
  </si>
  <si>
    <t>FAT 17001</t>
  </si>
  <si>
    <t>FATURA DE ACORDO, 2ª PERNA - 17001 + CT-E 2133 PED 1765  SULFATO  AGROPASTORIL JOTABASSO LTDA  FAZENDA JOTABASSO</t>
  </si>
  <si>
    <t>NFS-e 131856</t>
  </si>
  <si>
    <t>NFS-E 131856 - PLANO CONTROLE MENSAL SISTEMA DE NOTAS DE SERVICO / XML - COMP.: 12/2022</t>
  </si>
  <si>
    <t>FAT 285137</t>
  </si>
  <si>
    <t>FATURA DE ACORDO 285137 + CT-E 61584 PED 2028 SULFATO ALEXANDRE AUGUSTIN E OUTRO EM RECUPERAÇÃO JUDICIAL  FAZENDA TORRE I</t>
  </si>
  <si>
    <t>LFX SERVICOS DE TRANSPORTE EIRELI</t>
  </si>
  <si>
    <t>FAT 5801</t>
  </si>
  <si>
    <t>FATURA 5801 + CT-ES 19491 E 19493 - 1ª PERNA.: PED 1872  KCL  ANDRE TRIPOLONI FAZENDA FORTALEZA / PED 2033  SULFATO DE AMONIO GRANULADO  ALEXANDRE AUGUSTIN FAZENDA EL CAMINO I E II</t>
  </si>
  <si>
    <t>FAT 5802</t>
  </si>
  <si>
    <t>FATURA 5802 + CTE 9138/ 1 - 1ª PERNA.: PED 1993  UREIA  ORCIVAL GOUVEIA GUIMARAES  FAZENDA CHAPADAO</t>
  </si>
  <si>
    <t>FAT 17046</t>
  </si>
  <si>
    <t xml:space="preserve">FATURA DE ACORDO, 2ª PERNA - 17046 + CT-E 2136-2137-2138 PED 2031  SULFATO DE AMONIO GRANULADO ALEXANDRE AUGUSTIN FAZENDA CRISTO REI PED 2032 SULFATO DE AMONIO GRANULADO ALEXANDRE AUGUSTIN </t>
  </si>
  <si>
    <t>FAT 17047</t>
  </si>
  <si>
    <t>FATURA DE ACORDO, 2ª PERNA - 17047 + CT-E 2134 E 2135 PED 1766  SULFATO  AGROPASTORIL JOTABASSO LTDA FAZENDA JOTABASSO</t>
  </si>
  <si>
    <t>FAT 439539</t>
  </si>
  <si>
    <t>FATURA DE ACORDO, 2ª PERNA - 439539 + CT-E 11533/ 1 PED 1764 SULFATO AGROPASTORIL JOTABASSO LTDA  FAZENDA JOTABASSO</t>
  </si>
  <si>
    <t>NFS-e 1781</t>
  </si>
  <si>
    <t>NFS-E 1781 - 1 MANUTENCAO E SUPORTE. 280,00 / 1 EMAIL ADICIONAL GOOGLE. 795,00</t>
  </si>
  <si>
    <t>12438/001</t>
  </si>
  <si>
    <t>NF 12438 - DESPESA COM COMBUSTIVEL</t>
  </si>
  <si>
    <t>NFS-e 13385</t>
  </si>
  <si>
    <t>NFS-E 13385 - HONORARIOS CONTABEIS - MS - 12/2022</t>
  </si>
  <si>
    <t>NFS-e 2999</t>
  </si>
  <si>
    <t>NFS-E 2999 - SERV. PRESTADOS EM 01/2023 - PRESTACAO DE SERVICO: DIGITALIZACAO DE IMAGENS, ESCANEAR E ENVIAR DOC. PO RE-MAIL</t>
  </si>
  <si>
    <t>NFS-e 332</t>
  </si>
  <si>
    <t>NFS-E 332  - CONTRATO SISTEMA DATA BUILDER</t>
  </si>
  <si>
    <t>NFS-e 336 (Plantefertil)</t>
  </si>
  <si>
    <t>NFS-E 336 - SISTEMA DA PLANTEFERTIL (CLEBER)</t>
  </si>
  <si>
    <t>PORTO PONTA DO FELIX S/A</t>
  </si>
  <si>
    <t>NFS-e 7497 (MV TAI STRIDE)</t>
  </si>
  <si>
    <t>NFS-E 7497 COB. REFERENTE ARMAZENAGEM - MV TAI STRIDE - LOTE: 0951/22B - DI: 22/2274550-0 - PERIODO: 03/01/2023 A 17/01/2023</t>
  </si>
  <si>
    <t>NFS-e 63</t>
  </si>
  <si>
    <t>NFS-E 63 - SERVICO DE APOIO</t>
  </si>
  <si>
    <t>FAT 17083</t>
  </si>
  <si>
    <t>FATURA DE ACORDO, 1ª PERNA - 17083 + CT-E 286284 PED 2031  SULFATO DE AMONIO GRANULADO  ALEXANDRE AUGUSTIN  FAZENDA CRISTO REI</t>
  </si>
  <si>
    <t>FAT 17084</t>
  </si>
  <si>
    <t>FATURA DE ACORDO, 1ª PERNA - 17084 + CT-E 286249/286251 PED 2032  SULFATO DE AMONIO GRANULADO  ALEXANDRE AUGUSTIN</t>
  </si>
  <si>
    <t>FAT 17085</t>
  </si>
  <si>
    <t>FATURA DE ACORDO, 2ª PERNA. - 17085 + CT_E 286283 PED 2039  UREIA  ADUMAT ADUBOS E FERTILIZANTES MATO GROSSO LTDA EPP</t>
  </si>
  <si>
    <t>FAT 17086</t>
  </si>
  <si>
    <t>FATURA DE ACORDO, 1ª PERNA.  17086 + CTE 2140 - CLIENTE ADUMAT  2039  UREIA  ADUMAT ADUBOS E FERTILIZANTES MATO GROSSO LTDA EPP</t>
  </si>
  <si>
    <t>FAT 17087</t>
  </si>
  <si>
    <t>FATURA 17087 + CTE 2142 - GENOR ALBERTO CIMA_PED 2019</t>
  </si>
  <si>
    <t>FAT 17088</t>
  </si>
  <si>
    <t>FATURA DE ACORDO, 2ª PERNA - 17088 + CT-E  2139 PED 1766  SULFATO  AGROPASTORIL JOTABASSO LTDA FAZENDA JOTABASSO</t>
  </si>
  <si>
    <t>FAT 439768</t>
  </si>
  <si>
    <t>FATURA 439768 + CT-E 137756/ 1, 137752/ 1 - 2ª PERNA.: 1764  SULFATO  AGROPASTORIL JOTABASSO LTDA  FAZENDA JOTABASSO</t>
  </si>
  <si>
    <t>NFS-e 10401 (MV LB ENERGY)</t>
  </si>
  <si>
    <t>NFS-E 10401 (MV LB ENERGY) - SERVICO DE ENLONAMENTO REF: TRANSBORDO: EXTRACARGO I P/ INTERFERTIL; MERCADORIA: UREIA; QTDE: UM PERIODO; DATA SERVICO: 22/12/2022;OS: 003089.</t>
  </si>
  <si>
    <t>NFS-e 10402 (MV LB ENERGY)</t>
  </si>
  <si>
    <t>NFS-E 10402 (MV LB ENERGY) - MOVIMENTACAO DE MERCADORIA TRANSBORDO: EXTRA CARGO I P/ INTERFERTIL; MERCADORIA: UREIA; PESO: 42,800 TON; PERIODO: 22/12/2022; OS:003089.</t>
  </si>
  <si>
    <t>NFS-e 660</t>
  </si>
  <si>
    <t>NFS-E 660 - REFERENTE: ATENDIMENTOS E HANGARAGEM PT-VNZ - COMP.: 01/2023</t>
  </si>
  <si>
    <t>APOLICE N. 841443 - PLANO DE SAUDE - COMP.: 01/2023</t>
  </si>
  <si>
    <t>PREFEITURA MUNICIPAL DE CUIABA</t>
  </si>
  <si>
    <t>Tx Alvara 100278886 - CNPJ 0001-71</t>
  </si>
  <si>
    <t>TX LICENÇA FUNCIONAMENTO 01/2023 - Nº DA GUIA 100278886 - CNPJ 27.020.382/0001-71 - BARRACAO DISTRITO IND.</t>
  </si>
  <si>
    <t>Tx Alvara 100278922 - CNPJ 0005-03</t>
  </si>
  <si>
    <t>TX LICENCA FUNCIONAMENTO 01/2023 - Nº DA GUIA 100278922 - CNPJ 7.020.382/0005-03 - BARRACAO CHAPADA DOS GUIMARAES</t>
  </si>
  <si>
    <t>Tx Alvara 100292082 - (Plantefertil)</t>
  </si>
  <si>
    <t>TX LICENÇA FUNCIONAMENTO 01/2023 - Nº DA GUIA 100292082 - EMPRESA PLANTEFERTIL</t>
  </si>
  <si>
    <t>NFS-e 7509 (MV TAI STRIDE)</t>
  </si>
  <si>
    <t>ENVASE (C.M.V)</t>
  </si>
  <si>
    <t>NFS-E 7509 - COB REF ENVASE DE BIG BAG - MV TAI STRIDE - DI: 22/2274550-0 - PERIODO 16/12/2022 A 31/12/2022</t>
  </si>
  <si>
    <t>FERTICORP TRADING CORPORATION</t>
  </si>
  <si>
    <t>253/PI 003/23 - MSC LEVINA</t>
  </si>
  <si>
    <t>PAGAMENTO DE PRODUTO - PC 253/PI 003/23 - MSC LEVINA - TAXA 5,0995 - C. CAMBIO Nº 334081370</t>
  </si>
  <si>
    <t>FAT 453659</t>
  </si>
  <si>
    <t>FATURA 453659 + CTES 8619 E 1095245 - 1ª E  2ª PERNA.: PED 1958 UREIA NUTRIVERDE IND. COM. IMP. E EXP. LTDA</t>
  </si>
  <si>
    <t>FAT 5816</t>
  </si>
  <si>
    <t>FATURA 5816 + CT-ES 9156/ 1, 9163/ 1, 9166/ 1 - 1ª PERNA.: PED 1971  UREIA  ORCIVAL GOUVEIA GUIMARAES E OUTROS FAZENDA SANTA MARGARIDA / PED 1993  UREIA  ORCIVAL GOUVEIA GUIMARAES  FAZENDA CHAPADAO</t>
  </si>
  <si>
    <t>FAT 5817</t>
  </si>
  <si>
    <t>FATURA 5817 + CT-ES 7160/ 1, 7168/ 1, 7169/ 1 - 1ª PERNA.: PED 1971  UREIA  ORCIVAL GOUVEIA GUIMARAES E OUTROS FAZENDA SANTA MARGARIDA / PED 1993  UREIA  ORCIVAL GOUVEIA GUIMARAES  FAZENDA CHAPADAO</t>
  </si>
  <si>
    <t>FAT 17140</t>
  </si>
  <si>
    <t>FATURA DE ACORDO, 1ª PERNA 17140 + CT-E 286331 PED 2019  UREIA  GENOR ALBERTO CIMA FAZENDA CIMA</t>
  </si>
  <si>
    <t>FAT 17141</t>
  </si>
  <si>
    <t>FATURA DE ACORDO, 1ª PERNA 17141 + CT-E 20324-20327-20328-20329-20330 PED 1765  SULFATO  AGROPASTORIL JOTABASSO LTDA  FAZENDA JOTABASSO</t>
  </si>
  <si>
    <t>FAT 17142</t>
  </si>
  <si>
    <t>FATURA DE ACORDO, 2ª PERNA - 17142 + CTE 2144 - PED 1766  SULFATO  AGROPASTORIL JOTABASSO LTDA FAZENDA JOTABASSO</t>
  </si>
  <si>
    <t>TRANSPORTES BOTUVERA LTDA</t>
  </si>
  <si>
    <t>FAT 50280</t>
  </si>
  <si>
    <t>FATURA 50280 + CTE 14846 - FATURA DE ACORDO. PED 2031 SULFATO DE AMONIO GRANULADO ALEXANDRE AUGUSTIN  FAZENDA CRISTO REI</t>
  </si>
  <si>
    <t>ZPORT ARMAZÉNS GERAIS - UNIDADE II - LTDA</t>
  </si>
  <si>
    <t>NFS-e 43 (MV KITAKAMI)</t>
  </si>
  <si>
    <t>NFS-E 43 (MV KITAKAMI) - ARMAZENAGEM DE 493,391TON DE SULFATO DE AMONIO, NAVIO KITAKAMI, 8º PERIODO 04/01 A 18/01/23, DI 22/1612176-1</t>
  </si>
  <si>
    <t>NFS-e 202300000000001</t>
  </si>
  <si>
    <t>NFS-E 202300000000001 - ARMAZENAGEM SULFATO DE AMONIO GRANULADO EM BIG BAG_REF. NFE DE REMESSA 9.519 NOVAFÉTIL X NOVATEX_28/12/22: 15 TON X R$ 15,00 = R$ 225,00</t>
  </si>
  <si>
    <t>256/5391</t>
  </si>
  <si>
    <t>PAGAMENTO DE PRODUTO - PC 256/2591 - EQUIV. A 100TONS - $ 615,00/T - TRAVADO A 5,0996</t>
  </si>
  <si>
    <t>FAT 20970</t>
  </si>
  <si>
    <t>FATURA 20970 – CT-E 3936/ 1 - 1ª PERNA.: PED 2067 UREIA  ADUMAT ADUBOS E FERTILIZANTES MATO GROSSO LTDA EPP</t>
  </si>
  <si>
    <t>FAT 17368</t>
  </si>
  <si>
    <t>FATURA 17368 + CT-E 6059 - 1ª PERNA.: PED 2030 SULFATO DE AMONIO GRANULADO ALEXANDRE AUGUSTIN E OUTRO EM RECUPERACAO JUDICIAL FAZENDA TORRE V VI VII</t>
  </si>
  <si>
    <t>AGESA ARMAZENS GERAIS ALFANDEGADOS DE MATO GROSSO DO SUL LTDA</t>
  </si>
  <si>
    <t>NFS-e 192840</t>
  </si>
  <si>
    <t>NFS-E 192840 - REFERENTE A SERVICOS PRESTADOS DE: MOV.ARMAZEM LOTE(S): 2022 [ 3946 ]  NRO.RECEBIMENTO.: 00956768 REF A DI: 22/2444532-5</t>
  </si>
  <si>
    <t>NFS-e 202300000000010</t>
  </si>
  <si>
    <t>NFS-E 202300000000010 - MOVIMENTACAO: NOVEMBRO NAVIO ROYAL HOPE PEDIDO 23291 PRODUTO - SAM TON 2 SEMANA: 733,23 - TARIFA 2 SEMANA: R$ 16,53 - TOTAL: R$ 12.120,29 - TON 3 SEMANA: 28,23 - TARIFA 3 SEMANA: R$ 21,26 - TOTAL: R$ 600,17 - TON 4 SEMANA: 28,23 - TARIFA 4 SEMANA: R$ 42,52 - TOTAL: R$ 1.200,34 TON A PARTIR DA 5 SEMANA: 28,23 TARIFA A PARTIR DA 5 SEMANA: R$ 21,26 - TOTAL: R$ 600,17 - TON 6 SEMANA: 28,23 - TARIFA 6 SEMANA: R$ 21,26 - TOTAL: R$ 600,17 - TOTAL DE TODAS AS SEMANAS R$ 15.121,14. (ESTA NOTA SUBSTITUI O RPS 8908 SÉRIE 1)</t>
  </si>
  <si>
    <t>2859/001</t>
  </si>
  <si>
    <t>NF 2859 - DESPESA COM BIG BAG</t>
  </si>
  <si>
    <t>DL 01/2023</t>
  </si>
  <si>
    <t>DL</t>
  </si>
  <si>
    <t>S/NF - REC 12012023</t>
  </si>
  <si>
    <t>S/ NF - FORNECEDOR: ANDERSON SCHMIDT_SCHMIDT TRANSPORTES - DESPESA COM TAXI - HOTEL X BARRACAO / HOTEL X AEROPORTO - EM ROO</t>
  </si>
  <si>
    <t>MUNICIPIO DE SANTAREM</t>
  </si>
  <si>
    <t>Tx Alvara 6012853829 - CNPJ 0006-86</t>
  </si>
  <si>
    <t>TAXA DE LOCALIZACAO E FUNCIONAMENTO - REF. 2023 - PARCELA UNICA - ALVARA Nº 109629</t>
  </si>
  <si>
    <t>Tx Vigilancia Sanitaria - 6012853828</t>
  </si>
  <si>
    <t>TAXA DE VISTORIA DE SAUDE - Nº GUIA 6012853828  - REF. 2023 - PARCELA UNICA - CNPJ 27.020.382/0006-86</t>
  </si>
  <si>
    <t>FAT 20979</t>
  </si>
  <si>
    <t>FATURA 20979 + CT-E 9000/ 1 - 2ª PERNA.: PED 2067  UREIA  ADUMAT ADUBOS E FERTILIZANTES MATO GROSSO LTDA</t>
  </si>
  <si>
    <t>FAT 454336</t>
  </si>
  <si>
    <t>FATURA 454336 + CT-E 1096371 - 2ª PERNA.: PED 1958  UREIA  NUTRIVERDE IND. COM. IMP. E EXP. LTDA</t>
  </si>
  <si>
    <t>FT TRANSPORTES DE CARGAS LTDA</t>
  </si>
  <si>
    <t>FAT 7238</t>
  </si>
  <si>
    <t>FATURA 7238 + CTE 38 - 1ª PERNA.: PED 2044  KCL  MS FERTIL COMERCIO DE FERTILIZANTES LTDA</t>
  </si>
  <si>
    <t>FAT 7239</t>
  </si>
  <si>
    <t>FATURA 7239 + CTE 25764 - 1ª PERNA.: PED 2043  KCL  NOVAFERTIL MT / GO</t>
  </si>
  <si>
    <t>FAT 285287</t>
  </si>
  <si>
    <t>FATURA 285257 + CT-ES 14038, 14037 - 1ª PERNA.: PED 2028  SULFATO DE AMONIO GRANULADO  ALEXANDRE AUGUSTIN E OUTRO EM RECUPERAÇÃO JUDICIAL  FAZENDA TORRE I</t>
  </si>
  <si>
    <t>FAT 17405</t>
  </si>
  <si>
    <t>FATURA 17405 + CTE 6063 - 1ªPERNA.: PED 2030 SULFATO DE AMONIO GRANULADO	ALEXANDRE AUGUSTIN E OUTRO EM RECUPERAÇÃO JUDICIAL FAZENDA TORRE V VI VII</t>
  </si>
  <si>
    <t>FAT 777</t>
  </si>
  <si>
    <t>FATURA 777 + CT-ES 10556, 10505, 10514, 10499, 10606, 10583, 10415, 10477, 10407, 10432, 10585, 10451, 10600, 10567, 10527, 10450, 10607, 10370, 10465, 10549, 10602, 10557, 10478, 10461, 10481, 10580, 10609, 10371, 10500, 10485, 10483, 10416, 10608, 10524, 10482, 10429, 10466, 10563, 10420, 10479, 10579, 10408 E 10550 - 1ª E 2ª PERNA.:  PED 2048  SSP21%  RENE EUGENIO MIGLIAVACCA FAZENDA TAQUARA PED 2049  SSP21%  RENE EUGENIO MIGLIAVACCA FAZENDA CMI PED 2050  SSP21%  RENE EUGENIO MIGLIAVACCA FAZENDA BAETA PARTE A - PARCELA 1</t>
  </si>
  <si>
    <t>FAT 779/1</t>
  </si>
  <si>
    <t>FATURA 779 + CT-ES 10543, 10467, 10324, 10297, 10315, 10308, 10325, 10310, 10331, 10327, 10417, 10309 - 1ª PERNA E 2ª PERNA.: PED 2047  SSP21%  ADAIR VENDRUSCOLO E OUTROS FAZENDA RECANTO</t>
  </si>
  <si>
    <t>NFS-e 10236 (MV HORIZON I)</t>
  </si>
  <si>
    <t>NFS-E 10236 - SERVICOS DE DESPACHO ADUANEIRO - NAVIO HORIZON I - LI 22/2646264-5 - DI 22/1858408-4 + S.D.A.P (DL N. 2.472/88) R$ 441,00</t>
  </si>
  <si>
    <t>SDAP - DL 2472/88 - OS 22847 (MV HORIZON I)</t>
  </si>
  <si>
    <t>S.D.A.P (DL N. 2.472/88) R$ 441,00 + NFS-E 10236 - SERVICOS DE DESPACHO ADUANEIRO - NAVIO HORIZON I - LI 22/2646264-5 - DI 22/1858408-4</t>
  </si>
  <si>
    <t>NFS-e 42 (MV KITAKAMI)</t>
  </si>
  <si>
    <t>NFS-E 42 (MV KITAKAMI) - ENSAQUE DE 303BAGS DE SULFATO DE AMONIO, NAVIO KITAKAMI, PERIODO 16/12 A 30/12/22</t>
  </si>
  <si>
    <t>REF. UC 6/2680447-6 - CONTA ENERGIA ESCRITORIO CUIABA - SALA 05 - NF 2885554 / MATRICULA 2680447-2022-12-3</t>
  </si>
  <si>
    <t>REF. UC 6/2744277-1 - CONTA ENERGIA ESCRITORIO CUIABA - SALA 06 - NF 2885789 / MATRICULA 2744277-2022-12-8</t>
  </si>
  <si>
    <t>REF. UC 6/3168758-5 - CONTA ENERGIA ESCRITORIO CUIABA - BARRACAO LT 10 - NF 2966082 / MATRICULA 3168758-2022-12-2</t>
  </si>
  <si>
    <t>NF 2544450 - REF. CONTA DE TELEFONE NUM. 065-3364-3048 - N. FATURA 1616325544-0 - COMP. 01/2023</t>
  </si>
  <si>
    <t>Curso BB - Importacao</t>
  </si>
  <si>
    <t>CONSULTORIA BANCO DO BRASIL - CURSO IMPORTACAO 18/01/2023 - FUNCIONARIA FLAVIA BUENO</t>
  </si>
  <si>
    <t>NFS-e 2562 (LB ENERGY)</t>
  </si>
  <si>
    <t>NFS-E 2562 (LB ENERGY) - AGENCIAMENTO MARITIMO - TAXA DE LIBERAÇÃO BL DST/SOH-BR/2146I</t>
  </si>
  <si>
    <t>SEGUROS SURA S.A.</t>
  </si>
  <si>
    <t>Apolice nº 2201054490</t>
  </si>
  <si>
    <t>PAGAMENTO SEGURO MV HONOR DIVA - APOLICE: 2201054490 - FATURA: 186852</t>
  </si>
  <si>
    <t>FAT 17431</t>
  </si>
  <si>
    <t>FATURA 17431 + CTES 287028 E 287030 - PED 2030  SULFATO ALEXANDRE AUGUSTIN E FAZENDA TORRE V VI VII</t>
  </si>
  <si>
    <t>FAT 17432</t>
  </si>
  <si>
    <t>FATURA 17432 + CTES 2153-2154-2155 - 1ªPERNA.: PED 1958 UREIA NUTRIVERDE IND. COM. IMP. E EXP. LTDA</t>
  </si>
  <si>
    <t>ONLINE SOLUCOES DIGITAIS LTDA</t>
  </si>
  <si>
    <t>NFS-e 293582</t>
  </si>
  <si>
    <t>NFS-E 293582 - PEDIDO: 102253245 - REFERENTE A: 1 - E-CNPJ A1 NO TOTAL DE R$ 190,00</t>
  </si>
  <si>
    <t>LEILA REGIANE GONZALES NOGUEIRA 07158484963</t>
  </si>
  <si>
    <t>NFS-E 10</t>
  </si>
  <si>
    <t>NFS-E 10 - FORNECEDOR: LUIZ CARLOS GONZALES, REF. REFORMA SOFA ESCRITORIO BRUNA</t>
  </si>
  <si>
    <t>S/NF - REC.160123</t>
  </si>
  <si>
    <t>DESEPESA C/ AERONAVE - FORNECEDOR: ANDERSON DOS ANJOS RONCHI - SERVICOS DE HANGARAGEM (UMA PERNOITE) - LUCAS DO RIO VERDE/MT</t>
  </si>
  <si>
    <t>GENOR ANTONIO PIAIA</t>
  </si>
  <si>
    <t>ORC.00002016</t>
  </si>
  <si>
    <t>DEVOLUCAO FINANCEIRO DO PED 2016 REF. SALDO NAO CARREGADO EQUIV. A 6,520T * $ 360,00T = $ 2.347,20 * 5,2400 = R$ 12.299,33</t>
  </si>
  <si>
    <t>ORC.00002019</t>
  </si>
  <si>
    <t>DEVOLUCAO FINANCEIRO DO PED 2019 REF. SALDO NAO CARREGADO EQUIV. A 0,200KG * $ 760,00T = $ 152,00 * 5,2400 = R$ 796,48</t>
  </si>
  <si>
    <t>NFS-e 202200000000247</t>
  </si>
  <si>
    <t>NFS-E 202200000000247 - REFERENTE A COMISSAO 2022</t>
  </si>
  <si>
    <t>BRATRADING COMERCIAL IMPORTADORA E EXPORTADORA LTDA</t>
  </si>
  <si>
    <t>246/040 - NFS 29 E 31</t>
  </si>
  <si>
    <t>PAGAMENTO DE PRODUTO - PC 246/040 PEDIDO MAE DE 7500T DESMEMB 1463T PARA MT (29 - 1000T E 31 - 463T) - $ 500,00/TON + CUSTOS DE NACIONALIZACAO - CIF INTERFERTIL, SC - TAXA TRAVADA 5,1400</t>
  </si>
  <si>
    <t>268/040 - NF 27</t>
  </si>
  <si>
    <t>PAGAMENTO DE PRODUTO - PC 268/040 PEDIDO MAE DE 7500T, DESMB 37T - NF 27 PARA MS - $ 500,00/TON + CUSTOS DE NACIONALIZACAO - CIF INTERFERTIL, SC - TAXA TRAVADA 5,1400</t>
  </si>
  <si>
    <t>269/040 - NFS 9 E 11</t>
  </si>
  <si>
    <t>PAGAMENTO DE PRODUTO - PC 269/040 PED MAE DE 7500T DESMEMB 6000T PARA MT (NF 09 - 4000T E 11 - 2000T) - $ 500,00/TON + CUSTOS DE NACIONALIZACAO - CIF INTERFERTIL, SC - TAXA TRAVADA 5,1400</t>
  </si>
  <si>
    <t>CONSELHO REGIONAL DE ENGENHARIA E AGRONOMIA DE MATO GROSSO</t>
  </si>
  <si>
    <t>CREA 2021/MT</t>
  </si>
  <si>
    <t>MENSALIDADE CREA 2021/MT - AGRONOMO APOENA C. BRITO</t>
  </si>
  <si>
    <t>CREA 2022/MT</t>
  </si>
  <si>
    <t>MENSALIDADE CREA 2022/MT - AGRONOMO APOENA C. BRITO</t>
  </si>
  <si>
    <t>CREA 2023/MT</t>
  </si>
  <si>
    <t>MENSALIDADE CREA 2023/MT - AGRONOMO APOENA C. BRITO</t>
  </si>
  <si>
    <t>ENTIDADE DE CLASSE</t>
  </si>
  <si>
    <t>CREA MT - ANO 2022</t>
  </si>
  <si>
    <t>CREA MT - ANO 2023</t>
  </si>
  <si>
    <t>FAT 129102</t>
  </si>
  <si>
    <t>FATURA 129102 + CT-ES 38092 E 38093 - 1ª PERNA.: PED 1765  SULFATO  AGROPASTORIL JOTABASSO LTDA  FAZENDA JOTABASSO</t>
  </si>
  <si>
    <t>FAT 285379</t>
  </si>
  <si>
    <t>FATURA 285379 + CT-ES 61832 E 61833 - 1ª PERNA.: PED 1764  SULFATO  AGROPASTORIL JOTABASSO LTDA  FAZENDA JOTABASSO / PED 1771  SULFATO  AGROPASTORIL JOTABASSO LTDA  FAZENDA CONQUISTA</t>
  </si>
  <si>
    <t>FAT 5868</t>
  </si>
  <si>
    <t>FATURA 5868 + CT-ES 17568, 17581, 17575 - 1ª PERNA.: PED 1820  SULFATO  NEDIO RISIERI GERMINIANI FAZENDA PARAISO / PED 2090  KCL  JOSE ROBERTO MACHADO FANTASIA: FAZENDA MACHADO</t>
  </si>
  <si>
    <t>FAT 5869</t>
  </si>
  <si>
    <t>FATURA 5869 + CT-ES 17583, 17589 - PED 2099  SULFATO  TRANSFERENCIA MS/MT</t>
  </si>
  <si>
    <t>FAT 5870</t>
  </si>
  <si>
    <t>FATURA 5870 + CT-ES 19530, 19529, 19528 - 2ª PERNA.: PED 1820  SULFATO  NEDIO RISIERI GERMINIANI FAZENDA PARAISO / PED 2090  KCL  JOSE ROBERTO MACHADO FAZENDA MACHADO</t>
  </si>
  <si>
    <t>FAT 5871</t>
  </si>
  <si>
    <t>FATURA 5871 + CT-ES 813 E 814 - 1ª PERNA.: PED 2084  NP 11-44  ADAIR VENDRUSCOLO FAZENDA SÃO VICENTE</t>
  </si>
  <si>
    <t>FAT 5872</t>
  </si>
  <si>
    <t>FATURA 5872 + CT-ES 815, 816, 812  - 1ª E 2ª PERNA.: PED 1764  SULFATO  AGROPASTORIL JOTABASSO LTDA  FAZENDA JOTABASSO / PED 1767  SULFATO  AGROPASTORIL JOTABASSO LTDA FAZENDA JOTABASSO</t>
  </si>
  <si>
    <t>FAT 5873</t>
  </si>
  <si>
    <t>FATURA 5873 + CT-ES 19531 E 19532 - 2ª PERNA.: PED 2084  NP 11-44  ADAIR VENDRUSCOLO FAZENDA SÃO VICENTE</t>
  </si>
  <si>
    <t>FAT 5874</t>
  </si>
  <si>
    <t>FATURA 5874 + CT-E 19526 - 1ª PERNA.: PED 2017  SULFATO  GENOR ALBERTO CIMA  FAZENDA CIMA</t>
  </si>
  <si>
    <t>FAT 5875</t>
  </si>
  <si>
    <t>FATURA 5875 + CT-ES 9212, 9263, 9213, 9252, 9264 - FATURA DE ACORDO.: PED 1971  UREIA  ORCIVAL GOUVEIA GUIMARAES E OUTROS FAZENDA SANTA MARGARIDA / PED 1993  UREIA  ORCIVAL GOUVEIA GUIMARAES  FAZENDA CHAPADAO / PED 2024  UREIA  ORCIVAL GOUVEIA GUIMARAES FAZENDA CHAPADAO / PED 2025  UREIA  CARINA NEVES GUIMARAES  FAZENDA SORRISO</t>
  </si>
  <si>
    <t>FAT 5876</t>
  </si>
  <si>
    <t>FATURA 5876 + CT-ES 7190, 7196, 7213, 7198, 7212 - 1ª PERNA.: PED 1971  UREIA  ORCIVAL GOUVEIA GUIMARAES E OUTROS FAZENDA SANTA MARGARIDA / PED 1993  UREIA  ORCIVAL GOUVEIA GUIMARAES FAZENDA CHAPADAO / PED 2024  UREIA  ORCIVAL GOUVEIA GUIMARAES FAZENDA CHAPADAO</t>
  </si>
  <si>
    <t>NFS-e 116</t>
  </si>
  <si>
    <t>NFS-E 116 - ARMAZENAGEM DE 1.036,00 TONS - PERÍODO DE 31/12/2022 A 30/01/2023. (NFS 116 REFERENTE A ARMAZENAGEM EM SUBSTITUICAO A NFS 115 CANCELADA)</t>
  </si>
  <si>
    <t>REEMB. 19012022</t>
  </si>
  <si>
    <t>REEMBOLSO REF. COMPRA DE PLANTA PARA DECORACAO ESCRITORIO BRUNA</t>
  </si>
  <si>
    <t>S/ NF - BOL 10173119934</t>
  </si>
  <si>
    <t>S/ NF - FORNECEDOR: BOEMI STORE ARTE E DECORACAO (CNPJ 42.048.222/0001-24) - COMPRA DE QUADRO PARA ESCRITORIO BRUNA</t>
  </si>
  <si>
    <t>S/ NF - REC-18012023</t>
  </si>
  <si>
    <t>DESEPESA C/ AERONAVE - FORNECEDOR: ANDERSON DOS ANJOS RONCHI - SERVICO DE HANGARAGEM UMA PERNOITE DA AERONAVE</t>
  </si>
  <si>
    <t>DARF - IRRF - 12/2022</t>
  </si>
  <si>
    <t>GUIA DARF IRRF S FOLHA DE PAGTO - COMP. 12/2022</t>
  </si>
  <si>
    <t>AGENCIA NACIONAL DE TRANSPORTES TERRESTRES - ANTT</t>
  </si>
  <si>
    <t>EPSMA00020832022</t>
  </si>
  <si>
    <t>MULTA DE TRANSITO</t>
  </si>
  <si>
    <t>MULTA POR MULTA EXCESSO DE PESO X IC TRANSPORTES - Nº AUTO DE INFRACAO EPSMA00020832022 - PLACA AVA1136 – IC TRANSPORTES – PED 1399 SULFATO – NUTRIVERDE – NF7063 – FRETE REMETENTE. DESCONTO NA FATURA 285899.</t>
  </si>
  <si>
    <t>CREA 2023 (NELSON)</t>
  </si>
  <si>
    <t>CREA ANO 2023 - NELSON MANOEL DA SILVA FILHO (CPF 006.464.531-22)</t>
  </si>
  <si>
    <t>ICMS - DAEMS - NFe 857</t>
  </si>
  <si>
    <t>ICMS - NORMAL A VISTA DA OPERACAO - N. FISCAIS DE NS:005608387 REF. NFP-E/NFA-E(S) N.: 5608387 DT DE EMISSAO DA NOTA 18/01/2023</t>
  </si>
  <si>
    <t>237/INV 17 - NAVIOS CITRINE</t>
  </si>
  <si>
    <t>PAGAMENTO DE PRODUTO - CTR CAMBIO Nº 335299804 - 237/INV 17 - NAVIOS CITRINE</t>
  </si>
  <si>
    <t>238/INV 16 - NAVIOS CITRINE</t>
  </si>
  <si>
    <t>PAGAMENTO DE PRODUTO - CTR CAMBIO Nº 335299804 - PC 244/INV 22 - ZHONG CHENG - EQUIV. A 500TONS DE SAGRA - USD 265,00/T</t>
  </si>
  <si>
    <t>244/INV 22 - HYUNDAI PLATINUM</t>
  </si>
  <si>
    <t>PAGAMENTO DE PRODUTO - CTR CAMBIO Nº 335299804 - PC 244/INV 22 - TAXA 5,1945 - MV HYUNDAI PLATINUM (ZHONG CHENG) - EQUIV. A 96TONS DE MAP 12.61</t>
  </si>
  <si>
    <t>248/4151</t>
  </si>
  <si>
    <t>PAGAMENTO DE PRODUTO - PC 248/4151 - EQUIV. A 840TONS - $ 580,00/T - TX 5,2200</t>
  </si>
  <si>
    <t>249/4153</t>
  </si>
  <si>
    <t>REF INDUSTRIALIZACAO DO BAG DO PEDIDO PARA ATENDER CADORE - $ 6,00/T X 160T X 5,2200 - R$ 5.011,20</t>
  </si>
  <si>
    <t>PAGAMENTO DE PRODUTO - PC 249/4151 - EQUIV. A 160TONS - $ 580,00/T - TX 5,2200</t>
  </si>
  <si>
    <t>FLAVIO DE ALBUQUERQUE NOBREGA JUNIOR ASSESSORIA</t>
  </si>
  <si>
    <t>NFS-e 34</t>
  </si>
  <si>
    <t>NFS-E 34 - COMISSAO SOBRE VENDAS</t>
  </si>
  <si>
    <t>FAT 169/22</t>
  </si>
  <si>
    <t>FATURA 169 + CT-ES 2090, 2091, 2093, 2094, 2103, 2104, 2097, 2098, 2099, 2092, 2100, 2101, 2102, 2105, 2096 - 1ª PERNA.: PED 1973  NP10-41  ALEXANDRE AUGUSTIN E OUTRO EM RECUPERAÇÃO JUDICIAL FAZENDA TORRE I / PED 1974  NP10-40  ALEXANDRE AUGUSTIN E OUTRO EM RECUPERAÇÃO JUDICIAL  FAZENDA TORRE  V VI VII / PED 1976  NP10-41  ALEXANDRE AUGUSTIN  FAZENDA CRISTO REI / PED 1977  NP10-40  ALEXANDRE AUGUSTIN / PED 1978  NP10-40  ALEXANDRE AUGUSTIN  FAZENDA EL CAMINO I E I</t>
  </si>
  <si>
    <t>FAT 17524</t>
  </si>
  <si>
    <t>FATURA 17524 + CT-ES 287197, 287129 - 2ª PERNA.: PED 1958  UREIA  NUTRIVERDE IND. COM. IMP. E EXP. LTDA</t>
  </si>
  <si>
    <t>FAT 17525</t>
  </si>
  <si>
    <t>FATURA 17525 + CT-E 2157 - 1ª PERNA.: 2013  MAP1152  COPASUL COOPERATIVA AGRICOLA SUL MATOGROSSENSE</t>
  </si>
  <si>
    <t>FAT 178021</t>
  </si>
  <si>
    <t>FATURA 178021 + CT-ES 36029 E 36025 - 1ª PERNA.: PED 1718  SULFATO DE AMONIO GRANULADO  COPASUL COOPERATIVA AGRICOLA SUL MATOGROSSENSE / PED 1764  SULFATO  AGROPASTORIL JOTABASSO LTDA  FAZENDA JOTABASSO</t>
  </si>
  <si>
    <t>FAT 178022</t>
  </si>
  <si>
    <t>FATURA 178022 + CT-E 35959 - 1ª PERNA.: PED 1995  UREIA  IVANDRO BARCHET FAZENDA FERRADURA</t>
  </si>
  <si>
    <t>FAT 186079</t>
  </si>
  <si>
    <t>FATURA 186079 + CT-E 342919 - 1ª PERNA.: PED 1822   SULFATO  JOSE MILTON FALAVINHA E OUTROS</t>
  </si>
  <si>
    <t>FAT 36425</t>
  </si>
  <si>
    <t>FATURA 36425 + CT-E 57708 - 2ª PERNA.: PED 1822   SULFATO  JOSE MILTON FALAVINHA E OUTROS</t>
  </si>
  <si>
    <t>ICMS NORMAL - 12/2023</t>
  </si>
  <si>
    <t>ICMS NORMAL - SOBRE A NFE DE SAIDA - COMP.: 12/2023</t>
  </si>
  <si>
    <t>NFS-e 2480 (MV HORIZON 1)</t>
  </si>
  <si>
    <t>NFS-E 2480 - ARMAZENAGEM NAVIO HORIZON 1 - NP 10-45 - VOLUME: 9,30 TONS - PERIODO: 06/01/2023 A 04/02/2023</t>
  </si>
  <si>
    <t>12521/001</t>
  </si>
  <si>
    <t>NF 12521 - DESPESA COM COMBUSTIVEL AERONAVE</t>
  </si>
  <si>
    <t>DARF G.PREV. 12/2022</t>
  </si>
  <si>
    <t>DARF GUIA DE PREVIDENCIA S/ FOLHA DE PAGTO - COMP. 12/2022</t>
  </si>
  <si>
    <t>CRF 5952 - S/ NFS-e - 12/2022</t>
  </si>
  <si>
    <t>GUIA DARF CRF S/ NFS-E - 9994 - COMP. 12/2022</t>
  </si>
  <si>
    <t>CSRF 5952 - 12/2022</t>
  </si>
  <si>
    <t>IRRF 1708 - S/ NFS-e - 12/2022</t>
  </si>
  <si>
    <t>PAGAMENTO DE IRRF S/ NFS-E 9994 - COMP.: 12/2022</t>
  </si>
  <si>
    <t>IRRF 3280 - S/ NFS-e - 12/2022</t>
  </si>
  <si>
    <t>PAGAMENTO DE IRRF S/ NFS-E 10355 - COMP.: 12/2022</t>
  </si>
  <si>
    <t>ICMS DIFAL NORMAL - 12/2022</t>
  </si>
  <si>
    <t>IMPOSTOS S/ VENDAS</t>
  </si>
  <si>
    <t>ICMS DIFAL NORMAL - 12/2022 - NF 11566</t>
  </si>
  <si>
    <t>EXTRA CARGO ARMAZENS GERAIS LTDA</t>
  </si>
  <si>
    <t>NFS-e 810 (MV TAI KNIGHTHOOD)</t>
  </si>
  <si>
    <t>NFS-E 810 3º PERIODO DE ARMAZENAGEM DE 25/12 A 23/01/2023 - MV TAI KNIGHTHOOD - DI 22/1960460-7 - 45,703 MT X R$ 18,00 = R$ 822,65</t>
  </si>
  <si>
    <t>213/3917</t>
  </si>
  <si>
    <t>PAGAMENTO DO PRODUTO 62T SAGRA E 40T UREIA PROTEGIDA</t>
  </si>
  <si>
    <t>Ourofertil Nordeste Ltda</t>
  </si>
  <si>
    <t>259/PR0575</t>
  </si>
  <si>
    <t>PAGAMENTO DE PRODUTO - PC 259/PR0575 - EQUIV. A 47TONS DE UREIA - U$ 24.910,00 X 5,1965</t>
  </si>
  <si>
    <t>FAT 455358</t>
  </si>
  <si>
    <t>FATURA 455358 + CT-ES 8676 E 8677 - 1ª PERNA.: PED 2070  UREIA  SILVANDRO BARCHET  FAZENDA FERRADURA</t>
  </si>
  <si>
    <t>FAT 455821</t>
  </si>
  <si>
    <t>FATURA 455821 + CT-ES 1098411 E 1098419 - 2ª PERNA.: PED 2070  UREIA  SILVANDRO BARCHET  FAZENDA FERRADURA</t>
  </si>
  <si>
    <t>Internet Barracao</t>
  </si>
  <si>
    <t>INTERNET BARRACAO CHAPADA DOS GUIMARAES</t>
  </si>
  <si>
    <t>ORC.00001926</t>
  </si>
  <si>
    <t>DEVOLUCAO FINANCEIRA REFERENTE AO SALDO NAO CARREGADO - 6,130 TONS * $ 838,00T = $ 5.136,94 * 2,2091 = R$ 26.758,83</t>
  </si>
  <si>
    <t>PREFEITURA DE CAMPO GRANDE</t>
  </si>
  <si>
    <t>Alvara MS - 2023</t>
  </si>
  <si>
    <t>TAXA ALVARA MS  - ANO 2023</t>
  </si>
  <si>
    <t>246-268-269/PC 040/NFs 9-11-27-29-31</t>
  </si>
  <si>
    <t>PAGAMENTO REF. ESTIMATIVA NACIONALIZACAO: U$ 33,00/T = U$ 247.500,00 X 5,14 = R$ 1.272.150,00. CUSTOS REAIS NACIONALIZACAO: U$ 29,76/T. DIFERENCA DE U$ 3,24/T X 5,14 (R$ 16,65/T) = R$ 124.902,00 FICOU DE CREDITO DA NOVAFERTIL DENTRO DA BRA TRADING.</t>
  </si>
  <si>
    <t>FAT 129566</t>
  </si>
  <si>
    <t>FATURA 129566 + CT-ES 2576 E 2577 - 2ª PERNA.: PED 1765 SULFATO AGROPASTORIL JOTABASSO LTDA  FAZENDA JOTABASSO</t>
  </si>
  <si>
    <t>FAT 17586</t>
  </si>
  <si>
    <t>FATURA 17586 + CT-E 287345 - 2ª PERNA.: PED 1958  UREIA  NUTRIVERDE IND. COM. IMP. E EXP. LTDA</t>
  </si>
  <si>
    <t>FAT 17587</t>
  </si>
  <si>
    <t>FATURA 17587 + CTE 20399 - 2ª PERNA.: PED 2013  MAP1152  COPASUL COOPERATIVA AGRICOLA SUL MATOGROSSENSE</t>
  </si>
  <si>
    <t>FAT 50521</t>
  </si>
  <si>
    <t>FATURA 50521 + CT-ES 14944 E 14920 - 1ª PERNA.: PED 2030  SULFATO DE AMONIO GRANULADO  ALEXANDRE AUGUSTIN E OUTRO EM RECUPERAÇÃO JUDICIAL FAZENDA TORRE V VI VII / PED 2033  SULFATO DE AMONIO GRANULADO  ALEXANDRE AUGUSTIN FAZENDA EL CAMINO I E II</t>
  </si>
  <si>
    <t>CENTRO OESTE AGUA POTAVEL LTDA</t>
  </si>
  <si>
    <t>NF1156</t>
  </si>
  <si>
    <t>NF 1156 - COMPRA DE AGUA POTAVEL PARA BARRACAO</t>
  </si>
  <si>
    <t>AR FRIO COM. E SERV. DE AR CONDICIONADOS LTDA</t>
  </si>
  <si>
    <t>NFS-e 6900</t>
  </si>
  <si>
    <t>NFS-E 6900 - INSTALACAO AR-CONDICIONADO SALA ADMINISTRATIVO  ESCRITORIO MATRIZ.</t>
  </si>
  <si>
    <t>44942/001</t>
  </si>
  <si>
    <t>NF 44942 - DESPESA COM COMBUSTIVEL AERONAVE</t>
  </si>
  <si>
    <t>FAT 285552</t>
  </si>
  <si>
    <t>FATURA 285552 + CT-ES 62040, 62043, 62044, 62041, 62035, 62035 - 1ª PERNA.: PED 1764  SULFATO  AGROPASTORIL JOTABASSO LTDA  FAZENDA JOTABASSO / PED 1770  SULFATO  AGROPASTORIL JOTABASSO LTDA FAZENDA CONQUISTA / PED 1771  SULFATO  AGROPASTORIL JOTABASSO LTDA  FAZENDA CONQUISTA</t>
  </si>
  <si>
    <t>NFS-e 7600 (MV TAI STRIDE)</t>
  </si>
  <si>
    <t>NFS-E 7600 (MV TAI STRIDE) - COB. REFERENTE ARMAZENAGEM - MV TAI STRIDE - LOTE: 0951/22B - DI: 22/2274550-0 - PERIODO: 18/01/2023 A 01/02/2023</t>
  </si>
  <si>
    <t>Nº DA CONTA: 0419368287 - NF 21222183/01/2023 - COMP.: 01/2023 - PERIODO: 02/12/2022 A 01/01/2023</t>
  </si>
  <si>
    <t>NFS-e 13774 (Plantefertil)</t>
  </si>
  <si>
    <t>NFS-E 13774 (PLANTEFERTIL) - MANUTENCAO DO SISTEMA CONTABIL - EMPRESA PLANTE FERTIL - COMP.: 01/2023</t>
  </si>
  <si>
    <t>231/INV 1442022 - LB ENERGY</t>
  </si>
  <si>
    <t>231/INV 1442022 - LB ENERGY - DESPESA COM DEMURRAGE - INVOICE EBL0122023</t>
  </si>
  <si>
    <t>247/4150</t>
  </si>
  <si>
    <t>PAGAMENTO DE PRODUTO - PC 247/4150 - 50TONS DE UREIA - $ 300.300,00 * TX 5,1050 = R$ 1.533.031,50</t>
  </si>
  <si>
    <t>263/PR582</t>
  </si>
  <si>
    <t>PAGAMENTO DE PRODUTO - PC 263/PR582 - EQUIV. A 1.400T DE KCL - $ 537,00/T - TAXA TRAV. 5,0995</t>
  </si>
  <si>
    <t>264/PR583</t>
  </si>
  <si>
    <t>PAGAMENTO DE PRODUTO - PC 264/PR583 - EQUIV. A 600T DE KCL - $ 537,00/T - TAXA TRAV. 5,0995</t>
  </si>
  <si>
    <t>FAT 5934</t>
  </si>
  <si>
    <t>FATURA 5934 + CT-E 19536 - 2ª PERNA.: PED 2090 KCL  JOSE ROBERTO MACHADO FANTASIA: FAZENDA MACHADO</t>
  </si>
  <si>
    <t>FAT 5935</t>
  </si>
  <si>
    <t>FATURA 5935 + CT-ES 819, 820, 817, 818 - 1ª PERNA.: PED 2082 NP 11-44 ADAIR VENDRUSCOLO E OUTROS FAZENDA RECANTO / PED 2083 NP 11-44 ADAIR VENDRUSCOLO FAZENDA RIO AZUL / PED 2084 NP 11-44 ADAIR VENDRUSCOLO FAZENDA SAO VICENTE</t>
  </si>
  <si>
    <t>FAT 5936</t>
  </si>
  <si>
    <t>FATURA 5936 + CT-ES 9392, 9379, 9394, 9376, 9375, 9395 - 1ª PERNA.: PED 1971 UREIA ORCIVAL GOUVEIA GUIMARAES E OUTROS FAZENDA SANTA MARGARIDA / PED 2024 UREIA ORCIVAL GOUVEIA GUIMARAES FAZENDA CHAPADAO</t>
  </si>
  <si>
    <t>FAT 5937</t>
  </si>
  <si>
    <t>FATURA 5937 + CT-ES 7220, 7247, 7242, 7243 - FATURA DE ACORDO.: PED 2025 UREIA CARINA NEVES GUIMARAES  FAZENDA SORRISO / PED 1971 UREIA ORCIVAL GOUVEIA GUIMARAES E OUTROS FAZENDA SANTA MARGARIDA</t>
  </si>
  <si>
    <t>FAT 17683</t>
  </si>
  <si>
    <t>FATURA 17683 + CTES 2163, 2162 - 1ª PERNA.: PED 2070  UREIA  SILVANDRO BARCHET  FAZENDA FERRADURA</t>
  </si>
  <si>
    <t>FAT - 5247106</t>
  </si>
  <si>
    <t>FAT 5247106 - TARIFA DE VOO - COMP.: 12/2022</t>
  </si>
  <si>
    <t>NFS-e 259628</t>
  </si>
  <si>
    <t>NFS-E 259628 - VALE REFEICAO PARA COLABORADORES - NRO PEDIDO.: 30692774/23 - COMP.: 01/2023</t>
  </si>
  <si>
    <t>NFS-e 14560 (MV HONOR DIVA)</t>
  </si>
  <si>
    <t>NFS-E 14560 (MV HONOR DIVA) - CARREGAMENTO PRODUTO: SULFATO DE AMONIA 21% - GRANULADO CE: 162205315796595 - BL: JT12 - QUANTIDADE: 1050T</t>
  </si>
  <si>
    <t>NFS-e 14569 (MV HONOR DIVA)</t>
  </si>
  <si>
    <t>NFS-E 14569 (MV HONOR DIVA) - DESCARGA PRODUTO: SULFATO DE AMONIA 21% - GRANULADO CE: 162205315796595 - BL: JT12 - QUANTIDADE: 1050T</t>
  </si>
  <si>
    <t>265/5611 E 5613</t>
  </si>
  <si>
    <t>PAGAMENTO DE PRODUTO - PC 265/5611 E 5613 - EQUIV. A 710 TONS DE KCL - $ 575,00/T - TAXA 5,0800</t>
  </si>
  <si>
    <t>FAT 17727</t>
  </si>
  <si>
    <t>FATURA 17727 + CTES 2170, 2168, 2169 - 1ª PERNA.: PED 2070  UREIA  SILVANDRO BARCHET  FAZENDA FERRADURA</t>
  </si>
  <si>
    <t>FAT 786</t>
  </si>
  <si>
    <t>FATURA 786 + CT-ES 10674, 10709, 10692, 10689, 10702, 10611, 10706, 10774, 10712, 10695, 10687, 10711, 10697, 10703, 10685, 10715, 10686, 10673, 10713, 10683, 10676, 10716, 10786, 10710, 10682, 10705, 10708, 10698, 10714, 10762, 10707, 10612, 10758, 10701, 10610, 10704, 10694, 10672, 10677, 10696, 10684, 10776, 10763 - 1ª E 2ª PERNA.: PED 2048  SSP21%  RENE EUGENIO MIGLIAVACCA FAZENDA TAQUARA / PED 2049  SSP21%  RENE EUGENIO MIGLIAVACCA FAZENDA CMI / PED 2050  SSP21%  RENE EUGENIO MIGLIAVACCA FAZENDA BAETA PARTE A - PARCELA 1</t>
  </si>
  <si>
    <t>FAT 787</t>
  </si>
  <si>
    <t>FATURA 787 + CT-ES 10644, 10628, 10693, 10645 - 2ª PERNA.: PED 2047  SSP21%  ADAIR VENDRUSCOLO E OUTROS FAZENDA RECANTO</t>
  </si>
  <si>
    <t>CSLL - 02/2020 (2084)</t>
  </si>
  <si>
    <t>IMPOSTOS (IRPJ e CSLL)</t>
  </si>
  <si>
    <t>CSLL</t>
  </si>
  <si>
    <t>CSLL – 02/2020 (2084) - SALDO DE TRIBUTOS A RECOLHER DO ANO DE 2020</t>
  </si>
  <si>
    <t>CSLL - 03/2020 (2084)</t>
  </si>
  <si>
    <t>CSLL – 03/2020 (2084) - SALDO DE TRIBUTOS A RECOLHER DO ANO DE 2020</t>
  </si>
  <si>
    <t>CSLL - 06/2020 (2084)</t>
  </si>
  <si>
    <t>CSLL – 06/2020 (2084) - SALDO DE TRIBUTOS A RECOLHER DO ANO DE 2020</t>
  </si>
  <si>
    <t>IRPJ ? 02/2020 (2362)</t>
  </si>
  <si>
    <t>IRPJ</t>
  </si>
  <si>
    <t>IRPJ – 02/2020 (2362) - SALDO DE TRIBUTOS A RECOLHER DO ANO DE 2020</t>
  </si>
  <si>
    <t>IRPJ ? 03/2020 (2362)</t>
  </si>
  <si>
    <t>IRPJ – 03/2020 (2362) - SALDO DE TRIBUTOS A RECOLHER DO ANO DE 2020</t>
  </si>
  <si>
    <t>IRPJ ? 06/2020 (2362)</t>
  </si>
  <si>
    <t>IRPJ – 06/2020 (2362) - SALDO DE TRIBUTOS A RECOLHER DO ANO DE 2020</t>
  </si>
  <si>
    <t>IRPJ ? 11/2020 (2362)</t>
  </si>
  <si>
    <t>IRPJ – 11/2020 (2362) - SALDO DE TRIBUTOS A RECOLHER DO ANO DE 2020</t>
  </si>
  <si>
    <t>DARF PREV. - 13º SALARIO</t>
  </si>
  <si>
    <t>YASMIN MULINARI BERTOLDO</t>
  </si>
  <si>
    <t>RESCISAO</t>
  </si>
  <si>
    <t>RECISAO CONTRATUAL</t>
  </si>
  <si>
    <t>RESCISAO SALARIAL</t>
  </si>
  <si>
    <t>FRANCISCO ANTONIO RIZZO NETO</t>
  </si>
  <si>
    <t>NFS-e 53</t>
  </si>
  <si>
    <t>NFS-E 53 - COMISSAO SOBRE VENDAS</t>
  </si>
  <si>
    <t>251/12384</t>
  </si>
  <si>
    <t>PAGAMENTO DE PRODUTO -  PC 251/12384 - PC 410TONS DE UREIA - $ 218.940,00 - TX 5,1030 - R$ 1.117.250,82</t>
  </si>
  <si>
    <t>232/4065</t>
  </si>
  <si>
    <t>PAGAMENTO DE PRODUTO - PC 232/4065 - EQUIV. A 333T DE UREIA - $ 600,00/T ENCONTRO DE CONTAS PEDIDOS 4065/4083 (INTERFERTIL PARA NOVAFERTIL) E 1951 (NOVAFERTIL PARA INTERFERTIL). (CONSIDERANDO TAXA 5,12 – NA TELA AGORA 5,1084 E PTAX 5,0767) INTERFÉRTIL DEVE NOVAFERTIL – R$ 1.280.022,45 (PEDIDO TRAVADO EM OUTUBRO 2022; RELATORIO DE FATURAMENTO EM ANEXO) DIFERENÇA R$ 143,382,45 ESSE VALOR QUE FICOU DE DIFERENÇA PODE SER UTILIZADO PARA BAIXAS FUTURAS (ACERTO DE ARMAZENAGEM),ENTRETANTO O TOTAL DE R$ 1.136.640,00 TEM QUE TRANSITAR ENTRE AS CONTAS. VAMOS PAGA-LOS E SOLICITAMOS DEVOLUCAO QUE LANCAREMOS COMO ADIANTAMENTO DO PAGAMENTO DO PEDIDO 1951.</t>
  </si>
  <si>
    <t>236/4083</t>
  </si>
  <si>
    <t>PAGAMENTO DE PRODUTO - PC 236/4083 - EQUIV. A 37T DE UREIA - $ 600,00/T ENCONTRO DE CONTAS PEDIDOS 4065/4083 (INTERFERTIL PARA NOVAFERTIL) E 1951 (NOVAFERTIL PARA INTERFERTIL). (CONSIDERANDO TAXA 5,12 – NA TELA AGORA 5,1084 E PTAX 5,0767) INTERFÉRTIL DEVE NOVAFERTIL – R$ 1.280.022,45 (PEDIDO TRAVADO EM OUTUBRO 2022; RELATORIO DE FATURAMENTO EM ANEXO) DIFERENÇA R$ 143,382,45 ESSE VALOR QUE FICOU DE DIFERENÇA PODE SER UTILIZADO PARA BAIXAS FUTURAS (ACERTO DE ARMAZENAGEM), ENTRETANTO O TOTAL DE R$ 1.136.640,00 TEM QUE TRANSITAR ENTRE AS CONTAS. VAMOS PAGA-LOS E SOLICITAMOS DEVOLUCAO QUE LANCAREMOS COMO ADIANTAMENTO DO PAGAMENTO DO PEDIDO 1951.</t>
  </si>
  <si>
    <t>245/4148</t>
  </si>
  <si>
    <t>PAGAMENTO DE PRODUTO - PC 245/4148 - EQUIV A 250T DE KCL - R$ 2.987,00/T</t>
  </si>
  <si>
    <t>DELL COMPUTADORES DO BRASIL LTDA</t>
  </si>
  <si>
    <t>NF4911121</t>
  </si>
  <si>
    <t>IMOBILIZADO</t>
  </si>
  <si>
    <t>COMPUTADORES E PERIFERICOS</t>
  </si>
  <si>
    <t>NFE 4911121_R$ 13.381,41 + NFS-E 202300001999361_R$ 419,92 - COMPRA DE 3 NOTEBOOKS - SETORES: CONTABIL / FATURAMENTO / OPERACOES 1</t>
  </si>
  <si>
    <t>NFS-e 202300001999361</t>
  </si>
  <si>
    <t>NFS-E 202300001999361_R$ 419,92 + NFE 4911121_R$ 13.381,41 - COMPRA DE 3 NOTEBOOKS - SETORES: CONTABIL / FATURAMENTO / OPERACOES 1</t>
  </si>
  <si>
    <t>FAT 21140</t>
  </si>
  <si>
    <t>FATURA 21140 + CT-E 3996 - 1ª PERNA.: 2007  UREIA  ROGERIO LUIS HOFFMANN  FAZENDA CRIATIVA</t>
  </si>
  <si>
    <t>FAT 21166</t>
  </si>
  <si>
    <t>FATURA 21166 + CT-ES 95803, 95807, 95809 - 2ª PERNA.: PED 2065  KCL  COOPERATIVA AGROINDUSTRIAL DOS PRODUTORES RURAIS DO SUDOESTE GOIANO</t>
  </si>
  <si>
    <t>FAT 21167</t>
  </si>
  <si>
    <t>FATURA 21167 + CT-ES 4001, 4004, 4002, 4003 - 1ª PERNA.: 2065  KCL  COOPERATIVA AGROINDUSTRIAL DOS PRODUTORES RURAIS DO SUDOESTE GOIANO</t>
  </si>
  <si>
    <t>FAT 456439</t>
  </si>
  <si>
    <t>FATURA 456439 + CT-E 8727 - 1ª PERNA.: 2083  NP 11-44  ADAIR VENDRUSCOLO FAZENDA RIO AZUL</t>
  </si>
  <si>
    <t>FAT 457062</t>
  </si>
  <si>
    <t>FATURA 457062 + CT-E 1100749 - 1ª PERNA.: PED 2083  NP 11-44  ADAIR VENDRUSCOLO FAZENDA RIO AZUL</t>
  </si>
  <si>
    <t>FAT 285673</t>
  </si>
  <si>
    <t>FATURA 285673 + CTES 36728, 36735, 36736 - 1ª PERNA.: 2041  UREIA  ADRIANO LOEFF FAZENDA ELO III</t>
  </si>
  <si>
    <t>FAT 285674</t>
  </si>
  <si>
    <t>FATURA 285674 + CTES 1852, 1853, 1854, 1855. 2ª PERNA.: 2041  UREIA  ADRIANO LOEFF FAZENDA ELO III</t>
  </si>
  <si>
    <t>FAT 285698</t>
  </si>
  <si>
    <t>FATURA 285698 + CTE 36720 1ª PERNA. 2041 UREIA ADRIANO LOEFF FAZENDA ELO III</t>
  </si>
  <si>
    <t>FAT 285699</t>
  </si>
  <si>
    <t>FATURA 285699 + CTE 36683 2ª PERNA. 2014  KCL  COPASUL COOPERATIVA AGRICOLA SUL MATOGROSSENSE  COPASUL NAVIRAI</t>
  </si>
  <si>
    <t>FAT 285700</t>
  </si>
  <si>
    <t>FATURA 285700 + CTE 36683 1ª PERNA. 2014  KCL  COPASUL COOPERATIVA AGRICOLA SUL MATOGROSSENSE  COPASUL NAVIRAI</t>
  </si>
  <si>
    <t>S/ NF - 300123</t>
  </si>
  <si>
    <t>S/ NF - 300123 - FORNECEDOR: MP TAXI ED - CARTAO DE DEBITO</t>
  </si>
  <si>
    <t>CRF 12/2023</t>
  </si>
  <si>
    <t>CRF 12/2023 - REFERENTE A NFS-E  Nº 286969 DA FILIAL MS</t>
  </si>
  <si>
    <t>Tx Canc. NF 9679</t>
  </si>
  <si>
    <t>CANCELAMENTO EXTEMPORANEO DA NF 9679 QUE SUBSTITUI A NF 9684</t>
  </si>
  <si>
    <t>NFS-e 7615 (MV TAI STRIDE)</t>
  </si>
  <si>
    <t>NFS-E 7615 (MV TAI STRIDE) - COB REF ENVASE DE BIG BAG - DI: 22/2274550-0 - PERIODO 01/01/2023 A 15/01/2023</t>
  </si>
  <si>
    <t>2895/001</t>
  </si>
  <si>
    <t>NF 2895 - DESPESA COM BIG BAG</t>
  </si>
  <si>
    <t>19817/001</t>
  </si>
  <si>
    <t>NF 19817 - DESPESA COM ABASTECIMENTO  AERONAVE</t>
  </si>
  <si>
    <t>REF. UC 6/2744284-7 - CONTA ENERGIA ESCRITORIO CUIABA - SALA 07 - NF 3351354 / MATRICULA 2744284-2023-1-5</t>
  </si>
  <si>
    <t>FAT DECEA 4051815</t>
  </si>
  <si>
    <t>FATURA 4051815 - TARIFA DECEA - VOOS REALIZADOS - COMP.: 12/2022</t>
  </si>
  <si>
    <t>44987/001</t>
  </si>
  <si>
    <t>NF 44987 - DESPESA COM COMBUSTIVEL AERONAVE</t>
  </si>
  <si>
    <t>NFS-e 1959 (MV Kallisti GS)</t>
  </si>
  <si>
    <t>NFS-E 1959 (MV KALLISTI GS) - RECEBIMENTO/EXPEDIÇÃO/ARMAZENAGEM 30 DIAS - 19/01/23 À 18/02/23 PRODUTO KCL - NAVIO KALLISTI GS - QUANTIDADE MOVIMENTADA 2.484,700 TONS - VALOR P/ TON = R$ 18,00</t>
  </si>
  <si>
    <t>NFS-e 1960 (MV Navio Kallisti GS)</t>
  </si>
  <si>
    <t>NFS-E 1960 - RECEBIMENTO/EXPEDIÇÃO/ARMAZENAGEM 30 DIAS - 19/01/23 À 18/02/23 - PRODUTO KCL - NAVIO KALLISTI GS - QUANTIDADE MOVIMENTADA 1.463,00 TONS - VALOR P/ TON = R$ 18,00</t>
  </si>
  <si>
    <t>NFS-e 1961 (MV Kallisti GS)</t>
  </si>
  <si>
    <t>NFS-E 1961 - RECEBIMENTO/EXPEDIÇÃO/ARMAZENAGEM 30 DIAS - 19/01/23 À 18/02/23 - PRODUTO KCL - NAVIO KALLISTI GS - QUANTIDADE MOVIMENTADA 37,00 TONS - VALOR P/ TON = R$ 18,00</t>
  </si>
  <si>
    <t>NFS-e 1962 (MV Kallisti GS)</t>
  </si>
  <si>
    <t>NFS-E 1962 - ACERTO DE PESO - NAVIO KALLISTI GS - PRODUTO KCL - QUANTIDADE - 68 CAMINHÕES - VALOR UNIT.: R$ 200,00</t>
  </si>
  <si>
    <t>243/1388</t>
  </si>
  <si>
    <t>PAGAMENTO DE PRODUTO - PED 243/1388 EQUIV. A 600T DE MAP - $ 729,00/T - TAXA TRAV. 5,0900. ESSE PEDIDO TEVE O FATURAMENTO ANTECIPADO A TAXA DE 5,3183 - VARIACAO PASSIVA R$ 99.858,42</t>
  </si>
  <si>
    <t>REEMB-01/2023</t>
  </si>
  <si>
    <t>REEMBOLSO REF. DESPESA COM TELEFONE/INTERNET</t>
  </si>
  <si>
    <t>PRO-LABORE - 01/2023</t>
  </si>
  <si>
    <t>PRO-LABORE - COMP. 01/2023</t>
  </si>
  <si>
    <t>DL - 01/2023</t>
  </si>
  <si>
    <t>DL - COMP. 01/2023</t>
  </si>
  <si>
    <t>FOLHA-01/2023 + 14º Salario</t>
  </si>
  <si>
    <t>14ª SALARIO</t>
  </si>
  <si>
    <t>ORDENADOS E SALARIOS - COMP. 01/2023 + 14º SALARIO</t>
  </si>
  <si>
    <t>FAT 939</t>
  </si>
  <si>
    <t>FATURA 939 + CTES 159, 158, 155, 173, 182, 170, 176, 174 – R$30.214,00 – MT 939, 2ª PERNA. 2028  SULFATO DE AMONIO GRANULADO  ALEXANDRE AUGUSTIN E OUTRO EM RECUPERAÇÃO JUDICIAL  FAZENDA TORRE I 2029  SULFATO DE AMONIO GRANULADO  ALEXANDRE AUGUSTIN E OUTRO FAZENDA PONTALZINHO 2030  SULFATO DE AMONIO GRANULADO  ALEXANDRE AUGUSTIN E OUTRO EM RECUPERAÇÃO JUDICIAL FAZENDA TORRE V VI VII 2031  SULFATO DE AMONIO GRANULADO  ALEXANDRE AUGUSTIN  FAZENDA CRISTO REI 2032  SULFATO DE AMONIO GRANULADO  ALEXANDRE AUGUSTIN</t>
  </si>
  <si>
    <t>FAT 940</t>
  </si>
  <si>
    <t>FATURA 940 + CT-ES 3886, 3891, 3880, 3861, 3960, 3934, 3942, 3895, 3860 940, 1ª PERNA. 2028  SULFATO DE AMONIO GRANULADO  ALEXANDRE AUGUSTIN E OUTRO EM RECUPERAÇÃO JUDICIAL  FAZENDA TORRE I 2029  SULFATO DE AMONIO GRANULADO  ALEXANDRE AUGUSTIN E OUTRO FAZENDA PONTALZINHO 2030  SULFATO DE AMONIO GRANULADO  ALEXANDRE AUGUSTIN E OUTRO EM RECUPERAÇÃO JUDICIAL FAZENDA TORRE V VI VII 2031  SULFATO DE AMONIO GRANULADO  ALEXANDRE AUGUSTIN  FAZENDA CRISTO REI 2032  SULFATO DE AMONIO GRANULADO  ALEXANDRE AUGUSTIN 2033  SULFATO DE AMONIO GRANULADO  ALEXANDRE AUGUSTIN FAZENDA EL CAMINO I E II</t>
  </si>
  <si>
    <t>FAT 285899</t>
  </si>
  <si>
    <t>FATURA 285899_R$ 18.700,00 (-) R$ 164,73_R$ 18.535,27 + CT-ES 36859 E 36860 DESCONTO DE R$ 164,73 REF. PAGTO DE MULTA DA IC TRANSPORTES 1ª PERNA.  2042 UREIA ADRIANO LOEFF  FAZENDA SANTA THERESE</t>
  </si>
  <si>
    <t>FAT 285900</t>
  </si>
  <si>
    <t>FATURA 285900 + CT-ES 1870 E 1871 2ª PERNA.  2042 UREIA ADRIANO LOEFF  FAZENDA SANTA THERESE</t>
  </si>
  <si>
    <t>FAT 6011</t>
  </si>
  <si>
    <t>FATURA 6011 + CT-E 825 2084 NP 11-44 ADAIR VENDRUSCOLO FAZENDA SÃO VICENTE</t>
  </si>
  <si>
    <t>FAT 6012</t>
  </si>
  <si>
    <t>FATURA 6012 + CT-E 19557, 19560, 19566, 19559 2ª PERNA 2082 NP 11-44 ADAIR VENDRUSCOLO E OUTROS FAZENDA RECANTO 2083 NP 11-44 ADAIR VENDRUSCOLO FAZENDA RIO AZUL 2084 NP 11-44 ADAIR VENDRUSCOLO FAZENDA SÃO VICENTE</t>
  </si>
  <si>
    <t>FAT 6015</t>
  </si>
  <si>
    <t>FATURA 6015 + CT-ES 9419, 9420, 9417, 9424, 9432 1ª PERNA.  1971 UREIA ORCIVAL GOUVEIA GUIMARAES E OUTROS FAZENDA SANTA MARGARIDA 2025 UREIA CARINA NEVES GUIMARAES  FAZENDA SORRISO 2026 UREIA TIAGO PIAZZA CARLOTT FAZENDA CAMPO VERDE</t>
  </si>
  <si>
    <t>FAT 6016</t>
  </si>
  <si>
    <t>FATURA 6016 + CT-ES 7289, 7258, 7283, 7259, 7288, 7257 2ª PERNA. 1971 UREIA ORCIVAL GOUVEIA GUIMARAES E OUTROS FAZENDA SANTA MARGARIDA 2024 UREIA ORCIVAL GOUVEIA GUIMARAES FAZENDA CHAPADAO 2025 UREIA CARINA NEVES GUIMARAES  FAZENDA SORRISO 2026 UREIA TIAGO PIAZZA CARLOTT FAZENDA CAMPO VERDE</t>
  </si>
  <si>
    <t>FAT 17812</t>
  </si>
  <si>
    <t>FATURA 17812 + CTES 287995, 288072, 288070, 288211, 288210, 288203, 288202, 288201 2070  UREIA  SILVANDRO BARCHET  FAZENDA FERRADURA</t>
  </si>
  <si>
    <t>FAT 17813</t>
  </si>
  <si>
    <t>FATURA 17813 + CTES 2174, 2179, 2176, 2177 – R$14.954,40 – MT 2070  UREIA  SILVANDRO BARCHET  FAZENDA FERRADURA</t>
  </si>
  <si>
    <t>FAT 17814</t>
  </si>
  <si>
    <t>FATURA 17814 + CTES 2178, 2180, 2183 2033  SULFATO DE AMONIO GRANULADO  ALEXANDRE AUGUSTIN FAZENDA EL CAMINO I E II 2084  NP 11-44  ADAIR VENDRUSCOLO FAZENDA SÃO VICENTE</t>
  </si>
  <si>
    <t>NFS-E 50 (MV KITAKAMI)</t>
  </si>
  <si>
    <t>NFS-E 50 - ARMAZENAGEM DE 493,391TON DE SULFATO DE AMONIO, NAVIO KITAKAMI, 9º PERIODO 19/01 A 02/02/23, DI 22/1612176-1</t>
  </si>
  <si>
    <t>S/NF - 01/2023 - FORNECEOR: LETICIA BRITES - REF. SERVICOS DE LIMPEZA DO ESCRITORIO DE CUIABA.</t>
  </si>
  <si>
    <t>SPE CONCESSIONARIA AEROESTE AEROPORTOS S.A.</t>
  </si>
  <si>
    <t>NFS-e 202300000000048</t>
  </si>
  <si>
    <t>NFS-E 202300000000048 - TARIFA DE POUSO</t>
  </si>
  <si>
    <t>DIRETORIA</t>
  </si>
  <si>
    <t>DL SOCIO</t>
  </si>
  <si>
    <t>DL SOCIOS</t>
  </si>
  <si>
    <t>DL SOCIOS - DEPOSITO NA CONTA DO LUCIANO REF. PAGTO DO 14º SALARIO DO WALDIR NAVARRO APOENA R$ 2.916,665 / LUCIANO R$ 2.916,665</t>
  </si>
  <si>
    <t>ORDENADOS E SALARIOS - COMP. 01/2023 + BONIFICACAO 14º SALARIO</t>
  </si>
  <si>
    <t>FOLHA-01/2023</t>
  </si>
  <si>
    <t>ORDENADOS E SALARIOS - COMP. 01/2023</t>
  </si>
  <si>
    <t>ORDENADOS E SALARIOS - COMP. 01/2023 + 14º SALARIO PROPORCIOANAL A DATA DE ADMISSAO</t>
  </si>
  <si>
    <t>PLASLOPES COMERCIO LTDA</t>
  </si>
  <si>
    <t>NF 13078 PR</t>
  </si>
  <si>
    <t>NF 13078 PR - LACRE ESCADINHA (EMISSAO CNPJ NOVAFERTIL - CURITIBA/PR)</t>
  </si>
  <si>
    <t>S/NF - 01/2023 - REF. SERVICO DE EMISSAO DE NF NOS DIA 28/01 E 29/01/2023 (FDS)</t>
  </si>
  <si>
    <t>FAT 17861</t>
  </si>
  <si>
    <t>FATURA 17861 + CT-ES 288221/ 1, 288225/ 1  - 2ª PERNA:  2070  UREIA  SILVANDRO BARCHET  FAZENDA FERRADURA / 2084  NP 11-44  ADAIR VENDRUSCOLO FAZENDA SAO VICENTE</t>
  </si>
  <si>
    <t>FAT 17862</t>
  </si>
  <si>
    <t>FATURA 17862 + CT-ES 2185 E 2186 1ª PERNA. 2084  NP 11-44  ADAIR VENDRUSCOLO FAZENDA SÃO VICENTE</t>
  </si>
  <si>
    <t>NF1013</t>
  </si>
  <si>
    <t>NF 1013 - DESPESA COM COMBUSTIVEL</t>
  </si>
  <si>
    <t>NF 21542</t>
  </si>
  <si>
    <t>NF 21542 (C.CREDITO) DESPESA COM COMBUSTIVEL ANDERSON</t>
  </si>
  <si>
    <t>NF21664</t>
  </si>
  <si>
    <t>NF 21664 - DESP. COM COMBUSTIVEL</t>
  </si>
  <si>
    <t>NF1070445</t>
  </si>
  <si>
    <t>NF 1070445 - DESPESA BARRACAO</t>
  </si>
  <si>
    <t>NFC-E 12143 (C.CREDITO)</t>
  </si>
  <si>
    <t>DESPESAS ADMINISTRATIVAS - NFC-E 12143 (C.CREDITO) - DESPESA COM AGUA MINERAL - FORN. DLIMAS DISTRIBUIDORA LTDA - ANDERSON</t>
  </si>
  <si>
    <t>NFS-E 23122022</t>
  </si>
  <si>
    <t>NFS-E 23122022 - FORNECEDOR ODSON R R DA SILVA - CENTREMIX - DESPESA USO E CONSUMO CARTAO ANDERSON</t>
  </si>
  <si>
    <t>NFC-E 177 (C. CREDITO)</t>
  </si>
  <si>
    <t>NFC-E 177 (C. CREDITO) - FORNECEDOR: LOGGODIGITAL CUIABA BR_AQUILA SOLUCAO E COM. - DESPESA COM REFEICAO</t>
  </si>
  <si>
    <t>S/ NF C. CREDITO - FORNECEDOR: LA SIESTA INCORPORACOERONDONOPOLIS BR - DESP. COM HOSPEDAGEM. (NAO TEM DOCUMENTO)</t>
  </si>
  <si>
    <t>NFC-E 14911 (C. CREDITO)</t>
  </si>
  <si>
    <t>NFC-E 14911 (C. CREDITO) - FORNECEDOR: RESTAURANTE DO PEDRINH PRIMAVERADO BR - DESPESA COM REFEICAO</t>
  </si>
  <si>
    <t>S/ NF C. CREDITO - FORNECEDOR: LOCALIZA RAC ACJAR20 PORTO ALEGREBR</t>
  </si>
  <si>
    <t>NFC-E - 186378 (C.CREDITO)</t>
  </si>
  <si>
    <t>DESPESAS ADMINISTRATIVAS - NFC-E - 186378 (C.CREDITO) - DESPESA USO CONSUMO - FORNEC. CACAU SHOW (SANTIAGO COMERCIO DE ALIMENTOS) - VINICIUS</t>
  </si>
  <si>
    <t>NFC-E - 231423 (C.CREDITO)</t>
  </si>
  <si>
    <t>DESPESAS ADMINISTRATIVAS - NFC-E - 231423 (C.CREDITO) - DESPESA COM ALIMENTACAO FORNEC. BIG LAR - VINICIUS</t>
  </si>
  <si>
    <t>NFC-E - 70277 (C. CREDITO)</t>
  </si>
  <si>
    <t>DESPESAS ADMINISTRATIVAS - NFC-E - 70277 (C. CREDITO) - DESPESA COM AGUA MINERAL - SEVEN ADM E PARTICIPACAO-VINICIUS</t>
  </si>
  <si>
    <t>NFC-E 69877 (C. CREDITO)</t>
  </si>
  <si>
    <t>DESPESAS ADMINISTRATIVAS - NFC-E 69877 - DESPESA COM AGUA MINERAL - FORNE. SEVEN ADM E PARTICIPACAO LTDA NOVOTEL C.G - VINICIUS</t>
  </si>
  <si>
    <t>REC - 15012023 (C. CREDITO)</t>
  </si>
  <si>
    <t>REC - 15012023 (C. CREDITO) - DESPESA USO E CONSUMO - FORNE. ANTONIO NAZARENO LUCAS DO RIO BR</t>
  </si>
  <si>
    <t>ANSERVE COMERCIO DE BEBIDAS E ALIMENTOS LTDA</t>
  </si>
  <si>
    <t>NF10515</t>
  </si>
  <si>
    <t>NF 10515 - COMPRA PARA AERONAVE</t>
  </si>
  <si>
    <t>REC - 09012023 (C. CREDITO)</t>
  </si>
  <si>
    <t>REC - 09012023 (C. CREDITO) - DESP. COM HOSPEDAGEM - FORNEC. NOTEL HOTEL E RESORTS - VINICIUS</t>
  </si>
  <si>
    <t>REC - 12012023 (C. CREDITO)</t>
  </si>
  <si>
    <t>REC - 12012023 (C. CREDITO) - DESPESA COM HOSPEDAGEM - FORNE. NOVOTEL CAMPO GRANDE - VINICIUS</t>
  </si>
  <si>
    <t>REC - 120123 (C. CREDITO)</t>
  </si>
  <si>
    <t>REC - 120123 (C. CREDITO) - DESPESA COM HOSPEDAGEM - FORNE. NOVOTEL CAMPO GRANDE - VINICIUS</t>
  </si>
  <si>
    <t>NFS-E 269 (C.CREDITO)</t>
  </si>
  <si>
    <t>NFS-E 269 (C.CREDITO)-DESPESA COM HOSPEDAGEM - ANDERSON</t>
  </si>
  <si>
    <t>TRANSAMERICA LUCAS DO RIO VERDE - SCP</t>
  </si>
  <si>
    <t>NFS-E 20230000000336</t>
  </si>
  <si>
    <t>NFS-E 20230000000336 - DESPESAS COM HOSPEDAGEM - C. CREDITO VINICIUS BB</t>
  </si>
  <si>
    <t>NFC-E - 49380 (C. CREDITO)</t>
  </si>
  <si>
    <t>NFC-E - 49380 (C. CREDITO)- DESPESA COM ALIMENTACAO - FORN. VARANDAS RESTAURANTE - VINICIUS</t>
  </si>
  <si>
    <t>NFC-E - 70245 (C. CREDITO)</t>
  </si>
  <si>
    <t>NFC-E - 70277 (C. CREDITO) - DESPESA COM ALIMENTACAO - FORNE. SEVEN ADM ( NOVOTEL CG) - VINICIUS</t>
  </si>
  <si>
    <t>NFC-E 20491 (C. CREDITO)</t>
  </si>
  <si>
    <t>NFC-E 20491 (C. CREDITO) - DESPESA COM ALIMENTACAO - FORNE. JP FOODS REST. E MERCEARIA - VINICIUS</t>
  </si>
  <si>
    <t>NFC-E 215236 (C.CREDITO)</t>
  </si>
  <si>
    <t>NFC-E 215236 (C.CREDITO) - DESPESA COM ALIMENTACAO - FORNE. GIRUS MERCANTIL - VINICIUS</t>
  </si>
  <si>
    <t>NFC-E 269191 (C. CREDITO)</t>
  </si>
  <si>
    <t>NFC-E 269191 (C. CREDITO) - DESPESA COM ALIMENTACAO - FORNE. EMPORIO CARANDA PROD. ALIMENTICIOS - VINICIUS</t>
  </si>
  <si>
    <t>NFC-E 69772 (C. CREDITO)</t>
  </si>
  <si>
    <t>NFC-E 69872 - DESPESA COM ALIMENTACAO- FORNE. SEVEN ADM E PARTICIPACAO LTDA NOVOTEL C.G - VINICIUS</t>
  </si>
  <si>
    <t>NFC-E 69842 (C. CREDITO)</t>
  </si>
  <si>
    <t>NFC-E 69842 (C. CREDITO) - DESPESA COM ALIMENTACAO - FORNE. SEVEN ADM E PARTICIPACAO NOVOTEL - VINICIUS</t>
  </si>
  <si>
    <t>REC - 15012023 (C. CREDITO) - DESPESA COM ALIMENTACAO - FORNE. KING BAR GRILL. - VINICIUS</t>
  </si>
  <si>
    <t>REC - 17012023 (C. CREDITO)</t>
  </si>
  <si>
    <t>REC - 17012023 (C. CREDITO) DESPESA DE REFEICAO - FORNECEDOR IFOOD SUBWAY - VINICIUS</t>
  </si>
  <si>
    <t>NF1830</t>
  </si>
  <si>
    <t>NF 1830 - DESPESA COM REFEICAO</t>
  </si>
  <si>
    <t>NFS-E 8021 (C. CREDITO)</t>
  </si>
  <si>
    <t>NFS-E 8021 (C. CREDITO) - DESPESA COM ALIMENTACAO - FORNE. AEROPORTO GRILL CHURRASCARIA - VINICIUS</t>
  </si>
  <si>
    <t>REC - 17012023 (C. CREDITO) -  DESPESA COM ALIMENTACAO - FORNE. RESTAURANTE 3 TCHE -  VINICIUS</t>
  </si>
  <si>
    <t>REC - 17012023 (C.CREDITO)</t>
  </si>
  <si>
    <t>REC - 17012023 (C.CREDITO) - DESPESA COM ALIMENTACAO - FORNE. IFOOD IFD ESPETINHO SP BR - VINICIUS</t>
  </si>
  <si>
    <t>REC - 11012023 (C. CREDITO)</t>
  </si>
  <si>
    <t>REC - 11012023 (C. CREDITO) -  DESPESA COM TRANSLADO 03 VIAGENS AEROPORTO X HOTEL - FORNE. SCMIDIT TRANSPORTES - VINICIUS</t>
  </si>
  <si>
    <t>REC - 12012023 (C. CREDITO) RECIBO DE UBER - VINICIUS</t>
  </si>
  <si>
    <t>REC - 20122022 (C. CREDITO)</t>
  </si>
  <si>
    <t>REC - 20122022 (C. CREDITO) - DESPESA COM TRANSLADO HOTEL X AEROPORTO -  SCMIDT TRANSPORTES - VINICIUS</t>
  </si>
  <si>
    <t>BOL 1647592</t>
  </si>
  <si>
    <t>BOL 1647592 - DESPESAS ALUGUEL SALAS MT (05 - 06 - 07) - COMP. 02/2023</t>
  </si>
  <si>
    <t>NFS-e 8369</t>
  </si>
  <si>
    <t>NFS-E 8369 - RENOVACAO SERVICO E-SOCIAL (TAXA ANUAL)</t>
  </si>
  <si>
    <t>FGTS-??/2022</t>
  </si>
  <si>
    <t>GUIA DE IMPOSTO - FOLHA E ENCARGOS 01/2023</t>
  </si>
  <si>
    <t>267/4376</t>
  </si>
  <si>
    <t>PAGAMENTO DE PRODUTO - PC 267/4376 - EQUIV. A 100T - $ 500,00/T - TX TRAV. 5,0100</t>
  </si>
  <si>
    <t>FAT 21203</t>
  </si>
  <si>
    <t>FATURA 21203 + CT-E 4006 – R$9.490,25 - 1ª PERNA.PED.2007 UREIA ROGERIO LUIS HOFFMANN  FAZENDA CRIATIVA</t>
  </si>
  <si>
    <t>FAT 457422</t>
  </si>
  <si>
    <t>FATURA 457422 + CT-E 8764. 1ª PERNA.: PED 2041 UREIA ADRIANO LOEFF FAZENDA ELO III</t>
  </si>
  <si>
    <t>FAT 285850</t>
  </si>
  <si>
    <t>FATURA 285851 + CT-ES 1860, 1862, 1864, 1865, 1866 - 1ª PERNA:  PED 2042  UREIA  ADRIANO LOEFF  FAZENDA SANTA THERESE</t>
  </si>
  <si>
    <t>FAT 285851</t>
  </si>
  <si>
    <t>FATURA 285851 + CT-ES 1860, 1862, 1864, 1865, 1866 - 1ª PERNA.:  PED 2042  UREIA  ADRIANO LOEFF  FAZENDA SANTA THERESE</t>
  </si>
  <si>
    <t>FAT 6044</t>
  </si>
  <si>
    <t>FATURA 6044 + CT-ES 17683, 17677, 17681 - 1ª PERNA PED.2020 SULFATO NUTRIVERDE IND. COM. IMP. E EXP. LTDA PED.2131 KCL NUTRIVERDE IND. COM. IMP. E EXP. LTDA</t>
  </si>
  <si>
    <t>FAT 6045</t>
  </si>
  <si>
    <t>FATURA 6045 + CT-ES 827, 828, 829, 830, 831 - 1ª PERNA.  PED.2087 KCL ADAIR VENDRUSCOLO FAZENDA SÃO VICENTE/PED.2113 KCL GUSTAVO VIGANO PICCOLI  FAZENDA DA PEDRA</t>
  </si>
  <si>
    <t>FAT 6046</t>
  </si>
  <si>
    <t>FATURA 6046 + CT-ES 19581, 19608 - 2ª PERNA. PED.2084 NP 11-44 ADAIR VENDRUSCOLO FAZENDA SÃO  VICENTE PED.2087 KCL ADAIR VENDRUSCOLO FAZENDA SÃO VICENTE</t>
  </si>
  <si>
    <t>FAT 6047</t>
  </si>
  <si>
    <t>FATURA 6047 + CT-ES 19598, 19599, 19602, 19600 - 1ª PERNA.  PED.2138 KCL GUSTAVO VIGANO PICCOLI FAZENDA RODEIO/PED 2139 KCL GUSTAVO VIGANO PICCOLI FAZENDA MARTINI</t>
  </si>
  <si>
    <t>FAT 6048</t>
  </si>
  <si>
    <t>FATURA 6048 + CT-ES 9435, 9441, 9446, 9469 - PED.1971 UREIA ORCIVAL GOUVEIA GUIMARAES E OUTROS FAZENDA SANTA MARGARIDA</t>
  </si>
  <si>
    <t>FAT 6049</t>
  </si>
  <si>
    <t>FATURA 6049 + CT-ES 7258, 7259, 7293, 7294, 7296, 7302, 7303, 7306, 7323 - R$23.900,00 - 2ª PERNA. PED. 1971 UREIA ORCIVAL GOUVEIA GUIMARAES E OUTROS FAZENDA SANTA MARGARIDA</t>
  </si>
  <si>
    <t>FAT 17916</t>
  </si>
  <si>
    <t>FATURA 17916 + CT-E 28843 - 2ª PERNA.:  PED 2033  SULFATO DE AMONIO GRANULADO  ALEXANDRE AUGUSTIN FAZENDA EL CAMINO I E II</t>
  </si>
  <si>
    <t>FAT 17917</t>
  </si>
  <si>
    <t>FATURA 17917 + CT-E 288421 - 2ª PERNA: PED 2084  NP 11-44  ADAIR VENDRUSCOLO FAZENDA SAO VICENTE</t>
  </si>
  <si>
    <t>REF. UC 6/3180415-6 - CONTA ENERGIA BARRACAO QDE 02 LT 10 - NF 3432870 / MATRICULA 3180415-2023-1-4</t>
  </si>
  <si>
    <t>NFS-e 202300000000012</t>
  </si>
  <si>
    <t>NFS-E 202300000000012 - SERVICO DE ATENDIMENTO E PERNOITES REFERENTE AO MES DE JANEIRO DE 2023 AERONAVE PT-VNZ PILOTO VINICIUS</t>
  </si>
  <si>
    <t>NF3842</t>
  </si>
  <si>
    <t>NF -3842 - DESPESA COM COMBUSTIVEL AERONAVE</t>
  </si>
  <si>
    <t>NFS-e 2614</t>
  </si>
  <si>
    <t>NFS-E 2614 - HONORARIO CONTABIL - COMP.: 01/2023</t>
  </si>
  <si>
    <t>PC 76980/76981</t>
  </si>
  <si>
    <t>PAGAMENTO DE BAG E DE R$ 150,00/TON =&gt; 45,134 TONS R$ 6.770,10 - PC 76980/76981. VAMOS RETIRAR OS SALDOS DE KCL ABAIXO EM BIG BAG. PEDIDO : 75331 SALDO 3,510 TONS DE KCL PEDIDO : 75647 SALDO 3,044 TONS DE KCL PEDIDO : 76007 SALDO 3,560 TONS DE KCL PEDIDO : 76253 SALDO 6,240 TONS DE KCL PEDIDO : 76257 SALDO 14,600 TONS DE KCL PEDIDO : 76385 SALDO 3,860 TONS DE KCL PEDIDO : 76932 SALDO 3,180 TONS DE KCL TOTAL SALDO MT =&gt; 37,994TONS KCL GRANEL PARA MT PEDIDO : 76384 SALDO 7,140 TONS DE KCL GRANEL PARA GO TRANSFERIR PARA MT TOTAL GRANEL: 45,134TONS.</t>
  </si>
  <si>
    <t>CMOC BRASIL MINERACAO, INDUSTRIA E PARTICIPACOES LTDA</t>
  </si>
  <si>
    <t>207/41081/29097 E 41082/29100</t>
  </si>
  <si>
    <t>PAGAMENTO PACIAL DE PRODUTO PC 41081/29097 E 41082/29100 - EQUIV. A 997,590T DE USD 220,31/TONSU$ 210,00/ NET (U$ 220,31/T COM ICMS) - 41081/29097 (10K TONS) E 41082/29100 (10K TONS)</t>
  </si>
  <si>
    <t>PAGAMENTO PACIAL DE PRODUTO PC 41081/29097 E 41082/29100 - EQUIV. A 5.000T DE USD 220,31/TONSU$ 210,00/ NET (U$ 220,31/T COM ICMS) - 41081/29097 (10K TONS) E 41082/29100 (10K TONS)</t>
  </si>
  <si>
    <t>FAT 21213</t>
  </si>
  <si>
    <t>FATURA 21213 + CT-ES 95875, 95884, 95883, 95885, 95881 - PED 2007 UREIA ROGERIO LUIS HOFFMANN  FAZENDA CRIATIVA</t>
  </si>
  <si>
    <t>FAT 21214</t>
  </si>
  <si>
    <t>FATURA 21214 + CT-ES 4009, 4010, 4011, 4012 - PED 2007 UREIA ROGERIO LUIS HOFFMANN  FAZENDA CRIATIVA</t>
  </si>
  <si>
    <t>FAT 21231</t>
  </si>
  <si>
    <t>FATURA 21231 + CT-ES 9004 E 9005 – R$ 9.229,44  - 1ª PERNA PED.2091 KCL JOSE ROBERTO MACHADO FAZENDA MACHADO</t>
  </si>
  <si>
    <t>FAT 21312</t>
  </si>
  <si>
    <t>FATURA 21312 + 4013 E 4014 – R$ 21.535,36 - 2ª PERNA PED.2091 KCL JOSE ROBERTO MACHADO FAZENDA MACHADO</t>
  </si>
  <si>
    <t>FAT 458534</t>
  </si>
  <si>
    <t>FATURA 458534 + CT-E 161742 - R$969,00 - 2ª PERNA PED.2041 UREIA ADRIANO LOEFF FAZENDA ELO III</t>
  </si>
  <si>
    <t>FAT 17953</t>
  </si>
  <si>
    <t>FATURA 17953 + CT-E 2189/ 1 – R$4.794,00 - 1ª PERNA. PED.2071  UREIA  SILVANDRO BARCHET FAZENDA SÃO DOMINGOS I</t>
  </si>
  <si>
    <t>FAT 797</t>
  </si>
  <si>
    <t>FATURA 797 + CT-ES 10989, 11140, 11121, 11050, 11100, 11133, 11124, 11123, 10992, 11094, 11119, 11088, 11051, 11016, 11122, 11042, 11120, 11095, 11144 – R$254.644,00 - 1ª PERNA. CMOC 29103 SSP21% CMOC – NOVATEX</t>
  </si>
  <si>
    <t>NFS-e 129</t>
  </si>
  <si>
    <t>NFS-E 129 - DESPESA DE ARMAZENAGEM - PERIODO 21/12/2022 A 20/01/2023</t>
  </si>
  <si>
    <t>NFS-e 130</t>
  </si>
  <si>
    <t>NFS-E 130 - DESPESA DE ARMAZENAGEM - PERIODO 21/01/2023 A 20/02/2023</t>
  </si>
  <si>
    <t>NF2651</t>
  </si>
  <si>
    <t>NF 2651 - DESPESA COMBUSTIVEL AERONAVE</t>
  </si>
  <si>
    <t>CONSELHO REGIONAL DE ENGENHARIA E AGRONOMIA DE GOIAS</t>
  </si>
  <si>
    <t>CREA/GO 2022/2023</t>
  </si>
  <si>
    <t>CREA-GO - ANUIDADES 2022 E 2023 - CNPJ 01.619.022/0001-05</t>
  </si>
  <si>
    <t>NFS-e 4</t>
  </si>
  <si>
    <t>NFS-E 4 - SERV. DE APOIO ADMINISTRATIVO</t>
  </si>
  <si>
    <t>ADUBRAS FERTILIZANTES S.A</t>
  </si>
  <si>
    <t>NFS-e 606 (MV NAVIGATOR)</t>
  </si>
  <si>
    <t>NFS-E 606 - SERVIÇO DE ARMAZENAGEM SAM 2123 26,00 TONS - PERIODO 241222 A 07012023 MV NAVIGATOR DI 222120810-1</t>
  </si>
  <si>
    <t>NFS-e 607 (MV NAVIGATOR)</t>
  </si>
  <si>
    <t>NFS-E 607 - SERVIÇO DE ARMAZENAGEM SAM 2123 26,00 TONS PERIODO 080123 A 220123 MV NAVIGATOR DI 222120810-1</t>
  </si>
  <si>
    <t>NFS-e 608 (MV NAVIGATOR)</t>
  </si>
  <si>
    <t>NFS-E 608 - SERVICO DE ARAMAZENAEM SAM 2123 20,14 TONS PERIODO 241222 A 07012023 MV NAVIGATOR DI 222120810-1</t>
  </si>
  <si>
    <t>NFS-e 609 (MV NAVIGATOR)</t>
  </si>
  <si>
    <t>NFS-E 609 - SERVICO DE ARMAZENAGEM SAM 2123 20,14 TONS - PERIODO 080123 A 220123 MV NAVIGATOR DI 222120810-1</t>
  </si>
  <si>
    <t>FAT 21262</t>
  </si>
  <si>
    <t>FATURA 21262 + CT-ES 95930, 95925, 95908 – R$ 9.564,59 - 1ª PERNA PED.2007 UREIA ROGERIO LUIS HOFFMANN  FAZENDA CRIATIVA PED.2041 UREIA ADRIANO LOEFF FAZENDA ELO III</t>
  </si>
  <si>
    <t>FAT 21263</t>
  </si>
  <si>
    <t>FATURA 21263 + CT-ES 4021, 4015, 4016 – R$ 22.278,09 - 2ª PERNA PED.2007 UREIA ROGERIO LUIS HOFFMANN  FAZENDA CRIATIVA PED.2041 UREIA ADRIANO LOEFF FAZENDA ELO III</t>
  </si>
  <si>
    <t>FAT 7257</t>
  </si>
  <si>
    <t>FATURA 7257 + CT-ES 27043, 27045 - R$8.700,00 - 1ª PERNA. PED.2100 KCL JEFFERSON EUGENIO PINESSO E OUTRA FAZENDA MONTE SERRANO</t>
  </si>
  <si>
    <t>FAT 285945</t>
  </si>
  <si>
    <t>FATURA 285945 + CT-E 14522 – R$ 2.422,50 - 1ª PERNA.PED.2070 UREIA  SILVANDRO BARCHET  FAZENDA FERRADURA</t>
  </si>
  <si>
    <t>FAT 285946</t>
  </si>
  <si>
    <t>FATURA 285946 + CT-ES 36919, 36920, 36921 – R$30.282,00 - 1ª PERNA.PED.2097 KCL COOPERATIVA AGROINDUSTRIAL DOS PRODUTORES RURAIS DO SUDOESTE GOIANO</t>
  </si>
  <si>
    <t>FAT 285967</t>
  </si>
  <si>
    <t>FATURA 285967 + CT-E 36905 – R$13.081,50 -  2ª PERNA.PED.2070 UREIA SILVANDRO BARCHET  FAZENDA FERRADURA</t>
  </si>
  <si>
    <t>FAT 285968</t>
  </si>
  <si>
    <t>FATURA 285968 + CT-ES 1893, 1892, 1881, 1882, 1890, 1887, 1883, 1885, 1884, 1891, 1886, 1888, 1889, 1895, 1894, 1896 – R$13.649,20 -  1ª PERNA PED.2065 KCL COOPERATIVA AGROINDUSTRIAL DOS PRODUTORES RURAIS DO SUDOESTE GOIANO PED.2097 KCL COOPERATIVA AGROINDUSTRIAL DOS PRODUTORES RURAIS DO SUDOESTE GOIANO</t>
  </si>
  <si>
    <t>FAT 285969</t>
  </si>
  <si>
    <t>FATURA 285969 + CT-ES 36914, 36914, 36909, 36908, 36907, 36913, 36910, 36911, 36912, 36917, 36916, 36918 – R$103.387,20 - 2ª PERNA. PED.2065 KCL COOPERATIVA AGROINDUSTRIAL DOS PRODUTORES RURAIS DO SUDOESTE GOIANO PED.2097 KCL COOPERATIVA AGROINDUSTRIAL DOS PRODUTORES RURAIS DO SUDOESTE GOIANO</t>
  </si>
  <si>
    <t>FAT 286007</t>
  </si>
  <si>
    <t>FATURA 286007 + CT-ES 1874, 1875, 1876, 1877, 1708, 1878, 1879 – R$6.620,80 - 1ª PERNA.PED.2065 KCL COOPERATIVA AGROINDUSTRIAL DOS PRODUTORES RURAIS DO SUDOESTE GOIANO</t>
  </si>
  <si>
    <t>FAT 286008</t>
  </si>
  <si>
    <t>FATURA 286008 + CT-E 36878 – R$9.350,00 - 1ª PERNA.PED.2042 UREIA ADRIANO LOEFF  FAZENDA SANTA THERESE</t>
  </si>
  <si>
    <t>FAT 286010</t>
  </si>
  <si>
    <t>FATURA 286010 + CT-E 1873 – R$1.496,00 - 2ª PERNA.PED.2042 UREIA ADRIANO LOEFF  FAZENDA SANTA THERESE</t>
  </si>
  <si>
    <t>MULTICENTER TRANSPORTES LTDA</t>
  </si>
  <si>
    <t>FAT 1910</t>
  </si>
  <si>
    <t>FATURA 1910 + CT-ES 3288, 3292 - R$ 2.308,60 - 1ª PERNA + COMPLEMENTO, REFERENTE A DEVOLUÇÃO DA CARGA NF 1953, CONFORME EMAIL ANEXO. PED.2153 MAP NOVATEX ARMAZENS GERAIS LTDA - RECUSA CARGA MAP OCP</t>
  </si>
  <si>
    <t>FAT 18021</t>
  </si>
  <si>
    <t>FATURA 18021 + CT-E 2190 – R$ 6.000,00 - 1ª PERNA.PED.2082  NP 11-44  ADAIR VENDRUSCOLO E OUTROS FAZENDA RECANTO</t>
  </si>
  <si>
    <t>FAT 167270</t>
  </si>
  <si>
    <t>FATURA 167270 + CT-ES 172923, 172991, 172988, 172998, 172995, 172994, 173043, 173039, 173020, 173019, 172989, 173018, 173001, 172985 – R$ 6.175,40 - 1ª PERNA. PED.2065 KCL COOPERATIVA AGROINDUSTRIAL DOS PRODUTORES RURAIS DO SUDOESTE GOIANO  PED.2097 KCL COOPERATIVA AGROINDUSTRIAL DOS PRODUTORES RURAIS DO SUDOESTE GOIANO</t>
  </si>
  <si>
    <t>FAT 167271</t>
  </si>
  <si>
    <t>FATURA 167271 + CT-ES 24303, 24292, 24324, 24301, 24328, 24322, 24331, 24327, 24300, 24286, 24299, 24272, 24318, 24298, 24321, 24291, 24329 – R$168.504,80 - 2ª PERNA. PED.2065 KCL COOPERATIVA AGROINDUSTRIAL DOS PRODUTORES RURAIS DO SUDOESTE GOIANO PED.2097 KCL COOPERATIVA AGROINDUSTRIAL DOS PRODUTORES RURAIS DO SUDOESTE GOIANO</t>
  </si>
  <si>
    <t>FAT 167458</t>
  </si>
  <si>
    <t>FATURA 167458 + 173104, 173108 – R$994,80 -  1ª PERNA. PED.2097 KCL COOPERATIVA AGROINDUSTRIAL DOS PRODUTORES RURAIS DO SUDOESTE GOIANO</t>
  </si>
  <si>
    <t>FAT 167646</t>
  </si>
  <si>
    <t>FATURA 167646 + CT-E 173194 – R$508,00 - 1ª PERNA.PED.2097 KCL COOPERATIVA AGROINDUSTRIAL DOS PRODUTORES RURAIS DO SUDOESTE GOIANO</t>
  </si>
  <si>
    <t>FAT 443465</t>
  </si>
  <si>
    <t>FATURA 443465 + CT-ES 11804, 11807, 11805, 11806, 11808, 11809 – R$32.754,00 - 1ª PERNA.PED.2097 KCL COOPERATIVA AGROINDUSTRIAL DOS PRODUTORES RURAIS DO SUDOESTE GOIANO</t>
  </si>
  <si>
    <t>NFS-e 10513</t>
  </si>
  <si>
    <t>NFS-E 10513 - MOVIMENTACAO DE MERCADORIA: NAVIO KALLISTI GS P/ GLOBAL; MERCADORIA: KCL; PESO: 2.608,920 TON; DI:23/0090813-0; DATA SERVICO: 18/01/2023A 22/01/2023; OS: 3124; PROJECTTA: 5500. NFS-E COM DESCONTO DO IR R$ 79,72</t>
  </si>
  <si>
    <t>NFS-e 10514</t>
  </si>
  <si>
    <t>NFS-E 10514 - MOVIMENTACAO DE MERCADORIA: NAVIO KALLISTI GS P/ GLOBAL; MERCADORIA: KCL; PESO: 1.463,000 TON; DI:23/0090813-0; DATA SERVICO: 18/01/2023A 22/01/2023; OS: 3124; PROJECTTA: 5500.  NFS-E COM DESCONTO DO IR R$ 44,71</t>
  </si>
  <si>
    <t>NFS-e 10515</t>
  </si>
  <si>
    <t>NFS-E 10515 - MOVIMENTACAO DE MERCADORIA: NAVIO KALLISTI GS P/ GLOBAL; MERCADORIA: KCL; PESO: 37,000 TON; DI:23/0090813-0; DATA SERVICO: 18/01/2023 A22/01/2023; OS: 3124; PROJECTTA: 5500</t>
  </si>
  <si>
    <t>29787/001</t>
  </si>
  <si>
    <t>NF 29787 - DESPESA COM COMBUSTIVEL DA AERONAVE</t>
  </si>
  <si>
    <t>NFS-e 3128</t>
  </si>
  <si>
    <t>NFS-E 3128 - SERV. DE SEGURANCA MONITORADA DO BARRACAO - COMP. 01/2023</t>
  </si>
  <si>
    <t>NFS-e 527365501</t>
  </si>
  <si>
    <t>NFS-E 527365501 / FATURA: 2323019230 - DESPESA DE PEDAGIO - PLACA RWB3I62 - LUCIANO COELHO</t>
  </si>
  <si>
    <t>FAT 286067</t>
  </si>
  <si>
    <t>FATURA 286067 + CT-ES 1897, 1899 E 1900 - 2ª PERNA.PED.2097 KCL COOPERATIVA AGROINDUSTRIAL DOS PRODUTORES RURAIS DO SUDOESTE GOIANO</t>
  </si>
  <si>
    <t>FAT 6102</t>
  </si>
  <si>
    <t>FATURA 6102 + CT-ES 17686, 17690, 17699, 17692 - R$35.909,20 - 1ª PERNA. PED.2020 SULFATO NUTRIVERDE IND. COM. IMP. E EXP. LTDA</t>
  </si>
  <si>
    <t>FAT 6103</t>
  </si>
  <si>
    <t>FATURA 6103 + CT-ES 19644, 19611, 19629 - R$22.783,50 -  2ª PERNA. PED.2020 SULFATO NUTRIVERDE IND. COM. IMP. E EXP. LTDA PED.2131 KCL NUTRIVERDE IND. COM. IMP. E EXP. LTDA</t>
  </si>
  <si>
    <t>FAT 6104</t>
  </si>
  <si>
    <t>FATURA 6104 + CT-E 837 - R$8.200,00 - 1ª PERNA. PED.2113 KCL GUSTAVO VIGANO PICCOLI  FAZENDA DA PEDRA</t>
  </si>
  <si>
    <t>FAT 6105</t>
  </si>
  <si>
    <t>FATURA 6105 + CT-ES 19609, 19627, 19630, 19610 - R$25.600,00 - 2ª PERNA. PED.2087 KCL ADAIR VENDRUSCOLO FAZENDA SÃO VICENTE  PED.2113 KCL GUSTAVO VIGANO PICCOLI  FAZENDA DA PEDRA</t>
  </si>
  <si>
    <t>FAT 6106</t>
  </si>
  <si>
    <t>FATURA 6106 + CT-ES 19645, 19642, 19640, 19622, 19641, 19635, 19621, 19634, 19633, 19631, 19619, 19620 - R$67.097,30 - 1ª PERNA.  PED.2017 SULFATO GENOR ALBERTO CIMA  FAZENDA CIMA PED.2135 KCL GUSTAVO VIGANO PICCOLI FAZENDA PLUMA PED.2137 KCL GUSTAVO VIGANO PICCOLI FAZENDA RODEIO PED.2138 KCL GUSTAVO VIGANO PICCOLI FAZENDA RODEIO PED.2139 KCL GUSTAVO VIGANO PICCOLI FAZENDA MARTINI PED.2140 KCL GUSTAVO VIGANO PICCOLI  FAZENDA MARTINI</t>
  </si>
  <si>
    <t>FAT 6107</t>
  </si>
  <si>
    <t>FATURA 6107 + CT-ES 9504, 9521, 9510, 9508, 9507, 9506, 9525, 9523, 9497, 9520, 9522, 9515 - R$87.450,00 - 1ª PERNA.  PED.1971 UREIA ORCIVAL GOUVEIA GUIMARAES E OUTROS FAZENDA SANTA MARGARIDA PED.2023 UREIA ORCIVAL GOUVEIA GUIMARAES E OUTROS  FAZENDA SANTA MARGARIDA PED.2024 UREIA ORCIVAL GOUVEIA GUIMARAES FAZENDA CHAPADAO</t>
  </si>
  <si>
    <t>FAT 6108</t>
  </si>
  <si>
    <t>FATURA 6108 + CT-ES 7372, 7384, 7374, 7379, 7373, 7371 - R$17.500,00 - 2ª PERNA. PED.1971 UREIA ORCIVAL GOUVEIA GUIMARAES E OUTROS FAZENDA SANTA MARGARIDA PED.2023 UREIA ORCIVAL GOUVEIA GUIMARAES E OUTROS  FAZENDA SANTA MARGARIDA</t>
  </si>
  <si>
    <t>2906/001</t>
  </si>
  <si>
    <t>NF 2906 - DESPESA COM BIG BAG</t>
  </si>
  <si>
    <t>S/ NF - Mesa Bruna</t>
  </si>
  <si>
    <t>S/ NF - FORNECEDOR:  SERGIO LUIZ FERRARI - ADTO ENTRADA REF. COMPRA DE MESA PARA ESCRITORIO DA BRUNA</t>
  </si>
  <si>
    <t>REEMB VIAGEM</t>
  </si>
  <si>
    <t>REEMBOLSO DE VIAGEM COMP.: JAN/2023</t>
  </si>
  <si>
    <t>REEMBOLSO DE VIAGEM A CUIABA - PERIODO 31/01 A 02/02/2023</t>
  </si>
  <si>
    <t>272/4406</t>
  </si>
  <si>
    <t>REF. COMPRA 272 FOB SÃO FRANCISCO DO SUL, SC. BIG BAG E INDUSTRIALIZAÇÃO INTERFÉRTIL TRAVADO 5,1780 COM FERNANDO (U$ 475,00/T)</t>
  </si>
  <si>
    <t>NFS-E 202300000000001</t>
  </si>
  <si>
    <t>NFS-E 202300000000001 - COMISSAO SOBRE VENDAS</t>
  </si>
  <si>
    <t>FAT 130533</t>
  </si>
  <si>
    <t>FATURA 130533 + CT-ES 2680, 2688, 2698, 2689, 2690, 2691 – R$68.825,20 - 1ª PERNA. PED.2065 KCL COOPERATIVA AGROINDUSTRIAL DOS PRODUTORES RURAIS DO SUDOESTE GOIANO PED.2097 KCL COOPERATIVA AGROINDUSTRIAL DOS PRODUTORES RURAIS DO SUDOESTE GOIANO</t>
  </si>
  <si>
    <t>FAT 21271</t>
  </si>
  <si>
    <t>FATURA 21271 + CT-E 7307 - R$2.664,00 - 1ª PERNA PED.2081 KCL AGROPECUARIA SAO MARCOS LTDA FAZENDA SAO MARCOS</t>
  </si>
  <si>
    <t>FAT 21272</t>
  </si>
  <si>
    <t>FATURA 21272 + CT-E 4020 - R$6.216,00 - 2ª PERNA PED.2081 KCL AGROPECUARIA SAO MARCOS LTDA FAZENDA SAO MARCOS</t>
  </si>
  <si>
    <t>FAT 18160</t>
  </si>
  <si>
    <t>FATURA 18160 + CT-E 2185 – R$13.000,00 - 2ª PERNA.PED.2084 NP 11-44 ADAIR VENDRUSCOLO FAZENDA SÃO VICENTE</t>
  </si>
  <si>
    <t>FAT 18161</t>
  </si>
  <si>
    <t>FATURA 18161 + CT-E 288915 – R$7.990,00 - 2ª PERNA.PED.2071 UREIA SILVANDRO BARCHET FAZENDA SÃO DOMINGOS I</t>
  </si>
  <si>
    <t>FAT 18162</t>
  </si>
  <si>
    <t>FATURA 18162 + CT-E 2191 – R$ 4.440,00 - 1ª PERNA.PED.2083 NP 11-44 ADAIR VENDRUSCOLO FAZENDA RIO AZUL</t>
  </si>
  <si>
    <t>FAT 18163</t>
  </si>
  <si>
    <t>FATURA 18163 + CT-E 2191 – R$ 5.894,00 – 1ª PERNA. PED.2097 KCL COOPERATIVA AGROINDUSTRIAL DOS PRODUTORES RURAIS DO SUDOESTE GOIANO</t>
  </si>
  <si>
    <t>FAT 18164</t>
  </si>
  <si>
    <t>FATURA 18164 + CT-E 8198 – R$ 5.403,20 - 2ª PERNA. PED.2097 KCL COOPERATIVA AGROINDUSTRIAL DOS PRODUTORES RURAIS DO SUDOESTE GOIANO</t>
  </si>
  <si>
    <t>FAT 444005</t>
  </si>
  <si>
    <t>FATURA 444005 + CT-ES 52047, 52049, 52048, 52056, 52055 – R$14.537,60 - 2ª PERNA.PED.2097 KCL COOPERATIVA AGROINDUSTRIAL DOS PRODUTORES RURAIS DO SUDOESTE GOIANO</t>
  </si>
  <si>
    <t>FAT 444106</t>
  </si>
  <si>
    <t>FATURA 444106 + CT-E 52066 – R$2.931,20 - 2ª PERNA.PED.2097 KCL COOPERATIVA AGROINDUSTRIAL DOS PRODUTORES RURAIS DO SUDOESTE GOIANO</t>
  </si>
  <si>
    <t>S/ NF - REC080223</t>
  </si>
  <si>
    <t>S/ NF - REC080223 - FORNECEDOR: LAURA GABRIELI DOS SANTOS_ DEPOSITO NA CONTA DE PEDRO LUIZ MEDEIROS - REF. COMPRA DE COROA DE FLORES (PAI BONE)</t>
  </si>
  <si>
    <t>NATALIA WODIANER DE MELLO 35963561809</t>
  </si>
  <si>
    <t>NFS-E 15 - REF. CONFECCAO DA NOVA PLACA DE HOMENAGEM A NOVAFERTIL NO MV TAI KNIGHTHOOD. PIX REALIZADO EM NOME DE ANDRE MAYER</t>
  </si>
  <si>
    <t>NF1106</t>
  </si>
  <si>
    <t>NF 1106 - DESPESA COM COMBUSTIVEL (C. CREDITO) APOENA</t>
  </si>
  <si>
    <t>NF9642</t>
  </si>
  <si>
    <t>NF 9642 - DESPESA COM COMBUSTIVEL</t>
  </si>
  <si>
    <t>REC - 13012023 (C. CREDITO)</t>
  </si>
  <si>
    <t>REC - 13012023 - DESPESAS COM USO E CONSUMO - PAG JESSIKA CANDIDA_CARTAO CREDITO SICREDI APOENA</t>
  </si>
  <si>
    <t>S/ NF - C.CREDITO 10012023</t>
  </si>
  <si>
    <t>S/ NF - C.CREDITO 10012023 - FONECEDOR D'LIMAS GAS - DESPESAS COM AGUA MINERAL_CARTAO DE CREDITO APOENA</t>
  </si>
  <si>
    <t>S/ NF - C.CREDITO 12012023</t>
  </si>
  <si>
    <t>S/ NF - 12012023 - FORNECEDOR SUPERMERCADO BIG LAR - DESPESAS COM ALIMENTACAO - CARTAO CREDITO SICREDI APOENA</t>
  </si>
  <si>
    <t>LOPES RODRIGUES MATERIAIS PARA CONSTRUCAO EIRELI</t>
  </si>
  <si>
    <t>NFC-E - 18134 (C. CREDITO)</t>
  </si>
  <si>
    <t>NFC-E - 18134 - FORNECEDOR SUPERMERCADO SCS LTDA - DESPESA COM ALIMENTACAO - CARTAO CREDITO SICREDI APOENA</t>
  </si>
  <si>
    <t>NFC-E 1605 (C. CREDITO)</t>
  </si>
  <si>
    <t>NFC-E 1605 (C. CREDITO) -  DESPESA COM ALIMENTACAO - FORNECEDOR SUPERMERCADO SCS LTDA - C. CREDITO SICREDI APOENA</t>
  </si>
  <si>
    <t>P. LEMOS BRITO PANIFICADORA</t>
  </si>
  <si>
    <t>NF1005</t>
  </si>
  <si>
    <t>NF 1005 - CESTA DE PRESENTE ANIVERSARIO FLAVIA  -  DESPESA COM ALIMENTACAO - C. CREDITO SICREDI APOENA</t>
  </si>
  <si>
    <t>NF-E 517706 (C. CREDITO)</t>
  </si>
  <si>
    <t>NF-E 517706 - DESPESAS COM ASSINATURA ELETRONICA DE DOCUMENTOS_CARTAO CREDITO APOENA</t>
  </si>
  <si>
    <t>S/ NF - C.CREDITO 09012023</t>
  </si>
  <si>
    <t>S/ NF - C.CREDITO 09012023 -FORNECEDOR AGENCIA TURISMO - DESPESAS COM PASSAGENS_CARTAO DE CREDITO APOENA</t>
  </si>
  <si>
    <t>S/ NF - 12012023 - FORNECEDOR AGENCIA DE TURISMO - DESPESA COM PASSAGENS_ CARTAO DE CREDITO APOENA</t>
  </si>
  <si>
    <t>S/ NF - C.CREDITO 12012023 -  FORNECEDOR AZUL LINHAS AEREAS HIBMTJZARPEL - DESPESAS COM PASSAGENS_CARTAO CREDITO APOENA</t>
  </si>
  <si>
    <t>S/ NF - C.CREDITO 14012023</t>
  </si>
  <si>
    <t>S/ NF - C.CREDITO 14012023 - FORNECEDOR GOL LINHAS AEREAS - DESPESAS COM PASSAGENS_ CARTAO DE CREDITO APOENA</t>
  </si>
  <si>
    <t>S/ NF - C.CREDITO 17012023</t>
  </si>
  <si>
    <t>S/ NF - 17012023 - FORNECEDOR AGENCIA DE TURISMO - DESPESAS COM PASSAGENS_CARTAO DE CREDITO APOENA</t>
  </si>
  <si>
    <t>S/ NF  17012023 - FORNECEDOR AZUL LINHAS AEREAS W17WTMGUIMAR - DESPESAS COM PASSAGENS_CARTAO DE CREDITO SICREDI APOENA</t>
  </si>
  <si>
    <t>S/ NF - C.CREDITO 17012023 - FORNECEDOR LATAM LINHAS AEREAS - DESPESAS COM PASSAGENS_ CARTAO CREDITO APOENA</t>
  </si>
  <si>
    <t>S/ NF - C.CREDITO 20012023</t>
  </si>
  <si>
    <t>S/ NF 20012023 -  FORNECEDOR GOL LINHAS AEREAS - DESPESAS COM PASSAGENS - CARTAO DE CREDITO SICREDI APOENA</t>
  </si>
  <si>
    <t>NFS-E 2319551538</t>
  </si>
  <si>
    <t>NFS-E 2319551538 - FORNECEDOR SEM PARAR - DESPESAS COM PEDAGIO_CARTAO CREDITO APOENA</t>
  </si>
  <si>
    <t>REC 10012023 ( C. CREDITO)</t>
  </si>
  <si>
    <t>REC 10012023 ( C. CREDITO) - FORNECEDOR PAG MARCUSSI - DESPESA COM USO E CONSUMO_ CARTAO DE CREDITO LUCIANO</t>
  </si>
  <si>
    <t>S/ NF - C.CREDITO 05012023</t>
  </si>
  <si>
    <t>S/ NF - C.CREDITO 05012023 - FORNECEDOR LME PARK - DESPESAS DE USO E CONSUMO_CARTAO DE CREDITO LUCIANO</t>
  </si>
  <si>
    <t>S/ NF - C.CREDITO 19012023</t>
  </si>
  <si>
    <t>S/ NF - C.CREDITO 19012023 - FORNECEDOR LME PARK - DESPESAS COM USO E CONSUMO_CARTAO CREDITO LUCIANO</t>
  </si>
  <si>
    <t>PATRICIA LARA PINTO TOLEDO MENDONCA</t>
  </si>
  <si>
    <t>NF4727</t>
  </si>
  <si>
    <t>NF 4727 - CESTA DE CAFE DA MANHA -FORNECEDOR BOLO DE ARROZ E COMPANHIA - DESPESA COM LANCHES</t>
  </si>
  <si>
    <t>S/ NF - C.CREDITO 07012023</t>
  </si>
  <si>
    <t>S/ NF - C.CREDITO 07012023 - FORNECEDOR AUTO POSTO MODELO - DESPESAS COM COMBUSTIVEL_ CARTAO DE CREDITO LUCIANO</t>
  </si>
  <si>
    <t>S/ NF - C.CREDITO 07012023 - FORNECEDOR AUTO POSTO CONFIANCA - DESPESAS COM ABASTECIMENTO_CARTAO DE CREDITO LUCIANO</t>
  </si>
  <si>
    <t>S/ NF - C.CREDITO 13012023</t>
  </si>
  <si>
    <t>S/ NF - C.CREDITO 13012023 - FORNECEDOR AUTO POSTO MODELO -DESPESAS COM ABASTECIMENTO_CARTAO DE CREDITO LUCIANO</t>
  </si>
  <si>
    <t>S/ NF - C.CREDITO 19012023  - FORNECEDOR AUTO POSTO MODELO - DESPESA COM ABASTECIMENTO_CARTAO DE CREDITO LUCIANO</t>
  </si>
  <si>
    <t>S/ NF - C.CREDITO 27122022</t>
  </si>
  <si>
    <t>S/ NF - C.CREDITO 27122022 - FORNECEDOR AUTO POSTO CONFIANCA - DESPESAS COM ABASTECIMENTO_CARTAO DE CREDITO LUCIANO</t>
  </si>
  <si>
    <t>S/ NF - C.CREDITO 05012023 - FORNECEDOR WIFI ONBOARD - DESPESAS DE USO E CONSUMO_ CARTAO DE CREDITO LUCIANO</t>
  </si>
  <si>
    <t>S/ NF - C.CREDITO 16012023</t>
  </si>
  <si>
    <t>S/ NF - C.CREDITO 16012023 - FORNECEDOR WIFI ONBOARD -DESPESAS COM USO E CONSUMO_CARTAO DE CREDITO LUCIANO</t>
  </si>
  <si>
    <t>S/ NF - C.CREDITO 17012023 - FORNECEDOR WIFI ONBOARD -DESPESAS COM USO E CONSUMO_CARTAO DE CREDITO LUCIANO</t>
  </si>
  <si>
    <t>S/ NF - C.CREDITO 18012023</t>
  </si>
  <si>
    <t>S/ NF - C.CREDITO 18012023 - FORNECEDOR WIFI ONBOARD - DESPESAS COM USO CONSUMO_CARTAO DE CREDITO LUCIANO</t>
  </si>
  <si>
    <t>S/ NF - C.CREDITO 19012023 - FORNECEDOR WIFI ONBOARD - DESPESA COM USO E CONSUMO_CARTAO DE CREDITO LUCIANO</t>
  </si>
  <si>
    <t>S/ NF - C.CREDITO 20012023 - FORNECEDOR WIFI ONBOARD- DESPESAS COM USO E CONSUMO_CARTAO CREDITO LUCIANO</t>
  </si>
  <si>
    <t>S/ NF - C.CREDITO 29122022</t>
  </si>
  <si>
    <t>S/ NF - C.CREDITO 29122022 - FORNECEDOR WIFI ONBOARD - DESPESAS COM USO E CONSUMO_CARTAO DE CREDITO LUCIANO</t>
  </si>
  <si>
    <t>ATLANTICA HOTELS INTERNATIONAL BRASIL LTDA</t>
  </si>
  <si>
    <t>NFS-E 59268 9(C. CREDITO)</t>
  </si>
  <si>
    <t>NFS-E 59268 - FORNECEDOR HILTON GARDEN INN -DESPESAS COM USO E CONSUMO_CARTAO DE CREDITO LUCIANO</t>
  </si>
  <si>
    <t>S/ NF - C.CREDITO 20012023 - FORNECEDOR LOCALIZA RAC AAPOA - DESPESAS COM ALUGUEL DE CARRO_CARTAO DE CREDITO LUCIANO</t>
  </si>
  <si>
    <t>S/ NF - C.CREDITO 15012023</t>
  </si>
  <si>
    <t>S/ NF - C.CREDITO 15012023 - FORNECEDOR GOL LINHAS AEREAS -DESPESAS PASSAGENS_CARTAO DE CREDITO LUCIANO</t>
  </si>
  <si>
    <t>S/ NF - C.CREDITO 18012023 - FORNECEDOR GOL LINHAS AEREAS- DESPESA COM PASSAGENS_ CARTAO DE CREDITO LUCIANO</t>
  </si>
  <si>
    <t>FAT 458537</t>
  </si>
  <si>
    <t>FATURA 458537 + CT-E 1104033 - R$2.000.00 - 2ª PERNA.PED.1958 UREIA NUTRIVERDE IND. COM. IMP. E EXP. LTDA</t>
  </si>
  <si>
    <t>FAT 6129</t>
  </si>
  <si>
    <t>FATURA 6129 + CT-ES 17715, 17720, 17716, 17721, 17712, 17714, 17711, 17724, 17708, 17705, 17704, 1772 - R$111.524,12 - 1ª PERNA. PED.2018 SULFATO DE AMONIO GRANULADO GENOR ALBERTO CIMA FAZENDA CIMA PED.2110 KCL ORCIVAL GOUVEIA GUIMARAES FAZENDA CHAPADAO PED.2111 KCL ORCIVAL GOUVEIA GUIMARAES E OUTROS FAZENDA SANTA MARGARIDA PED.2136 KCL GUSTAVO VIGANO PICCOLI FAZENDA PLUMA</t>
  </si>
  <si>
    <t>FAT 6130</t>
  </si>
  <si>
    <t>FATURA 6130 + CT-ES 19655, 19654, 19672, 19653 - R$21.981,60 - 2ª PERNA. PED.2020 SULFATO NUTRIVERDE IND. COM. IMP. E EXP. LTDA</t>
  </si>
  <si>
    <t>FAT 6131</t>
  </si>
  <si>
    <t>FATURA 6131 + CT-ES 840, 847, 848, 842, 846 - R$41.252,00 - 2ª PERNA. PED.2082 NP 11-44 ADAIR VENDRUSCOLO E OUTROS FAZENDA RECANTO PED.2112 KCL GUSTAVO VIGANO PICCOLI  FAZENDA ITAPOÃ</t>
  </si>
  <si>
    <t>FAT 6132</t>
  </si>
  <si>
    <t>FATURA 6132 + CT-ES 19688, 19692, 19691, 19687, 19690 - R$27.951,20 - 1ª PERNA.PED.2082 NP 11-44 ADAIR VENDRUSCOLO E OUTROS FAZENDA RECANTO PED.2112 KCL GUSTAVO VIGANO PICCOLI  FAZENDA ITAPOÃ PED.2132 KCL NUTRIVERDE IND. COM. IMP. E EXP. LTDA</t>
  </si>
  <si>
    <t>FAT 6133</t>
  </si>
  <si>
    <t>FATURA 6133 + CT-ES 9570, 9532, 9531, 9544 - R$27.000,00 - 1ª PERNA. PED.2023 UREIA ORCIVAL GOUVEIA GUIMARAES E OUTROS  FAZENDA SANTA MARGARIDA</t>
  </si>
  <si>
    <t>FAT 6134</t>
  </si>
  <si>
    <t>FATURA 6134 + CT-ES 7413, 7406, 7409, 7408, 7402, 7416, 7412, 7396, 7431, 7425, 7392 - R$35.910,00 - 2ª PERNA. PED.2023 UREIA ORCIVAL GOUVEIA GUIMARAES E OUTROS  FAZENDA SANTA MARGARIDA PED.2024 UREIA ORCIVAL GOUVEIA GUIMARAES FAZENDA CHAPADAO</t>
  </si>
  <si>
    <t>FAT 6135</t>
  </si>
  <si>
    <t>FATURA 6135 + CT-ES 19667, 19675, 19676, 19669, 19659, 19668, 19679, 19661 - R$47.721,47 - 1ª PERNA. PED.1927 MAP 11-52 COOPERATIVA MISTA SAPEZALENSE - COOMISA PED.2135 KCL GUSTAVO VIGANO PICCOLI FAZENDA PLUMA PED.2137 KCL GUSTAVO VIGANO PICCOLI FAZENDA RODEIO PED.2139 KCL GUSTAVO VIGANO PICCOLI FAZENDA MARTINI PED.2140 KCL GUSTAVO VIGANO PICCOLI  FAZENDA MARTINI</t>
  </si>
  <si>
    <t>FAT 1911</t>
  </si>
  <si>
    <t>FATURA 1911 + CT-ES 3295, 3301, 3299, 3284, 3290 - R$6.718,95 -  1ª PERNA. TRANSFERÊNCIA OCP 1155 MAP NOVAFERTIL - NOVATEX</t>
  </si>
  <si>
    <t>FAT 18248</t>
  </si>
  <si>
    <t>FATURA 18248 + CT-ES 289046, 289045 – R$25.500,00 - 2ª PERNA.PED.2082 NP 11-44 ADAIR VENDRUSCOLO E OUTROS FAZENDA RECANTO PED.2084 NP 11-44 ADAIR VENDRUSCOLO FAZENDA SÃO VICENTE</t>
  </si>
  <si>
    <t>NFS-e 7682</t>
  </si>
  <si>
    <t>NFS-E 7682 - COB. REFERENTE ARMAZENAGEM - MV TAI STRIDE - LOTE: 0951/22B - DI: 22/2274550-0 - PERIODO: 02/02/2023 A 16/02/2023</t>
  </si>
  <si>
    <t>245042/001</t>
  </si>
  <si>
    <t>NF 245042 - FATURAMENTO ENSAQUE ANDALI ROO - CARREGAMENTO NF 9594, PEDIDO CIMA 2017</t>
  </si>
  <si>
    <t>NFS-e 16813</t>
  </si>
  <si>
    <t>NFS 16813 - LOCACAO IMPRESSORA TERMINA, PERIODO: 02/12 A 02/01/2023 (BOLETO FOI PROGRAMADO NO DIA 05/01/2023 (E-MAIL DE COMPROVACAO), POREM DE ERRO NO BANCO AO PROCESSAR O PAGTO EM 12/01/2023).</t>
  </si>
  <si>
    <t>NFS-e 144130</t>
  </si>
  <si>
    <t>NFS-E 144130 - PLANO CONTROLE MENSAL SISTEMA DE NOTAS DE SERVICO / XML - COMP.: 01/2023</t>
  </si>
  <si>
    <t>FAGNER ZARK FARIAS</t>
  </si>
  <si>
    <t>REF. PAGTO PARCIAL FAGNER ZARK FARIAS</t>
  </si>
  <si>
    <t>275/4453</t>
  </si>
  <si>
    <t>PAGAMENTO DE PRODUTO - PC 275/4453 - EQUIV. A 100T DE UREIA - $ 448,00/T - TX TRAV. 5,2220</t>
  </si>
  <si>
    <t>ORC.00002057</t>
  </si>
  <si>
    <t>PED 2057 - DEVOLUCAO NUMERARIO - NOVAFERTIL ( SSP 21%)</t>
  </si>
  <si>
    <t>ORC.00002058</t>
  </si>
  <si>
    <t>PED 2058 - DEVOLUCAO NUMERARIO - NOVAFERTIL ( SSP 21%)</t>
  </si>
  <si>
    <t>ORC.00002059</t>
  </si>
  <si>
    <t>PED 2059 - DEVOLUCAO NUMERARIO - NOVAFERTIL ( SSP 21%)</t>
  </si>
  <si>
    <t>JOSE ROBERTO MACHADO</t>
  </si>
  <si>
    <t>ORC.00002090</t>
  </si>
  <si>
    <t>DEVOLUCAO FINANCEIRA - PED 2090 REF. SALDO NAO CARREGADO DE 3,180TONS DE KCL</t>
  </si>
  <si>
    <t>ORC.00002091</t>
  </si>
  <si>
    <t>DEVOLUCAO FINANCEIRA - PED 2091 REF. SALDO NAO CARREGADO DE 6,000TONS DE KCL</t>
  </si>
  <si>
    <t>FAT 21333</t>
  </si>
  <si>
    <t>FATURA 21333 + CT-ES 9009, 9011 - R$8.898,00 - 1ª PERNA.PED.2073 UREIA IVANDRO BARCHET  FAZENDA SANTO ANTÔNIO PED.2085 KCL ADAIR VENDRUSCOLO E OUTROS  FAZENDA RECANTO</t>
  </si>
  <si>
    <t>FAT 21334</t>
  </si>
  <si>
    <t>FATURA 21334 + CT-ES 12109, 49953 - R$20.762,00 - 2ª PERNA. PED.2073 UREIA IVANDRO BARCHET  FAZENDA SANTO ANTÔNIO PED.2085 KCL ADAIR VENDRUSCOLO E OUTROS  FAZENDA RECANTO PGTO 6,00 A MAIOR</t>
  </si>
  <si>
    <t>FAT 18259</t>
  </si>
  <si>
    <t>FATURA 18259 + CT-ES 2198, 2201, 2204, 2199, 2203, 2200 – R$39.121,60 – 1ª PERNA.PED.2062 UREIA REDI BIESUZ  FAZENDA SÃO JERONIMO PED.2087 KCL ADAIR VENDRUSCOLO FAZENDA SÃO VICENTE PED.2091 KCL  JOSE ROBERTO MACHADO FAZENDA MACHADO PED.2112 KCL GUSTAVO VIGANO PICCOLI  FAZENDA ITAPOÃ PED.2120 KCL CARINA NEVES GUIMARAES E OUTROS  FAZENDA SANTA LUZIA</t>
  </si>
  <si>
    <t>ICMS 01/2023 - GO</t>
  </si>
  <si>
    <t>NFS-e 7687 (MV TAI STRIDE)</t>
  </si>
  <si>
    <t>NFS-E 7687 - COB REF ENVASE DE BIG BAG - MV TAI STRIDE - DI: 22/2274550-0 - PERIODO 16/01/2023 A 31/01/2023</t>
  </si>
  <si>
    <t>NFS-e 1793</t>
  </si>
  <si>
    <t>NFS-E 1793 - 1 MANUTENCAO E SUPORTE. 280,00 / 1 EMAIL ADICIONAL GOOGLE. 795,00</t>
  </si>
  <si>
    <t>12693/001</t>
  </si>
  <si>
    <t>NF 12693 - DESPESA COM COMBUSTIVEL AERONAVE</t>
  </si>
  <si>
    <t>NFS-e 681</t>
  </si>
  <si>
    <t>NFS-E 681 - REFERENTE: ATENDIMENTOS E HANGARAGEM PT-VNZ - COMP.: 02/2023</t>
  </si>
  <si>
    <t>BOL - HON2023-01</t>
  </si>
  <si>
    <t>BOL - HON2023-01 - HONORARIOS CONTABEIS - MS - (NFS-E 13545)</t>
  </si>
  <si>
    <t>NFS-e 2557</t>
  </si>
  <si>
    <t>NFS-E 2557 - DESPESA HONORARIO CONTABIL - FILIAL SANTAREM/PA</t>
  </si>
  <si>
    <t>NFS-e 3487</t>
  </si>
  <si>
    <t>NFS-E 3487 - SERV. PRESTADOS EM 02/2023 - PRESTACAO DE SERVICO: DIGITALIZACAO DE IMAGENS, ESCANEAR E ENVIAR DOC. POR E-MAIL</t>
  </si>
  <si>
    <t>NFS-e 337</t>
  </si>
  <si>
    <t>NFS-E 337  - CONTRATO SISTEMA DATA BUILDER</t>
  </si>
  <si>
    <t>NFS-e 836</t>
  </si>
  <si>
    <t>NFS-E 836 - 4 PERIODO DE ARMAZENAGEM DE 24/01/2023 A 22/02/2023 - MV TAI KNIGHTHOOD - DI 22/1960460-7 - 45,703 T * R$18,00 = R$822,65</t>
  </si>
  <si>
    <t>271/4394</t>
  </si>
  <si>
    <t>PAGAMENTO DE PRODUTO - PC 271/4394 - 50T DE UREIA - TAXA TRAV. 5,1800</t>
  </si>
  <si>
    <t>276/4458</t>
  </si>
  <si>
    <t>PAGAMENTO DE PRODUTO - PC 276/4458 - EQUIV. A 100T DE UREIA - $ 448,00/T - TAXA TRAV. 5,1770</t>
  </si>
  <si>
    <t>ALBIERI TRANSPORTE E LOGISTICA LTDA</t>
  </si>
  <si>
    <t>FAT 2747</t>
  </si>
  <si>
    <t>FATURA 2747 + CT-ES 12538, 12539, 12541, 12540, 12543, 12544, 12546, 12547, 12548, 12549, 12550, 12553, 12555, 12554 - R$ 96.180,00 -  1ª PERNA. PED.2065 KCL COOPERATIVA AGROINDUSTRIAL DOS PRODUTORES RURAIS DO SUDOESTE GOIANO PED.2097 KCL COOPERATIVA AGROINDUSTRIAL DOS PRODUTORES RURAIS DO SUDOESTE GOIANO</t>
  </si>
  <si>
    <t>FAT 2748</t>
  </si>
  <si>
    <t>FATURA 2748 + CT-E 12536 - R$ 677,20 - 1ª PERNA. PED.2065 KCL COOPERATIVA AGROINDUSTRIAL DOS PRODUTORES RURAIS DO SUDOESTE GOIANO</t>
  </si>
  <si>
    <t>FAT 2749</t>
  </si>
  <si>
    <t>FATURA 2749 + CT-ES 478023, 478024, 478026, 478030, 478038, 478040, 478045, 478061, 478063, 478066, 478071, 478073, 478102, 478112, 478114 - R$ 58.406,60 -  2ª PERNA. PED.2065 KCL COOPERATIVA AGROINDUSTRIAL DOS PRODUTORES RURAIS DO SUDOESTE GOIANO PED.2097 KCL COOPERATIVA AGROINDUSTRIAL DOS PRODUTORES RURAIS DO SUDOESTE GOIANO</t>
  </si>
  <si>
    <t>FAT 21378</t>
  </si>
  <si>
    <t>FATURA 21378 + CT-ES 9014, 9015 - R$11.172,00 - 2ª PERNA.PED.2085 KCL ADAIR VENDRUSCOLO E OUTROS  FAZENDA RECANTO</t>
  </si>
  <si>
    <t>FAT 21379</t>
  </si>
  <si>
    <t>FATURA 21379 + CT-ES 4034, 4035 - R$26.068,00 - 1ª PERNA.PED.2085 KCL ADAIR VENDRUSCOLO E OUTROS  FAZENDA RECANTO</t>
  </si>
  <si>
    <t>FAT 286273</t>
  </si>
  <si>
    <t>FATURA 286273 + CT-ES 62973, 62978, 62976, 62977, 62979, 62993 - R$91.340,80 - 1ª PERNA. PED.2020 SULFATO NUTRIVERDE IND. COM. IMP. E EXP. LTDA</t>
  </si>
  <si>
    <t>FAT 286293</t>
  </si>
  <si>
    <t>FATURA 286293 + CT-ES 1913, 1914, 1915, 1916, 1917, 1920, 1919, 1921, 1922, 1918 - R$9.618 - 1ª PERNA.PED.2097 KCL COOPERATIVA AGROINDUSTRIAL DOS PRODUTORES RURAIS DO SUDOESTE GOIANO</t>
  </si>
  <si>
    <t>FAT 286294</t>
  </si>
  <si>
    <t>FATURA 286294 + CT-ES 37038, 37040, 37039, 37042, 37047, 37055, 37053, 37062, 37065, 37063 - R$91.371,00 - 2ª PERNA. PED.2097 KCL COOPERATIVA AGROINDUSTRIAL DOS PRODUTORES RURAIS DO SUDOESTE GOIANO</t>
  </si>
  <si>
    <t>FAT 286377</t>
  </si>
  <si>
    <t>FATURA 286377 + CT-E 62951 - R$15.987,20 - 1ª PERNA. PED.2131 KCL NUTRIVERDE IND. COM. IMP. E EXP. LTDA</t>
  </si>
  <si>
    <t>FAT 286378</t>
  </si>
  <si>
    <t>FATURA 286378 + CT-ES 1923, 1924, 1928, 1925 - R$3.648,40 - 2ª PERNA.PED.2097 KCL COOPERATIVA AGROINDUSTRIAL DOS PRODUTORES RURAIS DO SUDOESTE GOIANO</t>
  </si>
  <si>
    <t>FAT 286379</t>
  </si>
  <si>
    <t>FATURA 286379 + CT-ES 37071, 37070, 37074, 37072 - R$34.659,80 - 1ª PERNA. PED.2097 KCL COOPERATIVA AGROINDUSTRIAL DOS PRODUTORES RURAIS DO SUDOESTE GOIANO</t>
  </si>
  <si>
    <t>APOLICE N. 841443 - PLANO DE SAUDE - COMP.: 02/2023</t>
  </si>
  <si>
    <t>NFS-e 8462</t>
  </si>
  <si>
    <t>EXAME OCUPACIONAL</t>
  </si>
  <si>
    <t>NFS-E 8462 - EXAMES OCUPACIONAIS  / ASSESSORIA-E-SOCIAL</t>
  </si>
  <si>
    <t>NF 17056</t>
  </si>
  <si>
    <t>NFS-E 17056 - LOCACAO IMPRESSORA TERMINA, PERIODO: 02/01 A 02/02/2023</t>
  </si>
  <si>
    <t>S/ NF - 02/2023</t>
  </si>
  <si>
    <t>S/ NF - 02/2023 - FORNECEDOR: ZELI BODENSTEIN HENRIQUE - REF. ALUGUEL BARRACAO DISTRITO INDUSTRIAL - TRANSFERENCIA REALIZADA EM NOME DA FILHA: LETICIA BODENSTEIN HENRIQUE</t>
  </si>
  <si>
    <t>NFS-e 64</t>
  </si>
  <si>
    <t>NFS-E 64 - SERVICO DE APOIO</t>
  </si>
  <si>
    <t>260/12474</t>
  </si>
  <si>
    <t>PAGAMENTO DE PRODUTO - PC 260/12474 - EQUIV. 2.000T DE KCL - $ 485,00/T - TAXA TRAVADA 5,1660</t>
  </si>
  <si>
    <t>ADTO - ND LFX SER TRANSP</t>
  </si>
  <si>
    <t>ADIANTAMENTO PARA LFX SERV. DE TRANSP. REF. ESTADIA DEVIDO AO CAMINHAO TER SIDO DISPENSADO DO CARREGAMENTO, QUE SERA DESCONTADO COMPRA DE PRODUTO OCP. - CHEGADA: 09/01/2023 - 08:00:00 - SAIDA: 14/01/2023 09:00 - PLACA: JVK5723 / CHEGADA: 09/01/2023 13:30:00 - SAIDA: 14/01/2023 09:00 - PLACA: NJN9192</t>
  </si>
  <si>
    <t>FAT 130995</t>
  </si>
  <si>
    <t>FATURA 130995 + CT-E 16952 - R$8.048,00 - 1ª PERNA.PED.2131 KCL NUTRIVERDE IND. COM. IMP. E EXP. LTDA</t>
  </si>
  <si>
    <t>FAT 286412</t>
  </si>
  <si>
    <t>FATURA 286412 + CT-ES 62999, 62997, 63000, 62998 - R$ 61.168,00 - 1ª PERNA. PED.2131 KCL NUTRIVERDE IND. COM. IMP. E EXP. LTDA</t>
  </si>
  <si>
    <t>FAT 286413</t>
  </si>
  <si>
    <t>FATURA 286413 + CT-E 62995 - R$ 11.808,00 - 1ª PERNA.PED.2020 SULFATO NUTRIVERDE IND. COM. IMP. E EXP. LTDA</t>
  </si>
  <si>
    <t>FAT 286414</t>
  </si>
  <si>
    <t>FATURA 286414 + CT-E 37081 - R$ 13.022,50 - 1ª PERNA. PED.2070 UREIA  SILVANDRO BARCHET  FAZENDA FERRADURA</t>
  </si>
  <si>
    <t>FAT 286415</t>
  </si>
  <si>
    <t>FATURA 286415 + CT-E 14609 - R$337,50 - 2ª PERNA. PED.2070 UREIA SILVANDRO BARCHET  FAZENDA FERRADURA</t>
  </si>
  <si>
    <t>FAT 286416</t>
  </si>
  <si>
    <t>FATURA 286416 + CT-ES 1929, 1930, 1931 - R$ 2.135,60 - 2ª PERNA.PED.2097 KCL COOPERATIVA AGROINDUSTRIAL DOS PRODUTORES RURAIS DO SUDOESTE GOIANO</t>
  </si>
  <si>
    <t>FAT 286417</t>
  </si>
  <si>
    <t>FATURA 286417 + CT-ES 37091, 37092, 37093 - R$ 20.288,20 - 1ª PERNA.PED.2097 KCL COOPERATIVA AGROINDUSTRIAL DOS PRODUTORES RURAIS DO SUDOESTE GOIANO</t>
  </si>
  <si>
    <t>FAT 6243</t>
  </si>
  <si>
    <t>FATURA 6243 + CT-ES 19713, 19707, 19708, 19697, 19712, 19702, 19696, 19709, 19698, 19695, 19710 - R$107.245,88 - 2ª PERNA. PED.2018 SULFATO DE AMONIO GRANULADO GENOR ALBERTO CIMA FAZENDA CIMA PED.2110 KCL ORCIVAL GOUVEIA GUIMARAES FAZENDA CHAPADAO PED.2111 KCL ORCIVAL GOUVEIA GUIMARAES E OUTROS FAZENDA SANTA MARGARIDA PED.2136 KCL GUSTAVO VIGANO PICCOLI FAZENDA PLUMA</t>
  </si>
  <si>
    <t>FAT 6244</t>
  </si>
  <si>
    <t>FATURA 6244 + CT-ES 855, 857, 858, 853, 850 - R$44.902,00 - 1ª PERNA. PED.2083 NP 11-44 ADAIR VENDRUSCOLO FAZENDA RIO AZUL PED.2088 NP 11-44 ADAIR VENDRUSCOLO FAZENDA SÃO VICENTE PED.2132 KCL NUTRIVERDE IND. COM. IMP. E EXP. LTDA</t>
  </si>
  <si>
    <t>FAT 6245</t>
  </si>
  <si>
    <t>FATURA 6245 + CT-E 19693 - R$5.740,00 - 2ª PERNA PED.2113 KCL GUSTAVO VIGANO PICCOLI  FAZENDA DA PEDRA</t>
  </si>
  <si>
    <t>FAT 6246</t>
  </si>
  <si>
    <t>FATURA 6246 + CT-E 19704 - R$9.069,04 - 2ª PERNA PED.1927 MAP 11-52 COOPERATIVA MISTA SAPEZALENSE - COOMISA</t>
  </si>
  <si>
    <t>FAT 6247</t>
  </si>
  <si>
    <t>FATURA 6247 + CT-ES  9627, 9650, 9637, 9625 - R$26.400,00 - 1ª PERNA. PED.2023 UREIA ORCIVAL GOUVEIA GUIMARAES E OUTROS  FAZENDA SANTA MARGARIDA</t>
  </si>
  <si>
    <t>FAT 6248</t>
  </si>
  <si>
    <t>FATURA 6248 + CT-ES 7461, 7460 - R$5.600,00 - 2ª PERNA. PED.2023 UREIA ORCIVAL GOUVEIA GUIMARAES E OUTROS  FAZENDA SANTA MARGARIDA</t>
  </si>
  <si>
    <t>FAT 6249</t>
  </si>
  <si>
    <t>FATURA 6249 + CT-ES 17728, 17740, 17743, 17729, 17730, 17742, 17741 - R$70.338,80 - 1ª PERNA.PED.2018 SULFATO DE AMONIO GRANULADO GENOR ALBERTO CIMA FAZENDA CIMA PED.2111 KCL ORCIVAL GOUVEIA GUIMARAES E OUTROS FAZENDA SANTA MARGARIDA</t>
  </si>
  <si>
    <t>FAT 6250</t>
  </si>
  <si>
    <t>FATURA 6250 + CT-ES 17737, 17736, 17735 - R$19.980,00 - 1ª PERNA PED.2052 KCL ODILON PINTO CADORE /  FAZENDA GUARA</t>
  </si>
  <si>
    <t>FAT 1930</t>
  </si>
  <si>
    <t>FATURA 1930 + CT-ES 3309, 3311 - R$2.170,00 - 1ª PERNA + COMPLEMENTO, REFERENTE A DEVOLUÇÃO DA CARGA NF 2004, CONFORME EMAIL ANEXO.@FINANCEIRO  NOTAR QUE O VALOR DA FATURA SERÁ PAGO PELA NOVAFERTIL E IRÁ COMPOR NOSSO CRÉDITO EM CARTEIRA COM OCP.TRANSFERÊNCIA OCP  MAP NOVAFERTIL - NOVATEX</t>
  </si>
  <si>
    <t>FAT 18315</t>
  </si>
  <si>
    <t>FATURA 18315 + CT-ES 2208, 2209 – R$13.708,80 – 1ª PERNA.PED.2091 KCL JOSE ROBERTO MACHADO FAZENDA MACHADO PED.2113 KCL GUSTAVO VIGANO PICCOLI  FAZENDA DA PEDRA</t>
  </si>
  <si>
    <t>FAT 18354</t>
  </si>
  <si>
    <t>FATURA 18354 + CT-ES 289543, 289472, 289661, 289537, 289588 - R$52.250,00 - 2ª PERNA  PED.2062 UREIA  REDI BIESUZ  FAZENDA SÃO JERONIMO PED.2083 NP 11-44 ADAIR VENDRUSCOLO FAZENDA RIO AZUL PED.2087 KCL ADAIR VENDRUSCOLO FAZENDA SÃO VICENTE PED.2112 KCL  GUSTAVO VIGANO PICCOLI  FAZENDA ITAPOÃ PED.2120 KCL CARINA NEVES GUIMARAES E OUTROS  FAZENDA SANTA LUZIA</t>
  </si>
  <si>
    <t>FAT 18355</t>
  </si>
  <si>
    <t>FATURA 18355 + CT-E 6141 - R$6.997,20 - 1ª PERNA. PED.2132 KCL NUTRIVERDE IND. COM. IMP. E EXP. LTDA</t>
  </si>
  <si>
    <t>FAT 18356</t>
  </si>
  <si>
    <t>FATURA 18356 + CT-ES 2212, 2213, 2214, 2219, 2216, 2218, 2215, 2217 - R$51.646,00 - 1ª PERNA. PED.2072 UREIA  IVANDRO BARCHET FAZENDA SÃO DOMINGOS PED.2087 KCL ADAIR VENDRUSCOLO FAZENDA SÃO VICENTE PED.2089 KCL ADAIR VENDRUSCOLO  FAZENDA SÃO VICENTE PED.2112 KCL GUSTAVO VIGANO PICCOLI  FAZENDA ITAPOÃ PED.2113 KCL GUSTAVO VIGANO PICCOLI  FAZENDA DA PEDRA</t>
  </si>
  <si>
    <t>FAT 444879</t>
  </si>
  <si>
    <t>FATURA 444879 + CT-E 1016146 - R$9.466,00 - 1ª PERNA. PED.2131 KCL NUTRIVERDE IND. COM. IMP. E EXP. LTDA</t>
  </si>
  <si>
    <t>NFS-e 57 (MV KITAKAMI)</t>
  </si>
  <si>
    <t>NFS-E 57 - DESP. ARMAZENAGEM DE 493,391TON DE SULFATO DE AMONIO, NAVIO KITAKAMI, 10º PERIODO 03/02 A 17/02/23, DI 22/1612176-1</t>
  </si>
  <si>
    <t>NFS-e 697</t>
  </si>
  <si>
    <t>NFS-E 697 - ATENDIMENTOS E HANGARAGEM PT-VNZ</t>
  </si>
  <si>
    <t>S/ NF - 140223</t>
  </si>
  <si>
    <t>S/ NF - FEV/2023 - FORNECEDOR: ANA CAROLINA GOMES - DESPESA REF. CONFIGURACAO NOTBOOK: CONTABIL / FATURAME TO / OPERACOES1</t>
  </si>
  <si>
    <t>PAGAMENTO DE PRODUTO - PC 260/12474 - EQUIV. 500T DE KCL - $ 485,00/T - TAXA TRAVADA 5,2390</t>
  </si>
  <si>
    <t>MOSAIC FERTILIZANTES DO BRASIL LTDA</t>
  </si>
  <si>
    <t>277/3712872</t>
  </si>
  <si>
    <t>REF. COMPRA 277 FOB RONDONÓPOLIS, MT U$ 320,00/T X 5,1507</t>
  </si>
  <si>
    <t>FAT 131118</t>
  </si>
  <si>
    <t>FATURA 131118 + CT-E 16963 - R$7.300,80 - 1ª PERNA.PED.2131 KCL NUTRIVERDE IND. COM. IMP. E EXP. LTDA</t>
  </si>
  <si>
    <t>FAT 286475</t>
  </si>
  <si>
    <t>FATURA 286475 + CT-E 63040 - R$15.273,60 - 1ª PERNA. PED.2131 KCL NUTRIVERDE IND. COM. IMP. E EXP. LTDA</t>
  </si>
  <si>
    <t>FAT 286476</t>
  </si>
  <si>
    <t>FATURA 286476 + CT-ES 1932, 1933, 1935, 1934 - R$3.886,80 - 1ª PERNA. PED.2097 KCL COOPERATIVA AGROINDUSTRIAL DOS PRODUTORES RURAIS DO SUDOESTE GOIANO</t>
  </si>
  <si>
    <t>FAT 286477</t>
  </si>
  <si>
    <t>FATURA 286477 + CT-ES 37116, 37131, 37125, 37124 - R$36.924,60 - 2ª PERNA. PED.2097 KCL COOPERATIVA AGROINDUSTRIAL DOS PRODUTORES RURAIS DO SUDOESTE GOIANO</t>
  </si>
  <si>
    <t>FAT 18443</t>
  </si>
  <si>
    <t>FATURA 18443 + CT-ES 289696, 289697, 289725, 289693, 289703, 289726, 289728 - R$ 65.574,60 -  2ª PERNA. PED.2062 UREIA REDI BIESUZ  FAZENDA SÃO JERONIMO PED.2072 UREIA IVANDRO BARCHET FAZENDA SÃO DOMINGOS PED.2087 KCL ADAIR VENDRUSCOLO FAZENDA SÃO VICENTE PED.2091 KCL JOSE ROBERTO MACHADO FAZENDA MACHADO PED.2113 KCL GUSTAVO VIGANO PICCOLI  FAZENDA DA PEDRA PED.2132 KCL NUTRIVERDE IND. COM. IMP. E EXP. LTDA</t>
  </si>
  <si>
    <t>FAT 18444</t>
  </si>
  <si>
    <t>FATURA 18444 + CT-E 2220 - R$7.000,00 - 1ª PERNA. PED.2113 KCL GUSTAVO VIGANO PICCOLI  FAZENDA DA PEDRA</t>
  </si>
  <si>
    <t>FAT 51112</t>
  </si>
  <si>
    <t>FATURA 51112 + CT-E 15128 - R$13.342,00 - 1ª PERNA. PED.2131 KCL NUTRIVERDE IND. COM. IMP. E EXP. LTDA</t>
  </si>
  <si>
    <t>NF 2585641 - REF. CONTA DE TELEFONE NUM. 065-3364-3048 - N. FATURA 1631820547-0 - COMP. 02/2023</t>
  </si>
  <si>
    <t>AMAURI MOREIRA DE ALMEIDA - SOCIEDADE INDIVIDUAL DE ADVOCACIA</t>
  </si>
  <si>
    <t>NFS-e 23</t>
  </si>
  <si>
    <t>JURIDICO</t>
  </si>
  <si>
    <t>NFS-E 23 - REF. PRESTACAO DE SERVICOS ADVOCATICIOS</t>
  </si>
  <si>
    <t>NFS-e 24</t>
  </si>
  <si>
    <t>NFS-E 24 - REF. PRESTACAO DE SERVICOS ADVOCATICIOS</t>
  </si>
  <si>
    <t>GRANDY RECURSOS HUMANOS LTDA</t>
  </si>
  <si>
    <t>NFS-e 1089</t>
  </si>
  <si>
    <t>NFS-E 1089 - SERV. REF. RECRUTAMENTO E SELECAO PARA AS VAGAS DE AUXILIAR FINANCEIRO / AUXILIAR AMINISTRATIVO - PARCELA 01/03</t>
  </si>
  <si>
    <t>NFS-e 1968</t>
  </si>
  <si>
    <t>NFS-E 1968 - SERVICO CONFECCAO DE BAGAS - PRODUTO CLORETO - NAVIO KALLISTI GS - DI 23/0090813-0 QUANT. 1.184,000 TONS - VALOR UNIT. R$ 34,00</t>
  </si>
  <si>
    <t>FAT 131257</t>
  </si>
  <si>
    <t>FATURA 131257 + CT-E 16967 - R$7.659,20 - 1ª PERNA. PED.2131 KCL NUTRIVERDE IND. COM. IMP. E EXP. LTDA</t>
  </si>
  <si>
    <t>FAT 131419</t>
  </si>
  <si>
    <t>FATURA 131419 + CT-ES 272916, 272912, 272918 - R$23.008,00 - 2ª PERNA. PED.2131 KCL NUTRIVERDE IND. COM. IMP. E EXP. LTDA</t>
  </si>
  <si>
    <t>FAT 16</t>
  </si>
  <si>
    <t>FATURA 16 + CT-ES 2770, 2774, 2773, 2767, 2762, 2771, 2123, 2138, 2764, 2777, 2769, 2766, 2765, 2763, 2784, 2768, 2174, 2775, 2776, 2761, 2772, 2139, 2175, 2176 - R$275.386,26 - 2ª PERNA. PED.1976 NP10-40 ALEXANDRE AUGUSTIN  FAZENDA CRISTO REI PED.1977 NP10-40 ALEXANDRE AUGUSTIN PED.1978 NP10-40 ALEXANDRE AUGUSTIN  FAZENDA EL CAMINO I E I PED.2133 NP 10-40 ALEXANDRE AUGUSTIN FAZENDA EL CAMINO I E II PED.2134 NP 10-40 ALEXANDRE AUGUSTIN E OUTRO EM RECUPERAÇÃO JUDICIAL FAZENDA TORRE I</t>
  </si>
  <si>
    <t>FAT  286538</t>
  </si>
  <si>
    <t>FATURA 286538 + CT-E 14652 - R$962,80 - 1ª PERNA PED.2132 KCL NUTRIVERDE IND. COM. IMP. E EXP. LTDA</t>
  </si>
  <si>
    <t>FAT 286539</t>
  </si>
  <si>
    <t>FATURA 286539 + CT-E 526 - R$14.442,00 - 2ª PERNAPED.2132 KCL NUTRIVERDE IND. COM. IMP. E EXP. LTDA</t>
  </si>
  <si>
    <t>FAT 286540</t>
  </si>
  <si>
    <t>FATURA 286540 + CT-ES 1936, 1937 - R$1.685,60 - 1ª PERNA  PED.2097 KCL COOPERATIVA AGROINDUSTRIAL DOS PRODUTORES RURAIS DO SUDOESTE GOIANO</t>
  </si>
  <si>
    <t>FAT 286541</t>
  </si>
  <si>
    <t>FATURA 286541 + CT-ES 37137, 37147 - R$16.013,20 - 2ª PERNA PED.2097 KCL COOPERATIVA AGROINDUSTRIAL DOS PRODUTORES RURAIS DO SUDOESTE GOIANO</t>
  </si>
  <si>
    <t>FAT  6285</t>
  </si>
  <si>
    <t>FATURA 6285 + CT-ES 9672, 9659 - R$14.400,00 - 1ª PERNA. PED.2023 UREIA ORCIVAL GOUVEIA GUIMARAES E OUTROS  FAZENDA SANTA MARGARIDA</t>
  </si>
  <si>
    <t>FAT 6278</t>
  </si>
  <si>
    <t>FATURA 6278 + CT-ES 17765, 17760, 17751, 17764, 17761 - R$46.800,00 - 1ª PERNA. PED.2111 KCL ORCIVAL GOUVEIA GUIMARAES E OUTROS FAZENDA SANTA MARGARIDA  PED.2119 KCL CARINA NEVES GUIMARAES FAZENDA SORRISO</t>
  </si>
  <si>
    <t>FAT 6279</t>
  </si>
  <si>
    <t>FATURA 6279 + CT-ES 17752, 17763, 17754, 17753, 17755, 17757, 17762, 17758, 17756 - R$37.690,00 - 1ª PERNA. PED.2052 KCL ODILON PINTO CADORE FAZENDA GUARA</t>
  </si>
  <si>
    <t>FAT 6280</t>
  </si>
  <si>
    <t>FATURA 6280 + CT-ES 19762, 19763, 19757, 19768, 19722, 19758, 19756, 19755, 19764 - R$72.324,82 - 2ª PERNA. PED.2018 SULFATO DE AMONIO GRANULADO GENOR ALBERTO CIMA FAZENDA CIMA PED.2111 KCL ORCIVAL GOUVEIA GUIMARAES E OUTROS FAZENDA SANTA MARGARIDA PED.2119 KCL CARINA NEVES GUIMARAES FAZENDA SORRISO PED.2131 KCL NUTRIVERDE IND. COM. IMP. E EXP. LTDA PED.2165 ENXOFRE DE BENTONITA PAULO ROGERIO DE MORAIS MACHADO FAZENDA CAIMBÉ</t>
  </si>
  <si>
    <t>FAT 6281</t>
  </si>
  <si>
    <t>FATURA 6281 + 878, 877 - R$10.000,00 - 1ª PERNA. PED.2087 KCL ADAIR VENDRUSCOLO FAZENDA SÃO VICENTE PED.2089 KCL ADAIR VENDRUSCOLO  FAZENDA SÃO VICENTE</t>
  </si>
  <si>
    <t>FAT 6282</t>
  </si>
  <si>
    <t>FATURA 6282 + CT-ES 19729, 19772, 19744, 19771, 19718, 19734, 19735 - R$38.685,20 - 2ª PERNA. PED.2083 NP 11-44 ADAIR VENDRUSCOLO FAZENDA RIO AZUL PED.2087 KCL ADAIR VENDRUSCOLO FAZENDA SÃO VICENTE</t>
  </si>
  <si>
    <t>FAT 6283</t>
  </si>
  <si>
    <t>FATURA 6283 + CT-ES 19732, 19733, 19746, 19745, 19749, 19742, 19760, 19730, 19747, 19743, 19761 - R$70.812,90 - 2ª PERNA. PED.2172 00-21-00 GUSTAVO VIGANO PICCOLI  FAZENDA PLUMA PED.2173 00-21-00 GUSTAVO VIGANO PICCOLI FAZENDA DA PEDRA PED.2174 00-21-00 GUSTAVO VIGANO PICCOLI  FAZENDA DA PEDRA</t>
  </si>
  <si>
    <t>FAT 6284</t>
  </si>
  <si>
    <t>FATURA 6284 + CT-ES 7510, 7492, 7509, 7491 - R$22.013,30 - 2ª PERNA. PED.2132 KCL NUTRIVERDE IND. COM. IMP. E EXP. LTDA PED.2179 KCL JOSE MILTON FALAVINHA E OUTROS</t>
  </si>
  <si>
    <t>FAT 6286</t>
  </si>
  <si>
    <t>FATURA 6286 + CT-ES 7478, 7479, 7495 - R$10.080,00 - 2ª PERNA. PED.2023 UREIA ORCIVAL GOUVEIA GUIMARAES E OUTROS  FAZENDA SANTA MARGARIDA</t>
  </si>
  <si>
    <t>FAT 1931</t>
  </si>
  <si>
    <t>FATURA 1931 + CT-E 3318 - R$1.082,90 - 1ª PERNA. TRANSFERÊNCIA OCP MAP NOVAFERTIL - NOVATEX</t>
  </si>
  <si>
    <t>RODOMAIOR TRANSPORTES LTDA</t>
  </si>
  <si>
    <t>FAT 129883</t>
  </si>
  <si>
    <t>FATURA 129883 + CT-ES 69761, 32819, 69760, 69766, 69726, 69727, 69735, 69736, 32818, 69765, 32820, 32821, 32828, 32826, 32827 - R$114.963,60 - 1ª E 2ª PERNA. PED.2020 SULFATO NUTRIVERDE IND. COM. IMP. E EXP. LTDA PED.2131 KCL NUTRIVERDE IND. COM. IMP. E EXP. LTDA</t>
  </si>
  <si>
    <t>FAT 445370</t>
  </si>
  <si>
    <t>FATURA 445370 + CT-E 51424 - R$5.679,60 - 2ª PERNA. PED.2131 KCL NUTRIVERDE IND. COM. IMP. E EXP. LTDA</t>
  </si>
  <si>
    <t>NFS-e 2562 (MV HONOR DIVA)</t>
  </si>
  <si>
    <t>NFS-E 2562 - ARMAZENAGEM NAVIO HONOR DIVA - SAM GRAN - VOLUME: 286,92 TONS - PERIODO: 28/01/2023 A 26/02/2023</t>
  </si>
  <si>
    <t>NFS-e 2576 (MV HORIZON 1)</t>
  </si>
  <si>
    <t>NFS-E 2576 - ARMAZENAGEM NAVIO HORIZON 1 - NP 10-45 - VOLUME: 9,30 TONS - PERIODO: 05/02/2023 A 06/03/2023</t>
  </si>
  <si>
    <t>NFS-e 139</t>
  </si>
  <si>
    <t>NFS-E 139 - SERVICO DE ENVASE EM BIG BAGS - LOTE 21420</t>
  </si>
  <si>
    <t>REF. UC 6/2680447-6 - CONTA ENERGIA ESCRITORIO CUIABA - SALA 05 - NF 3351119 / MATRICULA 2680447-2023-1-4</t>
  </si>
  <si>
    <t>REF. UC 6/2744277-1 - CONTA ENERGIA ESCRITORIO CUIABA - SALA 06 - NF 3351353 / MATRICULA 2744277-2023-1-9</t>
  </si>
  <si>
    <t>REF. UC 6/3168758-5 - CONTA ENERGIA ESCRITORIO CUIABA - BARRACAO LT 10 - NF 3432815 / MATRICULA 3168758-2023-1-3</t>
  </si>
  <si>
    <t>DL - 02/2023</t>
  </si>
  <si>
    <t>DL - 02/2023 SOCIOS - 50% - REF "REEMBOLSO VOO"</t>
  </si>
  <si>
    <t>APORTE NOVATEX</t>
  </si>
  <si>
    <t>EMPRESTIMO PARTES RELACIONADAS</t>
  </si>
  <si>
    <t>NOVATEX ARMAZENS GERAIS</t>
  </si>
  <si>
    <t>TRANSFERENCIA DE APORTE DE CAPITAL</t>
  </si>
  <si>
    <t>ICMS COMPL (MV HONOR DIVA)</t>
  </si>
  <si>
    <t>GNRE - NAVIO HONOR DIVA / EXTRATO RETIFICACAO / LAUDO DE QUANTIFICACAO / ICMS COMPLEMENTAR</t>
  </si>
  <si>
    <t>APOLICE N. 2201054490 (MV ZHONG CHENG)</t>
  </si>
  <si>
    <t>APOLICE N. 2201054490 - SEGURO MV ZHONG CHEN</t>
  </si>
  <si>
    <t>FAT 460234</t>
  </si>
  <si>
    <t>FATURA 460234 + CT-ES 8848, 1107756 - R$ 12.716,00 - 1ª E 2ª PERNA.PED.2073 UREIA IVANDRO BARCHET  FAZENDA SANTO ANTÔNIO</t>
  </si>
  <si>
    <t>FAT 286009</t>
  </si>
  <si>
    <t>FATURA 286009 + CT-ES 36864, 36862, 36863, 36866, 36867, 36870, 36890, 36892, 36889, 36899 - R$99.317,40 - 2ª PERNA. PED.2065 KCL COOPERATIVA AGROINDUSTRIAL DOS PRODUTORES RURAIS DO SUDOESTE GOIANO</t>
  </si>
  <si>
    <t>FAT 286589</t>
  </si>
  <si>
    <t>FATURA 286589 + CT-E 14675 - R$960,60 - 1ª PERNA. PED.2132 KCL NUTRIVERDE IND. COM. IMP. E EXP. LTDA</t>
  </si>
  <si>
    <t>FAT 286590</t>
  </si>
  <si>
    <t>FATURA 286590 + CT-E 529 - R$14.409,00 - 2ª PERNA. PED.2132 KCL NUTRIVERDE IND. COM. IMP. E EXP. LTDA</t>
  </si>
  <si>
    <t>FAT 286591</t>
  </si>
  <si>
    <t>FATURA 286591 + CT-ES 1939, 1939 - R$1.453,20 - 1ª PERNA PED.2097 KCL COOPERATIVA AGROINDUSTRIAL DOS PRODUTORES RURAIS DO SUDOESTE GOIANO</t>
  </si>
  <si>
    <t>FAT 286592</t>
  </si>
  <si>
    <t>FATURA 286592 + CT-E 37176 - R$6.790,60 - 2ª PERNA PED.2097 KCL COOPERATIVA AGROINDUSTRIAL DOS PRODUTORES RURAIS DO SUDOESTE GOIANO</t>
  </si>
  <si>
    <t>FAT 18464</t>
  </si>
  <si>
    <t>FATURA 18464 + CT-ES 289890, 289777, 289775, 28990, 2289904, 289776, 289910 - R$64.606,60 - 2ª PERNA. PED.2072 UREIA IVANDRO BARCHET FAZENDA SÃO DOMINGOS PED.2087 KCL ADAIR VENDRUSCOLO FAZENDA SÃO VICENTE PED.2089 KCL ADAIR VENDRUSCOLO  FAZENDA SÃO VICENTE PED.2091 KCL JOSÉ ROBERTO MACHADO FAZENDA MACHADO PED.2112 KCL GUSTAVO VIGANO PICCOLI  FAZENDA ITAPOÃ PED.2113 KCL GUSTAVO VIGANO PICCOLI  FAZENDA DA PEDRA</t>
  </si>
  <si>
    <t>NFS-e 7726 (MV ZHOU SHAN HAI)</t>
  </si>
  <si>
    <t>NFS-E 7726 (MV ZHOU SHAN HAI) - COB. REFERENTE ARMAZENAGEM DE CARGA MV ZHOU SHAN HAI - LOTE: 0276/22H- DI: 22/1798146-2 - PERIODO: 27/11/2022 A 11/12/2022</t>
  </si>
  <si>
    <t>FONTOLAN E FONTOLAN LTDA</t>
  </si>
  <si>
    <t>NFS-e 388</t>
  </si>
  <si>
    <t>NFS-E 388 - SERVICOS PRESTADOS: LIMPEZA E HIDRATACAO</t>
  </si>
  <si>
    <t>PAGAMENTO DE FERIAS - 20 DIAS A PARTIR DE 20.02 COM 10 DIAS DE ABONO</t>
  </si>
  <si>
    <t>DARF G.PREV. 01/2023</t>
  </si>
  <si>
    <t>DARF GUIA DE PREVIDENCIA S/ FOLHA DE PAGTO - COMP. 01/2023</t>
  </si>
  <si>
    <t>YOUNES A M YOUNES E CIA LTDA</t>
  </si>
  <si>
    <t>NF4171</t>
  </si>
  <si>
    <t>NF 4171 - CONFECCAO DE CANETAS PARA BRINDE</t>
  </si>
  <si>
    <t>NFS-e 10222</t>
  </si>
  <si>
    <t>NFS-E 10222 - HONORARIOS CONTABEIS - COMP. 02/2023</t>
  </si>
  <si>
    <t>CRF 5952 - S/ NFS-e - 01/2023</t>
  </si>
  <si>
    <t>CRF 5952 - S/ NFS-E 10425/8369 - 01/2023</t>
  </si>
  <si>
    <t>IRRF 1708 - S/ NFS-e - 01/2023</t>
  </si>
  <si>
    <t>IRRF 1708 - S/ NFS-E 10425/8369 - 01/2023</t>
  </si>
  <si>
    <t>NFS-E 202300000000002 - ARMAZENAGEM SULFATO DE AMONIO GRANULADO EM BIG BAG-REF. NFE DE REMESSA 9.619 NOVAFERTIL X NOVATEX_16/01/23: 50 TON X R$ 15,00 = R$ 750,00_VCTO: 23/01/2023. REFERENTE A COBRANCA DO 1º PERIODO DE ARMAZENAGEM: 16/01/2023 A 15/02/2023</t>
  </si>
  <si>
    <t>NFS-e 40</t>
  </si>
  <si>
    <t>NFS-E 40 - COMISSAO SOBRE VENDAS</t>
  </si>
  <si>
    <t>FAT 21454</t>
  </si>
  <si>
    <t>FATURA 21454 + CT-ES 9020, 9019, 9017, 9018 - R$17.300,85 - 2ª PERNA PED.2062 UREIA REDI BIESUZ  FAZENDA SÃO JERONIMO PED.2073 UREIA IVANDRO BARCHET  FAZENDA SANTO ANTÔNIO</t>
  </si>
  <si>
    <t>FAT 21455</t>
  </si>
  <si>
    <t>FATURA 21455 + CT-ES 4074, 4079, 4076, 4078 - R$40.368,64 - 1ª PERNA. PED.2062 UREIA REDI BIESUZ  FAZENDA SÃO JERONIMO  PED.2073 UREIA IVANDRO BARCHET  FAZENDA SANTO ANTÔNIO</t>
  </si>
  <si>
    <t>FAT 21498</t>
  </si>
  <si>
    <t>FATURA 21498 + CT-ES 7341, 7342 - R$6.168,00 - 2ª PERNA.PED.2122 NP 11-44 ODILON PINTO CADORE FAZENDA GUARÁ PED.2171 SULFATO DE AMÔNIO GRANULADO JEFFERSON DORETTO DE SOUZA FAZENDA SÃO MIGUEL</t>
  </si>
  <si>
    <t>FAT 21499</t>
  </si>
  <si>
    <t>FATURA 21499 + CT-ES 4073, 4088 - R$14.392,00 -  1ª PERNA.PED.2122 NP 11-44 ODILON PINTO CADORE FAZENDA GUARÁ PED.2171 SULFATO DE AMÔNIO GRANULADO JEFFERSON DORETTO DE SOUZA FAZENDA SÃO MIGUEL</t>
  </si>
  <si>
    <t>FAT 984</t>
  </si>
  <si>
    <t>FATURA 984 + CT-ES 261, 263 - R$4.042,61 - 1ª PERNA. PED.2062 UREIA REDI BIESUZ  FAZENDA SÃO JERONIMO PED.2033 SULFATO DE AMONIO GRANULADO ALEXANDRE AUGUSTIN FAZENDA EL CAMINO I E II</t>
  </si>
  <si>
    <t>FAT 985</t>
  </si>
  <si>
    <t>FATURA 985 + CT-E 4162 / R$1.700,00 - 2ª PERNA.PED.2033 SULFATO DE AMONIO GRANULADO ALEXANDRE AUGUSTIN FAZENDA EL CAMINO I E II</t>
  </si>
  <si>
    <t>FAT 461089</t>
  </si>
  <si>
    <t>FATURA 461089 + CT-E 8917 - R$17.500 - 1ª PERNA.PED.2155 UREIA AGROPECUARIA GLOBAL LTDA</t>
  </si>
  <si>
    <t>FAT 286645</t>
  </si>
  <si>
    <t>FATURA 286645 + CT-ES 1945, 1946 - R$1.681,60 - 1ª PERNA PED.2097 KCL COOPERATIVA AGROINDUSTRIAL DOS PRODUTORES RURAIS DO SUDOESTE GOIANO PED.2098 KCL OOPERATIVA AGROINDUSTRIAL DOS PRODUTORES RURAIS DO SUDOESTE GOIANO COMIGO</t>
  </si>
  <si>
    <t>FAT 286646</t>
  </si>
  <si>
    <t>FATURA 286646 + CT-ES 37183, 37190, 37187, 37201 - R$33.120,40 - 2ª PERNA PED.2065 KCL COOPERATIVA AGROINDUSTRIAL DOS PRODUTORES RURAIS DO SUDOESTE GOIANO PED.2097 KCL COOPERATIVA AGROINDUSTRIAL DOS PRODUTORES RURAIS DO SUDOESTE GOIANO PED.2098 KCL OOPERATIVA AGROINDUSTRIAL DOS PRODUTORES RURAIS DO SUDOESTE GOIANO COMIGO</t>
  </si>
  <si>
    <t>FAT 286695</t>
  </si>
  <si>
    <t>FATURA 286695 + CT-ES 1948, 1949, 1950 - R$2.925,20 - 1ª PERNA PED.2098 KCL COOPERATIVA AGROINDUSTRIAL DOS PRODUTORES RURAIS DO SUDOESTE GOIANO COMIGO</t>
  </si>
  <si>
    <t>FAT 286696</t>
  </si>
  <si>
    <t>FATURA 286696 + CT-ES 37220, 37216, 37218 - R$27.789,40 - 2ª PERNA PED.2098 KCL COOPERATIVA AGROINDUSTRIAL DOS PRODUTORES RURAIS DO SUDOESTE GOIANO COMIGO</t>
  </si>
  <si>
    <t>FAT 286736</t>
  </si>
  <si>
    <t>FATURA 286736 + CT-ES 1951, 1953, 1952, 1954 - R$ 3.338,80 - 1ª PERNA PED.2097 KCL COOPERATIVA AGROINDUSTRIAL DOS PRODUTORES RURAIS DO SUDOESTE GOIANO</t>
  </si>
  <si>
    <t>FAT 286737</t>
  </si>
  <si>
    <t>FATURA 286737 + CT-ES 37228, 37231, 37230, 37261 - R$ 31.718,60 -  2ª PERNA PED.2097 KCL COOPERATIVA AGROINDUSTRIAL DOS PRODUTORES RURAIS DO SUDOESTE GOIANO</t>
  </si>
  <si>
    <t>FAT 286775</t>
  </si>
  <si>
    <t>FATURA 286775 + CT-ES 1956, 1955, 1959, 1957, 1962 - R$4.311,80 - 2ª PERNA. PED.2097 KCL COOPERATIVA AGROINDUSTRIAL DOS PRODUTORES RURAIS DO SUDOESTE GOIANO PED.2098 KCL COOPERATIVA AGROINDUSTRIAL DOS PRODUTORES RURAIS DO SUDOESTE GOIANO COMIGO</t>
  </si>
  <si>
    <t>FAT 6336</t>
  </si>
  <si>
    <t>FATURA 6336 + CT-ES 17773, 17775 - R$ 5.940,00 - 1ª PERNA. PED.2020 SULFATO NUTRIVERDE IND. COM. IMP. E EXP. LTDA  PED.2168 UREIA NUTRIVERDE IND. COM. IMP. E EXP. LTDA</t>
  </si>
  <si>
    <t>FAT 6337</t>
  </si>
  <si>
    <t>FATURA 6337 + CT-ES 17770, 17768  - R$ 4.830,00 - 2ª PERNA. PED.2052 KCL ODILON PINTO CADORE FAZENDA GUARA</t>
  </si>
  <si>
    <t>FAT 6338</t>
  </si>
  <si>
    <t>FATURA 6338 + CT-ES 19777, 19787, 19778, 19774 - R$44.440,00 - 2ª PERNA. PED.2111 KCL ORCIVAL GOUVEIA GUIMARAES E OUTROS FAZENDA SANTA MARGARIDA</t>
  </si>
  <si>
    <t>FAT 6339</t>
  </si>
  <si>
    <t>FATURA 6339 + CT-E 894/ 1 – R$10.000,00 – 1ª PERNA.PED.2084 NP 11-44 ADAIR VENDRUSCOLO FAZENDA SÃO VICENTE PED.2088 NP 11-44 ADAIR VENDRUSCOLO FAZENDA SÃO VICENTE</t>
  </si>
  <si>
    <t>FAT 6340</t>
  </si>
  <si>
    <t>FATURA 6340 + CT-ES 19781, 19784, 19783, 19776, 19779, 19797, 19798, 19773, 19785, 19780, 19799 -R$75.892,30 - 2ª PERNA. PED.2172 00-21-00 GUSTAVO VIGANO PICCOLI  FAZENDA PLUMA PED.2173 00-21-00 GUSTAVO VIGANO PICCOLI FAZENDA DA PEDRA PED.2174 00-21-00 GUSTAVO VIGANO PICCOLI  FAZENDA DA PEDRA PED.2175 00-21-00 GUSTAVO VIGANO PICCOLI FAZENDA ITAPOÃ</t>
  </si>
  <si>
    <t>FAT 6341</t>
  </si>
  <si>
    <t>FATURA 6341 + CT-ES 9710, 9701 - R$12.600,00 - 1ª PERNA. PED.2023 UREIA ORCIVAL GOUVEIA GUIMARAES E OUTROS  FAZENDA SANTA MARGARIDA</t>
  </si>
  <si>
    <t>FAT 6342</t>
  </si>
  <si>
    <t>FATURA 6342 + CT-E 7519 – R$3.360,00 – 2ª PERNA.PED.2023 UREIA ORCIVAL GOUVEIA GUIMARAES E OUTROS FAZENDA SANTA MARGARIDA</t>
  </si>
  <si>
    <t>FAT 18615</t>
  </si>
  <si>
    <t>FATURA 18615 + CT-E 6149 - R$ 6.643,00 - 1ª PERNA PED.2131 KCL NUTRIVERDE IND. COM. IMP. E EXP. LTDA</t>
  </si>
  <si>
    <t>FAT 446001</t>
  </si>
  <si>
    <t>FATURA 446001 + CT-E 11943 - R$ 9.606,00</t>
  </si>
  <si>
    <t>FAT 187585</t>
  </si>
  <si>
    <t>FATURA 187585 + CT-ES 58201, 58265, 58249 - R$30.627,40 - 1ª PERNA. PED.2123 UREIA PETROVINA SEMENTES LTDA PED.2132 KCL NUTRIVERDE IND. COM. IMP. E EXP. LTDA</t>
  </si>
  <si>
    <t>FAT 187612</t>
  </si>
  <si>
    <t>FATURA 187612 + CT-ES 36357, 36355, 36411, 36432, 36430, 36531, 36535, 36542, 36541, 36539, 36540 - R$107.124,40 - 1ª PERNA. PED.2065 KCL COOPERATIVA AGROINDUSTRIAL DOS PRODUTORES RURAIS DO SUDOESTE GOIANO PED.2097 1777 KCL COOPERATIVA AGROINDUSTRIAL DOS PRODUTORES RURAIS DO SUDOESTE GOIANO PED.2098 KCL COOPERATIVA AGROINDUSTRIAL DOS PRODUTORES RURAIS DO SUDOESTE GOIANO COMIGO</t>
  </si>
  <si>
    <t>FAT 187613</t>
  </si>
  <si>
    <t>FATURA 187613 + CT-ES 36433, 36443, 36446 - R$43.350,00 -  1ª PERNA. PED.2074 UREIA IVANDRO BARCHET FAZENDA SÃO DOMINGOS</t>
  </si>
  <si>
    <t>FAT 187614</t>
  </si>
  <si>
    <t>FATURA 187614 + CT-E 36459 - R$10.800,00 - 2ª PERNA.PED.1933 UREIA COPASUL COOPERATIVA AGRICOLA SUL MATOGROSSENSE</t>
  </si>
  <si>
    <t>FAT 187689</t>
  </si>
  <si>
    <t>FATURA 187689 + CT-ES 346691, 347307 - R$980,40 - 2ª PERNA. PED.2123 UREIA PETROVINA SEMENTES LTDA PED.2132 KCL NUTRIVERDE IND. COM. IMP. E EXP. LTDA</t>
  </si>
  <si>
    <t>FAT 187690</t>
  </si>
  <si>
    <t>FATURA 187690 + CT-ES 346372, 346370, 346378 - R$2.890,00 - 2ª PERNA. PED.2074 UREIA IVANDRO BARCHET FAZENDA SÃO DOMINGOS</t>
  </si>
  <si>
    <t>FAT 187747</t>
  </si>
  <si>
    <t>FATURA 187747 + CT-ES 532925, 532916, 533776, 534049, 534040, 535525, 535523, 535510, 535509 - R$4.096,80 -  2ª PERNA. PED.2065 KCL COOPERATIVA AGROINDUSTRIAL DOS PRODUTORES RURAIS DO SUDOESTE GOIANO  PED.2097 KCL COOPERATIVA AGROINDUSTRIAL DOS PRODUTORES RURAIS DO SUDOESTE GOIANO PED.2098 KCL COOPERATIVA AGROINDUSTRIAL DOS PRODUTORES RURAIS DO SUDOESTE GOIANO COMIGO</t>
  </si>
  <si>
    <t>FAT 3275</t>
  </si>
  <si>
    <t>FATURA 3275 + CT-E 11248 - R$400,00 - 1ª PERNA. PED.1933 UREIA COPASUL COOPERATIVA AGRICOLA SUL MATOGROSSENSE</t>
  </si>
  <si>
    <t>FAT 51265</t>
  </si>
  <si>
    <t>FATURA 51265 + CT-ES 199700, 15145, 15149, 199776, 199774 - R$32.386,00 - 1ª E 2ª PERNA PED.2131 KCL NUTRIVERDE IND. COM. IMP. E EXP. LTDA</t>
  </si>
  <si>
    <t>2941/001</t>
  </si>
  <si>
    <t>NF 2941 - DESPESA COM BIG BAG</t>
  </si>
  <si>
    <t>2949/001</t>
  </si>
  <si>
    <t>NF 2949 - DESPESA COM BIG BAG</t>
  </si>
  <si>
    <t>CENTRAL CLEAN CUIABA COM DE PROD HIG PRO</t>
  </si>
  <si>
    <t>8666/001</t>
  </si>
  <si>
    <t>NF 8666 - COMPRA DE SABONETE LIQUIDO E ALCOOL EM GEL</t>
  </si>
  <si>
    <t>29848/001</t>
  </si>
  <si>
    <t>NF 29848 - DESPESA COM COMBUSTIVEL</t>
  </si>
  <si>
    <t>45165/001</t>
  </si>
  <si>
    <t>NF 45165 - DESPESA COMBUSTIVEL AERONAVE</t>
  </si>
  <si>
    <t>DARF - IRRF - 01/2023</t>
  </si>
  <si>
    <t>GUIA DARF IRRF S FOLHA DE PAGTO - COMP. 01/2023</t>
  </si>
  <si>
    <t>NFS-e 433872</t>
  </si>
  <si>
    <t>NFS-E 433872 - VALE REFEICAO PARA COLABORADORES - NRO PEDIDO.: 23-30944056 - COMP.: 03/2023</t>
  </si>
  <si>
    <t>TX SUSPENSAO EMPRESA PLANTEFERTIL</t>
  </si>
  <si>
    <t>PAGAMENTO DE TAXA REF. SUSPENCAO TEMPORARIA DE 2 ANOS DA EMPRESA PLANTEFERTIL</t>
  </si>
  <si>
    <t>FAT 286824</t>
  </si>
  <si>
    <t>FATURA 286824 + CT-E 37322 - R$8.510,00 - 1ª PERNA. PED.2122 NP 11-44 ODILON PINTO CADORE FAZENDA GUARA</t>
  </si>
  <si>
    <t>FAT 286825</t>
  </si>
  <si>
    <t>FATURA 286825 + CT-E 6356 - R$740,00 - 2ª PERNA. PED.2122 NP 11-44 ODILON PINTO CADORE FAZENDA GUARA</t>
  </si>
  <si>
    <t>FAT 6352</t>
  </si>
  <si>
    <t>FATURA 6352 + CT-ES 19801, 19800 – R$8.000,00 – 2ª PERNA.PED.2084 NP 11-44 ADAIR VENDRUSCOLO FAZENDA SÃO VICENTE PED.2088 NP 11-44 ADAIR VENDRUSCOLO FAZENDA SÃO VICENTE</t>
  </si>
  <si>
    <t>FAT 6353</t>
  </si>
  <si>
    <t>FATURA 6353 + CT-E 7564 – R$3.445,56 – 2ª PERNA.PED.2023 UREIA ORCIVAL GOUVEIA GUIMARAES E OUTROS FAZENDA SANTA MARGARIDA</t>
  </si>
  <si>
    <t>FAT 18654</t>
  </si>
  <si>
    <t>FATURA 18654 + CT-E 290360 - R$6.496,20 - 1ª PERNA. PED.2132 KCL NUTRIVERDE IND. COM. IMP. E EXP. LTDA</t>
  </si>
  <si>
    <t>FAT 18655</t>
  </si>
  <si>
    <t>FATURA 18655 + CT-ES 6150, 6151 - R$10.371,20 - 1ª PERNA. PED.2132 KCL NUTRIVERDE IND. COM. IMP. E EXP. LTDA</t>
  </si>
  <si>
    <t>FAT 18656</t>
  </si>
  <si>
    <t>FATURA 18656 + CT-E 2225 - R$5.593,00 - 1ª PERNA. PED.2071 UREIA SILVANDRO BARCHET FAZENDA SÃO DOMINGOS I</t>
  </si>
  <si>
    <t>FAT 446666</t>
  </si>
  <si>
    <t>FATURA 446666 + CT-E 51540 - R$5.763,60 - 2ª PERNA. PED.2132 KCL NUTRIVERDE IND. COM. IMP. E EXP. LTDA</t>
  </si>
  <si>
    <t>MULTISEAS AGENCIAMENTOS MARITIMOS LTDA</t>
  </si>
  <si>
    <t>FAT INV HMM012379-23</t>
  </si>
  <si>
    <t>INVOICE NUMBER: HMM012379-23 – REFERENTE A TAXAS LOCAIS ( DEPOSITO CTNR – CAPATAZIA – TSC – DROP OF FEE – DAMAGE FEE – LIBERAÇÃO DE BL) - MV HYUNDAI PLATINUM/0081W (MV ZHONG CHENG) – 04 CONTAINERS</t>
  </si>
  <si>
    <t>2958/001</t>
  </si>
  <si>
    <t>NF 2958 - DESPESA COM BIG BAG</t>
  </si>
  <si>
    <t>S/ NF - REC-220223</t>
  </si>
  <si>
    <t>S/ NF - REC-220223 - FORNECEDOR: ELTON JOST DE OLIVEIRA - REF. LIMPEZA E AJUSTE DE GIRO DIRECIONAL / REPAROS DA INSTALACAO DO PTT (RH)</t>
  </si>
  <si>
    <t>12831/001</t>
  </si>
  <si>
    <t>NF 12831- DESPESA COM COMBUSTIVEL AERONAVE</t>
  </si>
  <si>
    <t>MARCELO JOSE LACERDA FLORES 60129093149</t>
  </si>
  <si>
    <t>NFS-e 37</t>
  </si>
  <si>
    <t>NFS-E 37 - COMISSAO DE VENDAS (DEPOSITO EM NOME DE JOSE FLAVIO CORTE)</t>
  </si>
  <si>
    <t>REEMB 220223</t>
  </si>
  <si>
    <t>REEMBOLSO REF PEDAGIO PARA RONDONOPOLIS (IDA E VOLTA)</t>
  </si>
  <si>
    <t>FAT 461836</t>
  </si>
  <si>
    <t>FATURA 461836 + CT-ES 1110280, 8844, 8956 - R$36.000,00 - 1ª PERNA. PED.2155 UREIA AGROPECUARIA GLOBAL LTDA  PED.2166 UREIA CARINA NEVES GUIMARAES E OUTROS FAZENDA SANTA LUZIA</t>
  </si>
  <si>
    <t>FAT  286874</t>
  </si>
  <si>
    <t>FATURA 286874 + CT-ES 1963, 1964, 1965 - R$ 2.891,10 - 2ª PERNA. PED.2098 KCL COOPERATIVA AGROINDUSTRIAL DOS PRODUTORES RURAIS DO SUDOESTE GOIANO COMIGO</t>
  </si>
  <si>
    <t>FAT 286875</t>
  </si>
  <si>
    <t>FATURA 286875 + CT-ES 37393, 37398, 37428 - R$ 23.928,60 - 1ª PERNA. PED.2098 KCL COOPERATIVA AGROINDUSTRIAL DOS PRODUTORES RURAIS DO SUDOESTE GOIANO COMIGO</t>
  </si>
  <si>
    <t>FAT 286876</t>
  </si>
  <si>
    <t>FATURA 286876 + CT-ES 37435 - R$8.280,00 - 1ª PERNA. PED.2122 NP 11-44 ODILON PINTO CADORE FAZENDA GUARÁ</t>
  </si>
  <si>
    <t>FAT 286877</t>
  </si>
  <si>
    <t>FATURA 286877 + CT-ES 37400 - R$7.740,00 - 1ª PERNA. PED.2171 SULFATO DE AMÔNIO GRANULADO JEFFERSON DORETTO DE SOUZA FAZENDA SÃO MIGUEL</t>
  </si>
  <si>
    <t>FAT 286879</t>
  </si>
  <si>
    <t>FATURA 286879 + CT-ES 6400 - R$620,00 - 2ª PERNA. PED.2171 SULFATO DE AMÔNIO GRANULADO JEFFERSON DORETTO DE SOUZA FAZENDA SÃO MIGUEL</t>
  </si>
  <si>
    <t>FAT 18788</t>
  </si>
  <si>
    <t>FATURA 18788 + CT-ES 290409, 290428 - R$14.428,70 - 2ª PERNA. PED.2071 UREIA SILVANDRO BARCHET FAZENDA SÃO DOMINGOS I PED.2132 KCL NUTRIVERDE IND. COM. IMP. E EXP. LTDA</t>
  </si>
  <si>
    <t>FAT 18789</t>
  </si>
  <si>
    <t>FATURA 18789 + CT-E 2227 - R$6.664,00 - 1ª PERNA. PED.2074 UREIA IVANDRO BARCHET FAZENDA SÃO DOMINGOS</t>
  </si>
  <si>
    <t>FAT 824</t>
  </si>
  <si>
    <t>FATURA 824 + CT-ES 11476, 11492, 11493, 11494 – R$7.200 – 1ª E 2ª PERNA.PED.2048 SSP21% RENE EUGENIO MIGLIAVACCA FAZENDA TAQUARA PED.2049 SSP21% RENE EUGENIO MIGLIAVACCA FAZENDA CMI PED.2050 SSP21% RENE EUGENIO MIGLIAVACCA FAZENDA BAETA PARTE A - PARCELA 1</t>
  </si>
  <si>
    <t>FAT 825</t>
  </si>
  <si>
    <t>FATURA 825 + CT-ES 11148, 11147, 11160, 11328, 11329, 11328 – R$ 49.834,10 – 1ª PERNA.CMOC (NF29103) SSP21% CMOC - NOVATEX 2ª PERNA. PED.1919 TSP+S (00.40.00+12S) JOSE MILTON FALAVINHA E OUTROS PED.2016 SSP21% GENOR ALBERTO CIMA FAZENDA CIMA</t>
  </si>
  <si>
    <t>FAT 130416</t>
  </si>
  <si>
    <t>FATURA 130416 + CT-ES 69879, 69878 - R$18.980,00 - 1ª PERNA.PED.2131 KCL NUTRIVERDE IND. COM. IMP. E EXP. LTDA</t>
  </si>
  <si>
    <t>POUSADA MANTEGA SELVAGEM LTDA - EPP</t>
  </si>
  <si>
    <t>ADTO 240223</t>
  </si>
  <si>
    <t>ADIANTAMENTO - FORNECEDOR: PESQ POUSADA PIQUIRI - PESCARIA APOENA E LUCIANO COM EVENTO COMERCIAL.</t>
  </si>
  <si>
    <t>ICMS 01/2023 - MT</t>
  </si>
  <si>
    <t>NFS-e 7785 (MV TAI STRIDE)</t>
  </si>
  <si>
    <t>NFS-E 7785 COB REF ENVASE DE BIG BAG - MV TAI STRIDE - DI: 22/2274550-0 - PERIODO 01/02/2022 A 15/02/2022</t>
  </si>
  <si>
    <t>JF COMERCIO DE MAQUINAS E EQUIPAMENTOS E SERVICOS LTDA ME</t>
  </si>
  <si>
    <t>NF611</t>
  </si>
  <si>
    <t>NF 611 - COMPRA DE TONNER PARA IMPRESSORAS (2 ESC. MATRIZ / 2 BARRACAO CHAPADA)</t>
  </si>
  <si>
    <t>S/ NF - UBER</t>
  </si>
  <si>
    <t>S/ NF - DESPESA COM UBER, ENVIO DO NOTEBOOK PARA CASA DA BRUNA. REEMBOLSO PARA BETHINA.</t>
  </si>
  <si>
    <t>IRRF 1708 - S/ NFS-E - 12/2022 - REFERENTE NFSE N. 202200000000247</t>
  </si>
  <si>
    <t>TX CANC. EXTEMPORANEO - NF 9945</t>
  </si>
  <si>
    <t>TAXA CANCELAMENTO EXTEMPORANEO PARA A NF 9945</t>
  </si>
  <si>
    <t>FAT 462870</t>
  </si>
  <si>
    <t>FATURA 462870 + CT-ES 1110862, 1111809 – R$3.500,00 – 2ª PERNA.PED.2155 UREIA AGROPECUARIA GLOBAL LTDA PED.2166 UREIA CARINA NEVES GUIMARAES E OUTROS FAZENDA SANTA LUZIA</t>
  </si>
  <si>
    <t>FAT 286871</t>
  </si>
  <si>
    <t>FATURA 286871 + CT-ES 1966, 1967 - R$ 1.992,00 - 2ª PERNA PED.2098 KCL COOPERATIVA AGROINDUSTRIAL DOS PRODUTORES RURAIS DO SUDOESTE GOIANO COMIGO</t>
  </si>
  <si>
    <t>FAT 286939</t>
  </si>
  <si>
    <t>FATURA 286939 + CT-ES 6496, 6497 – R$360,00 – 2ª PERNA.PED.2122 NP 11-44 ODILON PINTO CADORE FAZENDA GUARA</t>
  </si>
  <si>
    <t>FAT 286972</t>
  </si>
  <si>
    <t>FATURA 286972 + CT-ES 37487, 37486 - R$ 18.924,00 - 1ª PERNA PED.2098 KCL COOPERATIVA AGROINDUSTRIAL DOS PRODUTORES RURAIS DO SUDOESTE GOIANO COMIGO</t>
  </si>
  <si>
    <t>FAT 18884</t>
  </si>
  <si>
    <t>FATURA 18884 + CT-E 290718 - R$8.541,00 - 2ª PERNA.PED.2131 KCL NUTRIVERDE IND. COM. IMP. E EXP. LTDA</t>
  </si>
  <si>
    <t>FATURA 130416 + CT-ES 15211, 15212 + R$ 20.742,40 - 1ª PERNA. PED.2131 KCL NUTRIVERDE IND. COM. IMP. E EXP. LTDA</t>
  </si>
  <si>
    <t>NFS-e 10548</t>
  </si>
  <si>
    <t>NFS-E 10548 - MOVIMENTACAO DE MERCADORIA: TRANSBORDO LOGIMODAL P/ GLOBAL ; MERCADORIA: KCL ; * PESO: 15,000 TON; * DATA SERVICO: 24/01/2023; OS:6548.</t>
  </si>
  <si>
    <t>MIC OPERACOES PARANAGUA LTDA</t>
  </si>
  <si>
    <t>NFS-e 2166 (MV HONOR DIVA)</t>
  </si>
  <si>
    <t>NFS-E 2166 - DESCRICAO DO SERVICO: COBRANÇA REFERENTE EMISSAO DE NFES EM PARANAGUA - DI22/2557724-1 HONOR DIVA 26 DANFES X 8,50</t>
  </si>
  <si>
    <t>2964/001</t>
  </si>
  <si>
    <t>NF 2964 - DESPESA COM BIG BAG</t>
  </si>
  <si>
    <t>ALLIANZ SEGUROS S/A</t>
  </si>
  <si>
    <t>Apolice nº 5177202371310287901</t>
  </si>
  <si>
    <t>SEGUROS (ADM)</t>
  </si>
  <si>
    <t>SEGURO HILUX (APOENA) - Nº DA PROPOSTA 122888288 / Nº DA APOLICE 5177202371310287901 - PARC. 01/06</t>
  </si>
  <si>
    <t>Nº DA CONTA: 0419368287 - NF Nº DA CONTA: 0419368287 - NF 21222183/01/2023 - COMP.: 01/2023 - PERIODO: 02/12/2022 A 01/01/2023/02/2023 - COMP.: 02/2023 - PERIODO: 02/01/2023 A 01/02/2023</t>
  </si>
  <si>
    <t>FAT - 5253565 (INFRAERO)</t>
  </si>
  <si>
    <t>FAT - 5253565 (INFRAERO) - TARIFA DE VOO INFRAERO - COMP.: 01/2023</t>
  </si>
  <si>
    <t>45210/001</t>
  </si>
  <si>
    <t>NF 45210 - DESPESA COM COMBUSTIVEL AERONAVE</t>
  </si>
  <si>
    <t>12616/001</t>
  </si>
  <si>
    <t>NF 12616 - DESPESA COM COMBUSTIVEL DA AERONAVE</t>
  </si>
  <si>
    <t>MILTON ANTONIO TREVELIN</t>
  </si>
  <si>
    <t>ORC.00002185</t>
  </si>
  <si>
    <t>DEVOLUCAO FINANCEIRA DO PED 2185 - REF. CARREG. A MENOR 4,000T X $ 385,00T = $ 1.540,00 X 5,2390 = R$ 8.068,06</t>
  </si>
  <si>
    <t>NFS-e 13870 (Plantefertil)</t>
  </si>
  <si>
    <t>NFS-E 13870 (PLANTEFERTIL) - MANUTENCAO DO SISTEMA CONTABIL - EMPRESA PLANTE FERTIL - COMP.: 02/2023</t>
  </si>
  <si>
    <t>SECRETARIA DE ESTADO DA FAZENDA - PARA</t>
  </si>
  <si>
    <t>TX REATIV DA IE PA</t>
  </si>
  <si>
    <t>REATIVACAO DE INSCRICAO ESTADUAL - COMP. 02/2023</t>
  </si>
  <si>
    <t>BOL - PRATICAS CAMBIAIS</t>
  </si>
  <si>
    <t>CURSOS/TREINAMENTOS - CURSO DE PRATICAS CAMBIAIS - SETOR: COMEX</t>
  </si>
  <si>
    <t>CURSOS/TREINAMENTOS - CURSO DE PRATICAS CAMBIAIS - SETOR: FINANCEIRO</t>
  </si>
  <si>
    <t>FAT 1003</t>
  </si>
  <si>
    <t>FATURA 1003 + CT-ES 268, 296, 292, 291 - R$18.819,80 - 2ª PERNA. PED.2062 UREIA REDI BIESUZ  FAZENDA SÃO JERONIMO PED.2086 KCL ADAIR VENDRUSCOLO FAZENDA RIO AZUL  PED.2124 KCL PETROVINA SEMENTES LTDA</t>
  </si>
  <si>
    <t>FAT 1004</t>
  </si>
  <si>
    <t>FATURA 1004 + CT-ES 38, 39, 50, 49, 46 - R$62.784,60 - 1ª PERNA. PED.2062 UREIA REDI BIESUZ  FAZENDA SÃO JERONIMO PED.2086 KCL ADAIR VENDRUSCOLO FAZENDA RIO AZUL PED.2124 KCL PETROVINA SEMENTES LTDA</t>
  </si>
  <si>
    <t>FAT 286776</t>
  </si>
  <si>
    <t>FATURA 286776 + CT-ES 37275, 37302, 37304 - R$27.314,40 - 1ª PERNA. PED.2097 KCL COOPERATIVA AGROINDUSTRIAL DOS PRODUTORES RURAIS DO SUDOESTE GOIANO PED.2098 KCL COOPERATIVA AGROINDUSTRIAL DOS PRODUTORES RURAIS DO SUDOESTE GOIANO COMIGO</t>
  </si>
  <si>
    <t>FAT 286993</t>
  </si>
  <si>
    <t>FATURA 286993 + CT-ES 1968, 1969 - R$1.864,50 -  2ª PERNA. PED.2098 KCL COOPERATIVA AGROINDUSTRIAL DOS PRODUTORES RURAIS DO SUDOESTE GOIANO COMIGO</t>
  </si>
  <si>
    <t>FAT 286994</t>
  </si>
  <si>
    <t>FATURA 286994 + CT-ES 37512, 37515 - R$14.170,20 - 1ª PERNA. PED.2098 KCL COOPERATIVA AGROINDUSTRIAL DOS PRODUTORES RURAIS DO SUDOESTE GOIANO COMIGO</t>
  </si>
  <si>
    <t>FAT 6431</t>
  </si>
  <si>
    <t>FATURA 6431 + CT-E 17782 – R$8.800,00 – 1ª PERNA.PED.2110 KCL ORCIVAL GOUVEIA GUIMARAES FAZENDA CHAPADAO PED.2117 KCL CRISTIANE GUIMARAES CAVALLI FAZENDA RIO VERDE PED.2118 KCL TIAGO PIAZZA CARLOTT FAZENDA CAMPO VERDE</t>
  </si>
  <si>
    <t>FAT 6432</t>
  </si>
  <si>
    <t>FATURA 6432 + CT-ES 19821, 19818, 19819, 19820, 19817 – R$15.980,00 – 2ª PERNA.PED.2020 SULFATO NUTRIVERDE IND. COM. IMP. E EXP. LTDA PED.2110 KCL ORCIVAL GOUVEIA GUIMARAES FAZENDA CHAPADAO PED.2117 KCL CRISTIANE GUIMARAES CAVALLI FAZENDA RIO VERDE PED.2118 KCL TIAGO PIAZZA CARLOTT FAZENDA CAMPO VERDE PED.2168 UREIA NUTRIVERDE IND. COM. IMP. E EXP. LTDA</t>
  </si>
  <si>
    <t>FAT 6433</t>
  </si>
  <si>
    <t>FATURA 6433 + CT-E 899 – R$9.720,00 – 1ª PERNA.PED.2190 KCL NUTRIVERDE IND. COM. IMP. E EXP. - NUTRIVERDE MT</t>
  </si>
  <si>
    <t>FAT 6434</t>
  </si>
  <si>
    <t>FATURA 6434 + CT-E 898 – R$3.590,00 – 1ª PERNA.PED.2176 KCL COOPERATOVA AGROINDUSTRIAL DOS PRODUTORES RURAIS COMIGO</t>
  </si>
  <si>
    <t>FAT 6435</t>
  </si>
  <si>
    <t>FATURA 6435 + CT-E 19831 – R$4.308,00 – 2ª PERNA.PED.2176 KCL COOPERATOVA AGROINDUSTRIAL DOS PRODUTORES RURAIS COMIGO</t>
  </si>
  <si>
    <t>FAT 6436</t>
  </si>
  <si>
    <t>FATURA 6436 + CT-ES 9735, 9792, 9790 - R$ 23.880,00</t>
  </si>
  <si>
    <t>FAT 6437</t>
  </si>
  <si>
    <t>FATURA 6437 + CT-ES 7617, 7596 – R$5.880,00 – 2ª PERNA.PED.2023 UREIA ORCIVAL GOUVEIA GUIMARAES E OUTROS FAZENDA SANTA MARGARIDA</t>
  </si>
  <si>
    <t>FAT 1967</t>
  </si>
  <si>
    <t>FATURA 1967 + CT-ES 3331, 3340 – R$2.099,97 – FATURA DE ACORDO, 1ª PERNA.</t>
  </si>
  <si>
    <t>CSLL - 01/2023</t>
  </si>
  <si>
    <t>PAGAMENTO GUIA DE CSLL - COMP. 01/2023 - PERIODO DE APURACAO: 31/01/2023 - COD. DA RECEITA 2484</t>
  </si>
  <si>
    <t>IRPJ - 01/2023</t>
  </si>
  <si>
    <t>PAGAMENTO GUIA DE IRPJ - COMP. 01/2023 - PERIODO DE APURACAO: 31/01/2023 - COD. RECEITA 2362</t>
  </si>
  <si>
    <t>ICMS - 01/2023 - NF 9620</t>
  </si>
  <si>
    <t>PAGTO ICMS COMP.: 01/2023 - REF. NF 9620 - CLIENTE: CAMPO RICO BRASIL</t>
  </si>
  <si>
    <t>ICMS - 01/2023 - NF 9729/9747</t>
  </si>
  <si>
    <t>PAGTO ICMS COMP.: 01/2023 - REF. NF 9729/9747 - CLIENTE: PETROVINA SEMENTES</t>
  </si>
  <si>
    <t>ICMS - NF 9627/9628/9629</t>
  </si>
  <si>
    <t>ICMS - NF 9627/9628/9629 - CLIENTE: COPERAGUAS COOPERATIVA</t>
  </si>
  <si>
    <t>ICMS - Proc. 51086634/2022</t>
  </si>
  <si>
    <t>PAGAMENTO DE ICMS (REFINS) - PROCESSO: 51086634/2022 - NAI 124564000272023163. ICMS APURADO NAS OPERACOES DE REVENDA: R$ 360.769,62 ICMS RECOLHIDO VIA DAR 2019/2020: R$ 168.524,34 - ICMS – SALDO A RECOLHER ORIGINAL: R$ 192.245,28 - PARCELAMENTO VIA REFIS EXTRAORDINÁRIO COM REDUÇÃO DE 95% DE JUROS/MULTA E CORREÇÃO DA PENALIDADE PELA QUAL TOTALIZOU UM VALOR FINAL A RECOLHER DE R$ 285.538,43</t>
  </si>
  <si>
    <t>LN COMERCIO DE ELETRONICOS LTDA (CPA 19)</t>
  </si>
  <si>
    <t>123366/001</t>
  </si>
  <si>
    <t>NF 123366 - COMPRA DE MONITOR LED 23,8</t>
  </si>
  <si>
    <t>NF271</t>
  </si>
  <si>
    <t>ADIANTAMENTO - NF 271 EMISSAO 13/03/2023 - REF. COMPRA DE 2 GALÕES NOVOS + 15 FICHAS DE AGUA MINERAL. EMISSAO DA NF COM R$ 4,00 A MAIOR, CONCEDIDO DESCONTO.</t>
  </si>
  <si>
    <t>REEMB-02/2023</t>
  </si>
  <si>
    <t>REEMBOLSO REF. DESPESA COM TELEFONE/INTERNET - COMP. 02/2023</t>
  </si>
  <si>
    <t>29932/001</t>
  </si>
  <si>
    <t>NF 29932 - DESPESA COM COMBUSTIVEL AERONAVE</t>
  </si>
  <si>
    <t>PRO-LABORE - 02/2023</t>
  </si>
  <si>
    <t>PRO-LABORE - COMP. 02/2023</t>
  </si>
  <si>
    <t>DL - COMP. 02/2023</t>
  </si>
  <si>
    <t>NFS-e 526402</t>
  </si>
  <si>
    <t>ADIANTAMENTO - NFS-E 526402 01/03/2023 - VALE REFEICAO COLABORADOR PEDRO NETO - NRO PEDIDO.: 3103028023-23 - COMP.: 03/2023</t>
  </si>
  <si>
    <t>FOLHA-02/2023</t>
  </si>
  <si>
    <t>ORDENADOS E SALARIOS - COMP. 02/2023</t>
  </si>
  <si>
    <t>ORDENADOS E SALARIOS - COMP. 02/2023 (REF. A 27 E 28/02/2023)</t>
  </si>
  <si>
    <t>CTR Prestacao Servico</t>
  </si>
  <si>
    <t>CONTRATADO EXERCERA TAREFAS A CONTRATANTE RELACIONADAS AO DEPARTAMENTO DE FATURAMENTO, COMO UM PRESTADOR DE SERVIÇO ADMINISTRATIVO INDEPENDENTE POR 3 MESES.</t>
  </si>
  <si>
    <t>S/ NF - 01/2023 - FORNCEDOR: LETICIA F. BRITES - REF. LIMPEZA DO ESCRITORIO</t>
  </si>
  <si>
    <t>FAT 287086</t>
  </si>
  <si>
    <t>FATURA 287086 + CT-E 1970 / PED 2098 KCL COOPERATIVA AGROINDUSTRIAL DOS PRODUTORES RURAIS DO SUDOESTE GOIANO COMIGO</t>
  </si>
  <si>
    <t>FAT 287087</t>
  </si>
  <si>
    <t>FATURA 287087 + CT-E 37532 / PED 2098 KCL COOPERATIVA AGROINDUSTRIAL DOS PRODUTORES RURAIS DO SUDOESTE GOIANO COMIGO</t>
  </si>
  <si>
    <t>FAT 130775</t>
  </si>
  <si>
    <t>FATURA 130775 + CT-ES 69819, 69816, 69815, 69817 / PED 2131 KCL NUTRIVERDE IND. COM. IMP. E EXP. LTDA</t>
  </si>
  <si>
    <t>FAT 130776</t>
  </si>
  <si>
    <t>FATURA 130776 + CT-ES 32946, 32923, 32931, 32936, 32934, 32976, 32978  / PED 2131 KCL NUTRIVERDE IND. COM. IMP. E EXP. LTDA</t>
  </si>
  <si>
    <t>AFRMM - OS 23215</t>
  </si>
  <si>
    <t>DESPESA MV CITRINE - OS 23215 - N. DO PEDIDO 2300267420 / N. DO CE-MERCANTE 172305029324764 - VALOR DO AFRMM R$ 5.220,86 + VALOR DA TAXA DE UTILIZACAO DO MERCANTE R$ 20,00</t>
  </si>
  <si>
    <t>AFRMM - OS 23216</t>
  </si>
  <si>
    <t>DESPESA MV CITRINE - OS 23215 - N. DO PEDIDO 2300267427 / N. DO CE-MERCANTE 172305029328670 - VALOR DO AFRMM R$ 15.662,58 + VALOR DA TAXA DE UTILIZACAO DO MERCANTE R$ 20,00</t>
  </si>
  <si>
    <t>FAT 1526</t>
  </si>
  <si>
    <t>FATURA 51526 + CT-ES 200353, 200335  / PED 2131 KCL NUTRIVERDE IND. COM. IMP. E EXP. LTDA</t>
  </si>
  <si>
    <t>NF1204</t>
  </si>
  <si>
    <t>NF 1204 - DESPESA COM COMBUSTIVEL - C. CREDITO ANDERSON</t>
  </si>
  <si>
    <t>NF22353</t>
  </si>
  <si>
    <t>NF 22353 - DESPESA COM COMBUSTIVEL - C. CREDITO ANDERSON</t>
  </si>
  <si>
    <t>NFS-E 12251 (C.CREDITO)</t>
  </si>
  <si>
    <t>NFS-E 12251 (C.CREDITO) - FORNECEDOR D LIMAS DISTRBUIDORA LTDA - USO CONSUMO (AGUA MINERAL) ANDERSON.</t>
  </si>
  <si>
    <t>CELEIRO CARNES ESPECIAIS LT</t>
  </si>
  <si>
    <t>NF4320</t>
  </si>
  <si>
    <t>NF 4320 - DESPESA COM REFEICAO</t>
  </si>
  <si>
    <t>NFC-E 126175 (C. CREDITO)</t>
  </si>
  <si>
    <t>NFC-E 126175 (C. CREDITO) - FORNECEDOR: SUPERMERCADO BIGMASTER RONDONOPOLIS BR</t>
  </si>
  <si>
    <t>NFC-E 24155 (C. CREDITO)</t>
  </si>
  <si>
    <t>NFC-E 24155 (C. CREDITO) - FORNECEDOR: MARACUTAIA BOTECO CAMPO GRANDEBR - DESP. COM REFEICAO</t>
  </si>
  <si>
    <t>NFC-E 4882 (C. CREDITO)</t>
  </si>
  <si>
    <t>NFC-E 4882 (C. CREDITO) - FORNECEDOR: PAULUS RESTAURANTE RONDONOPOLIS BR - DESPESA COM REFEICAO</t>
  </si>
  <si>
    <t>S/ NF C. CREDITO - EMPORIO DO CHOPP LUCAS DO RIO BR
(SEM DOCUMENTO)</t>
  </si>
  <si>
    <t>S/ NF C. CREDITO - RESTAURANTE RODEIO RONDONOPOLIS BR
(NAO TEM DOCUMENTO)</t>
  </si>
  <si>
    <t>S/ NF C. CREDITO - FORNECEDOR: HOTEL SLAVIERO ESSENT RONDONOPOLIS BR - DESPESAS CONSUMO FRIGOBAR] (NAO TEM DOCUMENTO)</t>
  </si>
  <si>
    <t>S/ NF C. CREDITO - FORNECEDOR: HOTEL SLAVIERO ESSENT RONDONOPOLIS BR - DESPESAS CONSUMO FRIGOBAR]  - (NAO TEM DOCUMENTO)</t>
  </si>
  <si>
    <t>S/ NF C. CREDITO - MARIUS DEGUSTARE RIO DE JANEIR BR - (NAO TEM DOCUMENTO)</t>
  </si>
  <si>
    <t>S/ NF C. CREDITO - ESPLANADA GRILL RIO DE JANEIR BR  - (NAO TEM DOCUMENTO)</t>
  </si>
  <si>
    <t>S/ NF C. CREDITO - SATYRICON RIO DE JANEIR BR - (NAO TEM DOCUMENTO)</t>
  </si>
  <si>
    <t>S/ NF C. CREDITO - FORNECEDOR: LOCALIZA RAC ACRON0 BELOHORIZONT BR - (NAO TEM DOCUMENTO)</t>
  </si>
  <si>
    <t>S/ NF C. CREDITO - FORNECEDOR: LOCALIZA BH BR - (NAO TEM DOCUMENTO)</t>
  </si>
  <si>
    <t>S/ NF C. CREDITO - FORNECEDOR: BOM SENSO SAO PAULO BR - DESP. COM REFEICAO</t>
  </si>
  <si>
    <t>NF13630</t>
  </si>
  <si>
    <t>NF 13630 - DESPESA COM COMBUSTIVEL</t>
  </si>
  <si>
    <t>NF10684</t>
  </si>
  <si>
    <t>NF 10684 - DESPESA DE AGUA MINERAL - VINICIUS</t>
  </si>
  <si>
    <t>NF 1957 (C. CREDITO)</t>
  </si>
  <si>
    <t>NF 1957 (C. CREDITO) - DESPESA COM REFEICAO - FORNE. GPG ZAIDEN - NOTA EMITIDA EM NOME DO VINICIUS PANICIO</t>
  </si>
  <si>
    <t>NFC-E 070054 (C. CREDITO)</t>
  </si>
  <si>
    <t>NFC-E 070054 (C. CREDITO) FORNECEDOR ANTONIO CLEUTON BANDEIRA - VINICIUS</t>
  </si>
  <si>
    <t>NFC-E 09022023 (C. CREDITO)</t>
  </si>
  <si>
    <t>NFC-E 09022023 (C. CREDITO) - DESPESA COM HOTEL FORNECEDOR - NOVOTEL CAMPO GRANDE - VINICIUS</t>
  </si>
  <si>
    <t>NFC-E 10058 (C. CREDITO)</t>
  </si>
  <si>
    <t>NFC-E 10058 (C. CREDITO) - DESPESA COM REFEICAO - FORNE. ANSERVE COMERCIO - VINICIUS</t>
  </si>
  <si>
    <t>NFC-E 101962 (C.CREDITO)</t>
  </si>
  <si>
    <t>NFC-E 101962 (C.CREDITO) DESPESA COM ALIMENTACAO -FORNE.  GPG ZAIDEN ME -  VINICIUS</t>
  </si>
  <si>
    <t>NFC-E 101978 (C.CREDITO)</t>
  </si>
  <si>
    <t>NFC-E 101978 (C.CREDITO) - DESPE. ALIMENTACAO - FORNE. GPG ZAIDEN ME - VINICIUS</t>
  </si>
  <si>
    <t>NFC-E 239885 (C.CREDITO)</t>
  </si>
  <si>
    <t>NFC-E 239885 (C.CREDITO) - DESPESA ALIMENTACAO - FORNE. GIRUS MERCANTIL - VINICIUS</t>
  </si>
  <si>
    <t>NFC-E 27666 (C.CREDITO)</t>
  </si>
  <si>
    <t>NFC-E 27666 (C.CREDITO)- FORNECEDOR CHURRASCARIA E PIZZARIA BEZERRO DE OURO LTDA - VINICIUS</t>
  </si>
  <si>
    <t>NFC-E 65162 (C.CREDITO)</t>
  </si>
  <si>
    <t>NFC-E 65162 (C.CREDITO) - FORNECE. VARANDAS CHURRASCARIA SORRISO LTDA</t>
  </si>
  <si>
    <t>NFC-E 73709 (C. CREDITO)</t>
  </si>
  <si>
    <t>NFC-E 73709 (C. CREDITO) - DESPESAS COM ALIMENTACAO - FORNE. NOVOTEL CAMPO GRANDE- C. CREDITO VINICIUS</t>
  </si>
  <si>
    <t>NFC-E 73757 (C. CREDITO)</t>
  </si>
  <si>
    <t>NFC-E 69877 - DESPESA COM AGUA MINERAL - FORNE. SEVEN ADM E PARTICIPACAO LTDA NOVOTEL C.G - VINICIUS</t>
  </si>
  <si>
    <t>NFC-E 9451 (C.CREDITO)</t>
  </si>
  <si>
    <t>NFC-E 9451 (C.CREDITO) - DESPESA COM ALIMENTACAO - FORN. ANSERVE COMERCIO DE BEBIDAS - VINICIUS</t>
  </si>
  <si>
    <t>NFC-E 9452 (C. CREDITO)</t>
  </si>
  <si>
    <t>NFC-E 9452 (C. CREDITO) - DESPESA COM ALIMENTACAO - FORN. ANSERVE COMERCIO DE BEBIDAS - VINICUS</t>
  </si>
  <si>
    <t>NFS-E 10721 (C. CREDITO)</t>
  </si>
  <si>
    <t>NFS-E 10721 (C. CREDITO) FORNE. AEROPORTO GRILL CHURRASCARIA EIRELI - VINICIUS</t>
  </si>
  <si>
    <t>REC - 09022023 (C.CREDITO)</t>
  </si>
  <si>
    <t>REC - 09022023 (C.CREDITO) DESPESA UBER - VINICIUS</t>
  </si>
  <si>
    <t>REC - 23012023 (C.CREDITO)</t>
  </si>
  <si>
    <t>REC - 23012023 (C.CREDITO) - TRANSLADO HOTEL AEROPORTO FORD KA PLACA QBD1A62 - SCHMIDT TRANSPORTES - VINICIUS</t>
  </si>
  <si>
    <t>REC - 24012023 (C. CREDITO)</t>
  </si>
  <si>
    <t>REC - 24012023 (C. CREDITO) - TRANSLADO HOTEL X AEROPORTO - VINICIUS</t>
  </si>
  <si>
    <t>REC - 27012023 (C. CREDITO)</t>
  </si>
  <si>
    <t>REC - 27012023 (C. CREDITO) - DESP. TRANSLADO HOTELX AEROPORTO - FORNE. SCMIDIT TRANSPORTES - VINICIUS</t>
  </si>
  <si>
    <t>REC - 281 (C. CREDITO)</t>
  </si>
  <si>
    <t>REC - 281 (C. CREDITO) RECIBO FORN. BRASIL ESPETINHO - VINICIUS</t>
  </si>
  <si>
    <t>REC - 3997 (C.CREDITO)</t>
  </si>
  <si>
    <t>REC - 3997 (C.CREDITO) - DESPESA COM TAXI FORNE. VANDO TEIXEIRA TAXI</t>
  </si>
  <si>
    <t>REC 13022023 (C.CREDITO)</t>
  </si>
  <si>
    <t>REC 13022023 (C.CREDITO) - DESPESA COM TRANSLADO CENTRO X AEROPORTO - FORNECEDOR SCHMIDT TRANSPORTES - VINICIUS</t>
  </si>
  <si>
    <t>REC-316 (C. CREDITO)</t>
  </si>
  <si>
    <t>REC-316 (C. CREDITO) - DESPESA COM HOSPEDAGEM HOTEL EMAS LUCAS DO RIO - VINICIUS</t>
  </si>
  <si>
    <t>NF123621</t>
  </si>
  <si>
    <t>NF 123621 - DESPESAS COM LANCHE/REFEICAO C. CREDITO VINICIUS</t>
  </si>
  <si>
    <t>NF1875</t>
  </si>
  <si>
    <t>NF 1875 - DESPESA COM REFEICAO (CARTAO DE CREDITO VINICUS)</t>
  </si>
  <si>
    <t>NF1899</t>
  </si>
  <si>
    <t>NF 1899 - DESPESA COM REFEICAO (CARTAO DE CREDITO VINICUS)</t>
  </si>
  <si>
    <t>NF1909</t>
  </si>
  <si>
    <t>NF 1909 - DESP. COM REFEICAO - GPG ZAIDEN - VINICIUS</t>
  </si>
  <si>
    <t>NF11904</t>
  </si>
  <si>
    <t>NF 11904 - DESPESA COM HOTEL</t>
  </si>
  <si>
    <t>NFS-E 37595 (C. CREDITO)</t>
  </si>
  <si>
    <t>NFS-E 37595 (C. CREDITO) - DESPESA COM HOSPEDAGEM - VINICIUS</t>
  </si>
  <si>
    <t>HRG PANTANAL STORE MT MODAS E CONFECCOES LTDA</t>
  </si>
  <si>
    <t>NF1857</t>
  </si>
  <si>
    <t>NF1857 -  HRG STORE DESPESA USO CONSUMO - C. CREDITO VINICIUS</t>
  </si>
  <si>
    <t>TEX NORTE COMERCIO DE TECIDOS LTDA</t>
  </si>
  <si>
    <t>NF114406</t>
  </si>
  <si>
    <t>NF 114406 - DESPESA USO E CONSUMO TEX NORTE-C. CREDITO VINICIUS</t>
  </si>
  <si>
    <t>19981/001</t>
  </si>
  <si>
    <t>NF 19981 - DESPESA COM COMBUSTIVEL AERONAVE</t>
  </si>
  <si>
    <t>REF. UC 6/2744284-7 - CONTA ENERGIA ESCRITORIO CUIABA - SALA 07 - NF 4291361 MATRICULA 2744284-2023-2-3</t>
  </si>
  <si>
    <t>FGTS-02/2023</t>
  </si>
  <si>
    <t>GUIA DE IMPOSTO - FOLHA E ENCARGOS 02/2023</t>
  </si>
  <si>
    <t>NFS-E 202300000000228 (MV ROYAL HOPE)</t>
  </si>
  <si>
    <t>NFS-E 202300000000228 - MOVIMENTACAO: 21/02/2023 - NAVIO ROYAL HOPE - LOTE 23291 - PRODUTO SAM - TON: 11,94 - TARIFA: 27,16 VALOR TOTAL: 324,29</t>
  </si>
  <si>
    <t>BOL 1647593</t>
  </si>
  <si>
    <t>BOL 1647593 - DESPESAS ALUGUEL SALAS MT (05 - 06 - 07) - COMP. 03/2023</t>
  </si>
  <si>
    <t>226/INV 244 - HONOR DIVA</t>
  </si>
  <si>
    <t>DESPESA DE DEMURRAGE - PC 226/INV 244 - HONOR DIVA</t>
  </si>
  <si>
    <t>250/PI 001/23 - AS ALEXANDRIA</t>
  </si>
  <si>
    <t>PAGAMENTO DE PRODUTO - PC 250/PI 001/23 - CTR CAMBIO 34041567 - (500T) MV CMA CGM COLUMBIA (AS ALEXANDRIA)</t>
  </si>
  <si>
    <t>ICMS (MV CITRINE)</t>
  </si>
  <si>
    <t>ICMS DE IMPORTACAO MV CITRINE</t>
  </si>
  <si>
    <t>282/4531</t>
  </si>
  <si>
    <t>FAT 6473</t>
  </si>
  <si>
    <t>FAT 6475</t>
  </si>
  <si>
    <t>257/1422</t>
  </si>
  <si>
    <t>PAGAMENTO DE PRODUTO - PC 257/1422 - U$ 734,14/T = U$ 660.726,00 X 5,2035 = R$ 3.438.087,74 / DESCONTO DAS NF DE RECUSA: NF 2004 _ R$ 2.170,00 E NF 1953 R$ 2.308,60 = R$ 4.478,60. VALOR PAGO DE R$ 3.433.609,14.</t>
  </si>
  <si>
    <t>FAT 19068</t>
  </si>
  <si>
    <t>FATURA 19068 + CT-E 290930 / PED 2074 UREIA IVANDRO BARCHET FAZENDA SÃO DOMINGOS</t>
  </si>
  <si>
    <t>FAT 19069</t>
  </si>
  <si>
    <t>FATURA 19069 + CT-E 2245 / PED 2178 UREIA ARILTON CESAR RIEDI FAZENDA ENTRE RIOS-NOVA MARINGA</t>
  </si>
  <si>
    <t>TX CANC. EXTEMPORANEO - NF 10006</t>
  </si>
  <si>
    <t>REEMB 02032023</t>
  </si>
  <si>
    <t>REEMBOLSO 02/03/2023 BRUNA ZARPELON - UBER: 144,83 ALIMENTACAO: 84,99 DESPESAS HOTEL: 117,80</t>
  </si>
  <si>
    <t>NFS-e 2651</t>
  </si>
  <si>
    <t>NFS-E 2651 - HONORARIO CONTABIL - COMP.:  02/2023</t>
  </si>
  <si>
    <t>REC - 02032023</t>
  </si>
  <si>
    <t>DESP. ADM - MANUTENCAO E REPAROS - GABRIEL ANDERSON ARAUJO. REF. A CONCERTO DE NOTEBOOK</t>
  </si>
  <si>
    <t>TX ALVARA SAN. 102103419</t>
  </si>
  <si>
    <t>TAXA ALVARA SANITARIO 03/2023 - GUIA 102103419 - NOVA FERTIL</t>
  </si>
  <si>
    <t>NFS-e 10223</t>
  </si>
  <si>
    <t>NFS-E 10223 - HONORARIOS CONTABEIS - COMP. 02/2023</t>
  </si>
  <si>
    <t>TX CANC. EXTEMPORANEO - NF 1007</t>
  </si>
  <si>
    <t>NFS-e 202300000000128</t>
  </si>
  <si>
    <t>NFS-E 202300000000128 - TARIFA DE POUSO</t>
  </si>
  <si>
    <t>NF5009312</t>
  </si>
  <si>
    <t>NF 5009312 - NOTEBOOK + ADAPTADOR DELL USB  DO LUCIANO</t>
  </si>
  <si>
    <t>NFS-E 202300002022267</t>
  </si>
  <si>
    <t>NFS-E 202300002022267 REF GARANTIA DE 2 COMPUTADORES FINANCEIRO (NF 3563)</t>
  </si>
  <si>
    <t>NFS-E 202300002023645</t>
  </si>
  <si>
    <t>NFS-E 202300002023645 - REF GARANTIA DE 1 COMPUTADOR DIRETORIA LUCIANO (NF 9312)</t>
  </si>
  <si>
    <t>FAT 287171</t>
  </si>
  <si>
    <t>FATURA 287171 + CT-E 37573 / PED 2098 KCL COOPERATIVA AGROINDUSTRIAL DOS PRODUTORES RURAIS DO SUDOESTE GOIANO COMIGO</t>
  </si>
  <si>
    <t>ORC.00001683</t>
  </si>
  <si>
    <t>DEVOLUCAO SALDO NAO CARREGADO PED 1683 - TOTAL RECEBIDO: R$ 2.942.039,20 - TOTAL FATURADO: R$ 2.940.790,49 - CARREGAMENTO 1.039,560 TONS – SALDO  NAO CARREGADO: 0,440 KG - POSICAO FINANCEIRA X CONTABIL – 0,440 KG * $ 575,00T = $ 253,00 * 4,9198 = R$ 1.244,71</t>
  </si>
  <si>
    <t>ORC.00001822</t>
  </si>
  <si>
    <t>DEVOLUCAO SALDO NAO CARREGADO PED 1822 - TOTAL RECEBIDO: R$ 2.942.039,20 - TOTAL RECEBIDO: R$ 1.217.064,00 - TOTAL FATURADO: R$ 1.213,960,49 - CARREGAMENTO 598,470TONS – SALDO  NAO CARREGADO: 1,530 KG - POSICAO FINANCEIRA X CONTABIL – 1,530 KG * $ 380,00T = $ 581,40 * 4,3380 = R$ 3.103,51</t>
  </si>
  <si>
    <t>ORC.00001893</t>
  </si>
  <si>
    <t>DEVOLUCAO SALDO NAO CARREGADO PED 1822 - TOTAL RECEBIDO: R$ 842.562,009.972,329.972,32
TOTAL FATURADO: R$ 836.937,91 - CARREGAMENTO 397,330TONS – SALDO  NAO CARREGADO: 2,670 KG
POSIÇÃO FINANCEIRA X CONTABIL – 2,670 KG * $ 405,00T = $ 1.081,35 * 5,2010 = R$ 5.624,10</t>
  </si>
  <si>
    <t>FAT 19130</t>
  </si>
  <si>
    <t>FATURA 19130 + CT-E 2255 / PED 2181 UREIA ARILTON CESAR RIEDI FAZENDA SAO JOSE</t>
  </si>
  <si>
    <t>ICMS - 01/2023</t>
  </si>
  <si>
    <t>ICMS NORMAL 01/2023 S/ NF 9627-9628-9629 - VALOR DA CORRECAO MONETARIA R$ 796,06 - MULTA R$ 5.530,99 - JUROS R$1.509,96 = VALOR TOTAL R$158.037,11</t>
  </si>
  <si>
    <t>NFS- E 858</t>
  </si>
  <si>
    <t>NFS-E 858 -  PERIODO DE ARMAZENAGEM DE 31/01/2023 A 02/03/2023 - 5 T * R$16,00 = R$80,00</t>
  </si>
  <si>
    <t>NFS-E 857 (MV MEGEVE)</t>
  </si>
  <si>
    <t>NFS-E 857 - PERIODO DE ARMAZENAGEM DE 31/12/2022 A 30/01/2023 - 5 T * R$16,00 = R$80,00. REFERENTE ARMAZENAMENTO DE UREIA DO NAVIO MEGEVE 230229290-0</t>
  </si>
  <si>
    <t>NFS-E 202300000000273 (MV RED MARLIN)</t>
  </si>
  <si>
    <t>NFS-E 202300000000273 - MOVIMENTACAO: 22/02/2023 - TRANSMISSAO DE PROPRIEDADE MOSAIC ROO X NOVAFERTIL NAVIOS RED MARLIN LAFFINITY DIVA - LOTE 9941 PRODUTO SAM - TON: 50,00 - TARIFA: 27,16</t>
  </si>
  <si>
    <t>NFS-E 202300000000274 (MV RED MARLIN)</t>
  </si>
  <si>
    <t>NFS-E 202300000000274 MOVIMENTACAO: 23/02/2023 - TRANSMISSAO DE PROPRIEDADE MOSAIC ROO X NOVAFERTIL NAVIOS RED MARLIN L AFFINITY DIVA - LOTE 9941 PRODUTO SAM - TON: 146,00 - TARIFA: 27,16</t>
  </si>
  <si>
    <t>A.C.C COMERCIO DE PRODUTOS DE SEGURANCA ELETRONICA LTDA</t>
  </si>
  <si>
    <t>NF208796</t>
  </si>
  <si>
    <t>NF208796 - COMPRA DE CHAVE ELETRONICAS PARA ESCRITORIO MATRIZ CUIABA</t>
  </si>
  <si>
    <t>NF 108138</t>
  </si>
  <si>
    <t>NF 108138 - COMPRA DE MATERIAL DE LIMPEZA, E OUTROS - ESCRITORIO MATRIZ CUIABA</t>
  </si>
  <si>
    <t>FAT 21644</t>
  </si>
  <si>
    <t>FATURA 21644 + CT-E 96449 / PED 21646 – 1ª PERNA.  / PED 21644 – 2ª PERNA.</t>
  </si>
  <si>
    <t>FAT 21646</t>
  </si>
  <si>
    <t>FATURA 21646 + CT-E 4110  / PED 21646 – 1ª PERNA.  / PED 21644 – 2ª PERNA.</t>
  </si>
  <si>
    <t>262/12473</t>
  </si>
  <si>
    <t>PED 262/12473 - EQUIV. A 2000TONS DE KCL - $ 490,00T - TX TRAVADA 5,1720</t>
  </si>
  <si>
    <t>ICMS IMPORT (MV HYUNDAI PLATINUM)</t>
  </si>
  <si>
    <t>ICMS IMPORTACAO - MV HYUNDAI PLATINUM / BL HDMUNKGZ82197300</t>
  </si>
  <si>
    <t>FAT 171521</t>
  </si>
  <si>
    <t>FATURA 171521 + CT-E 24719 / PED 2176 KCL COOPERATOVA AGROINDUSTRIAL DOS PRODUTORES RURAIS COMIGO</t>
  </si>
  <si>
    <t>AFRMM - OS 23226</t>
  </si>
  <si>
    <t>DESPESA MV CITRINE - OS 23226 - N. DO PEDIDO 2300278468 / N. DO CE-MERCANTE 162305039387044 - VALOR DO AFRMM R$ 2.304,10 + VALOR DA TAXA DE UTILIZACAO DO MERCANTE R$ 20,00</t>
  </si>
  <si>
    <t>NFS-e 5</t>
  </si>
  <si>
    <t>NFS-E 5 - SERV. DE APOIO ADMINISTRATIVO</t>
  </si>
  <si>
    <t>FAT - 4078047 (DECEA)</t>
  </si>
  <si>
    <t>FATURA 4078047 - TARIFA DECEA - VOOS REALIZADOS - COMP.: 01/2023</t>
  </si>
  <si>
    <t>REF. UC 6/3180415-6 - CONTA ENERGIA BARRACAO QDE 02 LT 10 - NF 003.893957/ MATRICULA 3180415-2023-2-2</t>
  </si>
  <si>
    <t>NFS-E 856</t>
  </si>
  <si>
    <t>NFS-E 856 - PERIODO DE ARMAZENAGEM DE 23/02/2023 A 24/03/2023 - MV TAI KNIGHTHOOD - DI 22/1960460-7 - 45,703 T * R18,00 = R822,65</t>
  </si>
  <si>
    <t xml:space="preserve">IMOBILIZADO </t>
  </si>
  <si>
    <t>MOVEIS E UTENSILIOS</t>
  </si>
  <si>
    <t>NFS-E 3 - PAGAMENTO REFERENTE A FABRICACAO DE 03 MESAS DE MDF ESCRITORIO</t>
  </si>
  <si>
    <t>TCP - TERMINAL DE CONTEINERES DE PARANAGUA S/A</t>
  </si>
  <si>
    <t>NFS-E 1235824 (MV HYUNDAI PLATINIUM)</t>
  </si>
  <si>
    <t>NFS-E 1235824 (MV HYUNDAI PLATINIUM) - OS: 41975218 / FATURA: 61301448 / N PROCESSO: 23/0432037-5 / SERVICO(S): MOV IMP 20 CH DRY,POSIC INSP NAO INV IMP 20 CH. DRY,TICKET DE PESAGEM DE CNTR</t>
  </si>
  <si>
    <t>NFS-E 531234334</t>
  </si>
  <si>
    <t>NFS-E 531234334 / FAT 2340419483 DESP DE PEDAGIO - PLACA RWB3I62 - LUCIANO COELHO</t>
  </si>
  <si>
    <t>ND 038/2023 (ORC.00002065)</t>
  </si>
  <si>
    <t>ND 038/2023 - PED 2065 - REF. QUEBRA DE FRETE NOTA FISCAL 1729 DE 21/01/2023, TICKET 2148570 - PESO QUEBRA 270KG</t>
  </si>
  <si>
    <t>FAT 6553</t>
  </si>
  <si>
    <t>FAT 6554</t>
  </si>
  <si>
    <t>FAT 6555</t>
  </si>
  <si>
    <t>FAT 6556</t>
  </si>
  <si>
    <t>DL - 03/2023</t>
  </si>
  <si>
    <t>NFS-E 00305 (MV RED MARLIN)</t>
  </si>
  <si>
    <t>NFS-E 00305 - BIG BAG - PRESTACAO DE SERVICO - MOVIMENTACAO: BIG BAG - 01/02 A 27/02 - 2023 TRANSMISSAO DE PROPRIEDADE MOSAIC ROO X NOVAFERTIL NAVIOS RED MARLIN L AFFINITY DIVA LOTE: 9941 PRODUTO - SAM - TON: 196,00 - TARIFA: 25,00 VALOR TOTAL: R$4.900,00.</t>
  </si>
  <si>
    <t>NFS-E 1976 (MV Manta Penyez)</t>
  </si>
  <si>
    <t>NFS-E 1976 SERVIÇO CONFECCAO DE BAGS - NAVIO MANTA PENYEZ- PRODUTO CLORETO - QUANTIDADE 115,000 TONS</t>
  </si>
  <si>
    <t>NFS-E 1977 (MV Manta Penyez)</t>
  </si>
  <si>
    <t>NFS-E 1977 - SERVICO CONFECCAO DE BAGS - NAVIO MANTA PENYEZ - PRODUTO CLORETO - QUANTIDADE 150,000 TONS - VALOR P/ BAG: R$ 34,00</t>
  </si>
  <si>
    <t>NFS-E 1978 (MV Manta Penyez)</t>
  </si>
  <si>
    <t>NFS-E 1978 - SERVICO CONFECCAO DE BAGS - NAVIO MANTA PENYEZ - PRODUTO CLORETO - QUANTIDADE 135,000 TONS - VALOR P/ BAG: R$ 34,00</t>
  </si>
  <si>
    <t>FAT 287266</t>
  </si>
  <si>
    <t>FATURA 287266 + CT-ES 37638, 37634, 37635, 37636, 37633, 37632  / FATURA DE ACORDO, 1ª PERNA. 
/ PED 2205 KCL NOVATEX ARMAZENS GERAIS LTDA</t>
  </si>
  <si>
    <t>FAT 287267</t>
  </si>
  <si>
    <t>FATURA 287267 + CT-ES 15030, 15031, 15029, 15028, 15026, 15027  / FATURA DE ACORDO, 2ª PERNA /
PED 2205 KCL NOVATEX ARMAZENS GERAIS LTDA</t>
  </si>
  <si>
    <t>FAT 287268</t>
  </si>
  <si>
    <t>FATURA 287268 + CT-ES 1986, 1982, 1981, 1979, 1980, 1984, 1985, 1983 / PED 287269 – 1ª PERNA 
287268 – 2ª PERNA / PED 2176 KCL COOPERATOVA AGROINDUSTRIAL DOS PRODUTORES RURAIS COMIGO</t>
  </si>
  <si>
    <t>FAT 287269</t>
  </si>
  <si>
    <t>FATURA 287269 + CT-ES 37645, 37641, 37640, 37637, 37639, 37643, 37644, 37642 / PED 287269 – 1ª PERNA 
/ PED 287268 – 2ª PERNA - 2176 KCL COOPERATOVA AGROINDUSTRIAL DOS PRODUTORES RURAIS COMIGO</t>
  </si>
  <si>
    <t>NFS-E 202300000000002</t>
  </si>
  <si>
    <t>NFS-E 202300000000002  - DESP REF COMISSAO DE VENDAS</t>
  </si>
  <si>
    <t>DL - 03/2023 - DIVISAO DE 50% PARA CADA SOCIO, DEPOSITO NA CONTA DO APOENA BRITO_R$ 1.200,00, REF. PATROCINIO DE CORRIDA.</t>
  </si>
  <si>
    <t>BOL 171019</t>
  </si>
  <si>
    <t>BOL 171019 - TAXA CONDOMINIO SALAS MT (05, 06 E 07) - COMP.: 03/2023</t>
  </si>
  <si>
    <t>CLARO S.A.</t>
  </si>
  <si>
    <t>NF 114144</t>
  </si>
  <si>
    <t>NF 114144 - PAGAMENTO DESP. COM LIGACAO DDD 21 -  DA FATURA: 0280719171091</t>
  </si>
  <si>
    <t>NF 120290</t>
  </si>
  <si>
    <t>NF 120290 - PAGAMENTO DESP. COM LIGACAO DDD 21 -  DA FATURA: 0290023965184</t>
  </si>
  <si>
    <t>NFS-E 00022</t>
  </si>
  <si>
    <t>NFS-E 00022 - PERNOITES REFERENTE AO MÊS DE FEVEREIRO DE 2023 AERONAVE PT-VNZ PILOTO VINICIUS</t>
  </si>
  <si>
    <t>REEMB 08032023</t>
  </si>
  <si>
    <t>REEMBOLSO VIAGEM MARIA IZABEL 13 A 16 DE FEVEREIRO - UBER AEROPORTO AFONSO PENA: 75,30 TAXI AEROPORTO CUIABA: 67,00 REFEICOES: 140,48 DESPACHO NOTEBOOK E TELA: 99,00 TOTAL: 381,78</t>
  </si>
  <si>
    <t>NFS-e 3139</t>
  </si>
  <si>
    <t>Ref. Pagto. Parcial de PEGASUS TERCEIRIZACOES LTDANFS-E 3139 - SERV. SEGURANCA DO BARRACAO</t>
  </si>
  <si>
    <t>255/PI 11/22 - RU MENG LING</t>
  </si>
  <si>
    <t>PAGAMENTO DE PRODUTO - CTR CAMBIO Nº 341496524 - 255/PI 11/22 - MV RU MENG LING - TAXA 5,1299 -  QDE 1.000TON - USD 555,00/TON</t>
  </si>
  <si>
    <t>NFS-E 545652 (C. CREDITO)</t>
  </si>
  <si>
    <t>NFS-E 545652 (C. CREDITO) - FORNECEDOR CLICKSIGN _ DESPESAS COM ASSINATURA ELETRONICA DE DOCUMENTOS_CARTAO DE CREDITO APOENA</t>
  </si>
  <si>
    <t>NFC-E 21334 9 (C. CREDITO)</t>
  </si>
  <si>
    <t>NFC-E 21334 9 (C. CREDITO) - FORNECEDOR SUPERMERCADO SCS - DESPESAS COM ALIMENTACAO_CARTAO DE CREDITO APOENA</t>
  </si>
  <si>
    <t>S/ NF - C.CREDITO - 02022023</t>
  </si>
  <si>
    <t>S/ NF - C.CREDITO - 02022023 - FORNECEDOR RESTAURANTE CUIABRAS - DESPESAS COM ALIMENTACAO_CARTAO DE CREDITO APOENA</t>
  </si>
  <si>
    <t>S/ NF - C.CREDITO 01022023</t>
  </si>
  <si>
    <t>S/ NF - C.CREDITO 01022023 - FORNECEDOR GOL LINHAS AEREAS AYDHQAQ0 - DESPESAS COM PASSAGENS_CARTAO DE CREDITO APOENA</t>
  </si>
  <si>
    <t>S/ NF - C.CREDITO 01022023 - FORNECEDOR LATAM COMPANHIA AEREA - DESPESAS COM PASSAGENS_ CARTAO DE CREDITO APOENA</t>
  </si>
  <si>
    <t>S/ NF - C.CREDITO 01022023 - FORNECEDOR GOL COMPANHIA AEREA - DESPESAS COM PASSAGENS_CARTAO DE CREDITO APOENA</t>
  </si>
  <si>
    <t>S/ NF - C.CREDITO 03022023</t>
  </si>
  <si>
    <t>S/ NF - C.CREDITO 03022023 - FORNECEDOR AZUL LINHAS AEREAS XLHRSDSILVA - DESPESAS COM PASSAGENS-CARTAO DE CREDITO APOENA</t>
  </si>
  <si>
    <t>S/ NF - C.CREDITO 06022023</t>
  </si>
  <si>
    <t>S/ NF - C.CREDITO 06022023 - FORNECEDOR AGENCIA DE TURISMO - DESPESAS COM PASSAGENS_CARTAO DE CREDITO APOENA</t>
  </si>
  <si>
    <t>S/ NF - C.CREDITO 16022023</t>
  </si>
  <si>
    <t>S/ NF - C.CREDITO 16022023 - FORNECEDOR AZUL LINHAS AEREAS OLGQKAZARPEL - DESPESAS COM PASSAGENS_CARTAO DE CREDITO APOENA</t>
  </si>
  <si>
    <t>S/ NF - C.CREDITO 17022023</t>
  </si>
  <si>
    <t>S/ NF - C.CREDITO 17022023 - FORNECEDOR AGENCIA DE TURISMO- DESPESAS COM PASSAGENS_ CARTAO DE CREDITO APOENA</t>
  </si>
  <si>
    <t>S/ NF - C.CREDITO 25012023</t>
  </si>
  <si>
    <t>S/ NF - C.CREDITO 25012023 - FORNECEDOR GOL LINHAS AEREAS A*CBJAKJ0 - DESPESAS COM PASSAGENS_CARTAO DE CREDITO APOENA</t>
  </si>
  <si>
    <t>S/ NF - C.CREDITO 28012023</t>
  </si>
  <si>
    <t>S/ NF - C.CREDITO 28012023 - FORNECEDOR LATAM COMPANHIA AEREA - DESPESAS COM PASSAGENS_CARTAO DE CREDITO APOENA</t>
  </si>
  <si>
    <t>NF122093</t>
  </si>
  <si>
    <t>NF 122093 - COMPRA DE TECLADO / MONITOR_ CARTAO CREDITO APOENA</t>
  </si>
  <si>
    <t>NF9640</t>
  </si>
  <si>
    <t>NF 9640 - MATERIAIS DE ESCRITORIO - CARTAO DE CREDITO APOENA</t>
  </si>
  <si>
    <t>NFS-E 526804365 (C. CREDITO)</t>
  </si>
  <si>
    <t>NFS-E 526804365 (C. CREDITO) - FORNECEDOR SEM PARAR - DESPESAS COM PEDAGIO_ CARTAO DE CREDITO APOENA</t>
  </si>
  <si>
    <t>NFS-E 5977843 (C. CREDITO)</t>
  </si>
  <si>
    <t>NFS-E 5977843 (C. CREDITO) - FORNECEDOR SEM PARAR - DESPESAS COM PEDAGIO_CARTAO DE CREDITO APOENA</t>
  </si>
  <si>
    <t>S/ NF - C.CREDITO</t>
  </si>
  <si>
    <t>S/ NF - C.CREDITO 03022023 - FORNECEDOR WIFI ONBOARD - DESPESAS COM INTERNET NO AVIAO_CARTAO DE CREDITO LUCIANO</t>
  </si>
  <si>
    <t>S/ NF - C.CREDITO 01022023 - FORNECEDOR WIFI ONBOARD - DESPESAS COM INTERNET NO AVIAO_CARTAO DE CREDITO LUCIANO</t>
  </si>
  <si>
    <t>S/ NF - C.CREDITO 01022023 - FORNECEDOR NOVOTEL RJ BOTAFOGO - DESPESAS COM HOSPEDAGEM_CARTAO DE CREDITO LUCIANO</t>
  </si>
  <si>
    <t>S/ NF - C.CREDITO 02022023</t>
  </si>
  <si>
    <t>S/ NF - C.CREDITO 02022023 - FORNECEDOR LME PARK - DESPESAS DE USO E CONSUMO_CARTAO DE CREDITO LUCIANO</t>
  </si>
  <si>
    <t>S/ NF - C.CREDITO 03022023 - FORNECEDOR AUTO POSTO MODELO - DESPESAS COM ABASTECIMENTO_CARTAO DE CREDITO LUCIANO</t>
  </si>
  <si>
    <t>S/ NF - C.CREDITO 04022023</t>
  </si>
  <si>
    <t>S/ NF - C.CREDITO 04022023 - FORNECEDOR AUTO POSTO WA BODQU - DESPESAS COM ABASTECIMENTO_CARTAO DE CREDITO LUCIANO</t>
  </si>
  <si>
    <t>S/ NF - C.CREDITO 11022023</t>
  </si>
  <si>
    <t>S/ NF - C.CREDITO 11022023- FORNECEDOR AUTO POSTO MODELO- DESPESAS COM ABASTECIMENTO_ CARTAO DE CREDITO LUCIANO</t>
  </si>
  <si>
    <t>S/ NF - C.CREDITO 15022023</t>
  </si>
  <si>
    <t>S/ NF - C.CREDITO 15022023 - FORNECEDOR HOTEL SLAVIEIRO ESSEN - DESPESAS COM HOSPEDAGEM_CARTAO DE CREDITO LUCIANO</t>
  </si>
  <si>
    <t>S/ NF - C.CREDITO 18022023</t>
  </si>
  <si>
    <t>S/ NF - C.CREDITO 18022023 - FORNECEDOR AUTO POSTO MODELO - DESPESAS COM ABASTECIMENTO_CARTAO DE CREDITO LUCIANO</t>
  </si>
  <si>
    <t>S/ NF - C.CREDITO 26012023</t>
  </si>
  <si>
    <t>S/ NF - C.CREDITO 26012023 - FORNECEDOR WIFI ONBOARD - DESPESAS COM INTERNET NO AVIAO_CARTAO DE CREDITO LUCIANO</t>
  </si>
  <si>
    <t>S/ NF - C.CREDITO 29012023</t>
  </si>
  <si>
    <t>S/ NF - C.CREDITO 29012023 - FORNECEDOR GOL LINHAS AEREAS A*XBJLGD0- DESPESAS COM PASSAGENS_CARTAO DE CREDITO LUCIANO</t>
  </si>
  <si>
    <t>S/ NF - C.CREDITO 30012023</t>
  </si>
  <si>
    <t>S/ NF - C.CREDITO 30012023 - FORNECEDOR WIFI ONBOARD - DESPESAS COM INTERNET NO AVIAO_CARTAO DE CREDITO LUCIANO</t>
  </si>
  <si>
    <t>FAT 464416</t>
  </si>
  <si>
    <t>FATURA 464416 + CT-ES 9005, 8999, 9000, 8998, 8997 / PED 2205 KCL NOVATEX ARMAZENS GERAIS LTDA</t>
  </si>
  <si>
    <t>FAT 287328</t>
  </si>
  <si>
    <t>FATURA 287328 + CT-ES 37646, 37660, 37659, 37649, 37648 / 2205 KCL NOVATEX ARMAZENS GERAIS LTDA</t>
  </si>
  <si>
    <t>FAT 287329</t>
  </si>
  <si>
    <t>FATURA 287329 + CT-ES 15035, 15041, 15040, 15038, 15039 / PED 2205 KCL NOVATEX ARMAZENS GERAIS LTDA</t>
  </si>
  <si>
    <t>FAT 287330</t>
  </si>
  <si>
    <t>FATURA 287330 + CT-E 1988 – R$ 694,00 / 287331 – 1ª PERNA.  / 287330 – 2ª PERNA. / PED 2176 KCL COOPERATOVA AGROINDUSTRIAL DOS PRODUTORES RURAIS COMIGO</t>
  </si>
  <si>
    <t>FAT 287331</t>
  </si>
  <si>
    <t>FATURA 287331 + CT-E 37647 – R$ 6.940,00 / 287331 – 1ª PERNA. / 287330 – 2ª PERNA. / PED 2176 KCL COOPERATOVA AGROINDUSTRIAL DOS PRODUTORES RURAIS COMIGO</t>
  </si>
  <si>
    <t>FAT 6574</t>
  </si>
  <si>
    <t>FATURA 6574 + CT-ES 17818, 17815 / PED 1714 SULFATO DE AMONIO GRANULADO COPASUL COOPERATIVA AGRICOLA SUL MATOGROSSENSE COPASUL MARACAJU</t>
  </si>
  <si>
    <t>FAT 6575</t>
  </si>
  <si>
    <t>FAT 6576</t>
  </si>
  <si>
    <t>FAT 449443</t>
  </si>
  <si>
    <t>FATURA 449443 + CT-ES 12126, 12127 / PED 2176 KCL COOPERATOVA AGROINDUSTRIAL DOS PRODUTORES RURAIS COMIGO</t>
  </si>
  <si>
    <t>ND 97/2023 (MV CITRINE)</t>
  </si>
  <si>
    <t>ND 97/2023 REPASSE OGMO_NUM 28186_R$ 12,97/TONS - R$ 6.396,38 (PG BRA R$ 4.193,82_09/03 E R$ 2.202,56_30/03) DEMONST. N. 039/2023 E 042/2023 - MV CITRINE - DESCARGA DE SULFATO DE AMONIA 493,084 TONS - OPERADORES PORTUARIOS - R$ 36,00/TON  ** SEGUE OUTRAS DOC. QUE COMPOE O FECHAMENTO DA OPER: NFS-E 2666_R$ 20,70/TON_R$10.206,18 - P/ ZPORT PG BRA 09/03/2023 NFS-E 24431_R$ 2,32/TON_R$ 858,67 P/ SCPAR PG BRA EM 05/04/2023 NFS-E 24442_R$ 2,32/TON_R$ 289,79 P/ SCPAR PG BRA EM 05/04/2023 TOTAL DA OPERACAO R$ 17.751,02</t>
  </si>
  <si>
    <t>ND 98/2023 (MV CITRINE)</t>
  </si>
  <si>
    <t>ND 98/2023 REPASSE OGMO_NUM 28186_R$ 12,97/TON_R$ 19.189,14 (PG BRA R$ 12.620,90_09/03 E R$ 6.568,24_29/03) DEMONST. N. 041/2023 - MV CITRINE - DESCARGA DE SAF 1.479,251 TONS - OPERADORES PORTUARIOS - R$ 36,00/TON ** SEGUE OUTRAS DOC. QUE COMPOE O FECHAMENTO DA OPER: NFS-E 2667_R$ 20,70/TON_R$ 30.579,10 - P/ ZPORT PG BRA 09/03/2023 NFS-E 24432_R$ 2,32/TON_R$ 2.560,80 P/ SCPAR PG BRA EM 05/04/2023 NFS-E 24443_R$ 2,32/TON_R$ 923,99 P/ SCPAR PG BRA EM 05/04/2023 TOTAL DA OPERACAO R$ 53.253,03</t>
  </si>
  <si>
    <t>NFS-E 2666 (MV CITRINE)</t>
  </si>
  <si>
    <t>NFS-E 2666_R$ 20,70/TON_R$10.206,18 - P/ ZPORT PG BRA 09/03/2023 DEMONST. N. 039/2023 E 042/2023 - MV CITRINE - DESCARGA DE SULFATO DE AMONIA 493,084 TONS - OPERADORES PORTUARIOS - R$ 36,00/TON ** SEGUE OUTRAS DOC. QUE COMPOE O FECHAMENTO DA OPER: ND 97/2023 REPASSE OGMO_NUM 28186_R$ 12,97/TONS - R$ 6.396,38 (PG BRA R$ 4.193,82_09/03 E R$ 2.202,56_30/03) NFS-E 24431_R$ 2,32/TON_R$ 858,67 P/ SCPAR PG BRA EM 05/04/2023 NFS-E 24442_R$ 2,32/TON_R$ 289,79 P/ SCPAR PG BRA EM 05/04/2023 TOTAL DA OPERACAO R$ 17.751,02</t>
  </si>
  <si>
    <t>NFS-E 2667 (MV CITRINE)</t>
  </si>
  <si>
    <t>NFS-E 2667_R$ 20,70/TON_R$ 30.579,10 - P/ ZPORT PG BRA 09/03/2023 DEMONST. N. 041/2023 - MV CITRINE - DESCARGA DE SAF 1.479,251 TONS - OPERADORES PORTUARIOS - R$ 36,00/TON ** SEGUE OUTRAS DOC. QUE COMPOE O FECHAMENTO DA OPER: ND 98/2023 REPASSE OGMO_NUM 28186_R$ 12,97/TON_R$ 19.189,14 (PG BRA R$ 12.620,90_09/03 E R$ 6.568,24_29/03) NFS-E 24432_R$ 2,32/TON_R$ 2.560,80 P/ SCPAR PG BRA EM 05/04/2023 NFS-E 24443_R$ 2,32/TON_R$ 923,99 P/ SCPAR PG BRA EM 05/04/2023 TOTAL DA OPERACAO R$ 53.253,03</t>
  </si>
  <si>
    <t>FAT 21710</t>
  </si>
  <si>
    <t>FATURA 21710 + CT-E 96570 / 21712 – 1ª PERNA. - 21710 – 2ª PERNA. / PED 2161 KCL GERALDO LOEFF FAZENDA ELEO IV</t>
  </si>
  <si>
    <t>FAT 21712</t>
  </si>
  <si>
    <t>FATURA 21712 + CT-E 4130 / 21712 – 1ª PERNA. - 21710 – 2ª PERNA. / PED 2161 KCL GERALDO LOEFF FAZENDA ELEO IV</t>
  </si>
  <si>
    <t>FAT 21713</t>
  </si>
  <si>
    <t>FATURA 21713 + CT-E 4127 / 21713 – 1ª PERNA. - 21714 – 2ª PERNA. / PED 2160 KCL ELIANE CRISTINA KRUG LOEFF FAZENDA GAVEA</t>
  </si>
  <si>
    <t>FAT 21714</t>
  </si>
  <si>
    <t>FATURA 21714 + CT-E 7445 / 21713 – 1ª PERNA. - 21714 – 2ª PERNA. / PED 2160 KCL ELIANE CRISTINA KRUG LOEFF FAZENDA GAVEA</t>
  </si>
  <si>
    <t>FAT 464630</t>
  </si>
  <si>
    <t>FATURA 464630 + CT-ES 9017, 9016, 9018, 165343, 165340 / 2161 KCL GERALDO LOEFF FAZENDA ELEO IV</t>
  </si>
  <si>
    <t>FAT 287366</t>
  </si>
  <si>
    <t>FATURA 287366 + CT-E 37666 / PED 2205 KCL NOVATEX ARMAZENS GERAIS LTDA</t>
  </si>
  <si>
    <t>FAT 287367</t>
  </si>
  <si>
    <t>FATURA 287367 + CT-E 15067 / PED 2205 KCL NOVATEX ARMAZENS GERAIS LTDA</t>
  </si>
  <si>
    <t>FAT 287368</t>
  </si>
  <si>
    <t>FATURA 287368 + CT-ES 1989, 1991, 1990 / 287369 – 1ª PERNA. - 287368 – 2ª PERNA. / PED 2176 KCL COOPERATOVA AGROINDUSTRIAL DOS PRODUTORES RURAIS COMIGO</t>
  </si>
  <si>
    <t>FAT 287369</t>
  </si>
  <si>
    <t>FATURA 287369 + CT-ES 37669, 37673, 37672 / 287369 – 1ª PERNA.  - 287368 – 2ª PERNA. / PED 2176 KCL COOPERATOVA AGROINDUSTRIAL DOS PRODUTORES RURAIS COMIGO</t>
  </si>
  <si>
    <t>FAT 19348</t>
  </si>
  <si>
    <t>FATURA 19348 + CT-ES 291708, 292043, 292046  / PED 2178 UREIA ARILTON CESAR RIEDI FAZENDA ENTRE RIOS-NOVA MARINGA / PED 2180 UREIA ARILTON CESAR RIEDI FAZENDA ENTRE RIOS-NOVA MARINGA</t>
  </si>
  <si>
    <t>FAT 19349</t>
  </si>
  <si>
    <t>FATURA 19349 + CT-ES 2276, 2265, 2264 / PED 2162 UREIA RODOLFO OUVERNEY ROCCO FAZENDA REDENTORA / PED 2178 UREIA ARILTON CESAR RIEDI FAZENDA ENTRE RIOS-NOVA MARINGA / PED 2180 UREIA ARILTON CESAR RIEDI FAZENDA ENTRE RIOS-NOVA MARINGA</t>
  </si>
  <si>
    <t>FAT 172115</t>
  </si>
  <si>
    <t>FATURA 172115 + CT-ES 24747, 24740 / PED 2176 KCL COOPERATOVA AGROINDUSTRIAL DOS PRODUTORES RURAIS COMIGO</t>
  </si>
  <si>
    <t>BOL - HON2023-02</t>
  </si>
  <si>
    <t>BOL - HON2023-03 - HONORARIOS CONTABEIS - MS - (NFS-E 13775)</t>
  </si>
  <si>
    <t>NFS-e 155880</t>
  </si>
  <si>
    <t>NFS-E 155880 - PLANO CONTROLE MENSAL SISTEMA DE NOTAS DE SERVICO / XML</t>
  </si>
  <si>
    <t>NFS-E 10650 (MV MANTA PENYEZ)</t>
  </si>
  <si>
    <t>NFS-E 10650 -  MOVIMENTACAO DE MERCADORIA: NAVIO MANTA PENYEZ P/ GLOBAL II; MERCADORIA: KCL - VERMELHO; PESO: 2.438,160 TON; P/ EXTRACARGO; PESO:61,170 TON (CARGA LIMPA); DI:23/0270125-8; DATA SERVICO: 20/02/2023 A 24/02/2023; OS: 3179; PROJECTTA: 6596. 10% DE TAXA ADMINISTRATIVA.
TARIFA P/ GLOBAL = 22,011. TARIFA P/ EXTRACARGO I = 17,611.</t>
  </si>
  <si>
    <t>NFS-E 10652 ( MV MANTA PENYEZ)</t>
  </si>
  <si>
    <t>NFS-E 10652 -  MOVIMENTACAO DE MERCADORIA: NAVIO MANTA PENYEZ P/ GLOBAL II; MERCADORIA: KCL - VERMELHO; PESO: 514,620 TON; P/ INTERFERTIL; PESO:701,460 TON; P/ EXTRACARGO; PESO: 89,610 TON (CARGA LIMPA); DI:23/0272044-9; DATA: 20/02/2023 A 24/02/2023; OS: 3179; PROJECTTA: 6596. 10% DE TAXA ADMINISTRATIVA. TARIFA P/ GLOBAL = 22,011. TARIFA P/ INTERFERTIL = 22,011. TARIFA P/ EXTRACARGO I = 17,611</t>
  </si>
  <si>
    <t>NFS-E 10654 (MV MANTA PENYEZ)</t>
  </si>
  <si>
    <t>NFS-E - MOVIMENTACAO DE MERCADORIA: NAVIO MANTA PENYEZ P/ GLOBAL II; MERCADORIA: KCL - VERMELHO; PESO: 199,780 TON; P/ INTERFERTIL; PESO:861,260 TON; P/ EXTRACARGO; PESO: 71,604 TON (CARGA LIMPA); DI:23/0272185-2; DATA: 20/02/2023 A 24/02/2023; OS: 3179; PROJECTTA: 6596. 10% DE TAXA ADMINISTRATIVA. TARIFA P/ GLOBAL = 22,011. TARIFA P/ INTERFERTIL = 22,011. TARIFA P/ EXTRACARGO I = 17,611.</t>
  </si>
  <si>
    <t>NFS-e 2583</t>
  </si>
  <si>
    <t>NFS-E 2583 - DESPESA HONORARIO CONTABIL - FILIAL SANTAREM/PA</t>
  </si>
  <si>
    <t>NFS-e 1802</t>
  </si>
  <si>
    <t>NFS-E 1802 - 1 MANUTENCAO E SUPORTE. 280,00 / 1 REVENDA DE DOMINIO 60,00. EMAIL ADICIONAL GOOGLE. 795,00</t>
  </si>
  <si>
    <t>NFS-e 3972</t>
  </si>
  <si>
    <t>NFS-E 3972 - SERV. PRESTADOS EM 03/2023 - PRESTACAO DE SERVICO: DIGITALIZACAO DE IMAGENS, ESCANEAR E ENVIAR DOC. POR E-MAIL</t>
  </si>
  <si>
    <t>NFS-e 342</t>
  </si>
  <si>
    <t>NFS-E 342  - CONTRATO SISTEMA DATA BUILDER</t>
  </si>
  <si>
    <t>12971/001</t>
  </si>
  <si>
    <t>NF 12971 - DESPESA COM COMBUSTIVEL AERONAVE</t>
  </si>
  <si>
    <t>TAXA DE SUSPENÇÃO DA JUCEMAT REFERENTE CNPJ PLANTE FLERTIL</t>
  </si>
  <si>
    <t>NFS-e 8669</t>
  </si>
  <si>
    <t>NFS-E 8669 - EXAMES OCUPACIONAIS  / ASSESSORIA-E-SOCIAL</t>
  </si>
  <si>
    <t>BOL 03/2023</t>
  </si>
  <si>
    <t>NFS-E 681 - REFERENTE: ATENDIMENTOS E HANGARAGEM PT-VNZ - COMP.: 03/2023</t>
  </si>
  <si>
    <t>NFS-E 156 - SERVIÇO DE ENVASE EM BIG BAGS - LOTE 21420</t>
  </si>
  <si>
    <t>NFS-E 158 - DESPESA DE ARMAZENAGEM DE 80,000 TONS - PERIODO DE 21/02/2023 A 23/03/2023</t>
  </si>
  <si>
    <t>BOL - PROTECAO FINANCEIRA</t>
  </si>
  <si>
    <t>CURSOS/TREINAMENTOS - CURSO DE PROTECAO FINANCEIRA - SETOR: FINANCEIRO</t>
  </si>
  <si>
    <t>FAT 287428</t>
  </si>
  <si>
    <t>FATURA 287428 + CT-ES 1992, 1993, 1994 / 287429 – 1ª PERNA. - 287428 – 2ª PERNA. / PED 2176 KCL COOPERATOVA AGROINDUSTRIAL DOS PRODUTORES RURAIS COMIGO</t>
  </si>
  <si>
    <t>FAT 287429</t>
  </si>
  <si>
    <t>NFS-e 202300000000008</t>
  </si>
  <si>
    <t>NFS-E 202300000000008 - COBRANCA REFERENTE AOS SERVICOS REALIZADOS CONTRATO 2 KCL 58% 710 TONS: - 1ª ARMAZENAGEM R$ 7.100,00 - OUT - BAG R$ 3.549,80 - TOTAL DA COBRANCA R$ 10.649,80</t>
  </si>
  <si>
    <t>NFS-e 202300000000009</t>
  </si>
  <si>
    <t>NFS-E 202300000000009 - COBRANCA REFERENTE AOS SERVICOS REALIZADOS CONTRATO 5 MAP 11.52 238 TONS: 1ª ARMAZENAGEM R$ 2.373,30 - ENVASE R$ 7.119,90 - 2º ARMAZENAGEM R$ 53,30 - TOTAL DA COBRANCA R$ 9.546,50</t>
  </si>
  <si>
    <t>NFS-E 202300000000010 - COBRANCA REFERENTE AOS SERVICOS REALIZADOS CONTRATO 6 SSP 21% 1000 TONS: 1ª ARMAZENAGEM R$ 10.018,60 - ENVASE R$ 30.055,80 - 2º ARMAZENAGEM R$ 21,00 - TOTAL DA COBRANCA R$ 40.095,40</t>
  </si>
  <si>
    <t>NFS-e 202300000000011</t>
  </si>
  <si>
    <t>NFS-E 202300000000011 - COBRANCA REFERENTE AOS SERVICOS REALIZADOS CONTRATO 7 SAM 50 TONS: - 1ª ARMAZENAGEM R$ 502,80 - IN - BAG R$ 251,40 - OUT - BAG R$ 240,70 - 2º ARMAZENAGEM R$ 18,60 - TOTAL DA COBRANCA R$ 1.013,50 - PAGO ANTECIPADAMENTE R$ 750,00 - A PAGAR R$ 263,50</t>
  </si>
  <si>
    <t>NFS-E 202300000000012 - COBRANCA REFERENTE AOS SERVICOS REALIZADOS CONTRATO 9 SAM 15 TONS: 1ª ARMAZENAGEMR $ 300,00 - IN - BAGR$ 75,00 - 2º ARMAZENAGEM R$ 150,00 - TOTAL DA COBRANCA  R$ 525,00 - PAGO ANTECIPADAMENTE R$ 225,00 - A PAGAR R$ 300,00</t>
  </si>
  <si>
    <t>NFS-e 202300000000013</t>
  </si>
  <si>
    <t>NFS-E 202300000000013 - COBRANCA REFERENTE AOS SERVICOS REALIZADOS CONTRATO 11 KCL 58% 380 TONS: - 1ª ARMAZENAGEM R$ 3.800,00 - OUT - BAGR$ 1.869,60 - 2º ARMAZENAGEM R$ 60,80 - TOTAL DA COBRANCA R$ 5.730,40</t>
  </si>
  <si>
    <t>NFS-e 202300000000014</t>
  </si>
  <si>
    <t>NFS-E 202300000000014 - COBRANCA REFERENTE AOS SERVICOS REALIZADOS CONTRATO 13 SAM 11,94 TONS: - 1ª ARMAZENAGEM R$ 119,40 - ENVASE R$ 358,20 - TOTAL DA COBRANCA R$ 477,60</t>
  </si>
  <si>
    <t>NFS-e 202300000000015</t>
  </si>
  <si>
    <t>NFS-E 202300000000015 - COBRANCA REFERENTE AOS SERVICOS REALIZADOS CONTRATO 14 KCL 60% 1288 TONS: - 1ª ARMAZENAGEM R$ 12.919,60 - ENVASE R$ 1.502,10 - TOTAL DA COBRANCA R$ 14.421,70</t>
  </si>
  <si>
    <t>FAT 449995</t>
  </si>
  <si>
    <t>FATURA 449995 + CT-ES 52942, 52941 / PED 2176 KCL COOPERATOVA AGROINDUSTRIAL DOS PRODUTORES RURAIS COMIGO</t>
  </si>
  <si>
    <t>FAT 188598</t>
  </si>
  <si>
    <t>FATURA 188598 + CT-ES 36654, 36645, 36642, 36641, 36648, 36649, 36647, 36650, 36651, 36646 / PED 2205 KCL NOVATEX ARMAZENS GERAIS LTDA</t>
  </si>
  <si>
    <t>FAT 188599</t>
  </si>
  <si>
    <t>FATURA 188599 + CT-E 36624 / PED 2122 NP 11-44 ODILON PINTO CADORE FAZENDA GUARA</t>
  </si>
  <si>
    <t>FAT 188610</t>
  </si>
  <si>
    <t>FATURA 188610 + CT-ES 349523, 349473, 349464, 349466, 349487, 349500, 349480, 349498, 349509, 349478 / PED 2205 KCL NOVATEX ARMAZENS GERAIS LTDA</t>
  </si>
  <si>
    <t>FAT 3283</t>
  </si>
  <si>
    <t>FATURA 3283 + CT-E 11304 / PED 2122 NP 11-44 ODILON PINTO CADORE FAZENDA GUARA</t>
  </si>
  <si>
    <t>APOLICE N. 841443 - PLANO DE SAUDE - COMP.: 03/2023</t>
  </si>
  <si>
    <t>NFS-E 3972 - LOCACAO IMPRESSORA TERMINA, PERIODO: 02/02/2023 A 02/03/2023</t>
  </si>
  <si>
    <t>ADRIANO LOEFF</t>
  </si>
  <si>
    <t>ORC.00002041</t>
  </si>
  <si>
    <t>DEVOLUCAO FINANCEIRA - PED. 2041 REF. CARREGAMENTO A MENOR DE 0,100 KG</t>
  </si>
  <si>
    <t>ORC.00002042</t>
  </si>
  <si>
    <t>DEVOLUCAO FINANCEIRA - PED. 2042 REF. CARREGAMENTO A MENOR DE 0,800 KG</t>
  </si>
  <si>
    <t>289/12487</t>
  </si>
  <si>
    <t>PAGAMENTO DE PRODUTO - PC 289/12487 - EQUIV. 500TONS DE UREIA REF. USD 390,00 X 5,2570</t>
  </si>
  <si>
    <t>FAT 287493</t>
  </si>
  <si>
    <t>FATURA 287493 + CT-E 1995 - PED 2176 KCL COOPERATOVA AGROINDUSTRIAL DOS PRODUTORES RURAIS COMIGO</t>
  </si>
  <si>
    <t>FAT 287494</t>
  </si>
  <si>
    <t>FATURA 287494 + CT-E 37704 - PED 2176 KCL COOPERATOVA AGROINDUSTRIAL DOS PRODUTORES RURAIS COMIGO</t>
  </si>
  <si>
    <t>FAT 6644</t>
  </si>
  <si>
    <t>FAT 6645</t>
  </si>
  <si>
    <t>FAT 6646</t>
  </si>
  <si>
    <t>FAT 6647</t>
  </si>
  <si>
    <t>FAT 19490</t>
  </si>
  <si>
    <t>FATURA 19490 + CT-ES 292501, 292449 - PED 2162 UREIA RODOLFO OUVERNEY ROCCO FAZENDA REDENTORA  / PED 2181 UREIA ARILTON CESAR RIEDI FAZENDA SAO JOSE</t>
  </si>
  <si>
    <t>FAT 19491</t>
  </si>
  <si>
    <t>FATURA 19491 + CT-ES 2304, 2306  - PED 2182 KCL GUSTAVO VIGANO PICCOLI FAZENDA PLUMA / PED 2184 KCL GUSTAVO VIGANO PICCOLI FAZENDA PLUMA</t>
  </si>
  <si>
    <t>ABELHA TAXI AEREO E MANUTENCAO LTDA</t>
  </si>
  <si>
    <t>NFSE 1103 SERVICO DE MANUTENCAO DA AERONAVE - ACFTS PT-VNZ MODELO: EMB 810D - S/N CONFORME OR A0368/23</t>
  </si>
  <si>
    <t>AGENCIA NACIONAL DE TELECOMUNICACOES</t>
  </si>
  <si>
    <t>910.1.5.9993</t>
  </si>
  <si>
    <t>COMUNICACAO DA AERONAVE - Nº FISTEL:50439454352 SEQUENCIAL:5 Nº DOCUMENTO: 910.1.5.9993 - TAXA DE FISCALIZAÇÃO DE FUNCIONAMENTO - CÓDIGO= 1329 - ANO = 2023</t>
  </si>
  <si>
    <t>COMUNICACAO DA AERONAVE - Nº FISTEL:50439454352 SEQUENCIAL:6 Nº DOCUMENTO: 910.1.5.9993 - TAXA DE FISCALIZAÇÃO DE FUNCIONAMENTO - CÓDIGO= 4200 - ANO = 2023</t>
  </si>
  <si>
    <t>DL - 50% APOENA/ 50% LUCIANO -REFERENTE PATRIOCINIO HOSPITAL DE CANCER  - GRUPO GUIMARAES</t>
  </si>
  <si>
    <t>DL 50% APOENA / 50% LUCIANO - DESPESA PARA LEONARDO ANDRE MERCHI</t>
  </si>
  <si>
    <t>NFC-e 84574</t>
  </si>
  <si>
    <t>NFC-E 84574 - FORNECEDOR: REBI COM. DE MAT ELETRICOS, PRESTADO POR MARQUES MESSIAS - CABO PARALELO / PINO MACHO + RECIBO 14-03-2023 - FORNECEDOR MARQUES MESSIAS DE ALMEIDA  - SERVICO DE INSTALACAO DE 09 TAMADAS DE MESA, SENDO 3 TOMADAS EM CADA MESA - TOTAL DA DESPESA: R$ 188,13</t>
  </si>
  <si>
    <t>REC - 14032023</t>
  </si>
  <si>
    <t>DESPESA C/ AERONAVE - FORNECEDOR: CARLOS AUGUSTO ALVES - 01 ATENDIMENTO DA AERONAVE MODELO SENECA LLL DE PREFIXO (PT-VNZ), NO DIA 10/01/2023 - REF. ATENDIMENTO DA AERONAVE EM RIO VERDE/GO.</t>
  </si>
  <si>
    <t>DESP. ADM - MANUTENCAO E REPAROS - FORNECEDOR MARQUES MESSIAS DE ALMEIDA  - SERVICO DE INSTALACAO DE 09 TAMADAS DE MESA, SENDO 3 TOMADAS EM CADA MESA + NFC-E 84574 - FORNECEDOR: REBI COM. DE MAT ELETRICOS, PRESTADO POR MARQUES MESSIAS - CABO PARALELO / PINO MACHO - TOTAL PAGO: R$ 188,13</t>
  </si>
  <si>
    <t>DL - 50% APOENA/ 50% LUCIANO
REFERENTE PATRIOCINIO HOSPITAL DE CANCER  - GRUPO GUIMARAES</t>
  </si>
  <si>
    <t>DL 50% APOENA / 50% LUCIANO
DESPESA PARA LEONARDO ANDRE MERCHI</t>
  </si>
  <si>
    <t>PREFEITURA MUNICIPAL DE GOIANIA</t>
  </si>
  <si>
    <t>REF. ANO 2023 - TAXA DE LICENCA PARA FUNCIONAMENTO (ESPONTANEO)</t>
  </si>
  <si>
    <t>NFS-e 65</t>
  </si>
  <si>
    <t>NFS-E 65 - SERVICO DE APOIO</t>
  </si>
  <si>
    <t>S/ NF - 03/2023</t>
  </si>
  <si>
    <t>S/ NF - 03/2023 - FORNECEDOR: ZELI BODENSTEIN HENRIQUE - REF. ALUGUEL BARRACAO DISTRITO INDUSTRIAL - TRANSFERENCIA REALIZADA EM NOME DA FILHA: LETICIA BODENSTEIN HENRIQUE</t>
  </si>
  <si>
    <t>261/12475</t>
  </si>
  <si>
    <t>PAGAMENTO DE PRODUTO - PC 261/12475 - EQUIV. 2.500T DE KCL - $ 485,00/T - TAXA TRAVADA 5,3280</t>
  </si>
  <si>
    <t>OUROFERTIL NORDESTE LTDA</t>
  </si>
  <si>
    <t>281/PR0659</t>
  </si>
  <si>
    <t>PAGAMENTO DE PRODUTO - PC 281/PR0659-  EQUIV. 494,46TONS UREIA REF. USD 435,00 X 5,2362. ESSE PEDIDO FICOU COM O SALDO DE 5,54TONS NAO CARREGADAS, PAGAMENTO FEITO SOMENTE DO QUE FOI CARREGADO. 494,46 TONS.</t>
  </si>
  <si>
    <t>NFS-E 1089 - SERV. REF. RECRUTAMENTO E SELECAO PARA AS VAGAS DE AUXILIAR FINANCEIRO / AUXILIAR AMINISTRATIVO - PARCELA 02/03</t>
  </si>
  <si>
    <t>NFS-E 202300000000000078 - ANALISES QUIMICAS LABORATORIAIS</t>
  </si>
  <si>
    <t>1645938493-0</t>
  </si>
  <si>
    <t>FATURA 1645938493-0 - REF. CONTA DE TELEFONE NUM. 065-3364-3048 - COMP. 03/2023 - PERIODO: 27/01/2023 A 26/02/2023</t>
  </si>
  <si>
    <t>FAT 466186</t>
  </si>
  <si>
    <t>FATURA 466186 + CT-E 166186 / PED 2161 KCL GERALDO LOEFF FAZENDA ELEO IV</t>
  </si>
  <si>
    <t>FAT 287583</t>
  </si>
  <si>
    <t>FATURA 287583 + CT-ES 1996, 1997 / PED 2176 KCL COOPERATOVA AGROINDUSTRIAL DOS PRODUTORES RURAIS COMIGO</t>
  </si>
  <si>
    <t>FAT 287584</t>
  </si>
  <si>
    <t>FATURA 287584 + CT-ES 37722, 37724 – R$14.796,90 / PED 2176 KCL COOPERATOVA AGROINDUSTRIAL DOS PRODUTORES RURAIS COMIGO</t>
  </si>
  <si>
    <t>FAT 287585</t>
  </si>
  <si>
    <t>FATURA 287585 + CT-E 7076 / PED 2210 KCL COOPEROESTE COOPERATIVA DE AGRONEGOCIOS DE SAO GABRIEL DO OESTE MS</t>
  </si>
  <si>
    <t>FAT 287586</t>
  </si>
  <si>
    <t>– FATURA 287586 + CT-E 37731 / PED 2210 KCL COOPEROESTE COOPERATIVA DE AGRONEGOCIOS DE SAO GABRIEL DO OESTE MS</t>
  </si>
  <si>
    <t>FAT 6664</t>
  </si>
  <si>
    <t>FAT 6665</t>
  </si>
  <si>
    <t>FAT 19588</t>
  </si>
  <si>
    <t>FATURA 19588 + CT-ES 292983, 292979 / PED 2184 KCL GUSTAVO VIGANO PICCOLI FAZENDA PLUMA / PED 2182 KCL GUSTAVO VIGANO PICCOLI FAZENDA PLUMA</t>
  </si>
  <si>
    <t>FAT 19797</t>
  </si>
  <si>
    <t>FATURA 19797 + CT-ES 2355, 2356, 2357, 2358, 2359 / PED 2212 UREIA GLOBAL AGRICOLA LTDA</t>
  </si>
  <si>
    <t>FAT  450959</t>
  </si>
  <si>
    <t>FATURA 450959 + CT-E 12169 / PED 2210 KCL COOPEROESTE COOPERATIVA DE AGRONEGOCIOS DE SAO GABRIEL DO OESTE MS</t>
  </si>
  <si>
    <t>REF. UC 6/2680447-6 - CONTA ENERGIA ESCRITORIO CUIABA - SALA 05 - NF 3814482 / MATRICULA 2680447-2023-2-2</t>
  </si>
  <si>
    <t>REF. UC 6/2744277-1 - CONTA ENERGIA ESCRITORIO CUIABA - SALA 06 - NF 3814715 / MATRICULA 2744277-2023-2-7</t>
  </si>
  <si>
    <t>REF. UC 6/3168758-5 - CONTA ENERGIA ESCRITORIO CUIABA - BARRACAO LT 10 - NF 3893902 / MATRICULA 3168758-2023-2-1</t>
  </si>
  <si>
    <t>NFS-E 838</t>
  </si>
  <si>
    <t>NFS-E 838 - PERIODO DE ARMAZENAGEM DE 01/02/2023 A 02/03/2023 - 5,82 T * R$16,00 = R$93,12</t>
  </si>
  <si>
    <t>REEMB 16032023</t>
  </si>
  <si>
    <t xml:space="preserve">UNIFORMES </t>
  </si>
  <si>
    <t>REEMBOLSO 16/03/2023 -VINICIUS RAFAEL PANICO – REEMBOLSO REF. DESPESAS COM CONFECCAO DE CAMISAS E INSPECAO PARA VERIFICACAO DE DIRETRIZ DE AERONAVEGABILIDADE, NAO PASSAVA CARTAO. - CONFECCAO DE 4 CAMISETAS</t>
  </si>
  <si>
    <t>PAGAMENTO TX SUSPENCAO DE ATIVIDADES DA EMPRESA PLANTE FERTIL, DESTINADOS A PREFEITURA DE CUIABÁ E SEFAZ-MT</t>
  </si>
  <si>
    <t>NFS-e 613580</t>
  </si>
  <si>
    <t>NFS-E 613580 REFERENTE A VALE ALIMENTACAO COLABORADORES VIVIANE 25 DIAS, BRUNA E PAMELA AMBAS 13 DIAS.</t>
  </si>
  <si>
    <t>FAT 21825</t>
  </si>
  <si>
    <t>FATURA 21825 + CT-ES 7482, 7483 - 21825 – 2ª PERNA: PED 2223 KCL COPASUL</t>
  </si>
  <si>
    <t>FAT 21826</t>
  </si>
  <si>
    <t>FATURA 21826 + CT-ES 4149, 4147 - 21826 – 1ª PERNA: PED 2223 KCL COPASUL</t>
  </si>
  <si>
    <t>290/4578</t>
  </si>
  <si>
    <t>PAGAMENTO DE PRODUTO - PC 290/4578 - 50,0000TONS DE BIG BAG - $ 1.517,76/T</t>
  </si>
  <si>
    <t>NFS-E 22</t>
  </si>
  <si>
    <t>Ref. Pagto. Parcial de KELLY MEIRE DOS REIS 69315892100</t>
  </si>
  <si>
    <t>PAMELA JANICE SILVA LEITE LIMA</t>
  </si>
  <si>
    <t>VT - 03/2023</t>
  </si>
  <si>
    <t>DESPESA REF. VALE TRANSPORTE - COMP.: 03/2023 (13 DIAS)</t>
  </si>
  <si>
    <t>DESPESA REF. VALE TRANSPORTE - COMP.: 03/2023 (23 DIAS)</t>
  </si>
  <si>
    <t>TX CANC. EXTEMPORANEO - NF 10100</t>
  </si>
  <si>
    <t>ADILSON RETUCI</t>
  </si>
  <si>
    <t>NFS-e 98</t>
  </si>
  <si>
    <t xml:space="preserve">NFS-E 98 - AUTORIZADO PIX NA CONTA DO ANDERSON PAIXAO POR ELE MESMO  </t>
  </si>
  <si>
    <t>FAT 467275</t>
  </si>
  <si>
    <t>FATURA 467275 + CT-E 9109 / PED 2212 UREIA GLOBAL AGRICOLA LTDA</t>
  </si>
  <si>
    <t>FAT 287655</t>
  </si>
  <si>
    <t>FATURA 287655 + CT-E 15179 / PED 2212 UREIA GLOBAL AGRICOLA LTDA</t>
  </si>
  <si>
    <t>FAT 287656</t>
  </si>
  <si>
    <t>FATURA 287656 + CT-E 37753 / PED 2212 UREIA GLOBAL AGRICOLA LTDA</t>
  </si>
  <si>
    <t>FAT 287657</t>
  </si>
  <si>
    <t>FATURA 287657 + CT-E 1998 / PED 2176 KCL COOPERATOVA AGROINDUSTRIAL DOS PRODUTORES RURAIS COMIGO</t>
  </si>
  <si>
    <t>FAT 287658</t>
  </si>
  <si>
    <t>FATURA 287658 + CT-E 37768 / PED 2176 KCL COOPERATOVA AGROINDUSTRIAL DOS PRODUTORES RURAIS COMIGO</t>
  </si>
  <si>
    <t>FAT 287659</t>
  </si>
  <si>
    <t>FATURA 287659 + CT-ES 37763, 37764, 37770 / PED 2217 00-22-00 MARIZA KRUG FAZENDA FIRMAMENTO I E II</t>
  </si>
  <si>
    <t>FAT 287660</t>
  </si>
  <si>
    <t>FATURA 287660 + CT-ES 7213, 7214, 7219 / PED 2217 00-22-00 MARIZA KRUG FAZENDA FIRMAMENTO I E II</t>
  </si>
  <si>
    <t>FAT 287692</t>
  </si>
  <si>
    <t>FATURA 287692 + CT-E 15193 / PED 2212 UREIA GLOBAL AGRICOLA LTDA</t>
  </si>
  <si>
    <t>FAT 287693</t>
  </si>
  <si>
    <t>FATURA 287693 + CT-E 37786 / PED 2212 UREIA GLOBAL AGRICOLA LTDA</t>
  </si>
  <si>
    <t>291/4582</t>
  </si>
  <si>
    <t>PAGAMENTO DE PRODUTO - PC 291/4582 - 100TONS DE UREIA - $ 386,600,000 * TX 5,2450 = R$ 202.457,00</t>
  </si>
  <si>
    <t>ICMS NORMAL ? 02/2023</t>
  </si>
  <si>
    <t>GUIA DE ICMS NORMAL – COMP. 02/2023</t>
  </si>
  <si>
    <t>AEC33 ARMAZENS GERAIS S.A</t>
  </si>
  <si>
    <t>NFS-E 3778 (MV HYUNDAI PLATINUM)</t>
  </si>
  <si>
    <t>NFS-E 3807 - MOVIMENTACAO DE 4 CONTAINERS DE 20 CHEIO/VAZIO REFERENTE AO PEDIDO DE MPORTACAO OS23226, DI 23/0432037-5 TRANSPORTE REALIZADO DO TCP PARA O ARMAZEM DA AEC33 E DEVOLUCAO AO DEPOT DO ARMADOR.</t>
  </si>
  <si>
    <t>NFS-E 3807 (MV HYUNDAI PLATINUM)</t>
  </si>
  <si>
    <t>NFS-E 3807 - CROSSDOKING - CARGA SOLTA (MANUAL) - 4 CONTEINERES: R$ 2.000,00</t>
  </si>
  <si>
    <t>AERO CENTER BRASIL TAXI AEREO LTDA</t>
  </si>
  <si>
    <t>NFS-E 55</t>
  </si>
  <si>
    <t>NFS-E 55 - SERVICO DE MANUTENCAO PRESTADO NA AERONAVE PTVNZ</t>
  </si>
  <si>
    <t>S/ NF - 200323</t>
  </si>
  <si>
    <t>FORNECEDOR: ANA CAROLINA GOMES - DESPESA REF. CONFIGURACAO NOTEBOOK SETORES: COORD. FINANCEIRA / CONTAS A RECEBER / DIRETOR LUCIANO / CONTAS A PAGAR</t>
  </si>
  <si>
    <t>9788/001</t>
  </si>
  <si>
    <t>NF 9788 - DESP. COM PECAS PARA AERONAVE</t>
  </si>
  <si>
    <t>9788/002</t>
  </si>
  <si>
    <t>NFS-E 22 HIGIENIZACAO , MANUTENCAO, E TROCA DE PECAS DE 05 PERSIANAS HORIZONTAIS EM ALUMINIO 25 MM -Ref. Pagto. Parcial de KELLY MEIRE DOS REIS 69315892100R$ 357,50 – QUITACAO REF. AO SERV. DE MANUTENCAO DAS PERSIANAS REF. 50 (POR CENTO) DO SERVICO, OS OUTROS 50 (POR CENTO) NA ENTREGA DO PRODUTO/SERVICO - TOTAL R$ 715,00 - 50 (POR CENTO)  R$ 357,50 - 50 (POR CENTO) RESTANTE NA ENTREGA.</t>
  </si>
  <si>
    <t>DARF - IRRF - 02/2023</t>
  </si>
  <si>
    <t>GUIA DARF IRRF S/ FOLHA DE PAGTO - COMP. 02/2023</t>
  </si>
  <si>
    <t>13068/001</t>
  </si>
  <si>
    <t>NF 13068 - DESPESA COM COMBUSTIVEL AERONAVE</t>
  </si>
  <si>
    <t>DARF CRF ? 03/2023</t>
  </si>
  <si>
    <t>GUIA DE DARF - CRF 03/2023 NF 5952</t>
  </si>
  <si>
    <t>DARF G.PREV. 02/2023</t>
  </si>
  <si>
    <t>DARF GUIA DE PREVIDENCIA S/ FOLHA DE PAGTO - COMP. 02/2023</t>
  </si>
  <si>
    <t>DARF IRRF ? 03/2023</t>
  </si>
  <si>
    <t>GUIA DE DARF - IRRF – 03/2023 NF 1708</t>
  </si>
  <si>
    <t>TOPICO LOCACOES DE GALPOES E EQUIPAMENTOS P/ INDUSTRIAS S.A</t>
  </si>
  <si>
    <t>BOL 68017 (NOVATEX)</t>
  </si>
  <si>
    <t>BOL 68017   LOCACAO GALPAO NOVATEX (SERA RESSARCIDO PELA EMPRESA)</t>
  </si>
  <si>
    <t>NFS-E 2369 (NOVATEX)</t>
  </si>
  <si>
    <t>NFS-E 2369 - MONTAGEM DO GALPAO NOVATEX (SERA RESSARCIDO PELA EMPRESA)</t>
  </si>
  <si>
    <t>PAGAMENTO CARREG. A MAIOR - PC 260/12474 - EQUIV. 0,4450KG DE KCL - $ 485,69/T - TAXA TRAVADA 5,2500</t>
  </si>
  <si>
    <t>PAGAMENTO CARREG. A MAIOR - PC 261/12475 - EQUIV. 1,7790T DE KCL - $ 485,69/T - TAXA TRAVADA 5,2500</t>
  </si>
  <si>
    <t>PAGAMENTO REF. CARREG. A MAIOR DE 0,3560KG DO PED 262/12473</t>
  </si>
  <si>
    <t>FAT 287744</t>
  </si>
  <si>
    <t>FATURA 287744 + CT-E 15207 / PED 2212 UREIA GLOBAL AGRICOLA LTDA</t>
  </si>
  <si>
    <t>FAT 287745</t>
  </si>
  <si>
    <t>FATURA 287745 + CT-E 37795 / PED 2212 UREIA GLOBAL AGRICOLA LTDA</t>
  </si>
  <si>
    <t>FAT 6754</t>
  </si>
  <si>
    <t>FAT 6755</t>
  </si>
  <si>
    <t>FAT 6756</t>
  </si>
  <si>
    <t>258/1438</t>
  </si>
  <si>
    <t>PAGAMENTO DE PRODUTO - PC 258/1438 - EQUIV A 1000T DE MAP 11-52 $ 695,00T - TAXA TRAVADA 5,2419 / DESCONTO DOS PC 1422_R$ 4.468,30 - PC 1155_ R$ 23.960,63 - PC 1388_R$ 125,48 - ESTADIA DE MOTORISTAS X LFX  ND 001 E 002 R$8.160,00 = R$ 36.714,41. VALOR DO PAGAMENTO R$: 3.606.406,09.</t>
  </si>
  <si>
    <t>FAT 451885</t>
  </si>
  <si>
    <t>FATURA 451885 + CT-ES 142584, 142298, 142595 / 451885 – 2ª PERNA. / PED 2189 KCL COPASUL COOPERATIVA AGRICOLA SUL MATOGROSSENSE COPASUL MARACAJU / PED 2210 KCL COOPEROESTE COOPERATIVA DE AGRONEGOCIOS DE SAO GABRIEL DO OESTE MS / PED 2217 00-22-00 MARIZA KRUG FAZENDA FIRMAMENTO I E II</t>
  </si>
  <si>
    <t>FAT 451886</t>
  </si>
  <si>
    <t>FATURA 451886 + CT-ES 12187, 12195, 12190, 12191 / 451886 – 1ª PERNA. / PED 2189 KCL COPASUL COOPERATIVA AGRICOLA SUL MATOGROSSENSE COPASUL MARACAJU / PED 2217 00-22-00 MARIZA KRUG FAZENDA FIRMAMENTO I E II</t>
  </si>
  <si>
    <t>FAT 452369</t>
  </si>
  <si>
    <t>FATURA 452369 + CT-ES 142713, 142686 / PED 2189 KCL COPASUL COOPERATIVA AGRICOLA SUL MATOGROSSENSE COPASUL MARACAJU / PED 2217 00-22-00 MARIZA KRUG FAZENDA FIRMAMENTO I E II</t>
  </si>
  <si>
    <t>REC 210323</t>
  </si>
  <si>
    <t>DESP. ADM - MANUTENCAO E REPAROS - FORNECEDOR: MARCOS FERREIRA JUIZ - SERVICO DE CHAVEIRO PARA  A MANUTENCAO DAS GAVETAS E ABERTURA DA GAVETA TRAVADA.</t>
  </si>
  <si>
    <t>ATHOS UBIRAJARA DA FROTA SILVA LTDA</t>
  </si>
  <si>
    <t>NFS-E 939 (MV CITRINE)</t>
  </si>
  <si>
    <t>NFS-E 939 - ARQUEACAO RFB-NAVIO NAVIOS CITRINE -DATA DE 13/03/2023 A 19/03/2023- PORTO DE SFS, CONFORME A DI, CONFORME TABELA C DA IN 2086/2022 DA RFB</t>
  </si>
  <si>
    <t>NFS-E 940 (MV CITRINE)</t>
  </si>
  <si>
    <t>NFS-E 940 - ARQUEACAO RFB-NAVIO NAVIOS CITRINE -DATA DE 13/03/2023 A 19/03/2023- PORTO DE SFS, CONFORME A DI, CONFORME TABELA C DA IN 2086/2022 DA RFB</t>
  </si>
  <si>
    <t>DIF. LOTE - (MV MANTA PENYEZ)</t>
  </si>
  <si>
    <t>PAGTO REF. DIF. LOTE - (MV MANTA PENYEZ)</t>
  </si>
  <si>
    <t>FAT 287787</t>
  </si>
  <si>
    <t>FATURA 287787 + CT-E 15217 / PED 2212 UREIA GLOBAL AGRICOLA LTDA</t>
  </si>
  <si>
    <t>FAT 287788</t>
  </si>
  <si>
    <t>FATURA 287788 + CT-E 37827 / PED 2212 UREIA GLOBAL AGRICOLA LTDA</t>
  </si>
  <si>
    <t>FAT 287789</t>
  </si>
  <si>
    <t>FATURA 287789 + CT-ES 2002, 1999 / PED 2176 KCL COOPERATOVA AGROINDUSTRIAL DOS PRODUTORES RURAIS COMIGO</t>
  </si>
  <si>
    <t>FAT 287790</t>
  </si>
  <si>
    <t>FATURA 287790 + CT-ES 2000, 2001 / PED 1953 SULFATO DE AMONIO GRANULADO COOPERATIVA AGROINDUSTRIAL DOS PRODUTORES RURAIS DO SUDOESTE GOIANO COMIGO / PED 2216 SULFATO DE AMONIO GRANULADO COOPERATIVA AGROINDUSTRIAL DOS PRODUTORES RURAIS DO SUDOESTE GOIANO COMIGO</t>
  </si>
  <si>
    <t>FAT 287791</t>
  </si>
  <si>
    <t>FATURA 287791 + CT-E 37828 / PED 1953 SULFATO DE AMONIO GRANULADO COOPERATIVA AGROINDUSTRIAL DOS PRODUTORES RURAIS DO SUDOESTE GOIANO COMIGO / PED 2216 SULFATO DE AMONIO GRANULADO COOPERATIVA AGROINDUSTRIAL DOS PRODUTORES RURAIS DO SUDOESTE GOIANO COMIGO</t>
  </si>
  <si>
    <t>FAT 287792</t>
  </si>
  <si>
    <t>FATURA 287792 + CT-ES 37818, 37826 / PED 2176 KCL COOPERATOVA AGROINDUSTRIAL DOS PRODUTORES RURAIS COMIGO</t>
  </si>
  <si>
    <t>REC 22032023</t>
  </si>
  <si>
    <t>DESPESA C/ AERONAVE - SERVICO DE MANUTENCAO - PARA FELIPE CESAR MATOS - REFERENTE A COMPRA DE UM KIT ESPUMA PARA HEADSET AERONÁUTICO BOSE</t>
  </si>
  <si>
    <t>NFS-E 1981 (MV MANTA PENYEZ)</t>
  </si>
  <si>
    <t>NFS-E 1981 - RECEBIMENTO/EXPEDICAO/ARMAZENAGEM 30 DIAS - 21/02 A 23/03/23 - PRODUTO KCL - NAVIO MANTA PENYEZ - QUANTIDADE MOVIMENTADA 2.500,455 TONS - VALOR P/ TON = R$ 18,00</t>
  </si>
  <si>
    <t>NFS-E 1982 (MV MANTA PENYEZ)</t>
  </si>
  <si>
    <t>NFS-E 1982 -  RECEBIMENTO/EXPEDICAO/ARMAZENAGEM 30 DIAS - 21/02 A 23/03/23 PRODUTO KCL - NAVIO MANTA PENYEZ -  QUANTIDADE MOVIMENTADA 1.133,536 TONS - VALOR P/ TON = R$ 18,00</t>
  </si>
  <si>
    <t>NFS-E 1983 ( MV MANTA PENYEZ)</t>
  </si>
  <si>
    <t>NFS-E 1983 - RECEBIMENTO/EXPEDICAO/ARMAZENAGEM 30 DIAS - 21/02 A 23/03/23 PRODUTO KCL - NAVIO MANTA PENYEZ QUANTIDADE MOVIMENTADA 605,345 TONS VALOR P/ TON = R$ 18,00</t>
  </si>
  <si>
    <t>NFS-E 35</t>
  </si>
  <si>
    <t>NFS-E 35 - COMISSAO SOBRE VENDAS</t>
  </si>
  <si>
    <t>TX CANC. EXTEMPORANEO - NF 10147</t>
  </si>
  <si>
    <t>FAT - 287823</t>
  </si>
  <si>
    <t>FATURA 287823 + CT-E 2003 – R$356,60 - GO -  KCL COOPERATOVA AGROINDUSTRIAL DOS PRODUTORES RURAIS COMIGO</t>
  </si>
  <si>
    <t>FAT - 287824</t>
  </si>
  <si>
    <t>23.03.2023 – IC TRANSPORTES – FATURA 287824 + CT-E 37838 – R$7.132,00 - GO- 2176 KCL COOPERATOVA AGROINDUSTRIAL DOS PRODUTORES RURAIS COMIGO</t>
  </si>
  <si>
    <t>FAT - 287825</t>
  </si>
  <si>
    <t>FATURA 287825 + CT-E 37845 – R$7.770,00 – MS - MARIZA KRUG FAZENDA FIRMAMENTO I E II</t>
  </si>
  <si>
    <t>FAT - 287826</t>
  </si>
  <si>
    <t>FATURA 287826 + CT-E 7353 – R$370,00 – MS - MARIZA KRUG FAZENDA FIRMAMENTO I E II</t>
  </si>
  <si>
    <t>FAT 6773</t>
  </si>
  <si>
    <t>FAT 6774</t>
  </si>
  <si>
    <t>FAT 6775</t>
  </si>
  <si>
    <t>FAT 19905</t>
  </si>
  <si>
    <t>FATURA 19905 + CT- E 293467  - PED. 2212 UREIA GLOBAL AGRICOLA LTDA</t>
  </si>
  <si>
    <t>COPADUBO TRANSPORTES E LOGISTICA S/A</t>
  </si>
  <si>
    <t>NFS-E 73105 ( MV HONOR DIVA)</t>
  </si>
  <si>
    <t>SERVICO DE TRANSPORTE (IMPORT)</t>
  </si>
  <si>
    <t xml:space="preserve">NFS-E 73105 - HONOR DIVA - FOSPAR TERMINAL - JAN/23 AG: ORIGEM: DESTINO: FAZ ARMAZENS GERAIS LTDA PRODUTO: SAM = SULFATO DE AMONIO QUANTIDADE 316740 TL FRETE ATE 5 KM X 21.18 = 6.708,55 TOTAL </t>
  </si>
  <si>
    <t>NFS-e 3150</t>
  </si>
  <si>
    <t>Ref. Pagto. Parcial de PEGASUS TERCEIRIZACOES LTDANFS-E 3139 - SERV. SEGURANCA BARRACAO CHADAPA</t>
  </si>
  <si>
    <t>292/6944</t>
  </si>
  <si>
    <t>PAGAMENTO REF. COMPRA 292 FOB RONDONÓPOLIS, MT (NOVATEX) - TRAVADO A 5,2632 - PEDIDO_6944 - NOVAFERTIL FERTILIZANTES  -12 TONELADAS  UREIA</t>
  </si>
  <si>
    <t>266/12484 - ADVENTURER</t>
  </si>
  <si>
    <t>PAGAMENTO DE PRODUTO - PC 266/12484 - EQUIV. A 2.000T - $ 495,00T - $ 990.000,00 - TAXA 5,2590</t>
  </si>
  <si>
    <t>FAT 468001</t>
  </si>
  <si>
    <t>FATURA 468001 + CT-E 1120274 / PED 2212 UREIA GLOBAL AGRICOLA LTDA</t>
  </si>
  <si>
    <t>FAT 287872</t>
  </si>
  <si>
    <t>FATURA 287872 + CT-ES 7371, 7372 / PED 2224 KCL COPASUL COOPERATIVA AGRICOLA SUL MATOGROSSENSE COPASUL NAVIRAI</t>
  </si>
  <si>
    <t>FAT 287873</t>
  </si>
  <si>
    <t>FATURA 287873 + CT-ES 37859, 37861 / PED 2224 KCL COPASUL COOPERATIVA AGRICOLA SUL MATOGROSSENSE COPASUL NAVIRAI</t>
  </si>
  <si>
    <t>FAT - 19973</t>
  </si>
  <si>
    <t>FATURA 19973 + CT-E 293749 – R$10.521,00 – MT - 2212 UREIA GLOBAL AGRICOLA LTDA</t>
  </si>
  <si>
    <t>NFS-E 10533 (MV HONOR DIVA)</t>
  </si>
  <si>
    <t>NFS-E 10533 - NOSSOS SERVICOS (DESPACHO ADUANEIRO) R$: 1377,90 \N VALOR APROX. DOS TRIBUTOS: R$ 196,35 (14,25%) HONOR DIVA - LI 22/3593150-4 - DI 22/2557724-1</t>
  </si>
  <si>
    <t>NFS-E 2654 (MV HORIZON I)</t>
  </si>
  <si>
    <t>NFS-E 2654 - - ENVASE - SALDO NAVIO HORIZON I (NP 10-45 E NP 08-40 - MT E MS)</t>
  </si>
  <si>
    <t>NFS-E 2655 (MV HORIZON I)</t>
  </si>
  <si>
    <t>NF 2655 - ENVASE - SALDO NAVIO HORIZON I (NP 10-45 E NP 08-40 - MT E MS)</t>
  </si>
  <si>
    <t>NFS-E 2662 (MV HONOR DIVA)</t>
  </si>
  <si>
    <t>NF2662 - ENVASE - NAVIO HONOR DIVA 258,14 X 27,00</t>
  </si>
  <si>
    <t>NFS-E 2667 (MV FIRST SKY)</t>
  </si>
  <si>
    <t>NFS-E 2667 - ENVASE - NAVIO FIRST SKY 705,48 X 27,00</t>
  </si>
  <si>
    <t>NFS-E 2668 ( MV FIRST SKY)</t>
  </si>
  <si>
    <t>NFS-E 2668 - ENVASE - NAVIO FIRST SKY 249,90 X 27,00</t>
  </si>
  <si>
    <t>MARCO A. DA SILVA ME   LOJA ISAAC POVOAS</t>
  </si>
  <si>
    <t>NF1717</t>
  </si>
  <si>
    <t>NF 1717 / O DEPOSITO FOI FEITO EM NOME DA RODE PEREIRA DA SILVA, NF EM NOME DE MARCO A DA SILVA / CESTA PARA COLABORADORA PAMELA</t>
  </si>
  <si>
    <t>NF279</t>
  </si>
  <si>
    <t>NFS-E 279 / COMPRA DE GALOES DE AGUA PURISSIMA 20 LT PARA ESCRITORIO</t>
  </si>
  <si>
    <t>NFS-E 00375 (MV ROYAL HOPE)</t>
  </si>
  <si>
    <t>NFS-E 00375 - MOVIMENTACAO BIG BAG: 16/03/2023 TRANSMISSAO DE PROPRIEDADE MOSAIC ROO X NOVAFERTIL NAVIOS ROYAL HOPE L AFFINITY DIVA - PRODUTO: SAM - PEDIDO: 9941 - TONS: 4,00 - TARIFA: 25,00 - VALOR: R$ 100,00</t>
  </si>
  <si>
    <t>NFS-E 0377 (MV ROYAL HOPE)</t>
  </si>
  <si>
    <t>NFS-E 202300000000377 - MOVIMENTACAO 16/03/2023 - TRANSMISSAO DE PROPRIEDADE MOSAIC ROO X NOVAFERTIL NAVIOS ROYAL HOPE L AFFINITY DIVA LOTE: 9941 PRODUTO SAM - TON: 4,00 - TARIFA: 27,16 VALOR TOTAL: 108,64. PAGTO A MAIOR R$ 60,00 SERA DESCONTO NA PROXIMA NEGOCIACAO.</t>
  </si>
  <si>
    <t>NF2766</t>
  </si>
  <si>
    <t>NFS-E 2766 / AVGAS 100 - LI - VENDA COMB./LUBRIF. DE TERC. PARA CONSUM./USUARIO FINAL</t>
  </si>
  <si>
    <t>SDPA - OS 23040 ( HONOR DIVA)</t>
  </si>
  <si>
    <t>DESPACHANTE ADUANEIRO</t>
  </si>
  <si>
    <t>SDPA - OS 23040 ( HONOR DIVA) - NOSSOS SERVICOS (DESPACHO ADUANEIRO) R$: 1377,90 \N VALOR APROX. DOS TRIBUTOS: R$ 196,35 (14,25%) HONOR DIVA - LI 22/3593150- 4 - DI 22/2557724-1</t>
  </si>
  <si>
    <t>NFS-e 662957</t>
  </si>
  <si>
    <t>NFS-E 662957 - VALE REFEICAO PARA COLABORADORES - NRO PEDIDO.: 31228184/23 - COMP.: 04/2022 OBS.: DATA DE EMISSÃO E VENC.: 26.03.2023 PGTO DIA 24.03.2023 CONFORME EXTRATO DO BRADESCO.</t>
  </si>
  <si>
    <t>FAT 287937</t>
  </si>
  <si>
    <t>FATURA 287937 + CT-E 7426 / PED 2224 KCL COPASUL COOPERATIVA AGRICOLA SUL MATOGROSSENSE COPASUL NAVIRAI</t>
  </si>
  <si>
    <t>FAT 287938</t>
  </si>
  <si>
    <t>FATURA 287938 + CT-E 37913 / PED 2224 KCL COPASUL COOPERATIVA AGRICOLA SUL MATOGROSSENSE COPASUL NAVIRAI</t>
  </si>
  <si>
    <t>293/4636</t>
  </si>
  <si>
    <t>PAGAMENTO DE PRODUTO - PC 293/4636 - EQUIV. A 74,00T - $ 388,00/T - TX TRAV. 5,2360</t>
  </si>
  <si>
    <t>FAT 20016</t>
  </si>
  <si>
    <t>FATURA 20016 + CT-E 293765 / PED 2212 UREIA GLOBAL AGRICOLA LTDA</t>
  </si>
  <si>
    <t>FAT 175480</t>
  </si>
  <si>
    <t>FATURA 175480 + CT-ES 25028, 25033, 25036, 25035, 25037, 25038, 25039 / PED 2034 SULFATO DE AMONIO GRANULADO COOPERATIVA AGROINDUSTRIAL DOS PRODUTORES RURAIS DO SUDOESTE GOIANO COMIGO</t>
  </si>
  <si>
    <t>NFS-E 2669 (MV MIGGHT STAR)</t>
  </si>
  <si>
    <t>NFS-E 2669 - ENVASE NAVIO MIGHT STAR - SULFATO DE AMONIO - VOLUME: 703,00 TONS</t>
  </si>
  <si>
    <t>NFS-E 2670 (MV MIGHT STAR)</t>
  </si>
  <si>
    <t>NFS-E 2670 - ENVASE NAVIO MIGHT STAR - SULFATO DE AMONIO - VOLUME: 276,00 TONS</t>
  </si>
  <si>
    <t>TX ALVARA (PLANTEFERTIL)</t>
  </si>
  <si>
    <t>TAXA ALVARA PUBLICIDADE 03.2023 / Nº DA GUIA 28005880102145883 - CNPJ 27.020.382/0001-71 - PROCESSO SUSP. PLANTEFERTIL</t>
  </si>
  <si>
    <t>NFS-e 13966 (Plantefertil)</t>
  </si>
  <si>
    <t>NFS-E 13966 (PLANTEFERTIL) - MANUTENCAO DO SISTEMA CONTABIL - EMPRESA PLANTE FERTIL - COMP.: 03/2023</t>
  </si>
  <si>
    <t>NFS-E 0000227</t>
  </si>
  <si>
    <t>NFS-E 0000227 - TARIFA DE POUSO</t>
  </si>
  <si>
    <t>NF 0419368287 - REF. CONTA DE TELEFONE NUM. 065-3364-3048 - N. FATURA ______ - COMP. 03/2023</t>
  </si>
  <si>
    <t>FAT - 5259904 (INFRAERO)</t>
  </si>
  <si>
    <t>FAT 5259904 - TARIFA DE VOO INFRAERO - COMP.: 02/2023</t>
  </si>
  <si>
    <t>FAT 6814</t>
  </si>
  <si>
    <t>FAT 6816</t>
  </si>
  <si>
    <t>FAT 6817</t>
  </si>
  <si>
    <t>FAT 6818</t>
  </si>
  <si>
    <t>S/ NF - FORNECEDOR:  SERGIO LUIZ FERRARI - ADTO ENTRADA REF. QUITACAO DE MESA PARA ESCRITORIO DA BRUNA</t>
  </si>
  <si>
    <t>NFS-E 3119 ( MV CITRINE)</t>
  </si>
  <si>
    <t>NFS-E 3119 - SERVICO DE LANCHA 493,084 TONS - BLJT16 - BERCO - 102</t>
  </si>
  <si>
    <t>NFS-E 3120 (MV CITRINE)</t>
  </si>
  <si>
    <t>NFS-E 3120 - SERVICO DE LANCHA 1.479.251 TONS - BLJT17 NAVIO CITRINE BERCO 102</t>
  </si>
  <si>
    <t>PAGTO DUPLICIDADE (NFS-e 939 - 940)</t>
  </si>
  <si>
    <t>PAGAMENTO EM DUPLICIDADE DAS NFS-E 939 E 940 - PAGTO DAS NFS-E REALIZADO NO BANCO ITAU NA DATA DE 21/03/2023. - DEVOLUCAO DO VALOR NA DATA DE 31/03/2023 (BB).</t>
  </si>
  <si>
    <t>PAGAMENTO DO SALDO DE 4.050TONS; R$ 4.441.738,50.</t>
  </si>
  <si>
    <t>NFS-E - 10775 (MV CITRINE)</t>
  </si>
  <si>
    <t>NFS-E - MOVIMENTACAO DE MERCADORIA: NAVIO: NAVIOS CITRINE; MERCADORIA: SAM; P/ FECOAGRO; PESO: 487,880 TONS; P/ EXTRACARGO ; PESO: 4,914 TONS(RATEIO); DI: 23/0486741-6 ; DATA SERVICO: 14/03/2023 A 19/03/2023; OS: 6663.</t>
  </si>
  <si>
    <t>NFS-E 10778 (MV CITRINE)</t>
  </si>
  <si>
    <t>NFS-E 10778 - MOVIMENTACAO DE MERCADORIA: NAVIO: NAVIOS CITRINE; MERCADORIA: SAM; P/ FECOAGRO; PESO: 472,720 TONS; P/ INTERFERTIL; PESO: 109,620 TONS(AJUSTE DE PESO); P/ EXTRACARGO ; PESO: 23,381 TONS (RATEIO); DI: 23/0406755-6 ; DATA SERVICO: 14/03/2023 A 19/03/2023; OS: 6663.</t>
  </si>
  <si>
    <t>ADTO 042/2023 (MV CITRINE)</t>
  </si>
  <si>
    <t>ADTO DEMONSTRATIVO 042 – FATURA LOCACAO DE EQUIPAMENTO MHC 200</t>
  </si>
  <si>
    <t>FOLHA-03/2023</t>
  </si>
  <si>
    <t>ORDENADOS E SALARIOS - COMP. 03/2023</t>
  </si>
  <si>
    <t>PRO-LABORE - 03/2023</t>
  </si>
  <si>
    <t>PRO-LABORE - COMP. 03/2023</t>
  </si>
  <si>
    <t>REEMB-03/2023</t>
  </si>
  <si>
    <t>REEMBOLSO REF. DESPESA COM TELEFONE/INTERNET - COMP. 03/2023</t>
  </si>
  <si>
    <t>294/4676</t>
  </si>
  <si>
    <t>PAGAMENTO DE PRODUTO - PC 294/4676 - EQUIV. A 100T DE UREIA - R$: 1.980,00</t>
  </si>
  <si>
    <t>FAT 6828</t>
  </si>
  <si>
    <t>FAT 6829</t>
  </si>
  <si>
    <t>FAT 6830</t>
  </si>
  <si>
    <t>FAT 6831</t>
  </si>
  <si>
    <t>IRRF 0561 ? S/ NFS-e ? 01/2023</t>
  </si>
  <si>
    <t>IRRF 0561 – S/ NFS-E – 01/2023 (GUIA DE IRRF COMPETENCIA 01/2023 FOI PAGA NO DIA 22.02, E O VENC. ERA DIA 17.22, GERANDO UMA DIF. A SER PAGO) - VALOR PRINCIPAL R$ 36,52  VALOR A PAGAR : R$ 41,45 JA ACRESCIDOS DE JUROS E MULTA.</t>
  </si>
  <si>
    <t>Tx Canc. NF 10224</t>
  </si>
  <si>
    <t>CANCELAMENTO EXTEMPORANEO DA NF 10224</t>
  </si>
  <si>
    <t>NFS-E - 10807 (MV MANTA PENYEZ)</t>
  </si>
  <si>
    <t>NFS-E 10807 - SERVICO DE ENLONAMENTO REF.: TRANSBORDO: EXTRACARGO 1 X GLOBAL 2; MERCADORIA: KCL; QTDE: 1 PERIODO; DATA SERVICO: 04/03/2023 A06/03/2023; OS: 3252; PROJECTTA: 6632.</t>
  </si>
  <si>
    <t>NFS-E 10808</t>
  </si>
  <si>
    <t>NFS-E 10808 - MOVIMENTACAO DE MERCADORIA: TRANSBORDO EXTRACARGO 1 X GLOBAL 2; MERCADORIA: KCL; PESO: 62,285 TON; DATA SERVICO: 04/03/2023 A06/03/2023; OS: 3252; PROJECTTA: 6632.</t>
  </si>
  <si>
    <t>NFS-E 10809 (MV MANTA PENYEZ)</t>
  </si>
  <si>
    <t>NFS-E 10809 - MOVIMENTACAO DE MERCADORIA: TRANSBORDO EXTRACARGO 1 X GLOBAL 2; MERCADORIA: KCL; PESO: 72,496 TON; DATA SERVICO: 04/03/2023 A06/03/2023; OS: 3252; PROJECTTA: 6632.</t>
  </si>
  <si>
    <t>NFS-E 10810 (MV MANTA PENYEZ)</t>
  </si>
  <si>
    <t>NFS-E 10810 - MOVIMENTACAO DE MERCADORIA: TRANSBORDO EXTRACARGO 1 X GLOBAL 2; MERCADORIA: KCL; PESO: 103,899 TON; DATA SERVICO: 04/03/2023 A06/03/2023; OS: 3252; PROJECTTA: 6632.</t>
  </si>
  <si>
    <t>REF. UC 6/2744284-7 - CONTA ENERGIA ESCRITORIO CUIABA - SALA 07 - NF 4291361</t>
  </si>
  <si>
    <t>S/ NF ? 03/2023</t>
  </si>
  <si>
    <t>S/ NF – 03/2023 – FORNECEDOR: LETICIA F. BRITES – REF. LIMPEZA DO ESCRITORIO</t>
  </si>
  <si>
    <t>MZ EQUIPAMENTOS PORTUARIOS LTDA</t>
  </si>
  <si>
    <t>ADTO 040/2023 (MV CITRINE)</t>
  </si>
  <si>
    <t>A FT 349 DA MZ EQUIPAMENTOS PORTUARIOS - DEMONSTRATIVO 040 – FATURA LOCACAO DE EQUIPAMENTO MHC 200</t>
  </si>
  <si>
    <t>VT - 04/2023</t>
  </si>
  <si>
    <t>DESPESA COM VALE TRANSPORTE - COMP.: 04/2023</t>
  </si>
  <si>
    <t>ORDENADOS E SALARIOS - COMP.: 03/2023</t>
  </si>
  <si>
    <t>NFS-e 10312</t>
  </si>
  <si>
    <t>NFS-E 10312 - HONORARIOS CONTABEIS - COMP. 03/2023</t>
  </si>
  <si>
    <t>ND 97/2023 REPASSE OGMO_NUM 28186_R$ 12,97/TONS - R$ 6.396,38 (PG BRA R$ 4.193,82_09/03 E R$ 2.202,56_30/03) DEMONST. N. 039/2023 E 042/2023 - MV CITRINE - DESCARGA DE SULFATO DE AMONIA 493,084 TONS - OPERADORES PORTUARIOS - R$ 36,00/TON ** SEGUE OUTRAS DOC. QUE COMPOE O FECHAMENTO DA OPER: NFS-E 2666_R$ 20,70/TON_R$10.206,18 - P/ ZPORT PG BRA 09/03/2023 NFS-E 24431_R$ 2,32/TON_R$ 858,67 P/ SCPAR PG BRA EM 05/04/2023 NFS-E 24442_R$ 2,32/TON_R$ 289,79 P/ SCPAR PG BRA EM 05/04/2023 TOTAL DA OPERACAO R$ 17.751,02</t>
  </si>
  <si>
    <t>FAT 136562</t>
  </si>
  <si>
    <t>FATURA 136562 + CT-E 2943 / PED 2034 SULFATO DE AMONIO GRANULADO COOPERATIVA AGROINDUSTRIAL DOS PRODUTORES RURAIS DO SUDOESTE GOIANO COMIGO</t>
  </si>
  <si>
    <t>FAT 180</t>
  </si>
  <si>
    <t>FATURA 180 + CT-ES 3802, 3805, 3792, 3807, 3800, 3793, 3798, 3803, 3801, 3808, 3797, 3795, 3799, 3806, 3796, 3794, 3804, 3791 / PED 1977 NP10-40 ALEXANDRE AUGUSTIN / PED 2133 NP 10-40 ALEXANDRE AUGUSTIN FAZENDA EL CAMINO I E II / PED 2134 NP 10-40 ALEXANDRE AUGUSTIN E OUTRO EM RECUPERAÇÃO JUDICIAL FAZENDA TORRE I</t>
  </si>
  <si>
    <t>FAT 288099</t>
  </si>
  <si>
    <t>FATURA 288099 + CT-ES 37956, 37957, 37960, 37959, 37961, 37962, 37963, 37964, 37978 / PED 2034 SULFATO DE AMONIO GRANULADO COOPERATIVA AGROINDUSTRIAL DOS PRODUTORES RURAIS DO SUDOESTE GOIANO COMIGO</t>
  </si>
  <si>
    <t>FAT 20219</t>
  </si>
  <si>
    <t>FATURA 20219 + CT-ES 294171, 294373 / PED 2212 UREIA GLOBAL AGRICOLA LTDA</t>
  </si>
  <si>
    <t>FAT 855</t>
  </si>
  <si>
    <t>FATURA 855 + CT-ES12175, 12165, 12125, 12149, 12124, 12207, 12209, 12112, 12197, 12087, 12201, 12136, 12106, 12095, 12139, 12170, 12147, 12082, 12088, 12150, 12181, 12128, 12210, 12199, 12206, 12067, 12155, 12123, 12186, 12115, 12143, 12094, 12213, 12198, 12138, 12214, 12204, 12061, 12178, 12091, 12055, 12205, 12167, 12148, 12089, 12162, 12059, 12104, 12208, 12164, 12142, 12140, 12144, 12193, 12153, 12070, 12093, 12187, 12172, 12160, 12141, 12174, 12071, 12081, 12086, 12129, 12127, 12173, 12137, 12116, 12189, 12083, 12188, 12211, 12196, 12078, 12200, 12151, 12135, 12203, 12152, 12146, 12145, 12090, 12182, 12066, 12185, 12114, 12126, 12062, 12060, 12195 / PED 1915 00-21-00 VALDIR ROQUE JACOBOWSKI E OUTROS FAZENDA VANESSA / PED 1924 00-21-00 ANDRE TRIPOLONI FAZENDA FORTALEZA RG / PED 2260 00-21-00 VALDIR ROQUE JACOBOWSKI E OUTROS FAZENDA SANTA LUZIA VII</t>
  </si>
  <si>
    <t>FERIAS DO BENEDITO JOSE DA SILVA, REF. A 30 DIAS A PARTIR DE 03/04 A 02/05, RETORNO AO TRABALHO NO DIA 03/05/2023</t>
  </si>
  <si>
    <t>NF1082269</t>
  </si>
  <si>
    <t>NF 1082269 - DESPESA COM COMPRAS PARA ESCRITORIO CUIABA - C. CREDITO ANDERSON</t>
  </si>
  <si>
    <t>NF22492</t>
  </si>
  <si>
    <t>NF 22492 - DESPESA COM COMBUSTIVEL - C. CREDITO- ANDERSON</t>
  </si>
  <si>
    <t>NF22651</t>
  </si>
  <si>
    <t>NF 22651 - DESPESA COM COMBUSTIVEL (C. CRED ANDERSON)</t>
  </si>
  <si>
    <t>NF22936</t>
  </si>
  <si>
    <t>NF 22936 - POSTO AMAZONIA DESPESA COM COMBUSTIVEL - C. CREDITO ANDERSON</t>
  </si>
  <si>
    <t>NF23025</t>
  </si>
  <si>
    <t>NF 23025</t>
  </si>
  <si>
    <t>NFC-e 12399 (C. CREDITO)</t>
  </si>
  <si>
    <t>NFC-E 12399 (C. CREDITO) - FORNECEDOR: D LIMAS DISTRIBUIDORA LTDA - DESPESAS USO CONSUMO AGUA MINERAL - ANDERSON</t>
  </si>
  <si>
    <t>NFC-E 12402 (C.CREDITO)</t>
  </si>
  <si>
    <t>NFC-E 12402 (C.CREDITO)- DESPESA GÁS - FORNE. D LIMAS DISTRIBUIDORA LTDA -ANDERSON</t>
  </si>
  <si>
    <t>NFC-E 12415 (C.CREDITO)</t>
  </si>
  <si>
    <t>NFC-E 12415 (C.CREDITO) - DESPE. AGUA MINERAL - FORNE D LIMAS DISTRIBUIDORA - ANDERSON</t>
  </si>
  <si>
    <t>NF14709</t>
  </si>
  <si>
    <t>NF 14709 - DESPESA COM COMBUSTIVEL - C. CREDITO ANDERSON</t>
  </si>
  <si>
    <t>NF15118</t>
  </si>
  <si>
    <t>NF 15118 - DESPESA COM COMBUSTIVEL - C. CREDITO ANDERSON</t>
  </si>
  <si>
    <t>QUATRO PATAS COM. DE RACOES E PROD. AGROPECUARIOS EIRELI ME</t>
  </si>
  <si>
    <t>NF2112</t>
  </si>
  <si>
    <t>NF 2112 - COMPRA DE VENENO PARA RATO - C. CREDITO ANDERSON</t>
  </si>
  <si>
    <t>URSAO AUTO POSTO LTDA</t>
  </si>
  <si>
    <t>NF170761</t>
  </si>
  <si>
    <t>NF 170761 - DESPESA COM COMBUSTIVEL - C. CREDITO ANDERSON</t>
  </si>
  <si>
    <t>NFS-E 22282 (C. CREDITO)</t>
  </si>
  <si>
    <t>NFS-E 22282 - DESPESAS COM HOSPEDAGEM 06/03 A 07/03_C. CREDITO APOENA</t>
  </si>
  <si>
    <t>NFS-E 22283 (C. CREDITO)</t>
  </si>
  <si>
    <t>NFS-E 22283 (C. CREDITO) - DESPESAS COM HOSPEDAGEM 06/03 A 07/03_C. CREDITO APOENA</t>
  </si>
  <si>
    <t>NF10330</t>
  </si>
  <si>
    <t>NF10330 - DESPESA COM COMBUSTIVEL (CARTAO CRED. APOENA)</t>
  </si>
  <si>
    <t>NFC-E 19150 (C. CREDITO)</t>
  </si>
  <si>
    <t>NFC-E 19150 (C. CREDITO) - FORNECEDOR STEAK HOUSE 67 RESTAURANTE - DESPESAS COM REFEICAO</t>
  </si>
  <si>
    <t>S/ NF - C.CREDITO 01032023</t>
  </si>
  <si>
    <t>S/ NF - C.CREDITO 01032023 - FORNECEDOR ELD EVENTOS SAO PAULO BR- DESPESAS COM REFEICAO_C. CREDITO APOENA.</t>
  </si>
  <si>
    <t>S/ NF - C.CREDITO 02032023</t>
  </si>
  <si>
    <t>S/ NF - C.CREDITO 02032023 FORNECEDOR PRACA SAO LOURENCO SP BR - DESPESAS COM ALIMENTACAO_C. CREDITO APOENA</t>
  </si>
  <si>
    <t>S/ NF - C.CREDITO 03032023</t>
  </si>
  <si>
    <t>S/ NF - C.CREDITO 03032023 - FORNECEDOR MEATS GRIL STEAK HOUSE CUIABA BR- DESPESAS COM ALIMENTACAO_C. CREDITO APOENA</t>
  </si>
  <si>
    <t>S/ NF - C.CREDITO 06032023</t>
  </si>
  <si>
    <t>S/ NF - C.CREDITO 06032023 - FORNECEDOR AGUA DOCE CACHACARIA SORRISO BR - DESPESAS COM USO E CONSUMO_C. CREDITO APOENA</t>
  </si>
  <si>
    <t>S/ NF - C.CREDITO 17022023 - FORNECEDOR LOCALIZA RAC BELO HORIZONTE - DESPESAS COM LOCACAO_C. CREDITO APOENA</t>
  </si>
  <si>
    <t>NF14524</t>
  </si>
  <si>
    <t>NF 14524 - DESPESA COM COMBUSTIVEL_CARTAO DE CREDITO APOENA BB</t>
  </si>
  <si>
    <t>PREMIER AUTO POSTO CUIABA LTDA</t>
  </si>
  <si>
    <t>NF32513</t>
  </si>
  <si>
    <t>NF 32513 - DESPESA COM COMBUSTIVEL_CARTAO CREDITO APOENA</t>
  </si>
  <si>
    <t>NF70854</t>
  </si>
  <si>
    <t>NF 70854 - DESPESA COM REFEICAO _CARTAO DE CREDITO APOENA</t>
  </si>
  <si>
    <t>NF4973 (C.CREDITO)</t>
  </si>
  <si>
    <t>NF 4973 (C.CREDITO) - FORNECEDOR: AVENIDA PALACE HOTEL LTDA_AVENIDA PALACE HOTEL SORRISO BR - VINICIUS</t>
  </si>
  <si>
    <t>NFC-e 14521 (C. CREDITO)</t>
  </si>
  <si>
    <t>NFC-E 14521 (C. CREDITO) - FORNECEDOR: RESTAURANTE E MARMITARIA CHAPAO GAUCHO_RESTAURANTE E MARMITA SORRISO BR - VINICIUS</t>
  </si>
  <si>
    <t>NFC-e 261849 (C. CREDITO)</t>
  </si>
  <si>
    <t>NFC-E 261849 (C. CREDITO) - FORNECEDOR: (BIG LAR) GIRUS MERCANTIL LTDA_SUPERMERCADO BIG LAR VARZEA GRANDE BR - VINICIUS</t>
  </si>
  <si>
    <t>NFC-e 32487 (C. CREDITO)</t>
  </si>
  <si>
    <t>NFC-E 32487 (C. CREDITO) FORNECEDOR: FEFAS BURGER HAMBURGUERIA_ADRIANE BEHLING SORRISO BR  - DESP COM REFEICAO - VINICIUS</t>
  </si>
  <si>
    <t>PED 51695 (C. CREDITO)</t>
  </si>
  <si>
    <t>PED 51695 (C. CREDITO) - FORNECEDOR: RESTAURANTE CERRADO GRILL (IFOOD)_IFOOD CERRADO GRILL VILA YARA OSA BR - VINICIUS</t>
  </si>
  <si>
    <t>PED 9822 (C. CREDITO)</t>
  </si>
  <si>
    <t>PED 9822 (C. CREDITO) - FORNECEDOR: RESTAURANTE D PAULA_IFOOD IFD RESTAURAN SAO PAULO BR - VINICIUS</t>
  </si>
  <si>
    <t>REC 0913 (C. CREDITO)</t>
  </si>
  <si>
    <t>REC 0913 (C. CREDITO) - FORNECEDOR: BRASIL ESPETINHO_FABIO DE OLIVEIRA PIN SORRISO BR - VINICIUS</t>
  </si>
  <si>
    <t>REC 4060 (C. CREDITO)</t>
  </si>
  <si>
    <t>REC 4060 (C. CREDITO) - FORNECEDOR: VANDO TEIXEIRA TAXI_ALAN TAXI SORRISO BR - VINICIUS</t>
  </si>
  <si>
    <t>REC 4067 (C. CREDITO)</t>
  </si>
  <si>
    <t>REC 4067 (C. CREDITO) - FORNECEDOR: VANDO TEIXEIRA TAXI_ALAN TAXI SORRISO BR - VINICIUS</t>
  </si>
  <si>
    <t>NF12205 (C. CREDITO)</t>
  </si>
  <si>
    <t>NF 12205 (C. CREDITO) - FORNECEDOR: HOTEL PERONDI LTDA (HOTEL ANA DALIA)_ ANA DALIA HOTEL SORRISO BR - VINICIUS</t>
  </si>
  <si>
    <t>NF12206 (C. CREDITO)</t>
  </si>
  <si>
    <t>NF 12206 (C. CREDITO) - FORNECEDOR: HOTEL PERONDI LTDA (HOTEL ANA DALIA)_ANA DALIA HOTEL SORRISO BR - VINICIUS</t>
  </si>
  <si>
    <t>NFS-e 38091 (C. CREDITO)</t>
  </si>
  <si>
    <t>NFS-E 38091 (C. CREDITO) - ANA DALIA HOTEL (HOTEL PERONDI LTDA)_ANA DALIA HOTEL SORRISO BR - VINICIUS</t>
  </si>
  <si>
    <t>OTOCLINICA CLINICA MEDICA DE OTORRINOLARINGOLOGIA LTDA</t>
  </si>
  <si>
    <t>NFS-e 202300000000196 (C. CREDITO)</t>
  </si>
  <si>
    <t>NFS-E 202300000000196 (C. CREDITO) - FORNECEDOR: OTOCLINICA CLINICA MEDICA DE OTORRINOLARINGOLOGIA LTDA - OTOS CLINICA/ARCLINIC MEDICINA AEROESPACIAL_OTOCLINICA CLINICA MED LUCAS DO RIO BR - VINICIUS</t>
  </si>
  <si>
    <t>NF171146 (C. CREDITO)</t>
  </si>
  <si>
    <t>NF 171146 - DESPESA COM COMBUSTIVEL (C. CREDITO) - FORNECEDOR: URSAO AUTO POSTO LTDA_URSAO AUTO POSTO LTDA RONDONOPOLIS BR - VINICIUS</t>
  </si>
  <si>
    <t>TX IMPORT. (MV CMA CGM COLUMBIA)</t>
  </si>
  <si>
    <t>TAXA SERVICO IMPORTACAO - NUMERO CONHECIMENTO: 224648275 - CONTAINER PROTECT ESSENTIAL 110,00(X20) - SERVIÇO MOVIMENTACAO DE TERMINAL-DESTINO 934,00(X20) - TAXA DE DOCUMENTACAO-DESTINO 420,00(X1) 20 CONTAINERS.</t>
  </si>
  <si>
    <t>TAXA IMPORTACAO - NUMERO CONHECIMENTO: 224648275 - SERVIÇO DE IMPORTACAO - R$ 3.108,00 (TX 5,18)</t>
  </si>
  <si>
    <t>PC 1422</t>
  </si>
  <si>
    <t>DEVOLUCAO FINANCEIRO REFERENTE AO PEDIDO DE COMPRA 1422, ERRO NA SOMA DO FINANCEIRO DA OCP. ESSE PEDIDO FOI CARREGADO 100%, NAO HAVENDO NECESSIDADE DE DEVOLVER ESSE VALOR.</t>
  </si>
  <si>
    <t>FAT 850</t>
  </si>
  <si>
    <t>FATURA 850 + CT-ES 11968, 11962, 11933, 11957, 11963, 11964, 12022, 11960, 11984, 11925, 11922, 11899, 11923, 11927, 11967, 11959, 12054, 12053, 11908, 12040, 11924, 11983, 11928, 12032, 11956, 11932, 12052, 12048, 12009, 11975, 12010, 12050, 11934, 12006, 12049, 12051, 12047, 12041, 12008, 12035, 11994, 11958, 12034, 11961, 11980, 12036, 11926, 12033, 11997, 11993, 11955 / PED 1915 00-21-00 VALDIR ROQUE JACOBOWSKI E OUTROS FAZENDA GAÚCHA / PED 1924 00-21-00 ANDRE TRIPOLONI FAZENDA FORTALEZA RG</t>
  </si>
  <si>
    <t>NFS-e 6</t>
  </si>
  <si>
    <t>NFS-E 6 - SERV. DE APOIO ADMINISTRATIVO</t>
  </si>
  <si>
    <t>FAT - 4101545 (DECEA)</t>
  </si>
  <si>
    <t>FATURA 4101545 - TARIFA DECEA - VOOS REALIZADOS - COMP.: 02/2023</t>
  </si>
  <si>
    <t>FGTS-03/2023</t>
  </si>
  <si>
    <t>GUIA DE IMPOSTO - FOLHA E ENCARGOS 03/2023</t>
  </si>
  <si>
    <t>NFS-E 370</t>
  </si>
  <si>
    <t>NFS-E 370 REF. SERVICO DE SEGURANCA NO BARRACAO CHAPADA, A NF SERA EMITIDA EM MAIO/23.</t>
  </si>
  <si>
    <t>S/ NF - REEMBOLSO DE DESPESAS</t>
  </si>
  <si>
    <t>BOL 1660465</t>
  </si>
  <si>
    <t>BOL 1660465 - DESPESAS ALUGUEL SALAS MT (05 - 06 - 07) - COMP. 04/2023</t>
  </si>
  <si>
    <t>BOL 68148 (NOVATEX)</t>
  </si>
  <si>
    <t>BOL 68148 - LOCACAO GALPAO NOVATEX (SERA RESSARCIDO PELA EMPRESA)</t>
  </si>
  <si>
    <t>S/ NF - 04/2023</t>
  </si>
  <si>
    <t>S/ NF - 04/2023 - FORNECEDOR: ZELI BODENSTEIN HENRIQUE - REF. ALUGUEL BARRACAO DISTRITO INDUSTRIAL - TRANSFERENCIA REALIZADA EM NOME DA FILHA: LETICIA BODENSTEIN HENRIQUE</t>
  </si>
  <si>
    <t>237/INV 16 E 17 - NAVIOS CITRINE</t>
  </si>
  <si>
    <t>DESPESA COM DEMURRAGE REF. A INVOICE 16 E 17 - MV CITRINE</t>
  </si>
  <si>
    <t>8850/001</t>
  </si>
  <si>
    <t>NF 8850 - COMPRA PAPEL TOALHA INTER SOFT 23X20 5000F 20GR</t>
  </si>
  <si>
    <t>297/4684</t>
  </si>
  <si>
    <t>REF. COMPRA 297 - UREIA GRANULADA - VALOR: USD 380,00 / TON X 5,07 (TRAVADO COM FERNANDO)
BIG BAG (COM BIG BAGS NOVAFERTIL)- FOB SFS-CARREGAMENTO: IMEDIATO</t>
  </si>
  <si>
    <t>FAT 6865</t>
  </si>
  <si>
    <t>FAT 6866</t>
  </si>
  <si>
    <t>FAT 6867</t>
  </si>
  <si>
    <t>FAT 6868</t>
  </si>
  <si>
    <t>DESPESA MV COLUMBIA  - OS 23215 -DIFERENCA DI 230406741</t>
  </si>
  <si>
    <t>AFRMM - OS23216</t>
  </si>
  <si>
    <t>DESPESA MV COLUMBIA  - OS 23216 -DIFERENCA DI 230406755</t>
  </si>
  <si>
    <t>NFS-E 10844 (MV EXTRACARGO)</t>
  </si>
  <si>
    <t>NFS-E 10844 -  MOVIMENTACAO DE MERCADORIA: TRANSBORDO EXTRACARGO 1 X INTERFERTIL; MERCADORIA: UREIA; PESO: 29,480 TONS; DATA SERVICO: 21/03/2023;OS 3258: PROJECTTA: 8677.</t>
  </si>
  <si>
    <t>REF. UC 6/3180415-6 - CONTA ENERGIA BARRACAO Q* 0* L* 1* - NF 004.360.785</t>
  </si>
  <si>
    <t>MICRORAR ROTULOS E ETIQUETAS LTDA</t>
  </si>
  <si>
    <t>712/001</t>
  </si>
  <si>
    <t>NF 712 - DESP COM COMPRAS DE ETIQUETA</t>
  </si>
  <si>
    <t>PAGAMENTO DESPESA DE NACIONALIZACAO</t>
  </si>
  <si>
    <t>PAGAMENTO REF. DESPESA DE NACIONALIZACAO</t>
  </si>
  <si>
    <t>FAT 20397</t>
  </si>
  <si>
    <t>FATURA 20397 + CT-E 294682 / PED 2227 SULFATO DE AMONIO GRANULADO GUSTAVO VIGANO PICCOLI FAZENDA NATIVA</t>
  </si>
  <si>
    <t>FAT 20398</t>
  </si>
  <si>
    <t>FATURA 20398 + CT-ES 2402, 2404, 2398, 2408, 2405 / PED 2227 SULFATO DE AMONIO GRANULADO GUSTAVO VIGANO PICCOLI FAZENDA NATIVA / PED 2248 UREIA NUTRIVERDE IND. COM. IMP. E EXP. LTDA</t>
  </si>
  <si>
    <t>FAT 20399</t>
  </si>
  <si>
    <t>FATURA 20399 + CT-E 2403 / PED 2034 SULFATO DE AMONIO GRANULADO COOPERATIVA AGROINDUSTRIAL DOS PRODUTORES RURAIS DO SUDOESTE GOIANO COMIGO</t>
  </si>
  <si>
    <t>NFS-E 24432 (MV CITRINE)</t>
  </si>
  <si>
    <t>NFS-E 24432_R$ 2,32/TON_R$ 2.560,80 P/ SCPAR PG BRA EM 05/04/2023DEMONST. N. 041/2023 - MV CITRINE - DESCARGA DE SAF 1.479,251 TONS - OPERADORES PORTUARIOS - R$ 36,00/TON ** SEGUE OUTRAS DOC. QUE COMPOE O FECHAMENTO DA OPER: NFS-E 2667_R$ 20,70/TON_R$ 30.579,10 - P/ ZPORT PG BRA 09/03/2023 ND 98/2023 REPASSE OGMO_NUM 28186_R$ 12,97/TON_R$ 19.189,14 (PG BRA R$ 12.620,90_09/03 E R$ 6.568,24_29/03) NFS-E 24443_R$ 2,32/TON_R$ 923,99 P/ SCPAR PG BRA EM 05/04/2023 TOTAL DA OPERACAO R$ 53.253,03</t>
  </si>
  <si>
    <t>NFS-E 24443 (MV CITRINE)</t>
  </si>
  <si>
    <t>NFS-E 24443_R$ 2,32/TON_R$ 923,99 P/ SCPAR PG BRA EM 05/04/2023 DEMONST. N. 041/2023 - MV CITRINE - DESCARGA DE SAF 1.479,251 TONS - OPERADORES PORTUARIOS - R$ 36,00/TON ** SEGUE OUTRAS DOC. QUE COMPOE O FECHAMENTO DA OPER: NFS-E 2667_R$ 20,70/TON_R$ 30.579,10 - P/ ZPORT PG BRA 09/03/2023 ND 98/2023 REPASSE OGMO_NUM 28186_R$ 12,97/TON_R$ 19.189,14 (PG BRA R$ 12.620,90_09/03 E R$ 6.568,24_29/03) NFS-E 24432_R$ 2,32/TON_R$ 2.560,80 P/ SCPAR PG BRA EM 05/04/2023 TOTAL DA OPERACAO R$ 53.253,03</t>
  </si>
  <si>
    <t>SEGURO HILUX (APOENA) - Nº DA PROPOSTA 122888288 / Nº DA APOLICE 5177202371310287901 - PARC. 02/06</t>
  </si>
  <si>
    <t>BOL 181668</t>
  </si>
  <si>
    <t>BOL 181668 - TAXA CONDOMINIO SALAS MT (05, 06 E 07) - COMP.: 04/2023</t>
  </si>
  <si>
    <t>NFS-e 2687</t>
  </si>
  <si>
    <t>NFS-E 2687 - HONORARIO CONTABIL - COMP.:  03/2023</t>
  </si>
  <si>
    <t>K&amp;AMP;AMP;R SHOP EIRELI</t>
  </si>
  <si>
    <t>9029/001</t>
  </si>
  <si>
    <t>NF 9029 - COMPRAS DE BALACLAVA RW-7 UNICO PRETO E MACACAO PRIME 001146 - PERSONALIZADO / PATROCÍNIO_DOAÇÃO PARA ADAIR VENDUSCULO</t>
  </si>
  <si>
    <t>45550/001</t>
  </si>
  <si>
    <t>NF 45550 - DESP COM COMB DA AERONAVE</t>
  </si>
  <si>
    <t>NFS-E 24431 ( MV CITRINE)</t>
  </si>
  <si>
    <t>NFS-E 24431_R$ 2,32/TON_R$ 858,67 P/ SCPAR PG BRA EM 05/04/2023 DEMONST. N. 039/2023 E 042/2023 - MV CITRINE - DESCARGA DE SULFATO DE AMONIA 493,084 TONS - OPERADORES PORTUARIOS - R$ 36,00/TON ** SEGUE OUTRAS DOC. QUE COMPOE O FECHAMENTO DA OPER: ND 97/2023 REPASSE OGMO_NUM 28186_R$ 12,97/TONS - R$ 6.396,38 (PG BRA R$ 4.193,82_09/03 E R$ 2.202,56_30/03) NFS-E 2666_R$ 20,70/TON_R$10.206,18 - P/ ZPORT PG BRA 09/03/2023 NFS-E 24442_R$ 2,32/TON_R$ 289,79 P/ SCPAR PG BRA EM 05/04/2023 TOTAL DA OPERACAO R$ 17.751,02</t>
  </si>
  <si>
    <t>NFS-E 24442 (MV CITRINE)</t>
  </si>
  <si>
    <t>NFS-E 24442_R$ 2,32/TON_R$ 289,79 P/ SCPAR PG BRA EM 05/04/2023 DEMONST. N. 039/2023 E 042/2023 - MV CITRINE - DESCARGA DE SULFATO DE AMONIA 493,084 TONS - OPERADORES PORTUARIOS - R$ 36,00/TON * SEGUE OUTRAS DOC. QUE COMPOE O FECHAMENTO DA OPER: ND 97/2023 REPASSE OGMO_NUM 28186_R$ 12,97/TONS - R$ 6.396,38 (PG BRA R$ 4.193,82_09/03 E R$ 2.202,56_30/03) NFS-E 2666_R$ 20,70/TON_R$10.206,18 - P/ ZPORT PG BRA 09/03/2023 NFS-E 24431_R$ 2,32/TON_R$ 858,67 P/ SCPAR PG BRA EM 05/04/2023 TOTAL DA OPERACAO R$ 17.751,02</t>
  </si>
  <si>
    <t>TX CANC. EXTEMPORANEO - NF 10292</t>
  </si>
  <si>
    <t>TAXA CANCELAMENTO EXTEMPORANEO PARA A NF 10292</t>
  </si>
  <si>
    <t>NFS-E 534995956</t>
  </si>
  <si>
    <t>NFS-E 534995956 / FAT 2356625888 DESP DE PEDAGIO - PLACA RWB3I62 - LUCIANO COELHO</t>
  </si>
  <si>
    <t>FAT 137073</t>
  </si>
  <si>
    <t>FATURA 137073 + CT-E 2944 / PED 2034 SULFATO DE AMONIO GRANULADO COOPERATIVA AGROINDUSTRIAL DOS PRODUTORES RURAIS DO SUDOESTE GOIANO COMIGO / OBS.: VENC.: 06.04.2023 NO E-MAIL MAS LANÇADO PARA PGTO DIA 28.03.2023</t>
  </si>
  <si>
    <t>FAT 6885</t>
  </si>
  <si>
    <t>FAT 6886</t>
  </si>
  <si>
    <t>FAT 6887</t>
  </si>
  <si>
    <t>FAT 20460</t>
  </si>
  <si>
    <t>FATURA 20460 + CT-E 294780, 294747 / PED 2248 UREIA NUTRIVERDE IND. COM. IMP. E EXP. LTDA</t>
  </si>
  <si>
    <t>FAT 856</t>
  </si>
  <si>
    <t>FATURA 856 + CT-ES 12239, 12244, 12224, 12226, 12231, 12218, 12235, 12217, 12245, 12220, 12242, 12227, 12216, 12215, 12240, 12225, 12246, 12241, 12243, 12247, 12221, 12228, 12219 / PED 1915 00-21-00 VALDIR ROQUE JACOBOWSKI E OUTROS FAZENDA VANESSA / PED 1924 00-21-00 ANDRE TRIPOLONI FAZENDA FORTALEZA RG / PED 2260 00-21-00 VALDIR ROQUE JACOBOWSKI E OUTROS FAZENDA SANTA LUZIA VII</t>
  </si>
  <si>
    <t>DL - 04/2023</t>
  </si>
  <si>
    <t>NFS-E 10602 (MV CITRINE)</t>
  </si>
  <si>
    <t>NFS-E 10602 - OS OS23216  SERV. DESPACHO ADUANEIRO</t>
  </si>
  <si>
    <t>NF1900</t>
  </si>
  <si>
    <t>NF 151000001900001 - PAGAMENTO REFERENTE ABASTECIMENTO AERONAVE EM LUCAS DO RIO VERDE - R$3.337,85</t>
  </si>
  <si>
    <t>SDPA - OS 23216 ( MV CITRINE)</t>
  </si>
  <si>
    <t>SDPA - OS 23216 ( MV CITRINE) - NOSSOS SERVICOS (DESPACHO ADUANEIRO) R$: 1377,90 \N VALOR APROX. DOS TRIBUTOS: R$ 196,35 (14,25%) MV CITRINE - NF 10602</t>
  </si>
  <si>
    <t>AME COMERCIO VAREJISTA DE UTILIDADES E PRESENTES LTDA</t>
  </si>
  <si>
    <t>NF3663 (C. CREDITO)</t>
  </si>
  <si>
    <t>NF 3663 - FORNECEDOR: AME COMERCIO VAREJISTA DE UTILIDADES E PRESENTES LTDA_AME COMERCIO - CARTAO DE CREDITO SICREDI APOENA</t>
  </si>
  <si>
    <t>NFS-e 00574256 (C. CREDITO)</t>
  </si>
  <si>
    <t>NFS-E 00574256 (C. CREDITO) - SERVICO DE ASSINATURA ELETRONICA - REF. PRESTACAO DE SERVICOS DE PROCESSAMENTO DE DADOS, ASSINATURA ELETRONICA DE DOCUMENTOS. CARTAO DE CREDITO SICREDI APOENA</t>
  </si>
  <si>
    <t>NF10245 (C. CREDITO)</t>
  </si>
  <si>
    <t>NF 10245  (C. CREDITO) - DESPESA COM COMBUSTIVEL - FORNECEDOR: COMERCIAL AMAZONIA DE PETROLEO EIRELI_AMAZONIA 13 - APOENA</t>
  </si>
  <si>
    <t>NF10360 (C. CREDITO)</t>
  </si>
  <si>
    <t>NF10360 - DESPESA COM COMBUSTIVEL - FORNECEDOR: COMERCIAL AMAZONIA DE PETROLEO EIRELI_AMAZONIA 13 - CARTAO DE CREDITO SICREDI APOENA</t>
  </si>
  <si>
    <t>REC 23032023 (C. CREDITO)</t>
  </si>
  <si>
    <t>REC 23032023 (C. CREDITO) - FORNECEDOR: SDB COMERCIO DE ALIMENTOS LTDA - SUPERMERCADOS COMPER_COMPER 91 - APOENA</t>
  </si>
  <si>
    <t>REC 23032023 (C. CREDITO) - FORNECEDOR: EL ELION COMERCIO DE COMBUSTIVEIS LTDA - REDE SANTA ELISA - UNIDADE CPA_EL ELION COMERCIO DE - APOENA</t>
  </si>
  <si>
    <t>REC 27022023 (C. CREDITO)</t>
  </si>
  <si>
    <t>REC 27022023 (C. CREDITO) - FORNECEDOR: LOGGO CAPITAL LOGISTICA FINANCEIRA E DIGITAL LTDA - LOGGO DIGITAL_PAG*LOGGODIGITAL - APOENA</t>
  </si>
  <si>
    <t>REC 28022023 (C. CREDITO)</t>
  </si>
  <si>
    <t>REC 28022023 (C. CREDITO) - FORNECEDOR: LOGGO CAPITAL LOGISTICA FINANCEIRA E DIGITAL LTDA - LOGGO DIGITAL_PAG*LOGGODIGITAL - APOENA</t>
  </si>
  <si>
    <t>S/ NF - C. CREDITO - 04032023</t>
  </si>
  <si>
    <t>S/ NF - C. CREDITO - 04032023 - DESPESAS COM COMBUSTIVEL - FORNECEDOR: AUTO POSTO MODELO LTDA - AUTO POSTO MODELO - LUCIANO</t>
  </si>
  <si>
    <t>S/ NF - C. CREDITO - 05032023</t>
  </si>
  <si>
    <t>S/ NF - C. CREDITO - 05032023 - FORNECEDOR: AUTO POSTO CONFIANCA COMERCIAL DE COMBUSTIVEIS LTDA - POSTO CONFIANCA_AUTO POSTO CONFIANCA - LUCIANO</t>
  </si>
  <si>
    <t>S/ NF - C. CREDITO - 10032023</t>
  </si>
  <si>
    <t>S/ NF - C. CREDITO - 10032023 - FORNECEDOR: LOCALIZA RENT A CAR SA - LOCALIZA_LOCALIZA RAC ACOTA I - ALUGUEL/LOCACAO VEICULO - LUCIANO</t>
  </si>
  <si>
    <t>S/ NF - C. CREDITO - 100323</t>
  </si>
  <si>
    <t>S/ NF C. CREDITO - 100323 - FORNECEDOR: LATAM COMPANHIA AEREA - DESPESAS COM PASSAGENS_ CARTAO DE CREDITO APOENA</t>
  </si>
  <si>
    <t>S/ NF - C. CREDITO - 11032023</t>
  </si>
  <si>
    <t>S/ NF - C. CREDITO - 11032023 - WIFI NO AVIAO - FORNECEDOR: ONBOARD MOBILITY BRASIL LTDA_WIFI ONBOARD - LUCIANO</t>
  </si>
  <si>
    <t>S/ NF - C. CREDITO - 24022023</t>
  </si>
  <si>
    <t>S/ NF - C. CREDITO - 24022023 - FORNECEDOR: SUPERMERCADO SCS LTDA - MERCADO CURIO_SUPERMERCADO SCS LTDA - APOENA</t>
  </si>
  <si>
    <t>S/ NF - C. CREDITO 09032023</t>
  </si>
  <si>
    <t>S/ NF - C. CREDITO 09032023 - FORNECEDOR GOL COMPANHIA AEREA A*QGPCOC0 - DESPESAS COM PASSAGENS_CARTAO DE CREDITO LUCIANO</t>
  </si>
  <si>
    <t>S/ NF - C. CREDITO 15032023</t>
  </si>
  <si>
    <t>S/ NF - C. CREDITO 15032023 - FORNECEDOR AZUL LINHAS AEREAS WE*UQ3N7BPEREIR - DESPESAS COM PASSAGENS-CARTAO DE CREDITO LUCIANO</t>
  </si>
  <si>
    <t>S/ NF - C. CREDITO 28022023</t>
  </si>
  <si>
    <t>S/ NF - C. CREDITO 28022023 - FORNECEDOR LATAM COMPANHIA AEREA - DESPESAS COM PASSAGENS_ CARTAO DE CREDITO APOENA</t>
  </si>
  <si>
    <t>S/ NF - C.CREDITO 28022023</t>
  </si>
  <si>
    <t>S/ NF - C.CREDITO 28022023 - FORNECEDOR LATAM COMPANHIA AEREA (NUMERO DO BILHETE 957 2102855377) - DESPESAS COM PASSAGENS_ CARTAO DE CREDITO APOENA</t>
  </si>
  <si>
    <t>S/ NF C. CREDITO - 070323</t>
  </si>
  <si>
    <t>S/ NF C. CREDITO - FORNECEDOR: RESTAURANTE MAROLLO LTDA - MAROLLO GASTRO BAR_PAG*MAROLLO - DESP. COM REFEICAO (SICREDI - APOENA).</t>
  </si>
  <si>
    <t>S/ NF C. CREDITO - 13032023</t>
  </si>
  <si>
    <t>S/ NF C. CREDITO - 13032023 - FORNECEDOR: AUTO POSTO MODELO LTDA - AUTO POSTO MODELO_AUTO POSTO MODELO - LUCIANO</t>
  </si>
  <si>
    <t>S/ NF C. CREDITO - 170323</t>
  </si>
  <si>
    <t>S/ NF C. CREDITO - 170323 - FORNECEDOR: SUPERMERCADO SCS LTDA - MERCADO CURIO_SUPERMERCADO SCS LTDA - CARTAO DE CREDITO SICREDI APOENA</t>
  </si>
  <si>
    <t>S/ NF C. CREDITO - 100323</t>
  </si>
  <si>
    <t>S/ NF C. CREDITO - 100323 - FORNECEDOR: JGJ COMERCIO DE PETROLEO LTDA - POSTO EMBOAVA MIGUEL SUTIL_POSTO EMBOAVA MIGUEL - CARTAO DE CREDITO SICREDI APOENA</t>
  </si>
  <si>
    <t>NF122762 (C. CREDITO)</t>
  </si>
  <si>
    <t>NF 122762 - COMPRA DE TECLADOS E DH EXTERNO - FORNECEDOR: LN COMERCIO DE ELTRONICOS CPA19_KADRI AV DO CPA - CARTAO DE CREDITO SICREDI APOENA</t>
  </si>
  <si>
    <t>NF3260231 (C. CREDITO)</t>
  </si>
  <si>
    <t>NF 3260231 (C. CREDITO) - FORNECEDOR: NESTLE BRASIL LTDA_NESPRESSO - APOENA</t>
  </si>
  <si>
    <t>NFS-E 34359962</t>
  </si>
  <si>
    <t>NFS-E 34359962 / FAT 2353068138 DESP DE PEDAGIO - PLACA REY8C63 - APOENA</t>
  </si>
  <si>
    <t>48393/001 (C. CREDITO)</t>
  </si>
  <si>
    <t>NF 48393 - DESPESA COMPRA DE MATERIAIS PARA ESCRITORIO MATRIZ CUIABA - FORNECEDOR: SENDAS DISTRIBUIDORA S/A LJ192_ASSAI ATACADISTA - CARTAO DE CREDITO SICREDI APOENA</t>
  </si>
  <si>
    <t>NF865725 (C. CREDITO)</t>
  </si>
  <si>
    <t>NF 865725 - FORNECEDOR: TODIMO MATERIAIS P/CONSTRUCAO S/A_TODIMO - CARTAO DE CREDITO SICREDI APOENA (OBS.: VALOR DESCONTADO NO CARTAO SICREDI DO APOENA FOI DE R$ 49,90 RESTANTE FOI ABATIDO NO CREDITO NA TODIMO)</t>
  </si>
  <si>
    <t>NFS-E 1990 (MV MANTA PENYEZ)</t>
  </si>
  <si>
    <t>NFS-E 1990 - ARMAZENAGEM 30 DIAS - PERIODO 24/03/23 A 22/04/23 PRODUTO KCL - NAVIO MANTA PENYEZ
QUANTIDADE ARMAZENADA: 323,530 TONS</t>
  </si>
  <si>
    <t>NFS-E 1991 (MV MANTA PENYEZ)</t>
  </si>
  <si>
    <t>NFS-E 1991 - ARMAZENAGEM 30 DIAS - PERIODO 24/03/23 A 22/04/23 - PRODUTO KCL - NAVIO MANTA PENYEZ
QUANTIDADE ARMAZENADA: 2.109,455 TONS</t>
  </si>
  <si>
    <t>NFS-E 1992 (MV MANTA PENYEZ)</t>
  </si>
  <si>
    <t>NFS-E 1992 - ARMAZENAGEM 30 DIAS - PERIODO 24/03/23 A 22/04/23 -PRODUTO KCL - NAVIO MANTA PENYEZ
QUANTIDADE ARMAZENADA: 606,105 TONS</t>
  </si>
  <si>
    <t>NFS-E 1995 ( MV MANTA PENYEZ)</t>
  </si>
  <si>
    <t>SERVIÇO CONFECCAO DE BAGS, NAVIO MANTA PENYEZ. PRODUTO CLORETO QUANTIDADE 246,000 TONS - VALOR P/ BAG: 34,00</t>
  </si>
  <si>
    <t>NFS-E 00027</t>
  </si>
  <si>
    <t>COBRANÇA REFERENTE AOS SERVIÇOS REALIZADOS CONTRATO 6 SSP 1000 TONS: 3º ARMAZENAGEM 01.03.23 A 31.03.23R 21,00</t>
  </si>
  <si>
    <t>NFS-E 00028</t>
  </si>
  <si>
    <t>NFS-E 00028 - REFERENTE AOS SERVICOS REALIZADOS CONTRATO 6 SULFATO 50 TONS. 3 ARMAZENAGEM 01.03 A 31.03_21,40</t>
  </si>
  <si>
    <t>NFS-E 00032</t>
  </si>
  <si>
    <t>COBRANÇA REFERENTE AOS SERVIÇOS REALIZADOS CONTRATO 14 KCL 60% 1288 TONS: 3º ARMAZENAGEM 01.03.23 A 31.03.23R$ 12.418,90</t>
  </si>
  <si>
    <t>NFS-E 00033</t>
  </si>
  <si>
    <t>NFS-E 00033 - COBRANCA REFERENTE AOS SERVIÇOS REALIZADOS CONTRATO 17 MAP 12.61 (PURIFICADO) 96 TONS: 1ª ARMAZENAGEM 11.03.23 A 11.04.23R 960,00 IN - BAGR$ 960,00</t>
  </si>
  <si>
    <t>NFS-E 0025</t>
  </si>
  <si>
    <t>COBRANCA REFERENTE AOS SERVICOS REALIZADOS CONTRATO 5 MAP 238 TONS: 3º ARMAZENAGEM 01.03 A 31.03R 53,30</t>
  </si>
  <si>
    <t>NFS-E 0029</t>
  </si>
  <si>
    <t>COBRANÇA REFERENTE AOS SERVIÇOS REALIZADOS CONTRATO 9 SULFATO 50 TONS: 3º ARMAZENAGEM 01.03 A 31.03R$ 150,00</t>
  </si>
  <si>
    <t>NFS-E 0031</t>
  </si>
  <si>
    <t>NFS-E 0031 - COBRANCA REFERENTE AOS SERVIÇOS REALIZADOS CONTRATO 13 SAGRA 11,94 TONS: 3º ARMAZENAGEM 01.03.23 A 31.03.23R$ 119,40</t>
  </si>
  <si>
    <t>COBRANCA REFERENTE AOS SERVICOS REALIZADOS CONTRATO 11 KCL 58% 380 TONS: 3º ARMAZENAGEM 01.03 A 31.03R 60,80</t>
  </si>
  <si>
    <t>AFRMM - OS23381</t>
  </si>
  <si>
    <t>DESPESA MV CMA CGM  COLUMBIA  - OS 23381 -DI 230687642 PROTOCOLO 3053761108</t>
  </si>
  <si>
    <t>NFC-e 420 (C. CREDITO)</t>
  </si>
  <si>
    <t>S/ NF - NFC-E 420 (C. CREDITO) - FORNECEDOR: FENIX COMERCIO DE EMBALANEGS LTDA - DESP.  COMPRAS BALAS - CARTAO DE CREDITO BB PEDRO</t>
  </si>
  <si>
    <t>123881/001 (C. CREDITO)</t>
  </si>
  <si>
    <t>NF 123881 (C. CREDITO) - FORNECEDOR: LN COMERCIO DE ELTRONICOS LTDA (CPA 19)_KADRI AV DO CPA CUIABA BR - DESPESA  COMPRA DE TECLADO E MOUSE SEM FIO - CARTAO DE CREDITO BB PEDRO</t>
  </si>
  <si>
    <t>BOL - HON2023-03</t>
  </si>
  <si>
    <t>BOL - HON2023-04 - HONORARIOS CONTABEIS - MS - (NFS-E 13928)</t>
  </si>
  <si>
    <t>NFS-e 166865</t>
  </si>
  <si>
    <t>NFS-E 166865 - PLANO CONTROLE MENSAL SISTEMA DE NOTAS DE SERVICO / XML - COMP.: 03/2023</t>
  </si>
  <si>
    <t>NFS-e 2617</t>
  </si>
  <si>
    <t>NFS-E 2617 - DESPESA HONORARIO CONTABIL - FILIAL SANTAREM/PA</t>
  </si>
  <si>
    <t>NFS-e 1834</t>
  </si>
  <si>
    <t>NFS-E 1834 (Nº VENDA 2049) - 1 MANUTENCAO E SUPORTE. 280,00 / 8 EMAIL ADICIONAL GOOGLE. 268,00 / 7 EMAIL ADICIONAL GOOGLE. 409,50</t>
  </si>
  <si>
    <t>NFS-E 10618 ( MV HYUNDAI PLATINUM)</t>
  </si>
  <si>
    <t>NFS-E 10618 - NOSSOS SERVICOS (DESPACHO ADUANEIRO) R: 1377,90 \\N VALOR APROX. DOS TRIBUTOS: R 196,35 (14,25%) HYUNDAI PLATINUM - LI 23/0485231-0 - DI 23/0432037-5\\N DADOS BANCARIOS: BANCO SANTANDER (033) AG: 3297 - C/C 13001028-6\\N CNPJ: 58.135.369/0001-91 EUROBRAS S/A LOGISTICA\\N AL NR.: 25747 \\N</t>
  </si>
  <si>
    <t>NFS-e 4421</t>
  </si>
  <si>
    <t>NFS-E 4421 - SERV. PRESTADOS EM 04/2023 - PRESTACAO DE SERVICO: DIGITALIZACAO DE IMAGENS, ESCANEAR E ENVIAR DOC. PO RE-MAIL</t>
  </si>
  <si>
    <t>NFS-e 347</t>
  </si>
  <si>
    <t>NFS-E 347  - CONTRATO SISTEMA DATA BUILDER</t>
  </si>
  <si>
    <t>45583/001</t>
  </si>
  <si>
    <t>NF 45583 - DESP COM COMB DA AERONAVE</t>
  </si>
  <si>
    <t>NFS-e 66</t>
  </si>
  <si>
    <t>NFS-E 66 - SERVICO DE APOIO (NELSON MANOEL DA SILVA)</t>
  </si>
  <si>
    <t>ONA - OFICINA NASARIO DE AVIACAO LTDA - ME</t>
  </si>
  <si>
    <t>NF 00001493</t>
  </si>
  <si>
    <t>SERVICOS DE MANUTENCAO</t>
  </si>
  <si>
    <t>NF 00001493 / SERVICOS EXECUTADOS NA AERONAVE PT-VNZ</t>
  </si>
  <si>
    <t>NF13612</t>
  </si>
  <si>
    <t>NF13612 - DESPESA COM LACRE ESCADINHA</t>
  </si>
  <si>
    <t>SDPA - OS 23226 ( MV HYUNDAI PLATINUM)</t>
  </si>
  <si>
    <t>SDPA - OS 23226( MV HYUNDAI PLATINUM) - NOSSOS SERVICOS (DESPACHO ADUANEIRO) R$: 1377,90 \N VALOR APROX. DOS TRIBUTOS: R$ 196,35 (14,25%) MV HYUNDAI- NF 10618.</t>
  </si>
  <si>
    <t>BOL 04/2023</t>
  </si>
  <si>
    <t>Ref. Pagto. Parcial de ELEVA QUIMICA LTDAPAGAMENTO DESPESA DE NACIONALIZACAO</t>
  </si>
  <si>
    <t>ND - 012023 (MV MANTA PENYEZ)</t>
  </si>
  <si>
    <t>ND - 012023 - DEMURRAGE MANTA PENYEZ TAXA CAMBIO 4,9995.</t>
  </si>
  <si>
    <t>ICMS IMPORT (MV CMA CGM COLUMBIA)</t>
  </si>
  <si>
    <t>ICMS IMPORTACAO_ NAVIO CMA CGM COLUMBIA -BL 224648275</t>
  </si>
  <si>
    <t>FAT 6897</t>
  </si>
  <si>
    <t>FAT 6920</t>
  </si>
  <si>
    <t>FAT 6923</t>
  </si>
  <si>
    <t>FAT 6924</t>
  </si>
  <si>
    <t>FAT 20619</t>
  </si>
  <si>
    <t>FATURA 20619 + CT-ES 294963, 295095 / PED 2227 SULFATO DE AMONIO GRANULADO GUSTAVO VIGANO PICCOLI FAZENDA NATIVA / PED 2248 UREIA NUTRIVERDE IND. COM. IMP. E EXP. LTDA</t>
  </si>
  <si>
    <t>NFS-E 1249434 (MV CMA CGM COLUMBIA)</t>
  </si>
  <si>
    <t>NFS-E 1249434 (MV CMA CGM COLUMBIA) - REFERENTE A TAXAS PORTUARIAS (TCP) – MOVIMENTACAO, POSICIONAMENTO INSPECAO E PESAGEM – 20 CONTAINERS / OS: 41999977 / FATURA:  997770325  - BL 224648275 -ENXOFRE - N PROCESSO: 23/0687642-7</t>
  </si>
  <si>
    <t>30155/001</t>
  </si>
  <si>
    <t>NFS-E 30155/001 - AVGAS 100 GASOLINA DE AVIACAO</t>
  </si>
  <si>
    <t>APOLICE N. 841443 - PLANO DE SAUDE - COMP.: 04/2023</t>
  </si>
  <si>
    <t>HANGAR 01 SUL LTDA</t>
  </si>
  <si>
    <t>REC 040323</t>
  </si>
  <si>
    <t>REC 040323 -  REFERENTE AO SERVICO PRESTADO DE HANGARAGEM DA AERONAVE PREFIXO PT-VNZ.</t>
  </si>
  <si>
    <t>MARCIO HENRIQUE LOURENCO DOS SANTOS 93046243120</t>
  </si>
  <si>
    <t>NFS-E 202300000000015 / SERVICO REFERENTE DE ATENDIMENTOS PERNOITES MES DE MARCO DE 23 AERONAVE PREFIXO PT-VNZ, FORAM 4 ATENDIMENTOS/PERNOITES - GUARDA E ESTACIONAMENTO DE VEICULOS TERRESTRES AUTOMOTORES, DE AERONAVES E DE EMBARCACOES.</t>
  </si>
  <si>
    <t>NFS-e 742</t>
  </si>
  <si>
    <t>NFS-E 742 - REFERENTE: ATENDIMENTOS E HANGARAGEM PT-VNZ - COMP.: 04/2023</t>
  </si>
  <si>
    <t>ND- 032023 (MV ADVENTURER)</t>
  </si>
  <si>
    <t>ND- 032023 - DEMURRAGE ADVENTURER TAXA CAMBIO 4,9370</t>
  </si>
  <si>
    <t>FAT 189822</t>
  </si>
  <si>
    <t>FATURA 189822 + CT-ES 36730, 36734 / 2034 SULFATO DE AMONIO GRANULADO COOPERATIVA AGROINDUSTRIAL DOS PRODUTORES RURAIS DO SUDOESTE GOIANO COMIGO</t>
  </si>
  <si>
    <t>BOL - TREINAMENTO DE EXPORTACAO</t>
  </si>
  <si>
    <t>CURSOS/TREINAMENTOS - CURSO TREINAMENTO DE EXPORTACAO BANCO DO BRASIL - COMEX - FLAVIA</t>
  </si>
  <si>
    <t>NF 17402</t>
  </si>
  <si>
    <t>NFS-E 17402 - LOCACAO IMPRESSORA TERMINA, PERIODO: 02/03/2023 A 02/04/2023</t>
  </si>
  <si>
    <t>TAXA IMPOSTO PREDIAL G23</t>
  </si>
  <si>
    <t>TAXA IMPOSTO PREDIAL REF ESTACIONAMENTO / VAGA G23</t>
  </si>
  <si>
    <t>TAXA IMPOSTO PREDIAL G24</t>
  </si>
  <si>
    <t>TAXA IMPOSTO PREDIAL REF ESTACIONAMENTO / VAGA G24</t>
  </si>
  <si>
    <t>FAT 6926</t>
  </si>
  <si>
    <t>FAT 6927</t>
  </si>
  <si>
    <t>FAT 6928</t>
  </si>
  <si>
    <t>FAT 6929</t>
  </si>
  <si>
    <t>NFS-E 62</t>
  </si>
  <si>
    <t>NFS-E 62 - SERVICO DE MANUTENCAO PRESTADO NA AERONAVE PTVNZ</t>
  </si>
  <si>
    <t>LICENC - PL/ REY8C63</t>
  </si>
  <si>
    <t>LICENCIAMENTO ANUAL ATE O VENCIMENTO 2023 - PLACA: REY8C63 - VEICULO:  HILUX APOENA</t>
  </si>
  <si>
    <t>LICENC - PL/ RWB3I62</t>
  </si>
  <si>
    <t>LICENCIAMENTO ANUAL ATE O VENCIMENTO 2023 - PLACA: RWB3I62 - VEICULO: HILUX LUCIANO</t>
  </si>
  <si>
    <t>45605/001</t>
  </si>
  <si>
    <t>NF 45605 - DESP COM COMB DA AERONAVE</t>
  </si>
  <si>
    <t>TX ALVARA PUBL. 102238236</t>
  </si>
  <si>
    <t>TAXA ALVARA PUBLICIDADE - ANUNCIO FACHADA SIMPLES 04/2023</t>
  </si>
  <si>
    <t>NFS-e 8859</t>
  </si>
  <si>
    <t>NFS-E 8859 - EXAMES OCUPACIONAIS / ASSESSORIA-E-SOCIAL</t>
  </si>
  <si>
    <t>TX ALT END MATRIZ</t>
  </si>
  <si>
    <t>TAXA JUCEMAT REFERENTE ALTERAÇÃO CONTRATUAL DO ENDEREÇO DA MATRIZ</t>
  </si>
  <si>
    <t>NFS-E  15162 (MV RU MENG LING)</t>
  </si>
  <si>
    <t>NFS-E 15162 - QUANTIDADE DE NP 10-45 DESCARREGADA: 1.000,000 TONELADAS. VALOR DO SERVICO DE CARREGAMENTO DA MERCADORIA: R 24,50 POR TONELADA METRICA CARREGADA. OPERAÇÃO PORTUARIA DO MV RU MENG LING</t>
  </si>
  <si>
    <t>NFS-E 15143 (MV RU MENG LING)</t>
  </si>
  <si>
    <t>NFS-E 15143 - QUANTIDADE DE NP 10-45 DESCARREGADA: 1.000,000 TONELADAS.VALOR DO SERVIÇO DE DESCARGA (BASE DE INCIDENCIA PARA CALCULO DO AFRMM) R 25,50 POR TONELADA METRICA DESCARREGADA NO TERMINAL.  OPERAÇÃO PORTUARIA DO MV RU MENG LING</t>
  </si>
  <si>
    <t>295/4674</t>
  </si>
  <si>
    <t>PAGAMENTO PEDIDO 295/4674 BIG BAG (COM BIG BAG DA NOVAFERTIL) FOB SFS PGTO: 15.04 (CAMBIO: 5,2480)</t>
  </si>
  <si>
    <t>296/4675</t>
  </si>
  <si>
    <t>PAGAMENTO PEDIDO 296/4675 .BIG BAG (COM BIG BAG DA NOVAFERTIL) FOB SFS - PGTO: 15.04 (CAMBIO: 5,2480)</t>
  </si>
  <si>
    <t>FAT 862</t>
  </si>
  <si>
    <t>FATURA 862 + CT-ES 12497-12428-12476-12329-12350-12458-12377-12462-12442-12500-12307-12368-12433-12447-12473-12461-12389-12344-12340-12356-12434-12347-12396-12382-12381-12362-12432-12374-12371-12477-12338-12404-12363-12333-12330-12318-12366-12378-12337-12313-12484-12306-12430-12310-12305-12406-12454-12446-12402-12416-12435-12431-12452-12460-12488-12438-12361-12480-12429-12450-12455-12422-12457-12482-12364-12470-12314-12345-12352-12469-12490-12342-12475-12449-12343-12328-12419-12486-12372-12401-12405-12303-12412-12359-12375-12479-12407-12456-12437-12336-12355-12348-12413-12322-12357-12360-12444-12418-12453-12346-12466-12304-12499-12478-12358-12351-12471-12463-12459-12341-12327-12312-12465-12489-12483-12441-12321-12398-12373-12474-12331-12485-12403-12417-12332-12397-12392-12439-12443-12436-12365-12408-12410-12481-12409-12501-12349-12472-12339-12308-12467-12451-12468-12464-12319</t>
  </si>
  <si>
    <t>REF. UC 6/2680447-6 - CONTA ENERGIA ESCRITORIO CUIABA – SALA 05 – NF 4291117</t>
  </si>
  <si>
    <t>REF. UC 6/2744277-1 - CONTA DE ENERGIA ESCRITORIO CUIABA - SALA 06 - NF 4291360</t>
  </si>
  <si>
    <t>REF. UC 6/3168758-5 - CONTA ENERGIA ESCRITORIO CUIABA - BARRACAO LT 10 - NF 4360729</t>
  </si>
  <si>
    <t>NFS-E 1089 - SERV. REF. RECRUTAMENTO E SELECAO PARA AS VAGAS DE AUXILIAR FINANCEIRO / AUXILIAR AMINISTRATIVO - PARCELA 03/03</t>
  </si>
  <si>
    <t>13268/001</t>
  </si>
  <si>
    <t>NF 13268 - DESPESA COM GASOLINA DE AVIACAO</t>
  </si>
  <si>
    <t>NF1926</t>
  </si>
  <si>
    <t>NF 1926 - DESPESA COMBUSTIVEL AERONAVE</t>
  </si>
  <si>
    <t>NF491</t>
  </si>
  <si>
    <t>NF 491 - REF. VIDRO ESTACAO DE TRABALHO ESCRITORIO MATRIZ</t>
  </si>
  <si>
    <t>NFS-E 202300000000111 - ANALISES QUIMICAS LABORATORIAIS</t>
  </si>
  <si>
    <t>1662395996-0</t>
  </si>
  <si>
    <t>FATURA 1662395996-0 - REF. CONTA DE TELEFONE NUM. 065-3364-3048 - COMP. 04/2023</t>
  </si>
  <si>
    <t>FAT 6963</t>
  </si>
  <si>
    <t>NFS-e 213</t>
  </si>
  <si>
    <t>NFS-E 213 - PARTICIPACAO DE EVENTOS - DESPESAS COM HOSPEDAGENS</t>
  </si>
  <si>
    <t>DISVECO LTDA</t>
  </si>
  <si>
    <t>NF305968</t>
  </si>
  <si>
    <t>NF 305968 - REVISAO VEICULO (HILUX APOENA)</t>
  </si>
  <si>
    <t>NFS-E 85832</t>
  </si>
  <si>
    <t>NFS-E 85832 - SERVICO MAO DE OBRA REVISAO HILLUX APOENA - PLA REY8C63</t>
  </si>
  <si>
    <t>45654/001</t>
  </si>
  <si>
    <t>NF 45654 - DESP COM COMB DA AERONAVE</t>
  </si>
  <si>
    <t>AFRMM - OS 25</t>
  </si>
  <si>
    <t>DESPESA MV RU MENG LING  - OS 25 -DI 230761374-8 PROTOCOLO 3057919652</t>
  </si>
  <si>
    <t>20264/001</t>
  </si>
  <si>
    <t>NF 20264 - DESPESA COM COMBUSTIVEL AERONAVE</t>
  </si>
  <si>
    <t>30190/001</t>
  </si>
  <si>
    <t>NF 30190 / DESPESA COM COMBUSTIVEL AERONAVE</t>
  </si>
  <si>
    <t>30207/001</t>
  </si>
  <si>
    <t>NF 30207 - DESPESA COM COMBUSTIVEL AERONAVE</t>
  </si>
  <si>
    <t>NFS-e 30</t>
  </si>
  <si>
    <t>NFS-E 30 - REF. PRESTACAO DE SERVICOS ADVOCATICIOS</t>
  </si>
  <si>
    <t>DARF - IRRF - 03/2023</t>
  </si>
  <si>
    <t>GUIA DARF IRRF S FOLHA DE PAGTO - COMP. 03/2023</t>
  </si>
  <si>
    <t>NFS-e 39</t>
  </si>
  <si>
    <t>NFS-E 43 REF. COMISSAO SOBRE VENDAS. 05/2023</t>
  </si>
  <si>
    <t>DARF G.PREV. 03/2023</t>
  </si>
  <si>
    <t>DARF GUIA DE PREVIDENCIA S/ FOLHA DE PAGTO - COMP. 03/2023</t>
  </si>
  <si>
    <t>ICMS IMPORT (MV RU MENG LING)</t>
  </si>
  <si>
    <t>ICMS IMPORT MV RU MENG LING -  DI 230761374-8</t>
  </si>
  <si>
    <t>FAT 6971</t>
  </si>
  <si>
    <t>FAT 6972</t>
  </si>
  <si>
    <t>FAT 6973</t>
  </si>
  <si>
    <t>FAT 20990</t>
  </si>
  <si>
    <t>FATURA 20990 + CT-ES 2457, 2458 / PED 2284 WILLIAN PAULO MARTELLI FAZ REUNIDAS PRIMAVERA</t>
  </si>
  <si>
    <t>NFC-e 18908</t>
  </si>
  <si>
    <t>NFC-E 18908 - FLAVIA BUENO - REEMBOLSO REF ALMOCO DIA 14-04-2023</t>
  </si>
  <si>
    <t>REC 20042023</t>
  </si>
  <si>
    <t>DESPESA C/ AERONAVE - PGTO REF PIX PARA IVANILSON ALVES DESPESA COM AERONAVE - DESCRICAO: UMA CALOTA DE RODO DO PT-VNZ -</t>
  </si>
  <si>
    <t>REEMB-200423</t>
  </si>
  <si>
    <t>REEMBOLSO DE DESPESAS DE VIAGEM</t>
  </si>
  <si>
    <t>REEMB-JAN-FEV-MAR-ABRI.2023</t>
  </si>
  <si>
    <t>REEMBOLSO REF. PRESTACAO DE CONTAS - COMP.: JAN-FEV-MAR-ABRI.2023</t>
  </si>
  <si>
    <t>CRF 5952 - S/ NFS-e - 03/2023</t>
  </si>
  <si>
    <t>GUIA DARF CRF S/ NFS-E - 9994 - COMP. 03/2023</t>
  </si>
  <si>
    <t>IRRF 1708 - S/ NFS-e 03/2023</t>
  </si>
  <si>
    <t>PAGAMENTO DE IRRF S/ NFS-E 9994 - COMP.: 03/2023</t>
  </si>
  <si>
    <t>IRRF 3280 - S/ NFS-e 03/2023</t>
  </si>
  <si>
    <t>PAGAMENTO DE IRRF S/ NFS-E 10335 - COMP.: 03/2023</t>
  </si>
  <si>
    <t>ICMS DIFAL NORMAL - 03/2023</t>
  </si>
  <si>
    <t>ICMS NORMAL - 03/2023</t>
  </si>
  <si>
    <t>ICMS NORMAL - SOBRE A NFE DE SAIDA - COMP.: 03/2023</t>
  </si>
  <si>
    <t>NFS-e 855452</t>
  </si>
  <si>
    <t>NFS-E 31472225 - VALE REFEICAO PARA COLABORADORES - NRO PEDIDO.: 23.31472225 - COMP.: 05/2023</t>
  </si>
  <si>
    <t>FAT 6884</t>
  </si>
  <si>
    <t>FAT 857</t>
  </si>
  <si>
    <t>RODOGREEN – FATURA 857 + CT-ES 12288, 12271, 12284, 12297, 12283, 12269, 12268, 12273, 12281, 12267, 12260, 12258, 12255, 12294, 12300, 12275, 12295, 12289, 12256, 12259, 12276, 12270, 12286, 12254, 12296, 12257, 12272, 12298, 12277, 12278, 12266, 12279, 12302, 12301, 12253, 12264, 12287 / PED 1924 00-21-00 ANDRE TRIPOLONI FAZENDA FORTALEZA RG / PED 2260 00-21-00 VALDIR ROQUE JACOBOWSKI E OUTROS FAZENDA SANTA LUZIA VII</t>
  </si>
  <si>
    <t>NFS-E 14112</t>
  </si>
  <si>
    <t>NFS-E 14112 - HONORARIO DE PROCESSO ALTERACAO CONTRATUAL - MUDANCA DE ENDERECO</t>
  </si>
  <si>
    <t>NFS-e 101</t>
  </si>
  <si>
    <t xml:space="preserve">NFS-E 101 - AUTORIZADO PIX NA CONTA DO ANDERSON PAIXAO POR ELE MESMO  </t>
  </si>
  <si>
    <t>DREYMOOR BRASIL COMERCIO DE FERTILIZANTES LTDA</t>
  </si>
  <si>
    <t>301/396</t>
  </si>
  <si>
    <t>Ref. Pagto. Parcial de DREYMOOR BRASIL COMERCIO DE FERTILIZANTES LTDA</t>
  </si>
  <si>
    <t>NFS-E 2003 (MV MANTA PENYEZ)</t>
  </si>
  <si>
    <t>NFS-E 2003 SERVIÇO DE ENVASE DE BAGS PRODUTO CLORETO - NAVIO MANTA PENYEZ - QUANTIDADE: 87,000
VAOR P/ UNID R 34,00</t>
  </si>
  <si>
    <t>NFS-E 2004 ( MV MANTA PENYEZ)</t>
  </si>
  <si>
    <t>NFS-E 2004 ( MV MANTA PENYEZ) - SERVICO DE ENVASE DE BAGS - PRODUTO CLORETO - NAVIO MANTA PENYEZ QUANTIDADE: 165,000 VAOR P/ UNID_ 34,00</t>
  </si>
  <si>
    <t>FAT 6989</t>
  </si>
  <si>
    <t>FAT 6990</t>
  </si>
  <si>
    <t>FAT 6991</t>
  </si>
  <si>
    <t>FAT 6992</t>
  </si>
  <si>
    <t>FAT 6993</t>
  </si>
  <si>
    <t>FAT 6994</t>
  </si>
  <si>
    <t>FAT 21120</t>
  </si>
  <si>
    <t>FATURA 21120 + CT-E 296081 / PED 2285 UREIA ADAIR VENDRUSCOLO FAZENDA SÃO VICENTE</t>
  </si>
  <si>
    <t>FAT 21121</t>
  </si>
  <si>
    <t>FATURA 21121 + CT-E 296053 / PED 2284 KCL WILLIAN PAULO MARTELLI FAZENDA REUNIDAS PRIMAVERA</t>
  </si>
  <si>
    <t>FAT 21122</t>
  </si>
  <si>
    <t>FATURA 21122 + CT-ES 2463, 2464, 2466, 2467, 2468 / PED 2285 UREIA ADAIR VENDRUSCOLO FAZENDA SÃO VICENTE</t>
  </si>
  <si>
    <t>3080/001</t>
  </si>
  <si>
    <t>NF 3080 - DESPESA COM BIG BAG</t>
  </si>
  <si>
    <t>IPTU - 102309904</t>
  </si>
  <si>
    <t>IPTU - Imposto Predial e Territorial Urbano</t>
  </si>
  <si>
    <t>IPTU - N. DA GUIA 102309904 - IPTU COTA UNICA BARRACAO 1-2 QUADRA 02 LOTE 10 - BARRACAO QD.02 LT.10 COTA UNICA R$ 72.95</t>
  </si>
  <si>
    <t>IPTU - 102310575</t>
  </si>
  <si>
    <t>IPTU - N. DA GUIA 102310575 - IPTU COTA UNICA BARRACAO 2-2 QUADRA 02 LOTE 11 - BARRACAO QD.02 LT.11 COTA UNICA R$ 79.59</t>
  </si>
  <si>
    <t>NFS-E 14108 (Plantefertil)</t>
  </si>
  <si>
    <t>NFS-E 14108 - MANUTENCAO DO SISTEMA CONTABIL -  COMPETENCIA 04/2023 - PLANTEFERTIL</t>
  </si>
  <si>
    <t>NFS-E 202300000000354</t>
  </si>
  <si>
    <t>NFS-E 202300000000354 - TARIFA DE POUSO</t>
  </si>
  <si>
    <t>Nº DA CONTA: 0419368287 - NF - 21278555/04/2023 - COMP.: 04/2023 - PERIODO: 02/03/2023 A 01/04/2023</t>
  </si>
  <si>
    <t>AZ ZPORT CAMBIO PRONTO TRAVADO 5,0765  - REF. Á R$ 330.000,00 COMO ADIANTAMENTO DE 50% DO FRETE 1500,00T DE KCL. R$220,00/TON. OS OUTROS 50% APOS A FINALIZACAO DO CARREGAMENTO.</t>
  </si>
  <si>
    <t>FAT 21164</t>
  </si>
  <si>
    <t>FATURA 21164 + CT-E 296131 / PED 2285 UREIA ADAIR VENDRUSCOLO FAZENDA SÃO VICENTE</t>
  </si>
  <si>
    <t>NF 45748/001</t>
  </si>
  <si>
    <t>NF 45748 - DESPESAS COM COMBUSTIVEL AERONAVE</t>
  </si>
  <si>
    <t>FAT 7026</t>
  </si>
  <si>
    <t>LFX – FATURA 7026 + CT-ES 20053, 20052, 20063, 20057, 20054 – R$15.120,00 2ª PERNA PED. KCL FAZENDA SAVANA/ FAZENDO ALVORADA</t>
  </si>
  <si>
    <t>FAT 7018</t>
  </si>
  <si>
    <t>LFX – FATURA 7018 + CT-E 18047 – R$10.800,00 – 2ª PERNA PROD. ENXOFRE BENTONITA CLIENTE FAZENDA SAO JUDAS TADEU</t>
  </si>
  <si>
    <t>FAT 7024</t>
  </si>
  <si>
    <t>LFX – FATURA 7024 + CT-E 960 – R$2.720,00 – MS - KCL FAZENDO IVANILDO</t>
  </si>
  <si>
    <t>FAT 7025</t>
  </si>
  <si>
    <t>LFX – FATURA 7025 + CT-ES 957, 958, 959 – R$15.150,00 – GO - KCL CLIENTES FAZENDO DOS ANDRADE</t>
  </si>
  <si>
    <t>FAT 21237</t>
  </si>
  <si>
    <t>RDM – FATURA 21237 + CT-E 296231 - 2284 KCL WILLIAN PAULO MARTELLI FAZENDA REUNIDAS PRIMAVERA -</t>
  </si>
  <si>
    <t>S/ NF – 04/2023 – FORNECEDOR: LETICIA F. BRITES – REF. LIMPEZA DO ESCRITORIO</t>
  </si>
  <si>
    <t>300/4733</t>
  </si>
  <si>
    <t>PAGAMENTO 300/4733 - REF. COMPRA 300 - BIG BAG (COM BAG NOVAFERTIL E SERVICO INTERFERTIL) -FOB SFS -PGTO: 30/04 COM CAMBIO TELA - 2.301 RODRIGO BERTOLLO/SEDIANE ZENAR</t>
  </si>
  <si>
    <t>CSLL - 03/2023</t>
  </si>
  <si>
    <t>IMPOSTOS (IRPJ E CSLL)</t>
  </si>
  <si>
    <t>PAGAMENTO GUIA DE CSLL - COMP. 03/2023 - PERIODO DE APURACAO: 31/03/2023 - COD. DA RECEITA 2484</t>
  </si>
  <si>
    <t>IRPJ - 03/2023</t>
  </si>
  <si>
    <t>PAGAMENTO GUIA DE IRPJ - COMP. 03/2023 - PERIODO DE APURACAO: 31/03/2023 - COD. RECEITA 2362</t>
  </si>
  <si>
    <t>APOLICE N. 2201054490 (MV CITRINE)</t>
  </si>
  <si>
    <t>SEGUROS (IMPORT)</t>
  </si>
  <si>
    <t>REEMBOLSO DE VIAGEM A CUIABA - PERIODO 25/04 A 27/04/2023  - UBER: 164,49 ALIMENTACAO: 197,64</t>
  </si>
  <si>
    <t>Reemb. Pacote Microsofit</t>
  </si>
  <si>
    <t>REEMBOLSO REF. PACOTE DA MICRESOFT NOTEBOOK BRUNA</t>
  </si>
  <si>
    <t>FAT - 5267126 (INFRAERO)</t>
  </si>
  <si>
    <t>FAT 5267126 - TARIFA DE VOO INFRAERO - COMP.: 03/2023</t>
  </si>
  <si>
    <t>VT - 05/2023</t>
  </si>
  <si>
    <t>DESPESA COM VALE TRANSPORTE - COMP.: 05/2023</t>
  </si>
  <si>
    <t>FOLHA - 04/2023</t>
  </si>
  <si>
    <t>ORDENADOS E SALARIOS - COMP. 04/2023</t>
  </si>
  <si>
    <t>FOLHA-04/2023</t>
  </si>
  <si>
    <t>PRO-LABORE - 04/2023</t>
  </si>
  <si>
    <t>PRO-LABORE - COMP. 04/2023</t>
  </si>
  <si>
    <t>REEMB-04/2023</t>
  </si>
  <si>
    <t>REEMBOLSO REF. DESPESA COM TELEFONE/INTERNET - COMP. 05/2023</t>
  </si>
  <si>
    <t>FOLHA- 04/2023</t>
  </si>
  <si>
    <t>REEMB - FOLHA - 04/2023</t>
  </si>
  <si>
    <t>DIFERENCA REF ORDENADOS E SALARIOS – COMP. 04/2023</t>
  </si>
  <si>
    <t>ORDENADOS E SALARIOS - COMP.: 04/2023</t>
  </si>
  <si>
    <t>NF1090635 (C. CREDITO)</t>
  </si>
  <si>
    <t>NF 1090635 (C. CREDITO) - FORNECEDOR: ATACADAO S.A. - CARTAO DE CREDITO BB ANDERSON</t>
  </si>
  <si>
    <t>NF1632 (C. CREDITO)</t>
  </si>
  <si>
    <t>NF1632 (C. CREDITO) - FORNECEDOR: COMERCIAL AMAZONIA 04 DE PETROLEO EIRELI - CARTAO DE CREDITO BB ANDERSON</t>
  </si>
  <si>
    <t>NF23161(C. CREDITO)</t>
  </si>
  <si>
    <t>NF 23161(C. CREDITO) - DESPESA COM COMBUSTIVEL - FORNECEDOR: COMERCIAL AMAZONIA 11 DE PETROLEO EIREILI_AMAZONIA 11 CUIABA BR - CARTAO DE CREDITO B.B ANDERSON</t>
  </si>
  <si>
    <t>NF23521 (C. CREDITO)</t>
  </si>
  <si>
    <t>NF 23521 (C. CREDITO) - FORNECEDOR: COMERCIAL AMAZONIA 11 DE PETROLEO EIRELI - CARTAO DE CREDITO BB ANDERSON</t>
  </si>
  <si>
    <t>NFC-e 000.012.429 (C. CREDITO)</t>
  </si>
  <si>
    <t>NFC-E 000.012.429 (C. CREDITO) - FORNECEDOR: D LIMAS DISTRIBUIDORA LTDA - D'LIMAS GAS LTDA_DLIMAS GAS CUIABA BR - CARTAO DE CREDITO BB ANDERSON</t>
  </si>
  <si>
    <t>S/ NF - C. CREDITO - 13042023</t>
  </si>
  <si>
    <t>S/ NF - C. CREDITO - 13042023 - FORNECEDOR: TOP CAR LAVA JATO ALVORADA CUIABA BR - CARTAO DE CREDITO BB ANDERSON</t>
  </si>
  <si>
    <t>CHURRASCARIA RENASCENCA LTDA</t>
  </si>
  <si>
    <t>277/001 (C. CREDITO)</t>
  </si>
  <si>
    <t>NF 277 (C. CREDITO) - DESPESA COM REFEICAO - FORNECEDOR: CHURRASCARIA RENASCENCIA LTDA_CHURRASCARIA RENASCENC LUCAS DO RIO BR - CARTAO DE CREDITO BB APOENA</t>
  </si>
  <si>
    <t>COMERCIAL AMAZONIA 06 DE PETROLEO EIRELI</t>
  </si>
  <si>
    <t>NF11479</t>
  </si>
  <si>
    <t>NF 11479 - DESPESA COM COMBUSTIVEL (C. CREDITO)</t>
  </si>
  <si>
    <t>NF10469</t>
  </si>
  <si>
    <t>NF10469 - DESP COM COMBUSTIVEL (C. CREDITO APOENA)</t>
  </si>
  <si>
    <t>NF10653 (C. CREDITO)</t>
  </si>
  <si>
    <t>NF 10653 (C. CREDITO) - DESP. COM COMBUSTIVEL - FORNECEDOR: COMERCIAL AMAZONIA DE PETROLEO EIRELI_AMAZONIA 13 CUIABA BR - CARTAO DE CREDITO BB APOENA</t>
  </si>
  <si>
    <t>DEVILLE HOTEIS E TURISMO LTDA</t>
  </si>
  <si>
    <t>NFC-e 67071 (C. CREDITO)</t>
  </si>
  <si>
    <t>NFC-E 67071 (C. CREDITO) - FORNECEDOR: DEVILLE HOTEIS E TURISMO LTDA_DEVILLE HOTEIS E TURIS CAMPO GRANDE BR - CARTAO DE CREDITO BB APOENA</t>
  </si>
  <si>
    <t>NFC-e 67072 (C. CREDITO)</t>
  </si>
  <si>
    <t>NFC-E 67072 (C. CREDITO) - FORNECEDOR: DEVILLE HOTEIS E TURISMO LTDA_DEVILLE HOTEIS E TURIS CAMPO GRANDE BR - CARTAO DE CREDITO BB APOENA</t>
  </si>
  <si>
    <t>NFS-e 00232056 (C. CREDITO)</t>
  </si>
  <si>
    <t>NFS-E 00232056 (C. CREDITO) - FORNECEDOR: DEVILLE HOTEIS E TURIS CAMPO GRANDE BR - CARTAO DE CREDITO BB APOENA</t>
  </si>
  <si>
    <t>NFC-e 000.602.092 (C. CREDITO)</t>
  </si>
  <si>
    <t>NFC-E 000.602.092 (C. CREDITO) - FORNECEDOR: ROTA AEROPORTO COMERCIO DE COMBUSTIVEIS LTDA_ROTA AEROPORTO SAO JOSE DOS BR - CARTAO DE CREDITO BB APOENA</t>
  </si>
  <si>
    <t>NFC-e 000000537 (C. CREDITO)</t>
  </si>
  <si>
    <t>NFC-E 000000537 (C. CREDITO) - FORNECEDOR: SABINOS RESTAURANTE_SABINOS CHURRASCARIA JACIARA BR - CARTAO DE CREDITO BB APOENA</t>
  </si>
  <si>
    <t>NFC-e 030632 (C. CREDITO)</t>
  </si>
  <si>
    <t>NFC-E 030632 (C. CREDITO) - FORNECEDOR: RESTAURANTE IRMAOS CARMEZIM LTDA EPP_DANUBIO AZUL PARANAGUA BR - CARTAO DE CREDITO BB APOENA</t>
  </si>
  <si>
    <t>NFC-e 1740083 (C. CREDITO)</t>
  </si>
  <si>
    <t>NFC-E 1740083 (C. CREDITO) - FORNECEDOR: POSTO MARU S.A._MARU5 SAO JOSE DOS BR - CARTAO DE CREDITO BB APOENA</t>
  </si>
  <si>
    <t>S/ NF C. CREDITO - 08042023</t>
  </si>
  <si>
    <t>S/ NF C. CREDITO - 08042023 - FORNECEDOR: LOCALIZA RENT A CAR SA_LOCALIZA RAC MTZAL0 BELO HORIZONT BR - CARTAO DE CREDITO BB APOENA</t>
  </si>
  <si>
    <t>S/ NF C. CREDITO - 17042023</t>
  </si>
  <si>
    <t>S/ NF C. CREDITO - 17042023 - FORNECEDOR: LOCALIZA RENT A CAR SA_LOCALIZA RAC AACWB0 SAO JOSE DOS BR - CARTAO DE CREDITO BB APOENA</t>
  </si>
  <si>
    <t>S/ NF C. CREDITO - 30032023</t>
  </si>
  <si>
    <t>S/ NF C. CREDITO - 30032023 - FORNECEDOR: DEVILLE HOTEIS E TURIS CAMPO GRANDE BR - CARTAO DE CREDITO BB APOENA (LIGUEI NO HOTEL E ELES NÃO TEM NFS-E DESTE VALOR APENAS A OUTRA NFS-E DO DIA 24.03.2023)</t>
  </si>
  <si>
    <t>ISAMAR COMERCIO DE COMBUSTIVEIS E LUBRIFICANTES LTDA</t>
  </si>
  <si>
    <t>NF201931 (C. CREDITO)</t>
  </si>
  <si>
    <t>NF 201931 (C. CREDITO) - DESPESA COM COMBUSTIVEL - FORNECEDOR: ISAMAR COMERCIO DE COMBUSTIVEIS E LUBRIFICANTES LTDA_AUTO POSTO PARAISO SORRISO BR  - CARTAO DE CREDITO BB APOENA</t>
  </si>
  <si>
    <t>COMP 10042023 (C. CREDITO)</t>
  </si>
  <si>
    <t>COMP 10042023 (C. CREDITO) - FORNECEDOR: ARI CAPAS ATACADO &amp; VAREJO - CAPAS PARA CELULARES, TABLETS E PELICULAS EM GERAL BOX 509_ARY CAPAS CUIABA - VINICIUS</t>
  </si>
  <si>
    <t>NFC-e 000.644.136 (C. CREDITO)</t>
  </si>
  <si>
    <t>NFC-E 000.644.136 (C. CREDITO) - FORNECEDOR: PIM PAO ALIMENTOS LTDA_PANIFICADORA E CONFEIT SORRISO - VINICIUS</t>
  </si>
  <si>
    <t>NFC-e 000081622 (C. CREDITO)</t>
  </si>
  <si>
    <t>NFC-E 000081622 (C. CREDITO) - FORNECEDOR: SEVEN ADMINISTRAÇÃO E PARTICIPACAO LTDA_NOVOTEL CAMPO GRANDE CAMPO GRANDE BR - VINICIUS</t>
  </si>
  <si>
    <t>NFC-e 000081640 (C. CREDITO)</t>
  </si>
  <si>
    <t>NFC-E 000081640 (C. CREDITO) - FORNECEDOR: SEVEN ADMINISTRACAO E PARTICIPACAO LTDA_NOVOTEL CAMPO GRANDE CAMPO GRANDE BR - VINICIUS</t>
  </si>
  <si>
    <t>NFC-e 000642503/PED 766 (C. CREDITO)</t>
  </si>
  <si>
    <t>NFC-E 000642503/PED 766 (C. CREDITO) - FORNECEDOR: BURGER KING - BK BRASIL OPERACAO E ASSESSORIA A RESTAURANTES S.A_IFD IFOOD OSASCO BR (NA NFC-E 000642503 NAO SAIU O VALOR DE R$ 0,99 REFERENTE TAXA DE SERVICO DO IFOOD; SOMENTE NO PEDIDO 766 SAIU DETALHAMENTO DO PAGAMENTO) - VINICIUS</t>
  </si>
  <si>
    <t>NFC-e 189876 (C. CREDITO)</t>
  </si>
  <si>
    <t>NFC-E 189876 (C. CREDITO) - FORNECEDOR: GIRUS MERCANTIL LTDA_SUPERMERCADO BIG LAR VARZEA GRANDE - VINICIUS</t>
  </si>
  <si>
    <t>NFC-e 260285 (C. CREDITO)</t>
  </si>
  <si>
    <t>NFC-E 260285 (C. CREDITO) - FORNECEDOR: GIRUS MERCANTIL LTDA_SUPERMERCADO BIG LAR CUIABA - VINICIUS</t>
  </si>
  <si>
    <t>NFC-e 28035 (C. CREDITO)</t>
  </si>
  <si>
    <t>NFC-E 28035 (C. CREDITO) - FORNCEDOR: CHURRASCARIA E PIZZARIA BEZERRO DE OURO LTDA EPP_CHURRASC B DE OURO LTDA CAMPO GRANDE - VINICIUS</t>
  </si>
  <si>
    <t>NFC-e 2869 (C. CREDITO)</t>
  </si>
  <si>
    <t>NFC-E 2869 (C. CREDITO) - FORNECEDOR: CHURRASCARIA PICANHA DOURADA_JOSE RENY HARTMANN NET VARZEA GRANDE - VINICIUS</t>
  </si>
  <si>
    <t>NFC-e 35635 (C. CREDITO)</t>
  </si>
  <si>
    <t>NFC-E 35635 (C. CREDITO) - FORNECEDOR: CAROLINA MIYUKI KUROSE ME_CAROLINA MIYUKI KUROS CAMPO GRANDE - VINICIUS</t>
  </si>
  <si>
    <t>NFC-e 7758 (C. CREDITO)</t>
  </si>
  <si>
    <t>NFC-E 7758 (C. CREDITO) - FORNECEDOR: DEVILLE HOTEIS E TURISMO LTDA_DEVILLE HOTEIS E TURIS CAMPO GRANDE BR - VINICIUS</t>
  </si>
  <si>
    <t>NFC-e 8069 (C. CREDITO)</t>
  </si>
  <si>
    <t>NFC-E 8069 (C. CREDITO) - FORNECEDOR: DEVILLE HOTEIS E TURISMO LTDA_DEVILLE HOTEIS E TURIS CAMPO GRANDE - VINICIUS</t>
  </si>
  <si>
    <t>PED 2826 (C. CREDITO)</t>
  </si>
  <si>
    <t>PED 2826 (C. CREDITO) - FORNECEDOR: JAPIDINHO - VARZEA GRANDE_IFOOD IFD JAPIDINHO SAO PAULO BR - VINICIUS</t>
  </si>
  <si>
    <t>PED 3483 (C. CREDITO)</t>
  </si>
  <si>
    <t>PED 3483 (C. CREDITO) - FORNECEDOR: VILLAGE_IFOOD IFD VILLAGE T SAO PAULO BR</t>
  </si>
  <si>
    <t>PED 574 (C. CREDITO)</t>
  </si>
  <si>
    <t>PED 574 (C. CREDITO) - FORNECEDOR: LA CASA DA MARMITA_IFOOD IFD LA CASA D SAO PAULO - VINICIUS</t>
  </si>
  <si>
    <t>PED 6568 (C. CREDITO)</t>
  </si>
  <si>
    <t>PED 6568 (C. CREDITO) - FORNECEDOR: MCDONALD'S MATO GROSSO_IFOOD IFD MCDONALDS SAO PAULO - VINICIUS</t>
  </si>
  <si>
    <t>PED 8186 (C. CREDITO)</t>
  </si>
  <si>
    <t>PED 8186 (C. CREDITO) - FORNECEDOR: RESTAURANTE BOM GOSTO CENTRO_IFOOD RESTAURANTE B VILA YARA OSA - VINICIUS</t>
  </si>
  <si>
    <t>PED 8330 (C. CREDITO)</t>
  </si>
  <si>
    <t>PED 8330 (C. CREDITO) - FORNECEDOR: BURGER KING - RONDONOPOLIS_IFOOD IFD BURGER KI SAO PAULO - VINICIUS</t>
  </si>
  <si>
    <t>PED 9518 (C. CREDITO)</t>
  </si>
  <si>
    <t>PED 9518 (C. CREDITO) - FORNECEDOR: RESTAURANTE DO PAI_IFOOD IFD RESTAURAN SAO PAULO - VINICIUS</t>
  </si>
  <si>
    <t>REC 13042023 (C. CREDITO)</t>
  </si>
  <si>
    <t>REC 13042023 (C. CREDITO) - FORNECEDOR: ANDERSON SCHMIDT - SCHMIDT TRANSPORTES_ANDERSONLUCAS RONDONOPOLIS - VINICIUS</t>
  </si>
  <si>
    <t>REC 13042023 (C. CREDITO) - FORNECEDOR: UBER_UBER UBER TRIP HELP UBSAO PAULO - VINICIUS</t>
  </si>
  <si>
    <t>REC 14032023 (C. CREDITO)</t>
  </si>
  <si>
    <t>REC 14032023 (C. CREDITO) - FORNECEDOR: UBER_UBER UBER TRIP HELP UBSAO PAULO - VINICIUS</t>
  </si>
  <si>
    <t>REC 24032023 (C. CREDITO)</t>
  </si>
  <si>
    <t>REC 24032023 (C. CREDITO) - FORNECEDOR: UBER_UBER UBER TRIP HELP UBSAO PAULO - VINICIUS</t>
  </si>
  <si>
    <t>REC 4095 (C. CREDITO)</t>
  </si>
  <si>
    <t>REC 4095 (C. CREDITO) - FORNECEDOR: VANDO TEIXEIRA TAXI_ALAN TAXI SORRISO - VINICIUS</t>
  </si>
  <si>
    <t>FRIGO DE OLIVEIRA E SANTOS LTDA</t>
  </si>
  <si>
    <t>7732/001 (C. CREDITO)</t>
  </si>
  <si>
    <t>NF 7732 - PLACA ALUMINIO GRAV. 3X2,3CM (C. CRED VINICIUS) - FORNECEDOR: FRIGO DE OLIVEIRA E SANTOS LTDA - VARZEA GRANDE PLACAS COMUNICACAO VISUAL_VARZEA GRANDE PLACAS VARZEA GRANDE - VINICIUS</t>
  </si>
  <si>
    <t>NF273515 (C. CREDITO)</t>
  </si>
  <si>
    <t>NF 273515 (C. CREDITO) - DESPESA COM REFEICAO_CARTAO VINICIUS</t>
  </si>
  <si>
    <t>S. E. DOS SANTOS EGIDIO LTDA</t>
  </si>
  <si>
    <t>NFC-e 000.000.906 (C. CREDITO)</t>
  </si>
  <si>
    <t>NFC-E 000.000.906 (C. CREDITO) - FORNECEDOR: S. E. DOS SANTOS EGIDIO LTDA - LOUNGE E BAR CIDADE JARDIM_MARIADEPAULAALVES SORRISO - VINICIUS</t>
  </si>
  <si>
    <t>NFS-e 00274105 (C. CREDITO)</t>
  </si>
  <si>
    <t>NFS-E 00274105 (C. CREDITO) - FORNECEDOR: SEVEN - ADMINISTRACAO E PARTICIPACAO LTDA_NOVOTEL CAMPO GRANDE CAMPO GRANDE BR - VINICIUS</t>
  </si>
  <si>
    <t>254/5517</t>
  </si>
  <si>
    <t>PAGAMENTO PC 254/5517  FOB SANTARÉM - PEDIDO DE KCL 200,000T  $560,00 UN TX 5,0007 PEDIDO 2096 PAULO</t>
  </si>
  <si>
    <t>241/40629/ 29095</t>
  </si>
  <si>
    <t>PAGAMENTO PC. 241/40629/29095 - DE SSP 350T PTAX 5,0007</t>
  </si>
  <si>
    <t>FLY PARTS MANUTENCAO AERONAUTICA LTDA</t>
  </si>
  <si>
    <t>1166/001</t>
  </si>
  <si>
    <t>1166/001 - FLY PARTS MANUTENCAO AERONAUTICA LTDA</t>
  </si>
  <si>
    <t>1167/001</t>
  </si>
  <si>
    <t>1167/001 - FLY PARTS MANUTENCAO AERONAUTICA LTDA</t>
  </si>
  <si>
    <t>NFS-E 1549</t>
  </si>
  <si>
    <t>NFS-E 1549 - SERVICOS REALIZADOS PARA A AERONAVE MODELO EMB-810D PREFIXO PT-VNZ:
REVISAO GERAL UNID. CONT. COMBUSTIVEL TCM UNID. CONT. DE COMBUSTIVEL 640563 PN:640563-6 NS:G259028A. ORDEM DE SERVICO: A0832/23(PT-VNZ)</t>
  </si>
  <si>
    <t>305/PR0700</t>
  </si>
  <si>
    <t>PAGAMENTO DE PRODUTO - PC  305/PR0700 VALOR: R$ 1.986,57 / TON (REF. 395,00US X 5,0293)</t>
  </si>
  <si>
    <t>FAT 7093</t>
  </si>
  <si>
    <t>FATURA 7093 + CT-ES 969, 970 / PED 2146 KCL HEBERTON JOSE ANDRADE FAZENDA SANTANA DA BOA VISTA / PED 2147 KCL CELSO REINO DE ANDRADE FILHO FAZENDA SANTO ANTONIO</t>
  </si>
  <si>
    <t>FAT 7094</t>
  </si>
  <si>
    <t>FATURA 7094 + CT-E 961 / PED 2143 KCL CELSO REINO DE ANDRADE FILHO FAZENDA ALVORADA</t>
  </si>
  <si>
    <t>FAT 7095</t>
  </si>
  <si>
    <t>FATURA 7095 + CT-ES 20066, 20067, 20068, 20093 / PED 2142 KCL HEBERTON JOSE ANDRADE FAZENDA SAVANA / PED 2143 KCL CELSO REINO DE ANDRADE FILHO FAZENDA ALVORADA</t>
  </si>
  <si>
    <t>FAT 21323</t>
  </si>
  <si>
    <t>FATURA 21323 + CT-ES 296499, 296501, 296503 / PED 2285 UREIA ADAIR VENDRUSCOLO FAZENDA SÃO VICENTE</t>
  </si>
  <si>
    <t>NFS-e 7</t>
  </si>
  <si>
    <t>NFS-E 7 - SERV. DE APOIO ADMINISTRATIVO</t>
  </si>
  <si>
    <t>GOIAS MANUTENCAO DE AERONAVES LTDA</t>
  </si>
  <si>
    <t>FAT 810760</t>
  </si>
  <si>
    <t>FAT 810760 (REF. MONTAGEM/TESTE DE 1 KIT DE MANGUEIRAS) - SERVICO DE NMANUTENCAO NA AERONAVE PT-VNZ CONFORME O.S 117/2023</t>
  </si>
  <si>
    <t>NFS-e 202300000000023</t>
  </si>
  <si>
    <t>NFS-E 202300000000023 / SERVICO REFERENTE ATENDIMENTOS DE 2 PERNOITES DA AERONAVE EM RONDONOPOLIS EM ABRIL/2023.</t>
  </si>
  <si>
    <t>NFS-E 3811 ( MV CMA CGM COLUMBIA)</t>
  </si>
  <si>
    <t>NFS-E 3811 - TRANSPORTE INTERNO DO CONTAINER CHEIO E VAZIO - 20 CONTEINERES: R 22.000,00
REFERENTE AO PERIODO DE 13/04/2023, D.I: 23/0687642-7.</t>
  </si>
  <si>
    <t>NFS-e 2723</t>
  </si>
  <si>
    <t>NFS-E 2723 - HONORARIO CONTABIL - COMP.:  04/2023</t>
  </si>
  <si>
    <t>REF. UC 6/2744284-7 - CONTA ENERGIA ESCRITORIO CUIABA - SALA 07 - NF 004.761.911 - MATRICULA 2744284-2023-3-1</t>
  </si>
  <si>
    <t>FGTS- 04/2023</t>
  </si>
  <si>
    <t>GUIA DE IMPOSTO - FOLHA E ENCARGOS 04/2023</t>
  </si>
  <si>
    <t>10132/001</t>
  </si>
  <si>
    <t>NF 10132 / DESP. COM PECAS PARA AERONAVE - (LANÇADO NF 10132 EM 3 PARTES QUE TOTALIZA O VALOR DE R$ 5.497,73)</t>
  </si>
  <si>
    <t>10132/002</t>
  </si>
  <si>
    <t>10132/003</t>
  </si>
  <si>
    <t>45779/001</t>
  </si>
  <si>
    <t>NF 45779 - DESP COM COMB DA AERONAVE</t>
  </si>
  <si>
    <t>45783/001</t>
  </si>
  <si>
    <t>NF 45783 - DESP COM COMB DA AERONAVE</t>
  </si>
  <si>
    <t>BOL 0001660466</t>
  </si>
  <si>
    <t>BOL 0001660466 - DESPESAS ALUGUEL SALAS MT (05 - 06 - 07) - COMP. 05/2023</t>
  </si>
  <si>
    <t>NFS-e 10412</t>
  </si>
  <si>
    <t>NFS-E 10412 - REF HONORARIOS CONTABEIS COMP. 04/2023</t>
  </si>
  <si>
    <t>TOKIO MARINE SEGURADORA S.A.</t>
  </si>
  <si>
    <t>APOL 02299561</t>
  </si>
  <si>
    <t>APOLICE 02299561 - SEGURO HILUX LUCIANO</t>
  </si>
  <si>
    <t>PAGAMENTO PED. 301 KCL 60% FOB SFS – AZ ZPORT CAMBIO PRONTO (TELA *) *TRAVADO 5,0765 - U 425,00/T + R$ 220,00/T FRETE = R$ 2.377,5125/T)  CARREGAMENTO: TRANSMISSAO DE POSSE APÓS PGTO</t>
  </si>
  <si>
    <t>302/1534</t>
  </si>
  <si>
    <t>PAGAMENTO REF. COMPRA 302 MAP 11-52 FOB RONDONÓPOLIS (ARMAZÉM NOVATEX) ** TRANSMISSÃO DE PROPRIEDADE** CAMBIO 5,0385. PED. CLIENTE GUSTAVO PICCOLI 2314</t>
  </si>
  <si>
    <t>DL - 05/2023</t>
  </si>
  <si>
    <t>30291/001</t>
  </si>
  <si>
    <t>NF 30291 - DESPESA COM COMBUSTIVEL AERONAVE</t>
  </si>
  <si>
    <t>306/12521</t>
  </si>
  <si>
    <t>REF. COMPRA 306 KCL 60 % FOB SFS – EXTRACARGO PGTO ATÉ 05/05 COM CAMBIO 4,9900/PEDIDO CLIENTE COMIGO 2322 - PEDIDO DESMEMBRADO PARA 318 (-215 TONS).</t>
  </si>
  <si>
    <t>318/12521</t>
  </si>
  <si>
    <t>PED. 318/12521 - REF. COMPRA 318 215T DESMB PC 306</t>
  </si>
  <si>
    <t>FAT 7110</t>
  </si>
  <si>
    <t>FATURA 7110 + CT-ES 18076, 18077 / PED 2262 NP 10-45 ADAIR VENDRUSCOLO FAZENDA SÃO VICENTE</t>
  </si>
  <si>
    <t>FAT 7111</t>
  </si>
  <si>
    <t>FATURA 7111 + CT-ES 983, 980, 977, 982, 978 / PED 2144 KCL HEBERTON JOSE ANDRADE ESTÂNCIA ESTANCIA ETANER / ARIVAL ZARDO / PED 2146 KCL HEBERTON JOSE ANDRADE FAZENDA SANTANA DA BOA VISTA / PED 2147 KCL CELSO REINO DE ANDRADE FILHO FAZENDA SANTO ANTONIO</t>
  </si>
  <si>
    <t>FAT 7112</t>
  </si>
  <si>
    <t>FATURA 7112 + CT-E 20109 / PED 2313 MAP 12-61 ALEXANDRE AUGUSTIN E OUTRO EM RECUPERAÇÃO JUDICIAL FAZENDA TORRE I</t>
  </si>
  <si>
    <t>FAT 7113</t>
  </si>
  <si>
    <t>FATURA 7113 + CT-ES 10579, 10575, 10578 / PED 2275 KCL ARILTON CESAR RIEDI FAZENDA SAO JOSE</t>
  </si>
  <si>
    <t>KI - AVIONICS ELETRONICA LTDA</t>
  </si>
  <si>
    <t>NF9736 (C. CREDITO)</t>
  </si>
  <si>
    <t>NF 9736 (C. CREDITO) - MANUTENCAO E REPARACAO DE AERONAVES - FORNECEDOR: K-I AVIONICS ELETRONICA LTDA (NFS-E 9378 R$ 580,00 E NF-E 9736 R$ 4.883,56 = TOTAL: 5.463,56. PAGAMENTO SERA FEITO EM DUAS PARTES SENDO: 1º - R$ 04/05/2023 – R$ 2.731,78 E 2º 19/05/2023 – R$ 2.731,78.)</t>
  </si>
  <si>
    <t>BOL 69133 (NOVATEX)</t>
  </si>
  <si>
    <t>BOL 69133 - LOCACAO GALPAO NOVATEX (SERA RESSARCIDO PELA EMPRESA)</t>
  </si>
  <si>
    <t>NFS-E 42</t>
  </si>
  <si>
    <t>NFS-E 42 - ARMAZENAGEM _ CTR 5 MAP 11-52 ARMAZENAGEM 01/04/23 A 30/04/23_ 53,30
CTR 6 SSP ARMAZENAGEM 01/04/23 A 30/04/23_21,00 - CTR 11 KCL 58% ARMAZENAGEM 01/04/23 A 30/04/23 _60,80 CTR 17 MAP PURIFICADO ARMAZENAGEM 11/04/23 A 11/05/23_ 1.320,10 CTR 20 UREIA ARMAZENAGEM 24/03/23 A 24/04/23_ 240,00</t>
  </si>
  <si>
    <t>FAT 871</t>
  </si>
  <si>
    <t>FATURA 871 + CT-ES 12535, 12603, 12605, 12608, 12609, 12610, 12623, 12624, 12656, 12657, 12670, 12671, 12680, 12681, 12688, 12691, 12693, 12694, 12698, 12697, 12699, 12504, 12523, 12531, 12532, 12533, 12534, 12537, 12538, 12550, 12559, 12560, 12536, 12502, 12509, 12503, 12511, 12584, 12655, 12673, 12561, 12662, 12650, 12653, 12658, 12654, 12652, 12651, 12677, 12678, 12684, 12683, 12710, 12709, 12705, 12708, 12707, 12704, 12706, 12702, 12703, 12507, 12505, 12597, 12562, 12585, 12604, 12565, 12566, 12648, 12649, 12634, 12619, 12618, 12570, 12528, 12510, 12527, 12530, 12524, 12638, 12540, 12506, 12581, 12583, 12526, 12525 / 1 E 2 PERNA FAZENDA DA PEDRA, JOSE FALAVINHA, FAZENDA FORTALEZA, F. SAO GABRIEL, F. ZONTA, FAZENDA CHAPADAO, FAZENDA SANTA MARGARIDA</t>
  </si>
  <si>
    <t>SEGURO HILUX (APOENA) - Nº DA PROPOSTA 122888288 / Nº DA APOLICE 5177202371310287901 - PARC. 03/06</t>
  </si>
  <si>
    <t>NFS-E 366</t>
  </si>
  <si>
    <t>NFS-E 366 - SERV. DE SEGURANCA MONITORADA DO BARRACAO - COMP. 01/2023</t>
  </si>
  <si>
    <t>MOTTA E TEIXEIRA PARTS LTDA</t>
  </si>
  <si>
    <t>NF1965</t>
  </si>
  <si>
    <t>PAGAMENTO COM MANUTENCAO DE AERONAVE</t>
  </si>
  <si>
    <t>REEMB 05052023</t>
  </si>
  <si>
    <t>DESPESAS DE VIAGEM PARA LEVAR UMA AMOSTRA DE FERTILIZANTES PARA RONDONOPOLIS..
TBM TEM O VALOR DO PATROCINIO PARA A FEIJOADA DO ROTARY AQUI EM CHAPADAO DO SUL - MS.</t>
  </si>
  <si>
    <t>IPVA - PC RRJ8C68 ARGO CHASSI 9BD358A1NNYL53182 ANO 2023</t>
  </si>
  <si>
    <t>LICEN - PL/RRJ8C68</t>
  </si>
  <si>
    <t>LICENCIAMENTO ANUAL ATE O VENCIMENTO 2023 - PLACA: RRJ8C68 - VEICULO: ARGO</t>
  </si>
  <si>
    <t>S/ NF - 05/2023</t>
  </si>
  <si>
    <t>S/ NF - 05/2023 - FORNECEDOR: ZELI BODENSTEIN HENRIQUE - REF. ALUGUEL BARRACAO DISTRITO INDUSTRIAL - TRANSFERENCIA REALIZADA EM NOME DA FILHA: LETICIA BODENSTEIN HENRIQUE</t>
  </si>
  <si>
    <t>NFS-E 3994 (MV CMA CGM COLUMBIA)</t>
  </si>
  <si>
    <t>NFS-E 3994 - ARMAZENAGEM DE CARGA SOLTA - 298,75 TONELADA: R 4.182,50 REFE. AO PERIODO DE 13/04/2023 A 12/05/2023, D.I: 23/0687642-7</t>
  </si>
  <si>
    <t>NFS-E 3995 (MV CMA CGM COLUMBIA)</t>
  </si>
  <si>
    <t>NFS-E 3995 - DESOVA CONTEINER 40 - 20 CONTEINERES: R 10.000,00 REFERENTE AO PERIODO DE 13/04/2023, D.I: 23/0687642-7</t>
  </si>
  <si>
    <t>BOL 191061</t>
  </si>
  <si>
    <t>BOL 191061 - TAXA CONDOMINIO SALAS MT (05, 06 E 07) - COMP.: 05/2023</t>
  </si>
  <si>
    <t>31375/001</t>
  </si>
  <si>
    <t>NF 31375 - CLAUDIO AEROPECAS E MANUT. AER. LTDA</t>
  </si>
  <si>
    <t>BARRACÃO 02: REF. UC 6/3180415-6 - CONTA ENERGIA BARRACAO QD 02  LT 10 - NF 004.845.150 - MATRICULA 3180415-2023-4-8</t>
  </si>
  <si>
    <t>NFS-E 538761679</t>
  </si>
  <si>
    <t>NFS-E 538761679 - REFERENTE  ESTACIOMANENTO/PEDAGIO_ DEBITO AUTOMATICO SICREDI NOVAFERTIL</t>
  </si>
  <si>
    <t>NFS-e 00603342 (C. CREDITO)</t>
  </si>
  <si>
    <t>NFS-E 00603342 (C. CREDITO) - SERVICO DE ASSINATURA ELETRONICA - REF. PRESTACAO DE SERVICOS DE PROCESSAMENTO DE DADOS, ASSINATURA ELETRONICA DE DOCUMENTOS. CARTAO DE CREDITO SICREDI APOENA</t>
  </si>
  <si>
    <t>NFC-e 146013 (C. CREDITO)</t>
  </si>
  <si>
    <t>NFC-E 146013 (C. CREDITO) - FORNECEDOR: AUTO POSTO SAN MARTIN LTDA - SICREDI LUCIANO</t>
  </si>
  <si>
    <t>S/ NF - C. CREDITO - 04042023</t>
  </si>
  <si>
    <t>S/ NF - C. CREDITO - 04042023 - WE*AFSQ4MBFPERE - FORNECEDOR AZUL LINHAS AEREAS - DESPESA COM PASSAGENS - CARTAO CREDITO SICREDI LUCIANO</t>
  </si>
  <si>
    <t>S/ NF - C. CREDITO - 05042023</t>
  </si>
  <si>
    <t>S/ NF - C. CREDITO - 05042023 - FORNECEDOR: ONBOARD MOBILITY BRASIL LTDA_WIFI ONBOARD - CARTAO DE CREDITO SICREDI LUCIANO</t>
  </si>
  <si>
    <t>S/ NF - C. CREDITO - 09042023</t>
  </si>
  <si>
    <t>S/ NF - C. CREDITO - 09042023 - FORNECEDOR: B PRODUCOES E EVENTOS - CARTAO DE CREDITO SICREDI LUCIANO</t>
  </si>
  <si>
    <t>S/ NF - C. CREDITO - 10042023</t>
  </si>
  <si>
    <t>S/ NF - C. CREDITO - 10042023 - FORNECEDOR: AUTO POSTO MODELO - CARTAO DE CREDITO SICREDI LUCIANO</t>
  </si>
  <si>
    <t>S/ NF - C. CREDITO - 12042023</t>
  </si>
  <si>
    <t>S/ NF - C. CREDITO - 12042023 - FORNECEDOR: PAIAGUAS PALACE HOTEL  - RESERVA: 1199665 - DESPESA COM HOSPEDAGEM - CARTAO DE CREDITO SICREDI APOENA</t>
  </si>
  <si>
    <t>S/ NF - C. CREDITO - 13042023 - FORNECEDOR AZUL LINHAS AEREAS *TFTB2CPEREIR - DESPESAS COM PASSAGENS - CARTAO DE CREDITO SICREDI APOENA</t>
  </si>
  <si>
    <t>S/ NF - C. CREDITO - 14042023</t>
  </si>
  <si>
    <t>S/ NF - C. CREDITO - 14042023 - FORNECEDOR: MOREIRA CASA DE CARNES EIRELI_GONCALVES CASA DE CARNES - CARTAO DE CREDITO SICREDI APOENA</t>
  </si>
  <si>
    <t>S/ NF - C. CREDITO - 160042023</t>
  </si>
  <si>
    <t>S/ NF - C. CREDITO - 160042023 - FORNECEDOR LATAM COMPANHIA AEREA - DESPESAS COM PASSAGENS_CARTAO DE CREDITO SICREDI LUCIANO</t>
  </si>
  <si>
    <t>S/ NF - C. CREDITO - 17042023</t>
  </si>
  <si>
    <t>S/ NF - C. CREDITO - 17042023 - FORNECEDOR: AUTO POSTO MODELO - CARTAO DE CREDITO SICREDI LUCIANO</t>
  </si>
  <si>
    <t>S/ NF - C. CREDITO - 25032023</t>
  </si>
  <si>
    <t>S/ NF - C. CREDITO - 25032023 - FORNECEDOR: AUTO POSTO TERERE LTDA_AUTO POSTO TERERE - CARTAO DE CREDITO SICREDI LUCIANO</t>
  </si>
  <si>
    <t>S/ NF - C.CREDITO 14042023</t>
  </si>
  <si>
    <t>S/ NF - C.CREDITO 14042023 - FORNECEDOR CASA DE CARNE GONCALVES_ DESPESAS COM ALIMENTACAO - C. CREDITO SICREDI APOENA</t>
  </si>
  <si>
    <t>NFS-E 202300000001286 (C.CREDITO)</t>
  </si>
  <si>
    <t>NFS-E 202300000001286 (C.CREDITO) - FORNECEDOR: TRANSAMERICA LUCAS DO RIO VERDE - SCP_HOTEL EMAS - CARTAO DE CREDITO SICREDI LUCIANO</t>
  </si>
  <si>
    <t>S/ NF - C. CREDITO - 29032023</t>
  </si>
  <si>
    <t>S/ NF - C. CREDITO - 29032023 - FORNECEDOR: TRANSAMERICA LUCAS DO RIO VERDE - SCP_HOTEL EMAS - CARTAO DE CREDITO LUCIANO</t>
  </si>
  <si>
    <t>NFS-E 2009 (MV MANTA PENYEZ)</t>
  </si>
  <si>
    <t>PAGAMNENTO ARMAZENAGEM 30 DIAS - PERÍODO 23/04 A 22/05/23 - PRODUTO KCL - NAVIO MANTA PENYEZ
QUANTIDADE ARMAZENADA : 118,356 TONS - VALOR P/ TONS R$ 18,00</t>
  </si>
  <si>
    <t>NFS-E 2010 (MV MANTA PENYEZ)</t>
  </si>
  <si>
    <t>PAGAMENTO - ARMAZENAGEM 30 DIAS - PERÍODO 23/04 A 22/05/23 PRODUTO KCL - NAVIO MANTA PENYEZ
QUANTIDADE ARMAZENADA : 1.737,840 TONS VALOR P/ TONS R$ 18,00</t>
  </si>
  <si>
    <t>NFS-E 2011 ( MV MANTA PENYEZ)</t>
  </si>
  <si>
    <t>PAGAMENTO ARMAZENAGEM 30 DIAS - PERÍODO 23/04 A 22/05/23 - PRODUTO KCL - NAVIO MANTA PENYEZ
QUANTIDADE ARMAZENADA : 225,855 TONS VALOR P/ TONS R$ 18,00.</t>
  </si>
  <si>
    <t>FAT - 7148</t>
  </si>
  <si>
    <t>FATURA 7148 + CT-ES 18092, 18081, 18079, 18094, 18095, 18093, 18096, 18080, 18087, 18083, 18085, 18088, 18084, 18090, 18082, 18089, 18086, 18078 – R$170.268,00 – MT  - 2262 NP 10-45 ADAIR VENDRUSCOLO FAZENDA SÃO VICENTE 2263 NP 10-45 ADAIR VENDRUSCOLO FAZENDA RIO AZUL 2264 NP 10-45 ADAIR VENDRUSCOLO FAZENDA RECANTO</t>
  </si>
  <si>
    <t>FAT - 7149</t>
  </si>
  <si>
    <t>LFX – FATURA 7149 + CT-E 20122 – R$6.720,00 – MT - ANDRE TRIPOLONI FAZENDA FORTALEZA RG</t>
  </si>
  <si>
    <t>FAT - 7150</t>
  </si>
  <si>
    <t>FATURA 7150 + CT-E 987 – R$4.800,00 – MS - 2144 KCL HEBERTON JOSE ANDRADE ESTÂNCIA ESTANCIA ETANER / ARIVAL ZARDO</t>
  </si>
  <si>
    <t>REC - 09052023 PATRIO. UNIAO KART</t>
  </si>
  <si>
    <t>REC - 26052023 - REFERNTE A PATROCINIO - ASSOCIACAO UNIAO KART</t>
  </si>
  <si>
    <t>TX ALVARA LOC. 104133230</t>
  </si>
  <si>
    <t>TAXA DE 2 VIA DO ALVARA NOVAFERTIL MATRIZ 2023 - DOC. 104133230</t>
  </si>
  <si>
    <t>FAT 289467</t>
  </si>
  <si>
    <t>FATURA 289467 + CT-ES 38380, 38381 / 289467 – 1ª PERNA. - 289468 – 2ª PERNA. / PED 2277 00-21-00 GERALDO LOEFF FAZENDA ELO IV</t>
  </si>
  <si>
    <t>FAT 289468</t>
  </si>
  <si>
    <t>FATURA 289468 + CT-ES 2016, 2017 / 289467 – 1ª PERNA. 289468 – 2ª PERNA. / PED 2277 00-21-00 GERALDO LOEFF FAZENDA ELO IV</t>
  </si>
  <si>
    <t>NFC-e 40185 (C. CREDITO)</t>
  </si>
  <si>
    <t>NFC-E 40185 (C. CREDITO) - FORNECEDOR: SUPERMERCADO SCS LTDA ME - SUPERMERCADO CURIO_SUPERMERCADO SCS LTDA CUIABA - CARTAO DE CREDITO BB PEDRO</t>
  </si>
  <si>
    <t>REC 14042023 (C. CREDITO)</t>
  </si>
  <si>
    <t>REC 14042023 (C. CREDITO) - FORNECEDOR: UBER_UBER *TRIP HELP.UBER.CORSAO PAULO - CARTAO DE CREDITO BB PEDRO</t>
  </si>
  <si>
    <t>REC 14042023 (C. CREDITO) - FORNECEDOR: UBER_UBER *TRIP HELP.UBER.COSAO PAULO - CARTAO DE CREDITO BB PEDRO</t>
  </si>
  <si>
    <t>NF124517 (C. CREDITO)</t>
  </si>
  <si>
    <t>NF 124517 (C. CREDITO) - FORNECEDOR: LN COMERCIO DE ELETRONICOS LTDA (CPA19)_KADRI  - DESP. COMPRA DE CABO HDMI - CARTAO DE CREDITO BB PEDRO</t>
  </si>
  <si>
    <t>52202/001 (C. CREDITO)</t>
  </si>
  <si>
    <t>NF 52202 - DESP. COM COMPRA (C. CREDITO) - FORNECEDOR: SENDAS DISTRIBUIDORA S/A LJ192_ASSAI ATACADISTA - CARTAO DE CREDITO BB PEDRO</t>
  </si>
  <si>
    <t>BOL - HON2023-04</t>
  </si>
  <si>
    <t>NFS-E 178780</t>
  </si>
  <si>
    <t>NFS-E 178780 - PLANO CONTROLE MENSAL SISTEMA DE NOTAS DE SERVICO / XML - COMP.: 04/2023 - PERIODO: 30/04/2023 — 29/05/2023</t>
  </si>
  <si>
    <t>CREA/ MT 2023</t>
  </si>
  <si>
    <t>Entidade de Classe</t>
  </si>
  <si>
    <t>CREA MT - ANO 2023 TAXA RENOVACAO APOENA</t>
  </si>
  <si>
    <t>NFS-e 1856</t>
  </si>
  <si>
    <t>NFS-E 1856 - FATURA 2072 - 1 MANUTENCAO E SUPORTE R$ 280,00 / 8 EMAIL ADICIONAL GOOGLE R$ 268,00 / 7 EMAIL ADICIONAL GOOGLE R$ 409,50 - COMP. 05/2023</t>
  </si>
  <si>
    <t>FGTS - RESCISORIO 05/2023</t>
  </si>
  <si>
    <t>FGTS RESCISORIO PAMELA JANICE</t>
  </si>
  <si>
    <t>NFS-e 135020</t>
  </si>
  <si>
    <t>NFS-E 135020 - SERV. PRESTADOS EM ??/2023 - PRESTACAO DE SERVICO: DIGITALIZACAO DE IMAGENS, ESCANEAR E ENVIAR DOC. PO RE-MAIL</t>
  </si>
  <si>
    <t>NFS-e 352</t>
  </si>
  <si>
    <t>NFS-E 352 - CONTRATO SISTEMA DATA BUILDER</t>
  </si>
  <si>
    <t>NF296</t>
  </si>
  <si>
    <t>NF 296 - COMPRA DE 15 GALOES DE AGUA MINERAL PARA ESCRITORIO DE CUIABA</t>
  </si>
  <si>
    <t>NFS-e 67</t>
  </si>
  <si>
    <t>NFS-E 67 - SERVICO DE APOIO</t>
  </si>
  <si>
    <t>NFS-e 777</t>
  </si>
  <si>
    <t>NFS-E 777 - REFERENTE: ATENDIMENTOS E HANGARAGEM PT-VNZ - COMP.: 05/2023</t>
  </si>
  <si>
    <t>NFS-E 2651 - DESPESA HONORARIO CONTABIL - FILIAL SANTAREM/PA</t>
  </si>
  <si>
    <t>FAT - 7165</t>
  </si>
  <si>
    <t>FATURA 7165 + CT-ES 20161, 20131, 20125, 20159, 20129, 20149, 20154, 20133, 20162, 20163, 20169, 20157, 20126, 20156, 20136, 20130, 20158, 20155 – R$101.717,60 – MT/2262 NP 10-45 ADAIR VENDRUSCOLO FAZENDA SÃO VICENTE/2263 NP 10-45 ADAIR VENDRUSCOLO FAZENDA RIO AZUL /2264 NP 10-45 ADAIR VENDRUSCOLO FAZENDA RECANTO</t>
  </si>
  <si>
    <t>FAT - 7168</t>
  </si>
  <si>
    <t>FATURA 7168 + CT-E 1003_7.500,00 – GO/2143 KCL CELSO REINO DE ANDRADE FILHO FAZENDA ALVORADA</t>
  </si>
  <si>
    <t>FAT - 7170</t>
  </si>
  <si>
    <t>FATURA 7170 + CT-ES 20139, 20160, 20167, 20171, 20164, 20165, 20168, 20173, 20170, 20166 _45.200,00 – MT/2307 KCL ANDRE TRIPOLONI FAZENDA FORTALEZA RG/2308 KCL JOSE MILTON FALAVINHA</t>
  </si>
  <si>
    <t>FAT - 7171</t>
  </si>
  <si>
    <t>FATURA 7171 + CT-E 20172 – R$3.500,00 – GO/2143 KCL CELSO REINO DE ANDRADE FILHO FAZENDA ALVORADA</t>
  </si>
  <si>
    <t>FAT - 7172</t>
  </si>
  <si>
    <t>FATURA 7172 + CT-ES 20140, 20144, 20145 _7.198,80 – MT/ 2317 MAP 12-61 ADAIR VENDRUSCOLO FAZENDA SÃO VICENTE / 2327 MAP 12-61 TRICATTO REPRESENTACAO COMERCIAL LTDA</t>
  </si>
  <si>
    <t>FAT-7167</t>
  </si>
  <si>
    <t>FATURA 7167 + CT-E 997 – R$2.880,00 – MS/2144 KCL HEBERTON JOSE ANDRADE ESTÂNCIA ESTANCIA ETANER / ARIVAL ZARDO</t>
  </si>
  <si>
    <t>FAT - 289510</t>
  </si>
  <si>
    <t>FATURA 289510 + CT-ES 2018, 2019 E 2020 – R$6.800,00 – GO - 2277 00-21-00 GERALDO LOEFF FAZENDA ELO IV</t>
  </si>
  <si>
    <t>ORC.00002289</t>
  </si>
  <si>
    <t>REF. DEVOLUCAO FINANCEIRA DO SALDO NAO CARREGADO (0,460KG DO PED 2289) – PEDIDO FECHADO.</t>
  </si>
  <si>
    <t>FAT 21679</t>
  </si>
  <si>
    <t>FATURA 21679 + CT-ES 6213, 6214, 6215, 6216 / PED 2309 ENXOFRE DE BENTONITA ANDRE TRIPOLONI FAZENDA FORTALEZA RG</t>
  </si>
  <si>
    <t>APOLICE N. 841443 - PLANO DE SAUDE - COMP.: 05/2023</t>
  </si>
  <si>
    <t>8936/001</t>
  </si>
  <si>
    <t>NF 8936 - COMPRA PAPEL TOALHA INTER SOFT 23X20 5000F 20GR</t>
  </si>
  <si>
    <t>RESCISAO 05/2023</t>
  </si>
  <si>
    <t>RESCISAO CONTRATUAL</t>
  </si>
  <si>
    <t>PAGAMENTO RESCISAO COLABORADORA PAMELA JANICE</t>
  </si>
  <si>
    <t>TX ISS RETI. - 04/2023</t>
  </si>
  <si>
    <t>GUIA ISS RETIDO RETIDO NA FONTE  REF 04/203</t>
  </si>
  <si>
    <t>QUARTO TABELIONATO DE NOTAS E PROTESTOS DE TITULOS/CUIABA MT</t>
  </si>
  <si>
    <t>REC - 56 05/2023</t>
  </si>
  <si>
    <t>RECIBO OS 56 11/05/2023 - CERTIDAO NEGATIVA DE PROTESTOS NOVAFERTIL</t>
  </si>
  <si>
    <t>REC - 57 05/2023</t>
  </si>
  <si>
    <t>RECIBO OS 57 11/05/2023 - CERTIDAO NEGATIVA DE PROTESTOS APOENA</t>
  </si>
  <si>
    <t>REC - 59 05/2023</t>
  </si>
  <si>
    <t>RECIBO OS 59 11/05/2023 - CERTIDAO NEGATIVA DE PROTESTOS BRUNA ZARPELON</t>
  </si>
  <si>
    <t>REC - 64 05/2023</t>
  </si>
  <si>
    <t>RECIBO OS 64 11/05/2023 - CERTIDAO NEGATIVA DE PROTESTOS LUCIANO COELHO</t>
  </si>
  <si>
    <t>13463/001</t>
  </si>
  <si>
    <t>NF 13463 - DESPESA COM GASOLINA DE AVIACAO</t>
  </si>
  <si>
    <t>310/12549</t>
  </si>
  <si>
    <t>PAGAMENTO - REF. COMPRA 310 - NF 17940 TRANS PROPRIEDADE - KCL 60 VALOR: USD 380,00 X 4,9540 ( 1.882,52/T)
FOB SFS – EXTRA CARGO .</t>
  </si>
  <si>
    <t>311/12551</t>
  </si>
  <si>
    <t>PAGAMENTO - REF. COMPRA 311 - NF 17942 TRANS PROPRIEDADE - KCL 60 VALOR: USD 380,00 X 4,9540 ( 1.882,52/T)
FOB SFS – EXTRA CARGO.</t>
  </si>
  <si>
    <t>312/12550</t>
  </si>
  <si>
    <t>PAGAMENTO - REF. COMPRA 312 -NF 17941 TRANS PROPRIEDADE - KCL 60 VALOR: USD 380,00 X 4,9540 ( 1.882,52/T)
FOB SFS – EXTRA CARGO.</t>
  </si>
  <si>
    <t>FAT 289550</t>
  </si>
  <si>
    <t>FATURA 289550 + CT-ES 38391, 38393, 38394 / PED 2277 00-21-00 GERALDO LOEFF FAZENDA ELO IV</t>
  </si>
  <si>
    <t>FAT 289560</t>
  </si>
  <si>
    <t>FATURA 289560 + CT-ES 38442, 38438, 38439, 38453 / PED 2277 00-21-00 GERALDO LOEFF FAZENDA ELO IV / PED 2281 00-21-00 GABRIEL KRUG LOEFF FAZENDA ELO III</t>
  </si>
  <si>
    <t>FAT 289561</t>
  </si>
  <si>
    <t>FATURA 289561 + CT-E 2022 / PED 2277 00-21-00 GERALDO LOEFF FAZENDA ELO IV</t>
  </si>
  <si>
    <t>FAT 289562</t>
  </si>
  <si>
    <t>FATURA 289562 + CT-ES 2023, 2025, 2024 / PED 2281 00-21-00 GABRIEL KRUG LOEFF FAZENDA ELO III</t>
  </si>
  <si>
    <t>FAT 21717</t>
  </si>
  <si>
    <t>FATURA 21717 + CT-ES 6217, 6218 / PED 2309 ENXOFRE DE BENTONITA ANDRE TRIPOLONI FAZENDA FORTALEZA RG</t>
  </si>
  <si>
    <t>AERO RADIO LTDA</t>
  </si>
  <si>
    <t>NFS-E 9137</t>
  </si>
  <si>
    <t>NFS-E 9137 - SERVICOS PRESTADOS NA AERONAVE - PT-VNZ (ORDEM DE SERVICO: 0363/23): -OVERHAUL DOS 04 MAGNETOS +INSPECAO DOS 02 ALTERNADORES + INSPECAO DE 01 MOTOR DE PARTIDA + INSPECAO DO INDICADOR DUPLO DE RPM+ INSPECAO/AJUSTES DO PRESSUWITCH</t>
  </si>
  <si>
    <t>FAIRFAX BRASIL SEGUROS CORPORATIVOS AS</t>
  </si>
  <si>
    <t>BOL - 8331</t>
  </si>
  <si>
    <t>SEGURO AERONAVE - BOLETO Nº 8331</t>
  </si>
  <si>
    <t>NFS-E 43 (MV  RU MENG LING)</t>
  </si>
  <si>
    <t>NFS-E 43 - OS 25 DI23\0761374-8 - SERVICOS DE DESEMBARACO ADUANEIRO, COMISSARIOS, DESPACHANTES E CONGENERES. MV RU MENG LING</t>
  </si>
  <si>
    <t>NF 17579</t>
  </si>
  <si>
    <t>NFS-E 17579 - LOCACAO IMPRESSORA TERMINA, PERIODO: 05/04 A 05/05/2023</t>
  </si>
  <si>
    <t>SDPA - OS 25 (MV RU MENG LING)</t>
  </si>
  <si>
    <t>SDPA - OS 25( MV RU MENG LING) - NOSSOS SERVICOS (DESPACHO ADUANEIRO) _573,30  NFS-E 43</t>
  </si>
  <si>
    <t>NFS-E 10746 (MV CITRINE)</t>
  </si>
  <si>
    <t>NFS-E 10746 - SERVICO DESPACHO ADUANEIRO_ 1.377,90 - N VALOR APROX DOS TRIUTOS_196,35 (14,25%) NAVIOS CRITRINE - LI 23/0193799-4 DI 23/0406741-6/</t>
  </si>
  <si>
    <t>13440/001</t>
  </si>
  <si>
    <t>NF 13440 - LACRE ESCADINHA 35CM TT VERDE</t>
  </si>
  <si>
    <t>SINDICATO DOS DESPACHANTES ADUANEIROS DE SANTOS E REGIAO</t>
  </si>
  <si>
    <t>SDPA - OS 23215 (MV CITRINE)</t>
  </si>
  <si>
    <t>SDPA - OS 23215 (MV CITRINE) - NOSSOS SERVICOS (DESPACHO ADUANEIRO) _573,30  NFS-E 10746</t>
  </si>
  <si>
    <t>FAT - 289614</t>
  </si>
  <si>
    <t>FATURA 289614 + CT-ES 15589, 15588, 15595, 15594, 15596, 15599, 15604, 15606, 15605, 15607, 15608, 15613, 15590 – R$79.100,00 – MT</t>
  </si>
  <si>
    <t>FAT - 289643</t>
  </si>
  <si>
    <t>FATURA 289643 + CT-E 38484 – R$6.480,00 – GO - GERALDO LOEFF FAZENDA ELO</t>
  </si>
  <si>
    <t>FAT - 289644</t>
  </si>
  <si>
    <t>FATURA 289644 + CT-E 2026 – R$1.800,00 – GO - GERALDO LOEFF FAZENDA ELO</t>
  </si>
  <si>
    <t>FAT 289613</t>
  </si>
  <si>
    <t>FATURA 289613 + CT-ES 15585, 15587, 15586, 15610, 15612 / PED 2308 KCL JOSE MILTON FALAVINHA</t>
  </si>
  <si>
    <t>NFS-E 10771 (MV CMA CGM COLUMBIA)</t>
  </si>
  <si>
    <t>PAGAMENTO DESPACHO ADUANEIRO R$1377,90 AS ALENXANDRIA LI 23/0972028-5 DI 23/0687642-7</t>
  </si>
  <si>
    <t>NFS-E 43</t>
  </si>
  <si>
    <t>NFS-E 202300000000126 - ANALISES QUIMICAS LABORATORIAIS</t>
  </si>
  <si>
    <t>SDPA - OS 23381 ( MV CMA CGM)</t>
  </si>
  <si>
    <t>SDPA - OS 23381 ( MV CMA CGM COLUMBIA (AS ALEXANDRIA).</t>
  </si>
  <si>
    <t>1677050441-0</t>
  </si>
  <si>
    <t>REF. CONTA DE TELEFONE NUM. 065-33643048 - N. FATURA 1677050441-0 - COMP. 05/2023</t>
  </si>
  <si>
    <t>308/12530</t>
  </si>
  <si>
    <t>PAGAMENTP - REF. COMPRA 308 FOB SFS – EXTRA CARGO -PAGAMENTO ATE 30.05 COM CAMBIO PRONTO. TX 4,9570.</t>
  </si>
  <si>
    <t>FAT - 7218</t>
  </si>
  <si>
    <t>FATURA 7218 + CT-E 18150 – R$6.948,00 – MT - 2262 NP 10-45 ADAIR VENDRUSCOLO FAZENDA SÃO VICENTE 
2263 NP 10-45 ADAIR VENDRUSCOLO FAZENDA RIO AZUL  -2264 NP 10-45 ADAIR VENDRUSCOLO FAZENDA RECANTO</t>
  </si>
  <si>
    <t>FAT - 7219</t>
  </si>
  <si>
    <t>FATURA 7219 + CT-ES 20175, 20184 – R$11.823,80 – MT - 2263 NP 10-45 ADAIR VENDRUSCOLO FAZENDA RIO AZUL - 2264 NP 10-45 ADAIR VENDRUSCOLO FAZENDA RECANTO</t>
  </si>
  <si>
    <t>FAT - 7222</t>
  </si>
  <si>
    <t>FATURA 7222 + CT-ES 20193, 20187, 20174, 20192, 20177, 20183, 20181 – R$41.280,00 – MT - 2307 KCL ANDRE TRIPOLONI FAZENDA FORTALEZA RG - 2308 KCL JOSE MILTON FALAVINHA</t>
  </si>
  <si>
    <t>314/PR0712</t>
  </si>
  <si>
    <t>PAGAMENTO REF. COMPRA DE 100TONS DE UREIA (CLIENTE GLOBAL – RECEBIMENTO EM 15/06/2023).</t>
  </si>
  <si>
    <t>REF. UC 6/2680447-6 - CONTA ENERGIA ESCRITORIO CUIABA – SALA 05 – NF 004.761.678 - MATRICULA 2680447-2023-4-8</t>
  </si>
  <si>
    <t>REF. UC 6/2744277-1 - CONTA DE ENERGIA ESCRITORIO CUIABA - SALA 06 - NF 004.761.910 - MATRICULA 2744277-2023-3-5</t>
  </si>
  <si>
    <t>REF. UC 6/3168758-5 - CONTA ENERGIA ESCRITORIO CUIABA - BARRACAO QD 02 LT10-SITIO RECREIO - NF 004.845.091 - MATRICULA 3168758-2023-4-7</t>
  </si>
  <si>
    <t>NFS-E 53</t>
  </si>
  <si>
    <t>NFS-E 2012 ( MV MANTA PENYEZ)</t>
  </si>
  <si>
    <t>NFS-E 2012 - SERVICO DE ENVASE DE BAGS PRODUTO CLORETO- NAVIO MANTA PENYEZ
QUANTIDADE: 407,000 VALOR P/ UNID.: _34,00.</t>
  </si>
  <si>
    <t>NFS-E 2013 (MV MANTA PENYEZ)</t>
  </si>
  <si>
    <t>NFS-E 2013 - SERVIÇO DE ENVASE DE BAGS PRODUTO CLORETO- NAVIO MANTA PENYEZ
QUANTIDADE: 147,000 VALOR P/ UNID.:_ 34,00 MV MANTA PENYEZ.</t>
  </si>
  <si>
    <t>FAT - 289723</t>
  </si>
  <si>
    <t>FATURA 289723 + CT-E 15626 – R$3.840,00 – MT - 2308 KCL JOSE MILTON FALAVINHA</t>
  </si>
  <si>
    <t>FAT-289724</t>
  </si>
  <si>
    <t>FATURA 289724 + CT-E 15625 – R$6.720,00 – MT- KCL ANDRE TRIPOLONI FAZENDA FORTALEZA RG</t>
  </si>
  <si>
    <t>FAT 21839</t>
  </si>
  <si>
    <t>FATURA 21839 + CT-ES 297843, 297810, 297842, 297844 / PED 2308 KCL JOSE MILTON FALAVINHA</t>
  </si>
  <si>
    <t>OLIVEIRAS HOTEL E EVENTOS - EIRELI</t>
  </si>
  <si>
    <t>NF20450</t>
  </si>
  <si>
    <t>NF 20450  - FORNECEDOR: OLIVEIRAS HOTEL E EVENTOS - EIRELI - VINICIUS</t>
  </si>
  <si>
    <t>NFS-e 88847</t>
  </si>
  <si>
    <t>NFS-E 88847  - FORNECEDOR: OLIVEIRAS HOTEL E EVENTOS - EIRELI</t>
  </si>
  <si>
    <t>315/NF 31</t>
  </si>
  <si>
    <t>PAGAMENTO - REF. COMPRA 315 KCL - CLORETO DE POTASSIO ( +60% K2O)  VERMELHO E GRANULADO
USD 380,00/ TON - IMPOSTOS INCLUSOS PGTO 18.05.2023 COM PTAX 4,9513 FOB SAO FRANCISCO DO SUL (ARMAZEM GLOBAL)</t>
  </si>
  <si>
    <t>316/NF 32</t>
  </si>
  <si>
    <t>PAGAMENTO REF. COMPRA 316 KCL - CLORETO DE POTASSIO ( +60% K2O) VERMELHO E GRANULADO
USD 380,00/ TON - IMPOSTOS INCLUSOS PGTO 18.05.2023 COM PTAX 4,9513 FOB SAO FRANCISCO DO SUL (ARMAZEM GLOBAL)</t>
  </si>
  <si>
    <t>FAT - 289760</t>
  </si>
  <si>
    <t>FATURA 289760 + CT-ES 15635, 15639, 15640, 15641 – R$27.020,00 – MT - 2307 KCL ANDRE TRIPOLONI FAZENDA FORTALEZA RG</t>
  </si>
  <si>
    <t>FAT - 289761</t>
  </si>
  <si>
    <t>FATURA 289761 + CT-E 38529 – R$6.480,00 – GO - 2281 00-21-00 GABRIEL KRUG LOEFF FAZENDA ELO III</t>
  </si>
  <si>
    <t>FAT - 289762</t>
  </si>
  <si>
    <t>FATURA 289762 + CT-E 2027 – R$1.800,00 – GO - 2281 00-21-00 GABRIEL KRUG LOEFF FAZENDA ELO III</t>
  </si>
  <si>
    <t>EMPRESTIMO</t>
  </si>
  <si>
    <t xml:space="preserve"> EMPRESTIMO PARTES RELACIONADAS</t>
  </si>
  <si>
    <t xml:space="preserve"> NOVATEX ARMAZENS GERAIS</t>
  </si>
  <si>
    <t>EMPRESTIMO - RANSFERENCIA PARA NOVATEX (EMPRESTIMO, ELES NOS DEVOLVERAO DENTRO DE ALGUNS DIAS).</t>
  </si>
  <si>
    <t>DARF PREV. 04/2023</t>
  </si>
  <si>
    <t>GUIA PARA PAGAMENTO - INSS 04/2023</t>
  </si>
  <si>
    <t>CRF 5952 - NFSE 295167</t>
  </si>
  <si>
    <t>CRF 5952 - NFSE 295167. COMP. 04/2023</t>
  </si>
  <si>
    <t>DARF G.PREV. 04/2023</t>
  </si>
  <si>
    <t>DARF GUIA DE PREVIDENCIA S/ FOLHA DE PAGTO - COMP. 04/2023</t>
  </si>
  <si>
    <t>313/12579</t>
  </si>
  <si>
    <t>PAGAMENTO REF. COMPRA 313 FOB SFS – EXTRACARGO (SEM QUEBRA)
 CAMBIO: TELA/TX 4,9950. CLIENTE NUTRIVERDE PED. 2350</t>
  </si>
  <si>
    <t>ICMS DIFAL NORMAL - 04/2023</t>
  </si>
  <si>
    <t>NFS-e 9378</t>
  </si>
  <si>
    <t>NFS-E 9378 - MANUTENCAO E REPARACAO DE AERONAVES - FORNECEDOR: KI - AVIONICS ELETRONICA LTDA (NFS-E 9378 R$ 580,00 E NF-E 9736 R$ 4.883,56 = TOTAL: 5.463,56. PAGAMENTO SERA FEITO EM DUAS PARTES SENDO: 1º - R$ 04/05/2023 – R$ 2.731,78 E 2º 19/05/2023 – R$ 2.731,78.)</t>
  </si>
  <si>
    <t>CRF 5952 - S/ NFS-e - 04/2023</t>
  </si>
  <si>
    <t>GUIA DARF CRF S/ NFS-E - 9994 - COMP. 04/2023</t>
  </si>
  <si>
    <t>IRRF 1708 - S/ NFS-e - 04/2023</t>
  </si>
  <si>
    <t>IRRF 1708 - S/ NFS-E - 04/2023 -  N DOC. 07012313840652203</t>
  </si>
  <si>
    <t>317/5073</t>
  </si>
  <si>
    <t>PAGAMENTO REF. COMPRA 317 BIG BAG (COM BIG BAGS NOVAFERTIL) FOB SFS PGTO ATE 25/05 COM CAMBIO PRONTO CARREGAMENTO IMEDIATO APOS PGTO</t>
  </si>
  <si>
    <t>MSC MEDITERRANEAN SHIPPING DO BRASIL LTDA</t>
  </si>
  <si>
    <t>TX IMPORT. (MV MSC AVNI)</t>
  </si>
  <si>
    <t>TX IMPORTACAO (MV MSC AVNI) -PRESENCA DE CARGA, RELATORIO FOTOGRAFICO SOLICITADO AO TERMINAL PARA VISTORIA DO MAPA.</t>
  </si>
  <si>
    <t>FAT - 189880</t>
  </si>
  <si>
    <t>FATURA 189880 + CT-E 36852 – R$11.840,00 – MT - 2323 UREIA REDI BIESUZ FAZENDA SÃO JERONIMO</t>
  </si>
  <si>
    <t>13543/001</t>
  </si>
  <si>
    <t>NF 13543 - DESPESA COM COMBUSTIVEL AERONAVE</t>
  </si>
  <si>
    <t>NFS-E 102</t>
  </si>
  <si>
    <t>REFEFERENTE COMISSAO AUTORIZADO PARA O ADILSON SER REALIZADO O PAGTO NA CONTA DO ANDERSON PAIXAO.</t>
  </si>
  <si>
    <t>COLUMBIA LOGISTICA E COMERCIO DE PRODUTOS AGRICOLAS LTDA</t>
  </si>
  <si>
    <t>FAT - 11657</t>
  </si>
  <si>
    <t>FATURA 11657 + CT-E 23272 _3.250,00 – MT - FATURA DE ACORDO, TRANSFERENCIA DE PRODUTO – FAZ ENCANTADO PARA FAZ SANTA CAROLINA.  2232 MAP 11-52 GLOBAL AGRICOLA LTDA</t>
  </si>
  <si>
    <t>FAT 11656</t>
  </si>
  <si>
    <t>FATURA 11656 + CT-E 23271 _3.250,00 – MT - ATURA DE ACORDO, TRANSFERENCIA DE PRODUTO – FAZ ENCANTADO PARA FAZ SANTA CAROLINA. 2232 MAP 11-52 GLOBAL AGRICOLA LTDA</t>
  </si>
  <si>
    <t>FAT - 7278</t>
  </si>
  <si>
    <t>FATURA 7278 + CT-ES 833, 829, 826, 824, 825, 827, 830, 831, 823, 822, 828 _ 100.852,00 – MT - 1912 00-21-00 IVANDRO BARCHET FAZENDA FERRADURA</t>
  </si>
  <si>
    <t>FAT - 7279</t>
  </si>
  <si>
    <t>FATURA 7279 + CT-ES 20217, 20218, 20220, 20224, 20223, 20215, 20219, 20222, 20214 – R$25.174,80 – MT / 1912 00-21-00 IVANDRO BARCHET FAZENDA FERRADURA</t>
  </si>
  <si>
    <t>FAT - 22067</t>
  </si>
  <si>
    <t>FATURA 22067 + CT-ES 298423, 298425, 298434, 298475, 298494, 298495 _ 40.320,00 - MT/2307 KCL ANDRE TRIPOLINI</t>
  </si>
  <si>
    <t>BOL - 31698299</t>
  </si>
  <si>
    <t>BOL - 31698299 -  VALE REFEICAO PARA COLABORADORES - NRO PEDIDO.: 23/31698299 - COMP.: 05/2023</t>
  </si>
  <si>
    <t>ZOE ENGENHARIA LTDA</t>
  </si>
  <si>
    <t>NFS-E 2086</t>
  </si>
  <si>
    <t>NFS-E 2086 - REFERENTE AO PESO E BALANCEAMENTO DA AERONAVE PT-VNZ.</t>
  </si>
  <si>
    <t>FAT 22135</t>
  </si>
  <si>
    <t>FATURA 22135 + CT-E 298497 – R$6.720,00 – MT/ PD 2307 KCL ANDRE TRIPOLONI FAZENDA FORTALEZA RG</t>
  </si>
  <si>
    <t>FAT - 11663</t>
  </si>
  <si>
    <t>FATURA 11663 + 23276 – R$3.250,00 – MT - FATURA DE ACORDO, , TRANSFERENCIA DE PRODUTO – FAZ ENCANTADO PARA FAZ SANTA CAROLINA.  2232 MAP 11-52 GLOBAL AGRICOLA LTDA</t>
  </si>
  <si>
    <t>FAT - 7237</t>
  </si>
  <si>
    <t>FATURA 7237 + CT-ES 39, 40 E 41 – R$44.079,82 – MT - 2045 KCL ADAIR VENDRUSCOLO E OUTROS FAZENDA RECANTO</t>
  </si>
  <si>
    <t>FAT - 7287</t>
  </si>
  <si>
    <t>FATURA 7287 + CT-E 1026 _ 10.000,00 – MT - 2346 KCL GERALDO LOEFF FAZENDA CINCO ESTRELAS</t>
  </si>
  <si>
    <t>FAT - 7288</t>
  </si>
  <si>
    <t>FATURA 7288 + CT-ES 1019, 1027, 1020 _10.830,00 – MS - 2343 KCL CARLOS ALBERTO LOEFF FAZENDA KIREI</t>
  </si>
  <si>
    <t>FAT - 7289</t>
  </si>
  <si>
    <t>FATURA 7289 + CT-ES 1023 E 1025 – R$12.000,00 – GO  - 2342 KCL CARLOS ALBERTO LOEFFF FAZENDA ELO II</t>
  </si>
  <si>
    <t>FAT - 7291</t>
  </si>
  <si>
    <t>FATURA 7291 + CT-ES 20259 E 20260 – R$5.600,00 – GO - 2342 KCL CARLOS ALBERTO LOEFFF FAZENDA ELO II</t>
  </si>
  <si>
    <t>DEV. FINAN. -  ORC. 00002048</t>
  </si>
  <si>
    <t>PEDIDO 2048 - REFERENTE DEVOLUÇAO FINANCEIRO CONFORME FECHAMENTO DO PEDIDO 2048, DE SALDO 0,250KG DE SSP 21 NAO CARREGADO.</t>
  </si>
  <si>
    <t>RENE EUGENIO MIGLIAVACCA E OUTROS</t>
  </si>
  <si>
    <t>DEV. FINAN. -  ORC. 00002053</t>
  </si>
  <si>
    <t>PEDIDO 2053 - REFERENTE DEVOLUÇAO FINANCEIRO CONFORME FECHAMENTO DO PEDIDO 2048, DE SALDO 0,030KG MAP 11-52 NAO CARREGADO.</t>
  </si>
  <si>
    <t>NF1971</t>
  </si>
  <si>
    <t>NF1971 - DESPESAS PECAS AERONAVE</t>
  </si>
  <si>
    <t>TX IMPOSTO PREDIAL 06/2023</t>
  </si>
  <si>
    <t>TX IMPOSTO PREDIAL 06/2023 - PAGAMENTO COMPLEMENTAR DO IPTU REFERENTE AS VAGAS DO ESTACIONAMENTO. G23</t>
  </si>
  <si>
    <t>TX IMPOSTO PREDIAL 06/2023 - PAGAMENTO COMPLEMENTAR DO IPTU REFERENTE AS VAGAS DO ESTACIONAMENTO.</t>
  </si>
  <si>
    <t>NFS-E 14183</t>
  </si>
  <si>
    <t>REFERENTE PRESTACAO DE SERVICOS COMPETENCIA 05/2023. - MANUTENÇÃO SISTEMA PLANTEFERTIL</t>
  </si>
  <si>
    <t>NFS-E 451</t>
  </si>
  <si>
    <t>NFS-E 20230000000451 - TARIFA DE POUSO</t>
  </si>
  <si>
    <t>REF. CONTA DE TELEFONE  - N. FATURA 0419368287- COMP. 05/2023 VIVO MOVEL</t>
  </si>
  <si>
    <t>GNRE - ICMS COMPLEMENTAR (MV RU MENG  LING)</t>
  </si>
  <si>
    <t>/-/ICMS S/IMPORTAÇÃO</t>
  </si>
  <si>
    <t>GNRE - ICMS DI 120761374 - ICMS COMPLEMENTAR - MV RU LING</t>
  </si>
  <si>
    <t>CRF 5952 - NFSE 85832</t>
  </si>
  <si>
    <t>CRF 5952 - NFSE 85832 -RETENCAO CRF/IRRF - 04/2023 - NOVAFERTIL</t>
  </si>
  <si>
    <t>NFS-E 0003</t>
  </si>
  <si>
    <t>NFS-E 0003 - COMISSAO DO FECHAMENTO DO VALDIR E DO ALEXANDRE</t>
  </si>
  <si>
    <t>AFRMM - OS 93</t>
  </si>
  <si>
    <t>DESPESA MV MSC AVNI - OS 93 -DI 231029129-2 PROTOCOLO 307318178</t>
  </si>
  <si>
    <t>S/NF - Carta de Patrocinio</t>
  </si>
  <si>
    <t>S/NF - CARTA DE PATROCINIO - FORNECEDOR MITRA ARQUIDIOCESANA PATROCINIO</t>
  </si>
  <si>
    <t>S/NF - CARTA DE PATROCINIO - FORNECEDOR FABRICA DE EVENTO</t>
  </si>
  <si>
    <t>S/ NF - 26052023</t>
  </si>
  <si>
    <t>S/ NF - 26052023 - RECIBO REFERENTE 6 CREDENCIAS PARA A EXPOSUL NO VALOR DE R$ 250,00 CADA + R$ 350,00 REF. FEIJOADA. PARA PARIS REPRESENTACOES</t>
  </si>
  <si>
    <t>NFS-E 0000120</t>
  </si>
  <si>
    <t>NFS-E 0000120 - ARMAZENAGEM JAN A ABR23: 251,40 TONS X R$22,00 = R$5.530,80</t>
  </si>
  <si>
    <t>ICMS IMPORT (MV MSC AVNI)</t>
  </si>
  <si>
    <t>ICMS IMPORTACAO  MV MSC AVNI - BL MEDUDM497936 - ATRACOU 20/05</t>
  </si>
  <si>
    <t>FAT - 290117</t>
  </si>
  <si>
    <t>FATURA 290117 + CT-ES 10657, 10672 – R$1.740,00 – MS - 2278 00-20-00 ELIANE CRISTINA KRUG LOEFFFAZENDA GAVEA</t>
  </si>
  <si>
    <t>FAT - 290118</t>
  </si>
  <si>
    <t>FATURA 290118 + CT-ES 38663, 38657 – R$17.400,00 – MS - 2278 00-20-00 ELIANE CRISTINA KRUG LOEFFFAZENDA GAVEA</t>
  </si>
  <si>
    <t>FAT - 22285</t>
  </si>
  <si>
    <t>FATURA 22285 + CT-E 298976 – R$6.720,00 – MT  - 2307 KCL ANDRE TRIPOLONI FAZENDA FORTALEZA RG</t>
  </si>
  <si>
    <t>NFS-E 1270497 (MV. MSC AVNI)</t>
  </si>
  <si>
    <t>NFS-E 1270497 (MV. MSC AVNI) - REFERENTE A MOVIMENTACAO, PESAGEM E SCANNER + ARMAZENAGEM TCP (11 DIAS).</t>
  </si>
  <si>
    <t>NF 10889/001</t>
  </si>
  <si>
    <t>NF 10889/001 - DESPESAS COM PECAS PARA AERONAVE</t>
  </si>
  <si>
    <t>10314/001</t>
  </si>
  <si>
    <t>NF 10314 - DESP. COM PECAS PARA AERONAVE - BOLETO ESTA NO VALOR DE_ 4.351,06, POREM CONCEDIDO DESCONTO DE R$ 1.835,30 REF. O CANCELAMENTO DO ITEM CAMARA DE AR (AERONAVE).</t>
  </si>
  <si>
    <t>NF3719725</t>
  </si>
  <si>
    <t>NF3719725 - REF. CESTA CHA DA TARDE ANIVERSARIANTE IZABEL.</t>
  </si>
  <si>
    <t>DEV. FINAN. -  ORC. 00002140</t>
  </si>
  <si>
    <t>PED 2140 - PAGAMENTO REFERENTE A DEVOLUCAO FINANCEIRA CONFORME FECHAMENTO DO PEDIDO 2140, DE 0,040 KG DE KCL SALDO NAO CARREGADO.</t>
  </si>
  <si>
    <t>DEV. FINAN. -  ORC. 00002172</t>
  </si>
  <si>
    <t>PED 00002172 - PAGAMENTO REFERENTE A DEVOLUCAO FINANCEIRA CONFORME FECHAMENTO DO PEDIDO 2172, DE 0,050 KG DE SSP21 SALDO NAO CARREGADO.</t>
  </si>
  <si>
    <t>DEV. FINAN. -  ORC. 00002173</t>
  </si>
  <si>
    <t>PED 00002173 - PAGAMENTO REFERENTE A DEVOLUCAO FINANCEIRA CONFORME FECHAMENTO DO PEDIDO 2173, DE 0,090 KG DE SSP21 SALDO NAO CARREGADO.</t>
  </si>
  <si>
    <t>DEV. FINAN. -  ORC. 00002174</t>
  </si>
  <si>
    <t>PED 00002174 - PAGAMENTO REFERENTE A DEVOLUCAO FINANCEIRA CONFORME FECHAMENTO DO PEDIDO 2174, DE 0,090 KG DE SSP21 SALDO NAO CARREGADO.</t>
  </si>
  <si>
    <t>DEV. FINAN. -  ORC. 00002175</t>
  </si>
  <si>
    <t>PED 00002175 - PAGAMENTO REFERENTE A DEVOLUCAO FINANCEIRA CONFORME FECHAMENTO DO PEDIDO 2175, DE 0,010 KG DE SSP21 SALDO NAO CARREGADO.</t>
  </si>
  <si>
    <t>FAT - 7351</t>
  </si>
  <si>
    <t>FATURA 7351 + CT-ES 20275, 20276, 20274 – R$4.891,74 – MT - 2262 NP 10-45 ADAIR VENDRUSCOLO FAZENDA SAO VICENTE  - 2263 NP 10-45 ADAIR VENDRUSCOLO FAZENDA RIO AZUL - 2264 NP 10-45 ADAIR VENDRUSCOLO FAZENDA RECANTO</t>
  </si>
  <si>
    <t>FAT - 7353</t>
  </si>
  <si>
    <t>FATURA 7353 + CT-ES 1028, 1035, 1034, 1030 – R$16.880,00 – MS - 2341 KCL CARLOS ALBERTO LOEFF ESTÂNCIA UNIAO - AREA 01 - 2343 KCL CARLOS ALBERTO LOEFF FAZENDA KIREI</t>
  </si>
  <si>
    <t>FAT - 7355</t>
  </si>
  <si>
    <t>FATURA 7355 + CT-E 20262 – R$5.500,00 – MT - 2346 KCL GERALDO LOEFF FAZENDA CINCO ESTRELAS</t>
  </si>
  <si>
    <t>FAT - 7357</t>
  </si>
  <si>
    <t>FATURA 7357 + CT-ES 850, 849 – R$19.120,00 – MT - 1912 00-21-00 IVANDRO BARCHET FAZENDA FERRADURA</t>
  </si>
  <si>
    <t>FAT - 7358</t>
  </si>
  <si>
    <t>FATURA 7358 + CT-ES 20261, 20226 – R$5.077,20 – MT - 1912 00-21-00 IVANDRO BARCHET FAZENDA FERRADURA</t>
  </si>
  <si>
    <t>FAT -7352</t>
  </si>
  <si>
    <t>FATURA 7352 + CT-E 1029 – R$7.200,00 – MT - 2346 KCL GERALDO LOEFF FAZENDA CINCO ESTRELAS</t>
  </si>
  <si>
    <t>FAT - 22332</t>
  </si>
  <si>
    <t>FATURA 22332 + CT-E 299208 – 6.580,00 – MT - 2307 KCL ANDRE TRIPOLONI FAZENDA FORTALEZA RG</t>
  </si>
  <si>
    <t>VERDE QUE TE QUERO VERDE PAISAGISMO LTDA</t>
  </si>
  <si>
    <t>NFS-E 732</t>
  </si>
  <si>
    <t>NFS-E 732 - REFERENTE A SERVIÇOS DE JARDINAGEM, LIMPEZA DOS 4 COQUEIROS.</t>
  </si>
  <si>
    <t>NF 3151/001</t>
  </si>
  <si>
    <t>NF 3151/001 - BIG BAG ROO - MT EMBALAGENS PEDIDO 2261</t>
  </si>
  <si>
    <t>NFS-e 10512</t>
  </si>
  <si>
    <t>NFS-E 10512 - HONORARIOS CONTABEIS - COMP. 05/2023</t>
  </si>
  <si>
    <t>PRO-LABORE - 05/2023</t>
  </si>
  <si>
    <t>PRO-LABORE - COMP. 05/2023</t>
  </si>
  <si>
    <t>DL - COMP. 05/2023</t>
  </si>
  <si>
    <t>FOLHA-05/2023</t>
  </si>
  <si>
    <t>ORDENADOS E SALARIOS - COMP. 05/2023</t>
  </si>
  <si>
    <t>FOLHA - 05/2023</t>
  </si>
  <si>
    <t>REEMB-05/2023</t>
  </si>
  <si>
    <t>FOLHA- 05/2023</t>
  </si>
  <si>
    <t>REC - 31052023</t>
  </si>
  <si>
    <t>PGTO REF. LIMPEZA ESCRITORIO MATRIZ - COMP.05/2023</t>
  </si>
  <si>
    <t>VT - 06/2023</t>
  </si>
  <si>
    <t>DESPESA COM VALE TRANSPORTE - COMP.: 06/2023</t>
  </si>
  <si>
    <t>FAT - 290251</t>
  </si>
  <si>
    <t>FATURA 290251 + CT-ES 10916, 10917, 10918 _ 2.700,00 – MS - 2278 00-20-00 ELIANE CRISTINA KRUG LOEFF FAZENDA GAVEA</t>
  </si>
  <si>
    <t>FAT - 290252</t>
  </si>
  <si>
    <t>FATURA 290252 + CT-ES 38701, 38703, 38706, 38710 _ 34.400,00 – MS - 2278 00-20-00 ELIANE CRISTINA KRUG LOEFF FAZENDA GAVEA</t>
  </si>
  <si>
    <t>FAT - 22402</t>
  </si>
  <si>
    <t>FATURA 22402 + CT-E 2543 _3.106,40 – MT - 2351 KCL ANDRE TRIPOLONIF FAZENDA FORTALEZA RG</t>
  </si>
  <si>
    <t>FAT - 876</t>
  </si>
  <si>
    <t>RODROGREEN – FATURA 876 + CT-ES 12787, 12793, 12799, 12808, 12809, 12911, 12931, 12969, 12917, 12974, 12975, 12992, 13059, 13078, 13080, 12916, 12823,12830, 12846, 12847, 12882, 12912, 12914, 12915, 12916, 12925, 12926, 12927, 12928, 12932, 12939, 12941, 12947, 12960, 12961, 12963, 12964, 12966, 12968, 12988, 12989, 12987, 12991, 12993, 13003, 13004, 13005, 13006, 13007, 13049, 13050, 13052, 13051, 13075, 13081, 13084, 12824, 12825, 12831, 12857, 12861, 12881, 12883, 12884, 12823, 12807, 13077, 12817, 13076, 12818, 13074, 12893, 13079, 12892, 13073, 12956, 13072, 13011, 13069, 13019, 13068, 12949, 13070, 13017, 13067, 13018, 13066, 13020, 13065, 12934, 12894, 12885, 12886, 12887, 12896, 13021, 12940, 12935, 12934, 12996, 12995, 12994, 13016, 12979, 13001, 13045, 13044, 13024, 13022, 13009, 13008, 13010, 13043, 13035, 13039, 13038, 13014, 13023, 13062, 13012, 13013, 13060, 13061, 13091, 12895, 13015, 12880, 12888, 12906, 12891, 12890, 12897, 12894 – R$1.249.587,00 – MT</t>
  </si>
  <si>
    <t>DARF - IRPJ 04/2023</t>
  </si>
  <si>
    <t>DARF CSLL 04/2023</t>
  </si>
  <si>
    <t>DARF - CSLL 04/2023</t>
  </si>
  <si>
    <t>FAT - 5273895 (INFRAERO)</t>
  </si>
  <si>
    <t>FAT 5273895 - TARIFA DE VOO INFRAERO - COMP.: 04/2023</t>
  </si>
  <si>
    <t>FAT - 289817</t>
  </si>
  <si>
    <t>FATURA 289817 + CT-ES 15645, 15646, 15648, 15649 _ 27.160,00 – MT - 2307 KCL ANDRE TRIPOLONI FAZENDA FORTALEZA RG</t>
  </si>
  <si>
    <t>FAT - 290291</t>
  </si>
  <si>
    <t>FATURA 290291 + CT-E 10922 _740,00 – MS - 2278 00-20-00 ELIANE CRISTINA KRUG LOEFF FAZENDA GAVEA</t>
  </si>
  <si>
    <t>FAT - 7394</t>
  </si>
  <si>
    <t>FATURA 7394 + CT-ES 1046, 1041, 1037, 1039, 1044, 1045, 1047, 1040, 1048 – R$33.816,60 – MS - 2223 KCL COPASUL COOPERATIVA AGRICOLA SUL MATOGROSSENSE COPASUL ANAURILANDIA - 2224 KCL COPASUL COOPERATIVA AGRICOLA SUL MATOGROSSENSE COPASUL NAVIRAI - 2304 KCL LUIZ HENRIQUE RAIA FAZENDA LOTE 29 
2341 KCL CARLOS ALBERTO LOEFF ESTÂNCIA UNIAO - AREA 01</t>
  </si>
  <si>
    <t>FAT - 7396</t>
  </si>
  <si>
    <t>FATURA 7396 + CT-E 20278 – R$3.960,00 – MT - 2346 KCL GERALDO LOEFF FAZENDA CINCO ESTRELAS</t>
  </si>
  <si>
    <t>FAT - 7397</t>
  </si>
  <si>
    <t>FATURA 7397 + CT-ES 856, 855, 853, 854 – R$38.362,00 – MT - 1912 00-21-00 IVANDRO BARCHET FAZENDA FERRADURA</t>
  </si>
  <si>
    <t>FAT - 7398</t>
  </si>
  <si>
    <t>FATURA 7398 + CT-ES 20281, 20289, 20280, 20288 – R$11.495,40 – MT - 1912 00-21-00 IVANDRO BARCHET FAZENDA FERRADURA</t>
  </si>
  <si>
    <t>FAT - 22430</t>
  </si>
  <si>
    <t>FATURA 22430 + CT-E 299394 _2.960,00 – MT - 2308 KCL JOSE MILTON FALAVINHA</t>
  </si>
  <si>
    <t>FAT - 22433</t>
  </si>
  <si>
    <t>FATURA 22433 + CT-E 299390 _6.720,00 – MT - 2307 KCL ANDRE TRIPOLONI FAZENDA FORTALEZA RG</t>
  </si>
  <si>
    <t>NF1095349 (C. CREDITO)</t>
  </si>
  <si>
    <t>NF1095349 (C. CREDITO)_ DESPESAS COM USO E CONSUMO</t>
  </si>
  <si>
    <t>NF1858 (C. CREDITO)</t>
  </si>
  <si>
    <t>NF 1858 DESPESAS COM COMBUSTIVEL_C. CREDITO ANDERSON</t>
  </si>
  <si>
    <t>NF24066 ( C. CREDITO)</t>
  </si>
  <si>
    <t>NF24066 ( C. CREDITO)- DESPESA COM ABASTECIMENTO.</t>
  </si>
  <si>
    <t>NFC-E 12479 (C. CREDITO)</t>
  </si>
  <si>
    <t>NFC-E 12479 - FORNECEDOR D LIMAS DISTRIBUIDORA_DESPESA COM AGUA MINERAL - C. CREDITO ANDERSON</t>
  </si>
  <si>
    <t>NF18542 (C. CREDITO)</t>
  </si>
  <si>
    <t>NF18542 - DESPESAS COM ABASTECIMENTO - C. CREDITO ANDERSON BBB</t>
  </si>
  <si>
    <t>NF1205 (C. CREDITO)</t>
  </si>
  <si>
    <t>NF 1205 (C. CREDITO) - FORNECEDOR: CENTRO OESTE AGUA POTAVEL LTDA_AGUA DOCE POTAVEL CUIABA - CARTAO DE CREDITO BB ANDERSON</t>
  </si>
  <si>
    <t>NF1728 (C. CREDITO)</t>
  </si>
  <si>
    <t>NF 1728 (C. CREDITO) - FORNECEDOR: COMERCIAL AMAZONIA 04 DE PETROLEO EIRELI - CARTAO DE CREDITO BB ANDERSON</t>
  </si>
  <si>
    <t>NF23798 (C. CREDITO)</t>
  </si>
  <si>
    <t>NF 23798 (C. CREDITO) DESPESA COM ABASTECIMENTO_C. CREDITO ANDERSON</t>
  </si>
  <si>
    <t>NF229129</t>
  </si>
  <si>
    <t>NF229129 (C. CREDITO) - DESPESA COM REVISAO DE VEICULO PLACA RRJ8C68 FIAT ARGO. C. CREDITO ANDERSON</t>
  </si>
  <si>
    <t>NFS-e 107435 (c. credito)</t>
  </si>
  <si>
    <t>NFS-E 107435 (C. CREDITO) - DESPESA COM REVISAO DE VEICULO PLACA RRJ8C68 FIAT ARGO. C. CREDITO ANDERSON</t>
  </si>
  <si>
    <t>NF871784 (C. CREDITO)</t>
  </si>
  <si>
    <t>NF 871784 (C. CREDITO) - FORNECEDOR: TODIMO MATERIAIS P/CONSTRUCAO S/A_TODIMO VARZEA GRANDE - CARTAO DE CREDITO BB ANDERSON</t>
  </si>
  <si>
    <t>COMERCIAL AMAZONIA 22 DE PETROLEO EIRELI</t>
  </si>
  <si>
    <t>NF14217(C. CREDITO)</t>
  </si>
  <si>
    <t>NF14217 - DESPESA COM COMBUSTIVEL - C. CREDITO</t>
  </si>
  <si>
    <t>NF10853(C.CREDITO)</t>
  </si>
  <si>
    <t>NF10853_ DESPESA COM COMBUSTIVEL C. CREDITO APOENA</t>
  </si>
  <si>
    <t>NFC-E 460469 (C.CREDITO)</t>
  </si>
  <si>
    <t>NFC-E 460469 (C.CREDITO) - FORNEC. LA PERGOLETTA PASTA FRESCA_ DESPESAS COM LANCHES E REFEICOES</t>
  </si>
  <si>
    <t>REC OS 14493771 (C. CREDITO)</t>
  </si>
  <si>
    <t>REC OS 14493771  - DESPESA COM ESTACIONAMENTO - FORNE. AERO PARK C. CREDITO APOENA</t>
  </si>
  <si>
    <t>S/ NF - C.CREDITO CTSGRA</t>
  </si>
  <si>
    <t>S/NF - C. CREDITO 09052023 - DESPESAS COM PASSAGENS CTSGRA_FORNECEDOR LATAM C. CUIABA-C.CREDITO APOENA _ 2.230,29 PASSAGEM MAIS 55,00 TAXA DE SERVICO</t>
  </si>
  <si>
    <t>S/ NF - C.CREDITO RNMQTO</t>
  </si>
  <si>
    <t>S/NF - C. CREDITO - DESPESAS COM PASSAGENS RNMQTO_ FORNECEDOR LATAM C. CUIABA- C. CREDITO APOENA. 2.183,24 PASSAGEM MAIS 55,00 TAXA DE SERVICO</t>
  </si>
  <si>
    <t>S/NF - C. CREDITO CTSGRA016</t>
  </si>
  <si>
    <t>S/NF - C. CREDITO CTSGRA016 - DESPESA COM PASSAGEM AEREA - FORNECEDOR LATAM AIRLIN
CTSGRA016 SAO PAULO</t>
  </si>
  <si>
    <t>HOTELINVEST SIX HOTELARIA LTDA</t>
  </si>
  <si>
    <t>NFS-E 177303 (C. CREDITO)</t>
  </si>
  <si>
    <t>NFS-E 177303 (C. CREDITO) . HOSPEDE LUCIANO COELHO 09/05/2023 A 11/05/202. DESPESA COM HOSPEDAGEM C. CREDITO APOENA BB</t>
  </si>
  <si>
    <t>LOCALIZA RENT A CAR SA</t>
  </si>
  <si>
    <t>FAT AGMTZ - 6788759 (C. CREDITO)</t>
  </si>
  <si>
    <t>FATURA AGMTZ 6788759 - PAGAMENTO DE MULTA DE TRANSITO VEICULO ALUGADO - EXCESSO DE VELOCIDADE ATE 20%. C. CREDITO APOENA</t>
  </si>
  <si>
    <t>NF13913 (C. CREDITO)</t>
  </si>
  <si>
    <t>NF 13913 (C. CREDITO) - FORNECEDOR: COMERCIAL AMAZONIA 22 DE PETROLEO EIRELI_AMAZONIA MATRIZ CUIABA - CARTAO DE CREDITO BB APOENA</t>
  </si>
  <si>
    <t>NF10760 (C. CREDITO)</t>
  </si>
  <si>
    <t>NF 10760 (C. CREDITO) DESPESA COM COMBUSTIVEL_ C. CREDITO APOENA</t>
  </si>
  <si>
    <t>NFC-e 000005718 (C. CREDITO)</t>
  </si>
  <si>
    <t>NFC-E 000005718 (C. CREDITO) - FORNECEDOR: PAULU'S RESTAURANTE LTDA_PAULUS RESTAURANTE RONDONOPOLIS - CARTAO DE CREDITO BB APOENA</t>
  </si>
  <si>
    <t>NFC-e 000250187 (C. CREDITO)</t>
  </si>
  <si>
    <t>NFC-E 000250187 (C. CREDITO) - FORNECEDOR: PADARIA DO MOINHO CUIABA - CARTAO DE CREDITO BB APOENA</t>
  </si>
  <si>
    <t>NFC-e 8112 (C. CREDITO)</t>
  </si>
  <si>
    <t>NFC-E 8112 (C. CREDITO) - FORNECEDOR: AQUILA SOLUCAO E COMERCIO LTDA - CARTAO DE CREDITO SICREDI APOENA</t>
  </si>
  <si>
    <t>FAT - AGMTZ 6788759 (C. CREDITO)</t>
  </si>
  <si>
    <t>NFC-e 000.009.107 (C. CREDITO)</t>
  </si>
  <si>
    <t>NFC-E 000.009.107 (C. CREDITO) - FORNECEDOR: GB ALIMENTOS EIRELI ME - CARTAO DE CREDITO BB VINICIUS</t>
  </si>
  <si>
    <t>NFC-e 000037531 (C. CREDITO)</t>
  </si>
  <si>
    <t>NFC-E 000037531 (C. CREDITO) - FORNECEDOR: MARIAH RESTAURANTE - CARTAO DE CREDITO BB VINICIUS</t>
  </si>
  <si>
    <t>NFC-e 000037556 (C. CREDITO)</t>
  </si>
  <si>
    <t>NFC-E 000037556 (C. CREDITO) - FORNECEDOR: MARIAH RESTAURANTE - CARTAO DE CREDITO BB VINICIUS</t>
  </si>
  <si>
    <t>NFC-E 37567 (C. CREDITO)</t>
  </si>
  <si>
    <t>NFC-E 37567 FORN. MARIAH RESTAURANTE DESPESAS COM ALIMENTACAO_ C. CREDITO VINICIUS</t>
  </si>
  <si>
    <t>NFC-E 9114 (C.CREDITO)</t>
  </si>
  <si>
    <t>NFC-E 9114 FORNE. GB ALIMENTOS EIRELI_DESPESAS COM ALIMENTACAO- C. CREDITO VINICIUS</t>
  </si>
  <si>
    <t>PD 4501 (C. CREDITO)</t>
  </si>
  <si>
    <t>PEDIDO 4501 IFOOD FORN. BURGER KING_ DESPESAS COM ALIMENTACAO. CARTAO DE CREDITO VINICIUS</t>
  </si>
  <si>
    <t>RC 0626 (C. CREDITO)</t>
  </si>
  <si>
    <t>RECIBO 0626 - FORNE. ASTAGYN ASSOCIACAO DOS TAXISTAS - DESPESAS COM TAXI</t>
  </si>
  <si>
    <t>NF20565 (C. CREDITO)</t>
  </si>
  <si>
    <t>NF 20565 REF DESPESAS COM ALIMENTACAO VIAGEM - C. CREDITO VINICIUS</t>
  </si>
  <si>
    <t>NFS-E 89036 (C. CREDITO)</t>
  </si>
  <si>
    <t>NFS-E 89036 DESPESAS COM HOSPEDAGEM - C. CREDITO VINICIUS</t>
  </si>
  <si>
    <t>NFC-e  000037313 (C. CREDITO)</t>
  </si>
  <si>
    <t>NFC-E  000037313 (C. CREDITO) - FORNECEDOR: MARIAH RESTAURANTE_MARIAH RESTAURANTE GOIANIA - CARTAO DE CREDITO BB VINICIUS</t>
  </si>
  <si>
    <t>NFC-e 000.009.100 (C. CREDITO)</t>
  </si>
  <si>
    <t>NFC-E 000.009.100 (C. CREDITO) - FORNECEDOR: GB ALIMENTOS EIRELI ME_ESQUINA DCASA BAR E RE GOIANIA - CARTAO DE CREDITO BB VINICIUS</t>
  </si>
  <si>
    <t>NFC-e 000.038.637 (C. CREDITO)</t>
  </si>
  <si>
    <t>NFC-E 000.038.637 (C. CREDITO) - FORNECEDOR: SAMAUMA ALIMENTOS EIRELI_CPM ALIMENTOS UNIPESSO GOIANIA - CARTAO DE CREDITO BB VINICIUS</t>
  </si>
  <si>
    <t>NFC-e 000037225 (C. CREDITO)</t>
  </si>
  <si>
    <t>NFC-E 000037225 (C. CREDITO) - FORNECEDOR: MARIAH RESTAURANTE_MARIAH RESTAURANTE E EVGOIANIA - CARTAO DE CREDITO  BB VINICIUS</t>
  </si>
  <si>
    <t>NFC-e 000037279 (C. CREDITO)</t>
  </si>
  <si>
    <t>NFC-E 000037279 (C. CREDITO) - FORNECEDOR: MARIAH RESTAURANTE_MARIAH RESTAURANTE E EVGOIANIA - CARTAO DE CREDITO BB VINICIUS</t>
  </si>
  <si>
    <t>NFC-e 000402280 (C. CREDITO)</t>
  </si>
  <si>
    <t>NFC-E 000402280 (C. CREDITO) - FORNECEDOR:  BARAO ESPECIALIDADES &amp; DISTRIBUIDORA DE ALIMENT SA_SUPER BARAO GOIANIA - CARTAO DE CREDITO BB VINICIUS</t>
  </si>
  <si>
    <t>PED 7041 (C. CREDITO)</t>
  </si>
  <si>
    <t>PED 7041 (C. CREDITO) - FORNECEDOR: MCDONALD'S - ARAGUAIA SHOPP_IFOOD IFD MCDONALDS SAO PAULO - CARTAO DE CREDITO BB VINICIUS</t>
  </si>
  <si>
    <t>AIR BP BRASIL LTDA</t>
  </si>
  <si>
    <t>11886/001</t>
  </si>
  <si>
    <t>NF 11886/001 - DESPESA COM ABASTECIMENTO DE AERONAVE</t>
  </si>
  <si>
    <t>NFS-E 9</t>
  </si>
  <si>
    <t>NFS-E 9 - SERV. DE APOIO ADMINISTRATIVO</t>
  </si>
  <si>
    <t>REF. UC 6/2744284-7 - CONTA ENERGIA ESCRITORIO CUIABA - SALA 07 - NF 5243814 / MATRICULA 2744284-2023-5-6</t>
  </si>
  <si>
    <t>NFS-E 369</t>
  </si>
  <si>
    <t>NFS-E 369 - REFERENTE A PRESTACAO DE SERVICOS DE SEGURANCA DESARMADA, PERIODO DE MAIO/2023</t>
  </si>
  <si>
    <t>BOL 0001660467</t>
  </si>
  <si>
    <t>BOL 0001660467 - DESPESAS ALUGUEL SALAS MT (05 - 06 - 07) - COMP. 06/2023</t>
  </si>
  <si>
    <t>FAT - 4152867 (DECEA)</t>
  </si>
  <si>
    <t>FATURA 4152867 - TARIFA DECEA - VOOS REALIZADOS - COMP.: 05/2023</t>
  </si>
  <si>
    <t>NFS-e 2760</t>
  </si>
  <si>
    <t>NFS-E 2760 - HONORARIO CONTABIL - COMP.:  05/2023</t>
  </si>
  <si>
    <t>FAT - 289864</t>
  </si>
  <si>
    <t>FATURA 289864 + CT-E 38602 _ 9.990,00 – MT - 2323 UREIA REDI BIESUZ FAZENDA SAO JERONIMO</t>
  </si>
  <si>
    <t>FAT - 289865</t>
  </si>
  <si>
    <t>FATURA 289865 + CT-E 15657 _1.850,00 – MT - 2323 UREIA REDI BIESUZ FAZENDA SAO JERONIMO</t>
  </si>
  <si>
    <t>FAT - 290394</t>
  </si>
  <si>
    <t>FATURA 290394 + CT-ES 38753 E 38752 – R$18.000,00 – MS - 2343 KCL CARLOS ALBERTO LOEFF FAZENDA KIREI</t>
  </si>
  <si>
    <t>FAT - 290395</t>
  </si>
  <si>
    <t>FATURA 290395 + CT-ES 11152, 11154 – R$4.000,00 – MS - 2343 KCL CARLOS ALBERTO LOEFF FAZENDA KIREI</t>
  </si>
  <si>
    <t>FAT - 22569</t>
  </si>
  <si>
    <t>FATURA 22569 + CTE 299547 – R$4.916,80 – MT - 2307 KCL ANDRE TRIPOLONI FAZENDA FORTALEZA RG 
2351 KCL ANDRE TRIPOLONIF FAZENDA FORTALEZA RG</t>
  </si>
  <si>
    <t>SEGURO HILUX (APOENA) - Nº DA PROPOSTA 122888288 / Nº DA APOLICE 5177202371310287901 - PARC. 04/06</t>
  </si>
  <si>
    <t>BOL 201668</t>
  </si>
  <si>
    <t>BOL 201668 - TAXA CONDOMINIO SALAS MT (05, 06 E 07) - COMP.: 06/2023</t>
  </si>
  <si>
    <t>NFS-E 75018 (MV RU MENG LING)</t>
  </si>
  <si>
    <t>NFS-E 75018 (MV RU MENG LING) - TRANSPORTE DE FOSPAR TERMINAL ABR/23 AG: ORIGEM: DESTINO:FAZ ARMAZENS GERAIS LTDA PRODUTO: NP 10 45 QUANTIDADE 11880 TL FRETE ATE 5 KM X 21.18 = 251,62 TOTAL DOS SERVICOS: 251,62.</t>
  </si>
  <si>
    <t>REF. UC 6/31804156 - CONTA ENERGIA BARRACAO 2 QDE 02 LT 10 - NF 5325204 / MATRICULA 3180415-2023-5-5</t>
  </si>
  <si>
    <t>REC - 02062023</t>
  </si>
  <si>
    <t>RECIBO  - 02062023 - SERVICO REFERENTE A SERVICOS DE TI ( FORMATACAO DE NOTEBOOK E CONFIGURACAO DE SCANER DAS IMPRESSOAS DE TODAS AS MAQUINAS - JOSE LUIZ DA SILVA</t>
  </si>
  <si>
    <t>LACHMANN AGENCIA MARITIMA LTDA</t>
  </si>
  <si>
    <t>NFS-E 14155 (MV RU MENG LING)</t>
  </si>
  <si>
    <t>NFS-E 14155 -  RECEITA DE BL FEE. B/L FEE: RMLNP-5 - ARMADOR: ALPHAMAR AGENCIA MARITIMA LTDA.. MV: RU MENG LING PORT: PARANAGUA</t>
  </si>
  <si>
    <t>FAT - 542515526</t>
  </si>
  <si>
    <t>FAT - 542515526 - FATURA DEBITO SICREDI</t>
  </si>
  <si>
    <t>FAT - 290000</t>
  </si>
  <si>
    <t>FATURA 290000 + CT-E 15692 – R$3.840,00 – MT - 2308 KCL JOSE MILTON FALAVINHA</t>
  </si>
  <si>
    <t>FAT - 290484</t>
  </si>
  <si>
    <t>FAT - 290484 - FATURA 290484 + CT-E 38762 – R$9.000,00 – GO  - 2342 KCL CARLOS ALBERTO LOEFFF FAZENDA ELO II</t>
  </si>
  <si>
    <t>FAT - 290485</t>
  </si>
  <si>
    <t>FAT - 290485  - FATURA 290485 + CT-E 2032 – R$2.000,00 – GO / 2342 KCL CARLOS ALBERTO LOEFFF FAZENDA ELO II</t>
  </si>
  <si>
    <t>FAT - 290487</t>
  </si>
  <si>
    <t>FATURA 290487 + CT-E 11315 – R$1.440,00 – MS - 2344 KCL CARLOS ALBERTO LOEFF LIVIA CIBELE DE FREITAS CASTRO LOEFF FAZENDA SAO PAULO</t>
  </si>
  <si>
    <t>FAT - 290641</t>
  </si>
  <si>
    <t>FATURA 290641 + CT-E 38807 – R$6.480,00 – MS - 2344 KCL CARLOS ALBERTO LOEFF LIVIA CIBELE DE FREITAS CASTRO LOEFF FAZENDA SAO PAULO</t>
  </si>
  <si>
    <t>FAT - 7473</t>
  </si>
  <si>
    <t>FATURA 7473 + CT-E 1054 – R$5.550,00 – MT / 2305 KCL LUIZ RAIA FILHO FAZENDA ALTO ALEGRE</t>
  </si>
  <si>
    <t>FAT - 7478</t>
  </si>
  <si>
    <t>FATURA 7478 + CT-ES 20291, 20290 – R$5.749,20 – MT / 1912 00-21-00 IVANDRO BARCHET FAZENDA FERRADURA</t>
  </si>
  <si>
    <t>FAT - 7479</t>
  </si>
  <si>
    <t>FAT - 7479 - FATURA 7479 + CT-ES 874, 884, 876 – R$24.392,00 – MT - 1912 00-21-00 IVANDRO BARCHET FAZENDA FERRADURA / 2311 00-21-00 GUSTAVO VIGANO PICCOLI FAZENDA DA PEDRA</t>
  </si>
  <si>
    <t>FAT - 22633</t>
  </si>
  <si>
    <t>FATURA 22633 + CT-E 2570 – R$6.720,00 – MT - 2356 UREIA GLOBAL AGRICOLA LTDA FAZ ENCANTADO IV</t>
  </si>
  <si>
    <t>FAT - 22634</t>
  </si>
  <si>
    <t>FATURA 22634 + CT-E 2574 – R$5.180,00 – MS - 2343 KCL CARLOS ALBERTO LOEFF FAZENDA KIREI</t>
  </si>
  <si>
    <t>BOL 69901 (NOVATEX)</t>
  </si>
  <si>
    <t>BOL 69901 - LOCACAO GALPAO NOVATEX (SERA RESSARCIDO PELA EMPRESA)</t>
  </si>
  <si>
    <t>REEMBOLSO VIAGEM BRUNA CURITIBA/ CUIABA - HOTEL: R$ 75,90 UBER: R$ 121,81 ALIMENTAÇÃO: R$ 115,26
TOTAL: R$ 312,97</t>
  </si>
  <si>
    <t>NF 87287/001</t>
  </si>
  <si>
    <t>NF 87287/001 - DESPESAS COM PECAS DE AERONAVE</t>
  </si>
  <si>
    <t>NF4319</t>
  </si>
  <si>
    <t>NF4319 - DESPESAS COM USO E CONSUMO - CANETAS PLASTICAS PERSONALIZADAS</t>
  </si>
  <si>
    <t>FAT - 290541</t>
  </si>
  <si>
    <t>FATURA 290541 + CT-ES 38775, 38769 – R$18.000,00 – MS - 2341 KCL CARLOS ALBERTO LOEFF ESTÂNCIA UNIAO - AREA 01 - 2343 KCL CARLOS ALBERTO LOEFF FAZENDA KIREI</t>
  </si>
  <si>
    <t>FAT - 290542</t>
  </si>
  <si>
    <t>FATURA 290542 + CT-ES 11351 E 11373 – R$4.000,00 – MS - 2341 KCL CARLOS ALBERTO LOEFF ESTANCIA UNIAO - AREA 01 - 2343 KCL CARLOS ALBERTO LOEFF FAZENDA KIREI</t>
  </si>
  <si>
    <t>FAT - 22690</t>
  </si>
  <si>
    <t>FATURA 22690 + CT-E 21268 – R$2.960,00 – MS - 2343 KCL CARLOS ALBERTO LOEFF FAZENDA KIREI</t>
  </si>
  <si>
    <t>CREA-MT REFERENTE A TAXA PARA ALTERACAO DO NOVO ENDERECO.</t>
  </si>
  <si>
    <t>FGTS-05/2023</t>
  </si>
  <si>
    <t>GUIA DE IMPOSTO - FOLHA E ENCARGOS 05/2023</t>
  </si>
  <si>
    <t>NF3396</t>
  </si>
  <si>
    <t>NF 3396 - GOIAS MANUTENCAO DE AERONAVES LTDA</t>
  </si>
  <si>
    <t>NFS-E 5614</t>
  </si>
  <si>
    <t>NFS-E 5614  -  REFERENTE A MANUTENCAO DA AERONAVE PT-VNZ .</t>
  </si>
  <si>
    <t>REEMBOLSO REF A PRESTACAO DE CONTAS - COMPETENCIA 05/2023_CONTAS VIVO E MOTO TAXI</t>
  </si>
  <si>
    <t>RICARDO VICENTE PECEGUEIRO</t>
  </si>
  <si>
    <t>NFS-E 20230101055</t>
  </si>
  <si>
    <t>ENTIDADE DE CLASSE (Aeronave)</t>
  </si>
  <si>
    <t>NFS-E 20230101055 - REFERENTE SERVIÇO DE PEDIDO DO NOVO CERTIFICADO DE MATRICULA DA AERONAVE PT-VNZ E CADASTRO DA EMPRESA NO SISTEMA SEI, JUNTO A ANAC - AGENCIA NACIONAL DE AVIACAO CIVIL.</t>
  </si>
  <si>
    <t>Quick Manutencao de Aeronaves Ltda.</t>
  </si>
  <si>
    <t>NFS-E 3858</t>
  </si>
  <si>
    <t>NFS-E 3858 - DESPESAS COM AERONAVE SERVICOS EXECUTADOS NA AERONAVE PT-BNZ</t>
  </si>
  <si>
    <t>CHALEUR UTILIDADES E ELETRODOMESTICOS LTDA</t>
  </si>
  <si>
    <t>22587/001</t>
  </si>
  <si>
    <t>NF 22587 - CADEIRA BETHINA - MATERIAL DE ESCRITORIO_C. CREDITO APOENA SICREDI</t>
  </si>
  <si>
    <t>NFS-E 633590 (C. CREDITO)</t>
  </si>
  <si>
    <t>NFS-E 633690 (C. CREDITO)_PRESTACAO DE SERVICO DE PROCESSAMENTO DE DADOS_ SICREDI APOENA</t>
  </si>
  <si>
    <t>NF43650 (C. CREDITO)</t>
  </si>
  <si>
    <t>NF43650 - DESPESAS COM USO E CONSUMO - C. CREDITO APOENA SICREDI</t>
  </si>
  <si>
    <t>NFC-E 3706 (C. CREDITO)</t>
  </si>
  <si>
    <t>NFC-E 3706 FORNE. BARBOSA RIBS COSTELARIA - DESPESAS COM ALIMENTACAO_ C. CREDITO LUCIANO</t>
  </si>
  <si>
    <t>S/ NF - C.CREDITO SPZVXJ</t>
  </si>
  <si>
    <t>S/ NF - C.CREDITO SPZVXJ - FORNECEDOR LATAM LINHAS AEREAS - DESPESAS COM PASSAGENS / C. CREDITO APOENA SICREDI - 1.499,12 DE PASSAGENS E 85,00 DE TAXAS</t>
  </si>
  <si>
    <t>S/ NF - C.CREDITO VACFJX</t>
  </si>
  <si>
    <t>S/ NF - C.CREDITO VACFJX - FORNECEDOR LATAM LINHAS AEREAS - DESPESAS COM PASSAGENS C. CREDITO APOENA SICREDI</t>
  </si>
  <si>
    <t>NFS-E 542012392</t>
  </si>
  <si>
    <t>NFS-E 538761679 REF. ESTACIOMANENTO/PEDAGIO_ DEBITO AUTOMATICO SICREDI NOVAFERTIL</t>
  </si>
  <si>
    <t>S/ NF - C.CREDITO ALMY6K</t>
  </si>
  <si>
    <t>S/ NF - C.CREDITO ALMY6K  - FORNECEDOR AZUL LINHAS AEREAS - DESPESAS COM PASSAGENS AEREAS/ C. CREDITO APOENA SICREDI</t>
  </si>
  <si>
    <t>NF159843 (C. CREDITO)</t>
  </si>
  <si>
    <t>NF 159843 (C. CREDITO) - FORNECEDOR: GIRUS MERCANTIL LTDA_SUPERMERCADO BIG LAR CUIABA BR - CARTAO DE CREDITO SICREDI APOENA</t>
  </si>
  <si>
    <t>92064/001 (C. CREDITO)</t>
  </si>
  <si>
    <t>NF 92064 (C. CREDITO) - FORNECEDOR: METROPOLITANO COM DE COMBUSTIVEIS E DERIVADOS LTDA_POSTO METROPOLITANO CUIABA BR - CARTAO DE CREDITO SICREDI APOENA</t>
  </si>
  <si>
    <t>NFS-E 538104307</t>
  </si>
  <si>
    <t>NFS-E 538104307 / FAT 2369463080 DESP DE PEDAGIO - PLACA RAW1F79 - APOENA BRITO</t>
  </si>
  <si>
    <t>53207/001 (C. CREDITO)</t>
  </si>
  <si>
    <t>NF-E 53207 (C. CREDITO) - COMPRAS CAPSULAS DE CAFE -  FORNECEDOR: SENDAS DISTRIBUIDORA S/A LJ192_ASSAI ATACADISTA CUIABA BR - CARTAO DE CREDITO SICREDI APOENA</t>
  </si>
  <si>
    <t>NFC- E 208090 (C. CREDITO)</t>
  </si>
  <si>
    <t>NFC- E 208090 - FORNECEDOR POSTO MODELO - DESPESAS COM ABASTECIMENTO/C.CREDITO LUCIANO</t>
  </si>
  <si>
    <t>S/ NF - C.CREDITO 03052023</t>
  </si>
  <si>
    <t>S/ NF - C.CREDITO 03052023 - FORNECEDOR SINUELO - DESPESAS COM USO E CONSUMO_C. CREDITO SICREDI LUCIANO</t>
  </si>
  <si>
    <t>S/ NF - C.CREDITO 05052023</t>
  </si>
  <si>
    <t>S/ NF - C.CREDITO 05052023 - FORNECEDOR GJ ESTACIONAMENTO - DESPESAS COM ESTACIONAMENTO_ C. CREDITO SICREDI LUCIANO</t>
  </si>
  <si>
    <t>S/ NF - C.CREDITO 09052023</t>
  </si>
  <si>
    <t>S/ NF - C.CREDITO 09052023 - FORNECEDOR WIFI ONBOARD - DESPESAS COM INTERNET AEREA_C. CREDITO SICREDI LUCIANO</t>
  </si>
  <si>
    <t>S/ NF - C.CREDITO 11052023</t>
  </si>
  <si>
    <t>S/ NF - C.CREDITO 11052023 - FORNECEDOR B. PRODUCOES DE EVENTOS - DESPESAS COM SERVICOS DIVERSOS_C. CREDITO SICREDI LUCIANO</t>
  </si>
  <si>
    <t>S/ NF - C.CREDITO 21052023</t>
  </si>
  <si>
    <t>S/ NF - C.CREDITO 21052023 -  FORNECEDOR AUTO POSTO CONFIANCA - DESPESAS COM COMBUSTIVEL_C. CREDITO SICREDI LUCIANO</t>
  </si>
  <si>
    <t>S/ NF - C.CREDITO JE33QIPEREIR</t>
  </si>
  <si>
    <t>S/ NF - C.CREDITO JE33QIPEREIR - DESPESAS COM PASSAGENS - FORNECEDOR AZUL LINHAS AEREAS_C. CREDITO LUCIANO</t>
  </si>
  <si>
    <t>S/ NF - C.CREDITO SLKDJQPEREIRA</t>
  </si>
  <si>
    <t>S/ NF - C.CREDITO SLKDJQPEREIRA - FORNECEDOR AZUL LINHAS AEREAS - DESPESAS COM PASSAGENS_ C. CREDITO SICREDI LUCIANO</t>
  </si>
  <si>
    <t>NFS-E 102375 (C. CREDITO)</t>
  </si>
  <si>
    <t>NFS-E 102375 (C. CREDITO) - DESPESAS DE HOSPEDAGEM LUCIANO</t>
  </si>
  <si>
    <t>POSTO CARANDA LOCATELLI LTDA</t>
  </si>
  <si>
    <t>NF39164</t>
  </si>
  <si>
    <t>NF39164 - DESPESAS COM ABASTECIMENTO - C. CREDITO LUCIANO SICREDI</t>
  </si>
  <si>
    <t>S/ NF - C.CREDITO 23042023</t>
  </si>
  <si>
    <t>S/ NF - C.CREDITO 23042023 -  FORNECEDOR WIFI ONBOARD - DESPESAS COM INTERNET AEREO_C. CREDITO SICREDI LUCIANO</t>
  </si>
  <si>
    <t>S/ NF - C.CREDITO 30042023</t>
  </si>
  <si>
    <t>S/ NF - C.CREDITO 30042023 - FORNECEDOR AUTO POSTO CONFIANCA - DESPESAS COM COMBUSTIVEL_C. CREDITO SICREDI LUCIANO</t>
  </si>
  <si>
    <t>S/ NF - C.CREDITO HJMT7DPEREIR</t>
  </si>
  <si>
    <t>S/ NF - C.CREDITO HJMT7DPEREIR - FORNECEDOR AZUL LINHAS AEREAS - DESPESAS COM PASSAGENS_C. CREDITO SICREDI LUCIANO</t>
  </si>
  <si>
    <t>Kampai Motors Ltda</t>
  </si>
  <si>
    <t>NF515653 (C. CREDITO)</t>
  </si>
  <si>
    <t>NF 515653 - (C. CREDITO) / SERVICOS_NFS-E 295167 R$ 643,20 E PRODUTOS_NF-E 515653 R$ 1.440,10 - FORNECEDOR: KAMPAI MOTORS LTDA - CARTAO DE CREDITO SICREDI LUCIANO</t>
  </si>
  <si>
    <t>NFS-e 295167 (C. CREDITO)</t>
  </si>
  <si>
    <t>NFS-E 295167 (C. CREDITO) / SERVICOS_NFS-E 295167 R$ 643,20 E PRODUTOS_NF-E 515653 R$ 1.440,10 - FORNECEDOR: KAMPAI MOTORS LTDA - CARTAO DE CREDITO SICREDI LUCIANO</t>
  </si>
  <si>
    <t>NF38909 (C. CREDITO)</t>
  </si>
  <si>
    <t>NF 38909 (C. CREDITO) - FORNECEDOR: POSTO CARANDA LOCATELLI LTDA - CARTAO DE CREDITO SICREDI LUCIANO</t>
  </si>
  <si>
    <t>NFS-E - 2024 ( MV MANTA PENYEZ)</t>
  </si>
  <si>
    <t>FAT - 2024 ( MV MANTA PENYEZ) - ARMAZENAGEM 30 DIAS - PERIODO 23/05 A 22/06/23
NAVIO MANTA PENYEZ - PRODUTO KCL  - QUANTIDADE ARMAZENADA : 1.143,920 TONS - VALOR P/ TON: R$ 18,00</t>
  </si>
  <si>
    <t>NFS-E 2023 - (MV MANTA PENYEZ)</t>
  </si>
  <si>
    <t>NFS-E 2023  - ARMAZENAGEM 30 DIAS - PERIODO 23/05 A 22/06/23 NAVIO MANTA PENYEZ
PRODUTO KCL - QUANTIDADE ARMAZENADA: 211,735 TONS - VALOR P/ TON: R$ 18,00</t>
  </si>
  <si>
    <t>NFS-E 2025 ( MV MANTA PENYEZ)</t>
  </si>
  <si>
    <t>NFS-E 2025 - ARMAZENAGEM 30 DIAS - PERIODO 23/05 A 22/06/23- NAVIO MANTA PENYEZ
PRODUTO KCL - QUANTIDADE ARMAZENADA : 28,256 TONS - VALOR P/ TON: R$ 18,00</t>
  </si>
  <si>
    <t>NFS-E 2031 (MV MANTA PENYEZ)</t>
  </si>
  <si>
    <t>NFS-E 2031 - SERVIÇO DE ENVASE DE BAGS / NAVIO MANTA PENYEZ - QUANTIDADE : 437,644,00 TONS
VALOR P/ TON: R$ 34,00</t>
  </si>
  <si>
    <t>NFS-E 2032 (MV MANTA PENIEZ)</t>
  </si>
  <si>
    <t>NFS-E 2032 - SERVIÇO DE ENVASE DE BAGS/ NAVIO MANTA PENYEZ - QUANTIDADE : 37,00 TONS - VALOR P/ TON: R$ 34,00</t>
  </si>
  <si>
    <t>NFS-E 2033 ( MV MANTA PENYEZ)</t>
  </si>
  <si>
    <t>NFS-E 2033 - SERVIÇO DE ENVASE DE BAGS - NAVIO MANTA PENYEZ - QUANTIDADE : 28,356 TONS
VALOR P/ TON: R$ 34,00</t>
  </si>
  <si>
    <t>FAT - 290594</t>
  </si>
  <si>
    <t>FAT - 290594 - FATURA 290594 + CT-ES 15846, 15848, 15854, 15853, 15855, 15862, 15863, 15861 – R$19.067,00 – MT - 2350 KCL NUTRIVERDE IND. COM. IMP. E EXP. LTDA.</t>
  </si>
  <si>
    <t>FAT - 290639</t>
  </si>
  <si>
    <t>FAT - 290639 -FATURA 290639 + CT-ES 38820, 38810, 38824, 38827, 38835, 38837 – R$58.035,50 – MT -2350 KCL NUTRIVERDE IND. COM. IMP. E EXP. LTDA</t>
  </si>
  <si>
    <t>FAT - 290640</t>
  </si>
  <si>
    <t>FATURA 290640 + CT-E 11463 – R$740,00 – MS - 2278 00-20-00 ELIANE CRISTINA KRUG LOEFFFAZENDA GAVEA</t>
  </si>
  <si>
    <t>FAT - 290642</t>
  </si>
  <si>
    <t>FATURA 290642 + CT-E 38812 – R$7.400,00 – MS - 2278 00-20-00 ELIANE CRISTINA KRUG LOEFFFAZENDA GAVEA</t>
  </si>
  <si>
    <t>FAT - 290643</t>
  </si>
  <si>
    <t>FATURA 290643 + CT-E 11440 – R$1.440,00 – MS - 2344 KCL CARLOS ALBERTO LOEFF LIVIA CIBELE DE FREITAS CASTRO LOEFF FAZENDA SAO PAULO</t>
  </si>
  <si>
    <t>319/5144</t>
  </si>
  <si>
    <t>REF. COMPRA 319
NP 11.44 
USD 488,00 / TON X 4,90
BIG BAG (COM BIG BAG NOVAFERTIL)
FOB SFS
CARREGAMENTO: IMEDIATO</t>
  </si>
  <si>
    <t>FAT - 7487</t>
  </si>
  <si>
    <t>FAT - 7487 - FATURA 7487 + CT-ES 49, 48, 47 – R$7.840,00 – MS - 1996 KCL COPASUL COOPERATIVA AGRICOLA SUL MATOGROSSENSE COPASUL MARACAJU</t>
  </si>
  <si>
    <t>FAT - 7488</t>
  </si>
  <si>
    <t>FAT - 7488 - FATURA 7488 + CT-E 1060 – R$2.400,00 – MS - 2224 KCL COPASUL COOPERATIVA AGRICOLA SUL MATOGROSSENSE COPASUL NAVIRAI</t>
  </si>
  <si>
    <t>FAT - 7490</t>
  </si>
  <si>
    <t>FAT - 7490 - FATURA 7490 + CT-ES 20317, 20314, 20327 – R$14.749,60 – MT - 1912 00-21-00 IVANDRO BARCHET FAZENDA FERRADURA / 2311 00-21-00 GUSTAVO VIGANO PICCOLI FAZENDA DA PEDRA</t>
  </si>
  <si>
    <t>FAT - 22799</t>
  </si>
  <si>
    <t>FATURA 22799 + CT-E 300297 – R$9.120,00 – MT  - 2356 UREIA GLOBAL AGRICOLA LTDA FAZ ENCANTADO IV</t>
  </si>
  <si>
    <t>FAT - 889</t>
  </si>
  <si>
    <t>FATURA 889 + CT-ES 13141, 13142, 13163, 13164, 13165, 13176, 13177, 13178, 13182, 13183, 13184, 13187, 13207, 13210, 13212, 13222, 13228, 13229, 13230, 13231, 13112, 13116, 13121, 13132, 13208, 13215, 13234, 13113, 13118, 13120, 13122, 13119, 13124, 13127, 13131, 13133, 13155, 13157, 13189, 13191, 13206, 13205, 13227, 13104, 13105, 13150, 13190, 13147, 13148, 13154, 13109, 13106, 13151, 13139, 13146, 13136, 13149, 13166, 13145, 13144, 13153, 13167, 13161, 13162, 13211 – R$576.674,60 – MT / 1911 00-21-00 SILVANDRO BARCHET FAZENDA SANTO ANTONIO I / 1923 00-21-00 JOSE MILTON FALAVINHA E OUTROS / 2315 00-21-00 ORCIVAL GOUVEIA GUIMARAES FAZENDA SANTA MARGARIDA</t>
  </si>
  <si>
    <t>NFS-e 220306273</t>
  </si>
  <si>
    <t>NFS-E 220306273 - PLANO CONTROLE MENSAL SISTEMA DE NOTAS DE SERVICO / XML - COMP.: ??/2022</t>
  </si>
  <si>
    <t>3136/001</t>
  </si>
  <si>
    <t>NF 3136/001 - DESPESA COM BIG BAG</t>
  </si>
  <si>
    <t>NFS-e 68</t>
  </si>
  <si>
    <t>NFS-E 68 - SERVICO DE APOIO</t>
  </si>
  <si>
    <t>NFS-E 9201</t>
  </si>
  <si>
    <t>NFS-E 9201 - EXAMES OCUPACIONAIS  / ASSESSORIA-E-SOCIAL</t>
  </si>
  <si>
    <t>NFS-e 819</t>
  </si>
  <si>
    <t>NFS-E 819 - REFERENTE: ATENDIMENTOS E HANGARAGEM PT-VNZ - COMP.: 06/2023</t>
  </si>
  <si>
    <t>NF1097048</t>
  </si>
  <si>
    <t>NF1097048 -  COMPRA MENSAL ITENS ESCRITORIO - C. CREDITO PEDRO BB</t>
  </si>
  <si>
    <t>CENTRO OESTE COPIADORA E SERVICOS LTDA</t>
  </si>
  <si>
    <t>NFS-E 10848 (C. CREDITO)</t>
  </si>
  <si>
    <t>NFS-E 10848 - DESPESAS COM SERVICO DE IMPRESSAO E PLASTIFICACAO</t>
  </si>
  <si>
    <t>NFS-E 10861 (C. CREDITO)</t>
  </si>
  <si>
    <t>NFS-E 10861 - DESPESAS COM CARIMBO NYKON 355 NOVAFERTIL - C. CREDITO PEDRO BB</t>
  </si>
  <si>
    <t>S/ NF - C.CREDITO - 22052023</t>
  </si>
  <si>
    <t>S/ NF - C.CREDITO - 22052023 - DESPESAS COM UBER IDA CREA - FORNECEDOR UBER C. CREDITO PEDRO BB</t>
  </si>
  <si>
    <t>S/ NF - C.CREDITO 08052023</t>
  </si>
  <si>
    <t>S/ NF - C.CREDITO 08052023 - DESPESA COM UBER CREA A NOVA FERTIL - FORNECEDOR UBER- C.CREDITO PEDRO BB</t>
  </si>
  <si>
    <t>S/ NF - C.CREDITO 08052023 - DESPESA COM UBER NOVAFERTIL A CREA - FORNECEDOR UBER C.CREDITO PEDRO BB</t>
  </si>
  <si>
    <t>S/ NF - C.CREDITO 18052023</t>
  </si>
  <si>
    <t>S/ NF - C.CREDITO 18052023 - DESPESA COM UBER IDA ATACADAO - FORNECEDOR UBER C. CREDITO PEDRO BB</t>
  </si>
  <si>
    <t>S/ NF - C.CREDITO 18052023 - DESPESAS UBER VINDA ATACADAO - FORNECEDOR UBER. C. CREDITO PEDRO BB</t>
  </si>
  <si>
    <t>S/ NF - C.CREDITO 22052023</t>
  </si>
  <si>
    <t>S/ NF - C.CREDITO 22052023 - DESPESA UBER VOLTA CREA - FORNECEDOR UBER C. CREDITO PEDRO BB</t>
  </si>
  <si>
    <t>S/ NF - C.CREDITO 23052023</t>
  </si>
  <si>
    <t>S/ NF - C.CREDITO 23052023 - FORNECEDOR J. A ESTACIONAMENTO - C. CREDITO PEDRO BB</t>
  </si>
  <si>
    <t>1794/001</t>
  </si>
  <si>
    <t>NF 1794/001 - COMPRA DE BALAS DE BANANA PARA DIRETORIA - C. CREDITO PEDRO BB</t>
  </si>
  <si>
    <t>LUZIA  TEIXEIRA PINTO ME</t>
  </si>
  <si>
    <t>NF2323</t>
  </si>
  <si>
    <t>NF2323 -  COMPRA DE BANDEJA COPA - C. CREDITO PEDRO BB</t>
  </si>
  <si>
    <t>NF9888</t>
  </si>
  <si>
    <t>NF9888 - REALCE PAPELARIA - C. CREDITO PEDRO BB</t>
  </si>
  <si>
    <t>NFS-E 103</t>
  </si>
  <si>
    <t>NFS-E 103_ REFERENTE COMISSAO AUTORIZADO PARA O ADILSON SER REALIZADO O PAGTO NA CONTA DO ANDERSON PAIXAO</t>
  </si>
  <si>
    <t>FAT - 1290734</t>
  </si>
  <si>
    <t>FAT - 1290734 - FATURA 290734 + CT-E 11523 – R$2.000,00 – MS /2376 KCL COOPEROESTE COOPERATIVA DE AGRONEGOCIOS DE SAO GABRIEL DO OESTE MS</t>
  </si>
  <si>
    <t>FAT - 1290735</t>
  </si>
  <si>
    <t>FATURA 290735 + CT-E 11521 – R$1.110,00 – MS / 2188 KCL COPASUL COOPERATIVA AGRICOLA SUL MATOGROSSENSE COPASUL ANAURILANDIA.</t>
  </si>
  <si>
    <t>FAT - 1290737</t>
  </si>
  <si>
    <t>FATURA 290737 + CT-ES 11509, 11511 – R$3.120,00 – MS / 2363 KCL THOMAS DAVID TAYLOR PEIXOTO FAZENDA SANTO ANTONIO DO PONTAL NOSSA S DAS GRACAS</t>
  </si>
  <si>
    <t>FAT - 290693</t>
  </si>
  <si>
    <t>FATURA 290693 + CT-ES 15891, 15892, 15890, 15893, 15904, 15898, 15897, 15899, 15900, 15903, 15901, 15902, 15909, 15907, 15908, 15910, 15917, 15918 – R$42.684,00 – MT_ 2350 KCL NUTRIVERDE IND. COM. IMP. E EXP. LTDA</t>
  </si>
  <si>
    <t>FAT - 290694</t>
  </si>
  <si>
    <t>FATURA 290694 + CT-ES 38842, 38841, 38843, 38848, 38845, 38855, 38850, 38854, 38847, 38853, 38844, 38860, 38861, 38864, 38863, 38869,38870 – R$165.336,60 – MT_ 2350 KCL NUTRIVERDE IND. COM. IMP. E EXP. LTDA</t>
  </si>
  <si>
    <t>FAT - 290695</t>
  </si>
  <si>
    <t>FATURA 290695 + CT-ES 11500, 11503 – R$ 3.760,00 – MS  - 2224 KCL COPASUL COOPERATIVA AGRICOLA SUL MATOGROSSENSE COPASUL NAVIRAI</t>
  </si>
  <si>
    <t>FAT - 290696</t>
  </si>
  <si>
    <t>FATURA 290696 + CT-ES 38865, 38868 – R$15.040,00 – MS - 2224 KCL COPASUL COOPERATIVA AGRICOLA SUL MATOGROSSENSE COPASUL NAVIRAI</t>
  </si>
  <si>
    <t>FAT - 290732</t>
  </si>
  <si>
    <t>FATURA 290732 + CT-E 15933 – R$2.420,00 – MT _ 2350 KCL NUTRIVERDE IND. COM. IMP. E EXP. LTDA</t>
  </si>
  <si>
    <t>FAT - 290733</t>
  </si>
  <si>
    <t>FATURA 290733 + CT-E 38880 – R$9.922,00 – MT _ 2350 KCL NUTRIVERDE IND. COM. IMP. E EXP. LTDA</t>
  </si>
  <si>
    <t>FAT - 290736</t>
  </si>
  <si>
    <t>FATURA 290736 + CT-ES 38878, 38874, 38873, 38879 – R$28.960,00 – MS - 2188 KCL COPASUL COOPERATIVA AGRICOLA SUL MATOGROSSENSE COPASUL ANAURILANDIA - 2363 KCL THOMAS DAVID TAYLOR PEIXOTO FAZENDA SANTO ANTONIO DO PONTAL NOSSA S DAS GRACAS - 2376 KCL COOPEROESTE COOPERATIVA DE AGRONEGOCIOS DE SAO GABRIEL DO OESTE MS</t>
  </si>
  <si>
    <t>FAT - 7290</t>
  </si>
  <si>
    <t>FATURA 7290 + CT-ES 20248, 20247 – R$8.640,00 – MT _2307 KCL ANDRE TRIPOLONI FAZENDA FORTALEZA RG _2308 KCL JOSE MILTON FALAVINHA</t>
  </si>
  <si>
    <t>FAT - 7395</t>
  </si>
  <si>
    <t>FATURA 7395 + CT-E 1043 – R$4.253,40 – GO _2372 KCL LUIZ RAIA FILHO FAZENDA ALTO ALEGRE</t>
  </si>
  <si>
    <t>FAT - 7474</t>
  </si>
  <si>
    <t>FATURA 7474 + CT-ES 1058, 1049, 1051, 1055, 1052, 1050 – R$15.380,00 – MS - 2223 KCL COPASUL COOPERATIVA AGRICOLA SUL MATOGROSSENSE COPASUL ANAURILANDIA _2224 KCL COPASUL COOPERATIVA AGRICOLA SUL MATOGROSSENSE COPASUL NAVIRAI_2304 KCL LUIZ HENRIQUE RAIA FAZENDA LOTE 29 
2305 KCL LUIZ RAIA FILHO FAZENDA ALTO ALEGRE _2372 KCL LUIZ RAIA FILHO FAZENDA ALTO ALEGRE</t>
  </si>
  <si>
    <t>NFS-E 49 - REFERENTE AOS SERVICOS REALIZADOS CONTRATO 5 MAP 238 TONS: 5ª ARMAZENAGEM 01.05 A 31.05R$ 53,30</t>
  </si>
  <si>
    <t>NFS-E 50</t>
  </si>
  <si>
    <t>NFS-E 50 - REFERENTE AOS SERVICOS REALIZADOS CONTRATO 6 SSP 1000 TONS: 5ª ARMAZENAGEM 01.05.23 A 31.05.23 R$ 21,00</t>
  </si>
  <si>
    <t>NFS-E 51</t>
  </si>
  <si>
    <t>NFS-E 51 - REFERENTE AOS SERVICOS REALIZADOS CONTRATO 11 KCL 58% 380TONS: 5ª ARMAZENAGEM 01.05 A 31.05R$ 60,80</t>
  </si>
  <si>
    <t>NFS-E 52</t>
  </si>
  <si>
    <t>NFS-E 52 - REFERENTE AOS SERVICOS REALIZADOS CONTRATO 17 MAP PURIFICADO 96 TONS: OUT - BAG - 05.05.23R$ 599,9</t>
  </si>
  <si>
    <t>NFS-E 53 - REFERENTE AOS SERVICOS REALIZADOS CONTRATO 21 MAP 11.52 1290 TONS: 1ª ARMAZENAGEM 05.05.23 A 04.06.23R$ 12.900,00</t>
  </si>
  <si>
    <t>NFS-E 54</t>
  </si>
  <si>
    <t>NFS-E 54 - REFERENTE AOS SERVICOS REALIZADOS CONTRATO 23 KCL 60% 101 TONS: 1ª ARMAZENAGEM 22.05.23 A 21.06.23R$ 1.010,00 IN - BAGR$ 1.010,00 TOTAL R$ 2.020,00</t>
  </si>
  <si>
    <t>BOL - HON2023-05</t>
  </si>
  <si>
    <t>BOL - HON2023-05 - HONORARIOS CONTABEIS - MS</t>
  </si>
  <si>
    <t>APOLICE N. 841443 - PLANO DE SAUDE - COMP.: 06/2023</t>
  </si>
  <si>
    <t>NFS-E 2687</t>
  </si>
  <si>
    <t>NFS-E 2687 -  REFERENTE AO HONORARIO DOS SERVICOS REALIZADOS NO MES 05/2023.</t>
  </si>
  <si>
    <t>NFS-e 1881</t>
  </si>
  <si>
    <t>NFS-E 1881 - 1 MANUTENCAO E SUPORTE. 280,00 / 8 EMAIL ADICIONAL GOOGLE. / 7 EMAIL ADICIONAL GOOGLE 957,50</t>
  </si>
  <si>
    <t>NFS-E 144 (MV MSC LEVINA)</t>
  </si>
  <si>
    <t>NFS-E 144 (MV MSC LEVINA) - DESPESAS COM IMPORTACAO SERVIÇOS _ DESPACHO ADUANEIRO + SDA (573,30) - DI 23/10291292 - OS 93</t>
  </si>
  <si>
    <t>FAT - 135586</t>
  </si>
  <si>
    <t>NFS-E ? - SERV. PRESTADOS EM ?/2023 - PRESTACAO DE SERVICO: DIGITALIZACAO DE IMAGENS, ESCANEAR E ENVIAR DOC. PO RE-MAIL</t>
  </si>
  <si>
    <t>NFS-e 357</t>
  </si>
  <si>
    <t>NFS-E 357  - CONTRATO SISTEMA DATA BUILDER</t>
  </si>
  <si>
    <t>NF 17580</t>
  </si>
  <si>
    <t>NFS-E 17580 - LOCACAO IMPRESSORA TERMINA, PERIODO: 02/05 A 02/06/2023</t>
  </si>
  <si>
    <t>SDPA- OS 93 (MV MSC LEVINA)</t>
  </si>
  <si>
    <t>SDPA- OS 93 (MV MSC LEVINA) - NOSSOS SERVICOS (DESPACHO ADUANEIRO) _573,30  NFS-E 144</t>
  </si>
  <si>
    <t>BOL 2240322/2023</t>
  </si>
  <si>
    <t>FAT - 290801</t>
  </si>
  <si>
    <t>FATURA 290801 + CT-ES 15946, 15945, 15954, 15955 – R$9.578,00 – MT_2350 KCL NUTRIVERDE IND. COM. IMP. E EXP. LTDA</t>
  </si>
  <si>
    <t>FAT - 290802</t>
  </si>
  <si>
    <t>FATURA 290802 + CT-ES 38884, 38882, 38893, 38894 – R$39.269,80 – MT _ 2350 KCL NUTRIVERDE IND. COM. IMP. E EXP. LTDA</t>
  </si>
  <si>
    <t>FAT - 290803</t>
  </si>
  <si>
    <t>FATURA 290803 + CT-E 38881 – R$9.000,00 – GO _2342 KCL CARLOS ALBERTO LOEFFF FAZENDA ELO II</t>
  </si>
  <si>
    <t>FAT - 290804</t>
  </si>
  <si>
    <t>FATURA 290804 + CT-E 2033 – R$ 2.000,00 – GO _ 2342 KCL CARLOS ALBERTO LOEFFF FAZENDA ELO II</t>
  </si>
  <si>
    <t>FAT - 290805</t>
  </si>
  <si>
    <t>FATURA 290805 + CT-E 11660 – R$1.480,00 – MS / 2375 KCL COOPEROESTE COOPERATIVA DE AGRONEGOCIOS DE SAO GABRIEL DO OESTE MS</t>
  </si>
  <si>
    <t>FAT - 290806</t>
  </si>
  <si>
    <t>FATURA 290806 + CTE 11632 – R$1.920,00 – MS /  2223 KCL COPASUL COOPERATIVA AGRICOLA SUL MATOGROSSENSE COPASUL ANAURILANDIA.</t>
  </si>
  <si>
    <t>FAT - 290807</t>
  </si>
  <si>
    <t>FATURA 290807 + CT-ES 38883, 38892 – R$13.860,00 – MS / 2223 KCL COPASUL COOPERATIVA AGRICOLA SUL MATOGROSSENSE COPASUL ANAURILANDIA / 2375 KCL COOPEROESTE COOPERATIVA DE AGRONEGOCIOS DE SAO GABRIEL DO OESTE MS</t>
  </si>
  <si>
    <t>FAT - 7525</t>
  </si>
  <si>
    <t>FATURA 7525 + CT-ES 60, 59 – R$5.110,00 – MS _ 1996 KCL COPASUL COOPERATIVA AGRICOLA SUL MATOGROSSENSE COPASUL MARACAJU</t>
  </si>
  <si>
    <t>FAT - 7526</t>
  </si>
  <si>
    <t>FATURA 7526 + CT-E 1061 – R$7.050,00 – MS _ 2223 KCL COPASUL COOPERATIVA AGRICOLA SUL MATOGROSSENSE COPASUL ANAURILANDIA.</t>
  </si>
  <si>
    <t>FAT - 7527</t>
  </si>
  <si>
    <t>FATURA 7527 + CT-ES 893, 895, 894 – R$28.660,00 – MT _ 2311 00-21-00 GUSTAVO VIGANO PICCOLI .</t>
  </si>
  <si>
    <t>FAT - 22920</t>
  </si>
  <si>
    <t>FATURA 22920 + CT-E 21313 – R$2.560,00 – MS - 2363 KCL THOMAS DAVID TAYLOR PEIXOTO FAZENDA SANTO ANTONIO DO PONTAL NOSSA S DAS GRACAS</t>
  </si>
  <si>
    <t>FAT - 22921</t>
  </si>
  <si>
    <t>FATURA 22921 + CT-E 2583 – R$4.480,00 – MS - 2363 KCL THOMAS DAVID TAYLOR PEIXOTO FAZENDA SANTO ANTONIO DO PONTAL NOSSA S DAS GRACAS</t>
  </si>
  <si>
    <t>ELTON JOST DE OLIVEIRA</t>
  </si>
  <si>
    <t>NFS-E 20230101340</t>
  </si>
  <si>
    <t>NFS-E 20230101340 - SERVICO REALIZADO NA AERONAVE</t>
  </si>
  <si>
    <t>REEMB - 06/2023</t>
  </si>
  <si>
    <t>REEMBOLSO APOENA REFERENTE AO ALMOCO BARRACAO</t>
  </si>
  <si>
    <t>REEMBOLSO REFERENTE A DESPESAS COM TAXI APOENA - FORNECEDOR VANDO TEIXEIRA TAXI 02 CORRIDAS DE 60,00</t>
  </si>
  <si>
    <t>S/ NF - 13062023 OFFICE</t>
  </si>
  <si>
    <t>S/ NF - 13062023 OFFICE - REFERENTE A LICENCA DO PACOTE OFFICE COMPUTADOR DA FLAVIA.</t>
  </si>
  <si>
    <t>PAGAMENTO REF. DEMURRAGE INV NO ZQNJ202301BK005-B__ LAYTIME CALCULATION: MV RU MENG LING // PORTO DE PARANAGUA - NOVAFERTIL</t>
  </si>
  <si>
    <t>DEV. FINAN. -  NF 1894-1</t>
  </si>
  <si>
    <t>DEVOLUCAO FINANCEIRA DE R$ 500,11 REFERENTE A QUEBRA DE BALANCA/TICKET DO CLIENTE_QUEBRA DE FRETE QUE ULTRAPASSOU A MARGEM DE 0,50% - NF 1894-1/ 03-2023</t>
  </si>
  <si>
    <t>FAT - 290250</t>
  </si>
  <si>
    <t>FATURA 290250 + CT-E 15749 – R$2.960,00 – MT - 2308 KCL JOSE MILTON FALAVINHA</t>
  </si>
  <si>
    <t>FAT - 290846</t>
  </si>
  <si>
    <t>FATURA 290846 + CT-E 15988 – R$2.406,00 – MT_2350 KCL NUTRIVERDE IND. COM. IMP. E EXP. LTDA</t>
  </si>
  <si>
    <t>FAT - 290847</t>
  </si>
  <si>
    <t>FATURA 290847 + CT-E 38904 – R$9.864,60 – MT _ 2350 KCL NUTRIVERDE IND. COM. IMP. E EXP. LTDA</t>
  </si>
  <si>
    <t>NF18276</t>
  </si>
  <si>
    <t>NF18276 - COMPRA DE 4 HEADSET REDUCAO RUIDO ATIVA PLUGUE DUPLO ESTEREO</t>
  </si>
  <si>
    <t>FAT - 893</t>
  </si>
  <si>
    <t>FATURA 893 + CT-ES 13095, 13101, 13238, 13240, 13241, 13242, 13245, 13246, 13247, 13248, 13249, 13250, 13253, 13267, 13269, 13271, 13272, 13273, 13277, 13278, 13281, 13282, 13283, 13284, 13285, 13287, 13294, 13295, 13301, 13302, 13303, 13304, 13305, 13306, 13307, 13308, 13309, 13310, 13311, 13312, 13313, 13314, 13315, 13316, 13317, 13318, 13319, 13320, 13321, 13322, 13323, 13324, 13325, 13326, 13327, 13329, 13335, 13337, 13338, 13339, 13340, 13341, 13342, 13343, 13344, 13345, 13347, 13356, 13357, 13358, 13359, 13360, 13361, 13362, 13363, 13364, 13365, 13366, 13371, 13372, 13373, 13374, 13375, 13376, 13377, 13378, 13379, 13380, 13381 – R$609.280,70 – MT</t>
  </si>
  <si>
    <t>APOLICE N. 2201054490 ( MV MSC LEVINA)</t>
  </si>
  <si>
    <t>APOLICE N. 2201054490  - $ 259,50 * PTAX 4,8533 - PEDIDO DE COMPRA 253_MSC AVNI (MSC ALBANY ( MV MSC LEVINA)	27.020.382/0001-71 - MT (1) - 190793 - IDENT.EMB.:22</t>
  </si>
  <si>
    <t>NFS-E 4150</t>
  </si>
  <si>
    <t>NFS-E 4150 - ARMAZENAMENTO, DEPOSITO, CARGA, DESCARGA, ARRUMACAO E GUARDA DE BENS DE QUALQUER ESPECIE / CROSSDOCKING - BENTONITA.</t>
  </si>
  <si>
    <t>NFS-E 4151</t>
  </si>
  <si>
    <t>NFS-E 4151 - ARMAZENAMENTO, DEPOSITO, CARGA, DESCARGA, ARRUMACAO E GUARDA DE BENS DE QUALQUER ESPECIE / ETIQUETAGEM - 20 CONTEINERES_ 900,00. REFERENTE AO PERIODO DE 30/05/2023, PEDIDO DE IMPORTACAO OS93, D.I: 23/1029129-2.</t>
  </si>
  <si>
    <t>FAT - 290906</t>
  </si>
  <si>
    <t>FATURA 290906 + CT-E 10836 – R$2.407,00 – MT _ 2350 KCL NUTRIVERDE IND. COM. IMP. E EXP. LTDA.</t>
  </si>
  <si>
    <t>FAT - 290907</t>
  </si>
  <si>
    <t>FATURA 290907 + CT-E 38909 – R$9.868,70 – MT_2350 KCL NUTRIVERDE IND. COM. IMP. E EXP. LTDA</t>
  </si>
  <si>
    <t>FAT - 290908</t>
  </si>
  <si>
    <t>FATURA 290908 + CT-ES 66860, 66878, 66879 – R$22.500,00 – GO _ 2095 ENXOFRE DE BENTONITA COOPERATIVA AGROINDUSTRIAL DOS PRODUTORES RURAIS DO SUDOESTE GOIANO COMIGO</t>
  </si>
  <si>
    <t>FAT - 290909</t>
  </si>
  <si>
    <t>FATURA 290909 + CT-E 38914 – R$9.000,00 – GO _ 2342 KCL CARLOS ALBERTO LOEFFF FAZENDA ELO II.</t>
  </si>
  <si>
    <t>FAT - 290910</t>
  </si>
  <si>
    <t>FATURA 290910 + CT-E 2034 – R$2.000,00 – GO _ 2342 KCL CARLOS ALBERTO LOEFFF FAZENDA ELO II</t>
  </si>
  <si>
    <t>FAT - 7536</t>
  </si>
  <si>
    <t>FATURA 7536 + CT-E 83 – R$2.520,00 – MS _ 1996 KCL COPASUL COOPERATIVA AGRICOLA SUL MATOGROSSENSE COPASUL MARACAJU</t>
  </si>
  <si>
    <t>FAT - 7537</t>
  </si>
  <si>
    <t>FATURA 7537 + CT-E 1062 – R$5.550,00 – MT_2305 KCL LUIZ RAIA FILHO FAZENDA ALTO ALEGRE</t>
  </si>
  <si>
    <t>FAT - 7538</t>
  </si>
  <si>
    <t>FATURA 7538 + CT-E 1064 – R$2.590,00 – MS _ 2305 KCL LUIZ RAIA FILHO FAZENDA ALTO ALEGRE</t>
  </si>
  <si>
    <t>FAT - 7539</t>
  </si>
  <si>
    <t>FATURA 7539 + CT-ES 20349, 20348, 20347 – R$22.928,00 – MT_2311 00-21-00 GUSTAVO VIGANO PICCOLI FAZENDA DA PEDRA</t>
  </si>
  <si>
    <t>NF 86732/001</t>
  </si>
  <si>
    <t>NF 86732/001 - DESPESA COM AERONAVE</t>
  </si>
  <si>
    <t>NF 86732/002</t>
  </si>
  <si>
    <t>NF 86732/002 - DESPESA COM AERONAVE</t>
  </si>
  <si>
    <t>NF86732/003</t>
  </si>
  <si>
    <t>NF 86732/003 - DESPESA COM AERONAVE</t>
  </si>
  <si>
    <t>NFS-E 45</t>
  </si>
  <si>
    <t>NFS-E 45 - COMISSAO SOBRE VENDAS</t>
  </si>
  <si>
    <t>NFS-E 162</t>
  </si>
  <si>
    <t>NFS-E 202300000000162 - ANALISES QUIMICAS LABORATORIAIS</t>
  </si>
  <si>
    <t>REF. CONTA DE TELEFONE NUM. 065-33643048 - N. FATURA 1691538948-0 - COMP. 06/2023</t>
  </si>
  <si>
    <t>FAT - 290959</t>
  </si>
  <si>
    <t>FAT - 290959 - FATURA 290959 + CT-ES 38919, 38929 – R$17.460,00 – MS _ 2343 KCL CARLOS ALBERTO LOEFF FAZENDA KIREI _2344 KCL CARLOS ALBERTO LOEFF LIVIA CIBELE DE FREITAS CASTRO LOEFF FAZENDA SAO PAULO</t>
  </si>
  <si>
    <t>FAT - 290960</t>
  </si>
  <si>
    <t>FAT - 290960 - FATURA 290960 + CT-E 11768 – R$1.960,00 – MS - 2343 KCL CARLOS ALBERTO LOEFF FAZENDA KIREI</t>
  </si>
  <si>
    <t>FAT - 290961</t>
  </si>
  <si>
    <t>FATURA 290961 + CT-E 11773 – R$1.920,00 – MS - 2344 KCL CARLOS ALBERTO LOEFF LIVIA CIBELE DE FREITAS CASTRO LOEFF  FAZENDA SAO PAULO</t>
  </si>
  <si>
    <t>320/5163</t>
  </si>
  <si>
    <t>PAGAMENTO REF. COMPRA 320 SSP 20% - BIG BAG NOVAFERTIL, SERVICO INTERFERTIL_FOB SFS. CARREGAMENTO: IMEDIATO</t>
  </si>
  <si>
    <t>ORC.00001923</t>
  </si>
  <si>
    <t>ORC.00001923 - DEVOLUCAO FINANCEIRA DO SALDO NAO CARREGADO DE 5,720TONS - PED 1923 (SSP 21).</t>
  </si>
  <si>
    <t>REF. UC 6/2744277-1 - CONTA ENERGIA ESCRITORIO CUIABA - SALA 06 - NF 5243813 / MATRICULA 2744277-2023-5-0</t>
  </si>
  <si>
    <t>REF. UC 6/2680447-6 - CONTA ENERGIA ESCRITORIO CUIABA - SALA 05 - NF 5243580 / MATRICULA 2680447-2023-5-5</t>
  </si>
  <si>
    <t>REF. UC 6/3180415-6 - CONTA ENERGIA BARRACAO QDE 02 LT 10 - NF 5325147 / MATRICULA 3168758-2023-5-4</t>
  </si>
  <si>
    <t>NF 10878/001</t>
  </si>
  <si>
    <t>NF 10878/001 - DESPESAS COM PECAS PARA AERONAVE</t>
  </si>
  <si>
    <t>NFS-E 159</t>
  </si>
  <si>
    <t>NFS-E 159 - ARMAZENAGEM MAIO23 50,85 TONS X R$22,00 = R$1118.70 - VCTO 250623 ARMAZENAMENTO, DEPOSITO, CARGA, DESCARGA, ARRUMACAO _ FATURAMENTO SERVIÇOS ANDALI ROO</t>
  </si>
  <si>
    <t>NFS-E 2035</t>
  </si>
  <si>
    <t>NFS-E 2035 - SERVIÇO DE ENVASE DE BAGS PRODUTO CLORETO QUANTIDADE: 165,00 TONS - VALOR P/ TON: R$ 34,00</t>
  </si>
  <si>
    <t>FAT - 290345</t>
  </si>
  <si>
    <t>FATURA 290345 + CT-E 38742 – R$9.000,00 – GO - 2342 KCL CARLOS ALBERTO LOEFFF FAZENDA ELO II</t>
  </si>
  <si>
    <t>FAT - 290346</t>
  </si>
  <si>
    <t>FATURA 290346 + CT-E 2031 – R$2.000,00 – GO - 2342 KCL CARLOS ALBERTO LOEFFF FAZENDA ELO II</t>
  </si>
  <si>
    <t>FAT - 290421</t>
  </si>
  <si>
    <t>FAT - 290421 - FATURA 290421 + CT-ES 38758 E 38757 – R$25.000,00 – MT / 2345 KCL GERALDO LOEFF E OUTROS FAZENDA LAGO DAS PEDRAS</t>
  </si>
  <si>
    <t>FAT - 290422</t>
  </si>
  <si>
    <t>FATURA 290422 + CT-ES 15805 E 15806 – R$6.000,00 – MT / 2345 KCL GERALDO LOEFF E OUTROS FAZENDA LAGO DAS PEDRAS</t>
  </si>
  <si>
    <t>FAT - 290538</t>
  </si>
  <si>
    <t>FATURA 290538 + CT-E 15826, 15827, 15837, 15838 E 15839 – R$11.927,00 – MT / 2350 KCL NUTRIVERDE IND. COM. IMP. E EXP. LTDA</t>
  </si>
  <si>
    <t>FAT - 290539</t>
  </si>
  <si>
    <t>FATURA 290539 + CT-ES 38773, 38772, 38771, 38780, 38779, 38781 – R$58.150,70 – MT _ 2346 KCL GERALDO LOEFF FAZENDA CINCO ESTRELAS _2350 KCL NUTRIVERDE IND. COM. IMP. E EXP. LTDA</t>
  </si>
  <si>
    <t>FAT - 290540</t>
  </si>
  <si>
    <t>FAT - 290540 - FATURA 290540 + CT-ES 15825 – R$2.220,00 – MT / 2346 KCL GERALDO LOEFF FAZENDA CINCO ESTRELAS</t>
  </si>
  <si>
    <t>FAT - 290595</t>
  </si>
  <si>
    <t>FAT - 290595 - FATURA 290595 + CT-ES 38790, 38791, 38796, 38797, 38804, 38802, 38805 – R$68.802,10 – MT - 2350 KCL NUTRIVERDE IND. COM. IMP. E EXP. LTDA</t>
  </si>
  <si>
    <t>FAT - 290638</t>
  </si>
  <si>
    <t>FAT - 290638 - FATURA 290638 + CT-ES 15879, 15882, 15883 E 15886 – R$9.511,00 – MT / 2350 KCL NUTRIVERDE IND. COM. IMP. E EXP. LTDA</t>
  </si>
  <si>
    <t>FAT - 291018</t>
  </si>
  <si>
    <t>FAT - 291018 - FATURA 291018 + CT-E 38947 – R$9.250,00 – MT / 2345 KCL GERALDO LOEFF E OUTROS FAZENDA LAGO DAS PEDRAS / 2346 KCL GERALDO LOEFF FAZENDA CINCO ESTRELAS</t>
  </si>
  <si>
    <t>FAT - 291019</t>
  </si>
  <si>
    <t>FAT - 291019 - FATURA 291019 + CT-E 16040 E 16041 – R$2.220,00 – MT  - 2345 KCL GERALDO LOEFF E OUTROS FAZENDA LAGO DAS PEDRAS /2346 KCL GERALDO LOEFF FAZENDA CINCO ESTRELAS</t>
  </si>
  <si>
    <t>FAT - 291056</t>
  </si>
  <si>
    <t>FATURA 291056 + CT-ES 66945, 66944 – R$15.000,00 – GO _ 2095 ENXOFRE DE BENTONITA COOPERATIVA AGROINDUSTRIAL DOS PRODUTORES RURAIS DO SUDOESTE GOIANO COMIGO</t>
  </si>
  <si>
    <t>322/11518</t>
  </si>
  <si>
    <t>PAGAMENTO PEDIDO 322/11518 - REF. COMPRA 322 - KCL 60% - FOB NOVATEX  (TRANSMISSAO DE POSSE IMEDIATA APOS PAGTO)</t>
  </si>
  <si>
    <t>NF13940</t>
  </si>
  <si>
    <t>NF13940 - DESPESAS COM COMBUSTIVEL DE AERONAVE</t>
  </si>
  <si>
    <t>DARF CRF - 5952</t>
  </si>
  <si>
    <t>DARF CRF - 5952 - RET DE CONTRIBUICOES PAGT PJ A PJ DE DIR PRIV 354,40 354,40 -  CSLL/COFINS/PIS/PASEP - RETENCAO DE CONTRIBUICOES SOBRE PAGAMENTOS DE PJ A PJ DE DIREITO PRIVADO</t>
  </si>
  <si>
    <t>DARF G.PREV. 05/2023</t>
  </si>
  <si>
    <t>DARF GUIA PREVIDENCIA -  INSS E IRRF - FOLHA DE PAGAMENTO MAIO.2023</t>
  </si>
  <si>
    <t>DARF IRRF - 1708 05/2023</t>
  </si>
  <si>
    <t>DARF IRRF - 1708 05/2023 - IRRF - REMUNER SERV PRESTADOS POR PJ 114,32 114,32 - 06 IRRF - REMUNERACAO DE SERVICOS PROFISSIONAIS PRESTADOS POR PJ</t>
  </si>
  <si>
    <t>324/67/2023</t>
  </si>
  <si>
    <t>PAGAMENTO PEDIDO 324/67/2023 -REF. COMPRA 324 - FOB SFS (CARREGAMENTO LOGIMODAL) - CAMBIO TELA CARREGAMENTO IMEDIATO APOS PGTO</t>
  </si>
  <si>
    <t>FAT - 7618</t>
  </si>
  <si>
    <t>FATURA 7618 + CT-E 1065 – R$1.880,00 – MS - 2223 KCL COPASUL COOPERATIVA AGRICOLA SUL MATOGROSSENSE COPASUL ANAURILANDIA</t>
  </si>
  <si>
    <t>FAT - 7621</t>
  </si>
  <si>
    <t>FATURA 7621 + CT-ES 20370, 20365, 20371, 20369, 20367, 20373, 20366 – R$40.325,20 – MT - 2390 MAP 11-52 GUSTAVO VIGANO PICCOLI FAZENDA PLUMA _2391 MAP 11-52 GUSTAVO VIGANO PICCOLI FAZENDA RODEIO</t>
  </si>
  <si>
    <t>ORCIVAL GOUVEIA GUIMARAES E OUTROS</t>
  </si>
  <si>
    <t>DEV. FINAN. -  ORC. 00001806</t>
  </si>
  <si>
    <t>REFERENTE DEVOLUCAO FINANCEIRA DO SALDO NAO CARREGADO DO PED 1806. - PEDIDO 1806 CARREGOU A MENOR GERANDO SALDO EM CARTEIRA A DEVOLVER DE R$ 1.465,32 -2.	PEDIDO 2221 CARREGOU A MAIOR GERANDO SALDO A RECEBER DE -R$ 281,32.
** REALIZADO O ENCONTRO DE CONTAS ENTRE OS VALORES FINANCEIROS, NOTAR QUE FICA UM SALDO EM CARTEIRA A DEVOLVE</t>
  </si>
  <si>
    <t>DAR ICMS - 1112 05/2023</t>
  </si>
  <si>
    <t>DAR ICMS - 1112_ICMS NORMAL - RECOLHIMENTO MENSAL</t>
  </si>
  <si>
    <t>DAR ICMS DIFAL - 05/2023</t>
  </si>
  <si>
    <t>DAR ICMS DIFAL NORMAL – NFE: 22587; 86732; 3719725;  05/2023</t>
  </si>
  <si>
    <t>MREOLI COMERCIO INDUSTRIA E SERVICOS LTDA</t>
  </si>
  <si>
    <t>ADTO - PED 1122</t>
  </si>
  <si>
    <t>NF1200 - COMPRA DE 6 UNIDADES DE CADEIRAS PARA O ESCRITORIO</t>
  </si>
  <si>
    <t>NF2956</t>
  </si>
  <si>
    <t>NF 2956 - DESPESA COM COMBUSTIVEL AERONAVE</t>
  </si>
  <si>
    <t>FAT - 1291184</t>
  </si>
  <si>
    <t>FATURA 291184 + CT-E 38346 – R$7.409,00 – GO _ 2381 KCL INDUSTRIA E COMERCIO DE FERTLIZANTES RIFERTIL LTDA ADUBOS RIFERTIL</t>
  </si>
  <si>
    <t>FAT - 1291186</t>
  </si>
  <si>
    <t>FATURA 291186 + CT-E 38964 – R$7.409,00 – GO _ 2381 KCL INDUSTRIA E COMERCIO DE FERTLIZANTES RIFERTIL LTDA ADUBOS RIFERTIL</t>
  </si>
  <si>
    <t>FAT - 1291187</t>
  </si>
  <si>
    <t>FATURA 291187 + CT-E 11894 – R$1.400,00 – MS - 2376 KCL COOPEROESTE COOPERATIVA DE AGRONEGOCIOS DE SAO GABRIEL DO OESTE MS</t>
  </si>
  <si>
    <t>FAT - 1291188</t>
  </si>
  <si>
    <t>FATURA 291188 + CT-E 38961 – R$6.300,00 – MS _2376 KCL COOPEROESTE COOPERATIVA DE AGRONEGOCIOS DE SAO GABRIEL DO OESTE MS</t>
  </si>
  <si>
    <t>FAT - 1291189</t>
  </si>
  <si>
    <t>FATURA 291189 + CT-E 38963 – R$9.000,00 – MS _ 2363 KCL THOMAS DAVID TAYLOR PEIXOTO FAZENDA SANTO ANTONIO DO PONTAL NOSSA S DAS GRACAS</t>
  </si>
  <si>
    <t>FAT - 1291190</t>
  </si>
  <si>
    <t>FATURA 291190 + CT-E 11899 – R$2.000,00 – MS  _ 2363 KCL THOMAS DAVID TAYLOR PEIXOTO FAZENDA SANTO ANTONIO DO PONTAL NOSSA S DAS GRACAS</t>
  </si>
  <si>
    <t>FAT-1291185</t>
  </si>
  <si>
    <t>FATURA 291185 + CT-ES 2036, 2038, 2037 – R$5.686,40 – GO _ 2381 KCL INDUSTRIA E COMERCIO DE FERTLIZANTES RIFERTIL LTDA ADUBOS RIFERTIL</t>
  </si>
  <si>
    <t>S/ NF - 20062023</t>
  </si>
  <si>
    <t>REEMB-06/2023 -DESPESA COM REFEICAO EM ITAITUBA/PA - REEMBOLSO APOENA</t>
  </si>
  <si>
    <t>NF 46272/001</t>
  </si>
  <si>
    <t>NF 46272/001 - DESPESAS COM COMBUSTIVEL DE AERONAVE</t>
  </si>
  <si>
    <t>NFS-E 89465</t>
  </si>
  <si>
    <t>NFS-E 89465 - AUTORIZAMOS RESERVA DE Nº 17183 DE 1 APARTAMENTO INDIVIDUAL + CONSUMO, CAMA DE CASAL. HOSPEDE: VINICIUS RAFAEL PANICIO PEREIRA/ CHECK-IN EM: 22/05/2023 /CHECK OUT DIA: 04/05/2023 (PODENDO SER PRORROGADA)</t>
  </si>
  <si>
    <t>DARF  IRRF 3280 - 01/2023</t>
  </si>
  <si>
    <t>DARF - IRRF / NFS-E SERVICO 10513 E 10514</t>
  </si>
  <si>
    <t>DARF - IRRF 3280 - 01/2023</t>
  </si>
  <si>
    <t>DARF - IRRF 3280 - 01/2023 - NFS-E 10513 E 10514</t>
  </si>
  <si>
    <t>TOP AGRO S.R.L</t>
  </si>
  <si>
    <t>309/INV 67 (AGESA)</t>
  </si>
  <si>
    <t>COMPRA DE MERCADORIA (CTR DE CAMBIO)</t>
  </si>
  <si>
    <t>PAGAMENTO DE PRODUTO - PC 309 EQUIV. A 135 TONS ULEXITA GRANULADA - CONTRATO DE CAMBIO COM O BANCO ITAU - TAXA TRAV 4,7999</t>
  </si>
  <si>
    <t>330/68/2023</t>
  </si>
  <si>
    <t>PAGAMENTO PEDIDO 330/68/2023 - REFERENTE  COMPRA 330 - FOB SFS (CARREGAMENTO LOGIMODAL) -CAMBIO TELA CARREGAMENTO IMEDIATO APOS PGTO</t>
  </si>
  <si>
    <t>331/11810</t>
  </si>
  <si>
    <t>PEDIDO331/11810 -  REF. COMPRA 331 - KCL 60% - FOB RONDONOPOLIS - NOVATEX - TRANSMISSÃO DE POSE IMEDIATA APÓS PAGAMENTO - CAMBIO TELA - 2.422 VALDIR ROQUE JACOBOWSKI E OUTR</t>
  </si>
  <si>
    <t>DL - 06/2023</t>
  </si>
  <si>
    <t>S/ NF - 22062023</t>
  </si>
  <si>
    <t>DESPESA COM FRETE E COMBUSTIVEL (EMBARQUE BIG BAG NOVAFERTIL VAZIO - 1.000 UNIDADES - AZ FAZ – PARANAGUA). VEICULO PLACA LWS-6350,MOTORISTA CESAR MARGAN MENDES</t>
  </si>
  <si>
    <t>S/ NF - HANGAR N 1 - 21062023</t>
  </si>
  <si>
    <t>DESEPESA C/ AERONAVE - HANGAR N 1 - 21062023 - HANGAR EM ITAITUBA _PERMANECEU DO 19-06-2023 A 21-06-2023. 02 PERNOITES (1LITRO DE OLEO W10)</t>
  </si>
  <si>
    <t>46292/001</t>
  </si>
  <si>
    <t>NF 46292/001 - DESPESAS COM COMBUSTIVEL DE AERONAVE</t>
  </si>
  <si>
    <t>DELTA ASSESSORIA ADUANEIRA LTDA</t>
  </si>
  <si>
    <t>ADTO - INV 67 PC 309 (AGESA)</t>
  </si>
  <si>
    <t>ADTO - REF DESPESAS: PIS: R$ 4.602,62 / COFINS: R$ 21.150,15 / SISCOMEX: R$ 154,23 JUNTO AO DESPACHANTE. (DOCUMENTACAO SERA ENVIADA NO FINAL DA OPERACAO)</t>
  </si>
  <si>
    <t>FAT - 7630</t>
  </si>
  <si>
    <t>FATURA 7630 + CT-E 120 – R$3.360,00 / 1996 KCL COPASUL COOPERATIVA AGRICOLA SUL MATOGROSSENSE COPASUL MARACAJU</t>
  </si>
  <si>
    <t>FAT - 7631</t>
  </si>
  <si>
    <t>FATURA 7631 + CT-ES 1070, 1069, 1071, 1075, 1076, 1073, 1072 – R$22.635,00 – MT / 2330 KCL COPASUL COOPERATIVA AGRICOLA SUL MATOGROSSENSE</t>
  </si>
  <si>
    <t>FAT - 7632</t>
  </si>
  <si>
    <t>FATURA 7632 + CT-ES 1074, 1078, 1077 – MS / 2330 KCL COPASUL COOPERATIVA AGRICOLA SUL MATOGROSSENSE /2399 00-20-00 COPASUL COOPERATIVA AGRICOLA SUL MATOGROSSENSE COPASUL NAVIRAI</t>
  </si>
  <si>
    <t>FAT - 7633</t>
  </si>
  <si>
    <t>FATURA 7633 + CT-ES 20401, 20407, 20394, 20387, 20393, 20406 – R$37.920,50 – MT / 2390 MAP 11-52 GUSTAVO VIGANO PICCOLI FAZENDA PLUMA /2391 MAP 11-52 GUSTAVO VIGANO PICCOLI FAZENDA RODEIO</t>
  </si>
  <si>
    <t>FAT - 7634</t>
  </si>
  <si>
    <t>FATURA 7634 + CT-ES 20397, 20385 – R$22.725,00 – GO / 2395 KCL ANDRE TRIPOLONI FAZENDA FORTALEZA RG</t>
  </si>
  <si>
    <t>FAT - 7635</t>
  </si>
  <si>
    <t>FATURA 7635 + CT-ES 8531, 8529, 8533, 8528 – R$12.000,00 – MT / 2096 KCL PAULO PRUDENTE POLIZEL E OUTROS FAZENDA POLIZEL</t>
  </si>
  <si>
    <t>FAT - 897</t>
  </si>
  <si>
    <t>FAT - 897 - RODOGREEN – FATURA 897 + CT-ES 13538, 13537, 13531, 13529, 13528, 13526, 13525, 13520, 13517, 13516, 13515, 13514, 13513, 13512, 13510, 13509, 13508, 13499, 13498, 13494, 13491, 13485, 13466, 13462, 13459, 13457, 13454, 13445, 13444, 13443, 13442, 13441, 13440, 13439, 13438, 13437, 13436, 13435, 13434, 13433, 13431, 13430, 13429, 13421, 13416, 13415, 13414, 13412, 13411, 13410, 13407, 13406, 13404, 13391, 13390, 13385, 13384, 13383, 13382 – R$ 423.526,80 – MT</t>
  </si>
  <si>
    <t>ICMS - INV 67 PC 309 (AGESA)</t>
  </si>
  <si>
    <t>ICMS - DI:23/1221631-0 /FATURA 67 - DUIMP: 23/12216310 (AGESA)</t>
  </si>
  <si>
    <t>NFS-E 52015</t>
  </si>
  <si>
    <t>NFS-E 52015-  VALE REFEICAO PARA COLABORADORES - NRO PEDIDO.: 23/32038128 - COMP.: 06/2023</t>
  </si>
  <si>
    <t>M.M. &amp; N. TERMINAIS DE CARGAS LTDA.</t>
  </si>
  <si>
    <t>NFS-E 17838 (MV HYUNDAI PLATINUM)</t>
  </si>
  <si>
    <t>NFS-E 17838 (MV HYUNDAI PLATINUM) - REPARO/LAVAGEM DE CONTAINERES CONFORME RELATORIO ANEXO -CAIU6166460</t>
  </si>
  <si>
    <t>NFS-E 17840 (MV HYUNDAI PLATINUM)</t>
  </si>
  <si>
    <t>NFS-E 17840 (MV HYUNDAI PLATINUM) - REPARO/LAVAGEM DE CONTAINERES CONFORME RELATORIO ANEXO -GCXU2123218</t>
  </si>
  <si>
    <t>NFS-E 17842 ( MV HYUNDAI PLATINUM)</t>
  </si>
  <si>
    <t>NFS-E 17842 ( MV HYUNDAI PLATINUM) - REPARO/LAVAGEM DE CONTAINERES CONFORME RELATORIO ANEXO -HDMU2727177</t>
  </si>
  <si>
    <t>NFS-E 17860 ( MV HYUNDAI PLATINUM)</t>
  </si>
  <si>
    <t>NFS-E 17860 ( MV HYUNDAI PLATINUM) - REPARO/LAVAGEM DE CONTAINERES CONFORME RELATORIO ANEXO -TLLU2593344</t>
  </si>
  <si>
    <t>NFS-E  106</t>
  </si>
  <si>
    <t>NFS-E 10605 - HONORARIOS CONTABEIS</t>
  </si>
  <si>
    <t>NFS-E 105 - REF. COMISSAO AUTORIZADO PARA O ADILSON SER REALIZADO O PAGTO NA CONTA DO ANDERSON PAIXAO</t>
  </si>
  <si>
    <t>S/ NF - 26062023</t>
  </si>
  <si>
    <t>FAT - 291325</t>
  </si>
  <si>
    <t>FATURA 291325 + CT-ES 38983, 38985, 38986, 38987 – R$32.580,00 – MS _ 2363 KCL THOMAS DAVID TAYLOR PEIXOTO FAZENDA SANTO ANTONIO DO PONTAL NOSSA S DAS GRACAS</t>
  </si>
  <si>
    <t>FAT - 291326</t>
  </si>
  <si>
    <t>FATURA 291326 + CT-ES 12019, 12020, 12021 – R$5.200,00 – MS  - 2363 KCL THOMAS DAVID TAYLOR PEIXOTO FAZENDA SANTO ANTONIO DO PONTAL NOSSA S DAS GRACAS</t>
  </si>
  <si>
    <t>FAT - 291353</t>
  </si>
  <si>
    <t>FATURA 291353 + CT-E 38988 – R$9.000,00 – MS _ 2363 KCL THOMAS DAVID TAYLOR PEIXOTO FAZENDA SANTO ANTONIO DO PONTAL NOSSA S DAS GRACAS</t>
  </si>
  <si>
    <t>FAT - 291354</t>
  </si>
  <si>
    <t>FATURA 291354 + CT-ES 12022, 12030 – R$4.040,00 – MS _ 2363 KCL THOMAS DAVID TAYLOR PEIXOTO FAZENDA SANTO ANTONIO DO PONTAL NOSSA S DAS GRACAS</t>
  </si>
  <si>
    <t>333/11967</t>
  </si>
  <si>
    <t>PAGAMENTO REF. COMPRA 333 - KCL 60% -FOB RONDONOPOLIS - NOVATEX -TRANSMISSAO DE POSE IMEDIATA APOS PAGAMENTO -PAGTO ATE 30.06.2023 CAMBIO TELA</t>
  </si>
  <si>
    <t>PAULO PRUDENTE POLIZEL E OUTROS</t>
  </si>
  <si>
    <t>DEV. FINAN. -  ORC. 00001466</t>
  </si>
  <si>
    <t>DEV. FINAN. -  ORC. 00001466 - REF. DEVOLUCAO FINANCEIRA, CARREGAMENTO A MENOR DE 1,640TONS.</t>
  </si>
  <si>
    <t>DAE - 1229-7 SEFAZ PA</t>
  </si>
  <si>
    <t>DAE - 1229-7 SEFAZ PA / TAXA DE RENOVACAO DO REGIME ESPECIAL.</t>
  </si>
  <si>
    <t>NF30488/001</t>
  </si>
  <si>
    <t>NF30488/001 DESPESAS COM AERONAVE</t>
  </si>
  <si>
    <t>NFS-E  14290</t>
  </si>
  <si>
    <t>NFS-E  14290 - MANUTENCAO DO SISTEMA CONTABIL</t>
  </si>
  <si>
    <t>REF. CONTA DE TELEFONE  - N. FATURA 0419368287- COMP. 06/2023 VIVO MOVEL</t>
  </si>
  <si>
    <t>334/071_2023</t>
  </si>
  <si>
    <t>PAGAMENTO REF. COMPRA 334 - FOB SFS (CARREGAMENTO LOGIMODAL) - CAMBIO PTAX DE VENDA DO DIA ANTERIOR / 2.322 COOPERATIVA AGROINDUSTRIAL DOS</t>
  </si>
  <si>
    <t>335/073/2023</t>
  </si>
  <si>
    <t>PAGAMENTO REF. COMPRA 335 - FOB SFS (CARREGAMENTO LOGIMODAL) -CAMBIO PTAX DE VENDA DO DIA ANTERIOR - PED 2.433 INDUSTRIA E COMERCIO DE FERTL
CARREGAMENTO IMEDIATO APOS PGTO</t>
  </si>
  <si>
    <t>336/074/2023</t>
  </si>
  <si>
    <t>PAGAMENBTO - REF. COMPRA 336 - **PC MAE; IE DE FATURAMENTO PODERA ALTERAR, SERA INFORMADO DE ACORDO** FOB SFS (CARREGAMENTO LOGIMODAL)- CAMBIO PTAX DE VENDA DO DIA ANTERIOR -CARREGAMENTO IMEDIATO APOS PGTO - PED2.443 VALDIR ROQUE JACOBOWSKI E OUTROS</t>
  </si>
  <si>
    <t>FAT - 7692</t>
  </si>
  <si>
    <t>FATURA 7692 + CT-E 1085 – R$5.865,00 – MT / 2330 KCL COPASUL COOPERATIVA AGRICOLA SUL MATOGROSSENSE</t>
  </si>
  <si>
    <t>FAT - 7693</t>
  </si>
  <si>
    <t>FATURA 7693 + CT-ES 1082, 1081, 1079, 1084, 1083, 1080, 1089 – R$7.500,00 – MS / 2330 KCL COPASUL COOPERATIVA AGRICOLA SUL MATOGROSSENSE</t>
  </si>
  <si>
    <t>FAT - 7694</t>
  </si>
  <si>
    <t>FATURA 7694 + CT-ES 1087, 1090, 1088 – R$17.550,00 – GO - 2383 KCL GILBERTO CADORE FAZ. NOSSA SENHORA APARECIDA /2384 KCL GILBERTO CADORE FAZ. CACHOEIRA/ 2385 KCL GILBERTO CADORE FAZ. CACHOEIRA /2386 KCL GILBERTO CADORE FAZ. SANTO EXPEDITO /2387 KCL EDERSON CADORE FAZ. RANCHO FUNDO.</t>
  </si>
  <si>
    <t>FAT - 7695</t>
  </si>
  <si>
    <t>FATURA 7695 + CT-ES 20429, 20428, 20427, 20426 – R$4.680,00 – GO / 2383 KCL GILBERTO CADORE FAZ. NOSSA SENHORA APARECIDA /2384 KCL GILBERTO CADORE FAZ. CACHOEIRA/ 2385 KCL GILBERTO CADORE FAZ. CACHOEIRA</t>
  </si>
  <si>
    <t>FAT - 7696</t>
  </si>
  <si>
    <t>FATURA 7696 + CT-ES 942, 945, 943, 944 – R$33.858,00 – MT / 1912 00-21-00 IVANDRO BARCHET FAZENDA FERRADURA / 2310 00-21-00 GUSTAVO VIGANO PICCOLI FAZENDA DA PEDRA / 2311 00-21-00 GUSTAVO VIGANO PICCOLI FAZENDA DA PEDRA</t>
  </si>
  <si>
    <t>FAT - 7697</t>
  </si>
  <si>
    <t>FATURA 7697 + CT-ES 20416, 20414, 20415, 20417, 20425, 20424, 20418, 20409, 20422 – R$47.538,70 – MT / 2314 MAP 11-52 GUSTAVO VIGANO PICCOLI FAZENDA DA PEDRA /2391 MAP 11-52 GUSTAVO VIGANO PICCOLI FAZENDA RODEIO</t>
  </si>
  <si>
    <t>FOLHA-06/2023</t>
  </si>
  <si>
    <t>ORDENADOS E SALARIOS - COMP. 06/2023</t>
  </si>
  <si>
    <t>NF 30491/001</t>
  </si>
  <si>
    <t>30491/001 - DESPESAS COM COMBUSTIVEL DE AERONAVE</t>
  </si>
  <si>
    <t>RWB3I62 / 5002 NMS2311030</t>
  </si>
  <si>
    <t>5002 NMS2311030 PLACA RWB3I62 /  AUTO DA INFRACAO 5002 NMS2311030 - HILLUX LUCIANO</t>
  </si>
  <si>
    <t>340/076/2023</t>
  </si>
  <si>
    <t>NF639</t>
  </si>
  <si>
    <t>NF639 - DESPESAS COM ABASTECIMENTO AERONAVE</t>
  </si>
  <si>
    <t>FAT - 7709</t>
  </si>
  <si>
    <t>FATURA 7709 + CT -ES 20444, 20443, 20445 – R$2.340,00 – GO / 2385 KCL GILBERTO CADORE FAZ. CACHOEIRA /2386 KCL GILBERTO CADORE FAZ. SANTO EXPEDITO /2387 KCL EDERSON CADORE FAZ. RANCHO FUNDO</t>
  </si>
  <si>
    <t>FAT - 7710</t>
  </si>
  <si>
    <t>FATURA 7710 + CT-ES 20447, 20434, 20436, 20442, 20448, 20433, 20437, 20438, 20463, 20441 – R$43.301,00 – MT / 1912 00-21-00 IVANDRO BARCHET FAZENDA FERRADURA /2311 00-21-00 GUSTAVO VIGANO PICCOLI FAZENDA DA PEDRA /2392 MAP 11-52 GUSTAVO VIGANO PICCOLI FAZENDA ITAPOA/2414 MAP 11-52 GUSTAVO VIGANO PICCOLI FAZENDA ITAPOA</t>
  </si>
  <si>
    <t>FAT - 7711</t>
  </si>
  <si>
    <t>FATURA 7711 + CT-ES 10993, 10994 – R$11.625,00 – MT / 2411 KCL GUSTAVO VIGANO PICCOLI FAZENDA DA PEDRA</t>
  </si>
  <si>
    <t>NFS-E 3855 ( MV MSC LEVINA)</t>
  </si>
  <si>
    <t>NFS-E 3855 ( MV MSC LEVINA) - DESPESA COM IMPORTACAO -  MSC AVNI (MSC ALBANY ( MV MSC LEVINA)-TRANSPORTE INTERNO DO CONTAINER CHEIO E VAZIO - REFERENTE AO PERIODO DE 30/05/2023, PEDIDO DE IMPORTACAO OS93, D.I: 23/1029129-2</t>
  </si>
  <si>
    <t>ZACARIAS PEREIRA DE SOUZA 29395705825</t>
  </si>
  <si>
    <t>NFS-E 3213</t>
  </si>
  <si>
    <t>NFS-E 3213 - DESPESAS COM AERONAVE (APOENA REALIZOU ESTE PAGAMENTO E A NOVAFERTIL ESTA REEMBOLSANDO)</t>
  </si>
  <si>
    <t>S/ NF - 30062023</t>
  </si>
  <si>
    <t>S/ NF - 30062023 -  REFERENTE A PATRIOCINIO DE 30 LITROS DE CHOPP PARA FAZENDA ALVORADA - GRUPO ANDRADE / PAGAMENTO REALIZADO PARA DANIEL PARIS</t>
  </si>
  <si>
    <t>NF329</t>
  </si>
  <si>
    <t>NF329 -  REFERENTE A AGUA MINERAL PARA O ESCRITORIO 15 UNIDADES</t>
  </si>
  <si>
    <t>FAT - 290958</t>
  </si>
  <si>
    <t>FATURA 290958 + CT-ES 66899, 66906, 66910, 66913, 66922, 66924, 66925 – R$54.750,00 – GO / 2095 ENXOFRE DE BENTONITA COOPERATIVA AGROINDUSTRIAL DOS PRODUTORES RURAIS DO SUDOESTE GOIANO COMIGO</t>
  </si>
  <si>
    <t>FAT - 291569</t>
  </si>
  <si>
    <t>FATURA 291569 + CT-ES 39029, 39030, 39031, 39032, 39033 – R$31.500,00 – MT / 2389 NP 11-44 VALDIR ANTONIO NIEDERMEIER E OUTRAS FAZENDA JANICE I E II</t>
  </si>
  <si>
    <t>FAT - 291570</t>
  </si>
  <si>
    <t>FATURA 291570 + CT-ES 16189, 16192, 16191, 16193, 16190 – R$7.000,00 – MT / 2389 NP 11-44 VALDIR ANTONIO NIEDERMEIER E OUTRAS FAZENDA JANICE I E II</t>
  </si>
  <si>
    <t>FAT - 291571</t>
  </si>
  <si>
    <t>FATURA 291571 + CT-E 39056 – R$8.820,00 – GO / 2382 KCL GILBERTO CADORE FAZENDA COLINA VERDE</t>
  </si>
  <si>
    <t>FAT - 291572</t>
  </si>
  <si>
    <t>FATURA 291572 + CT-E 2045 – R$1.960,00 – GO  / 2382 KCL GILBERTO CADORE FAZENDA COLINA VERDE</t>
  </si>
  <si>
    <t>FAT - 291573</t>
  </si>
  <si>
    <t>FATURA 291573 + CT-E 39034 – (R$8.000,00) R$7.499,89 – MS / 2300 KCL RODRIGO BERTOLLO/SEDIANE ZENARO BERTOLLO FAZENDA SÃO JOÃO E PORTO FELIZ - FATURA COM DESCONTO R$ 500,11</t>
  </si>
  <si>
    <t>FAT - 291574</t>
  </si>
  <si>
    <t>FATURA 291574 + CT-E 12246 – R$2.000,00 – MS /FATURA 291574 + CT-E 12246 – R$2.000,00 – MS</t>
  </si>
  <si>
    <t>326/5186</t>
  </si>
  <si>
    <t>PAGAMENTO PEDIDO 326/5186 - REF. COMPRA 326 - UREIA - REF. COMPRA 326 FOB SFR, SC - 2.417 SILMAR FRANCISCO RIBAS</t>
  </si>
  <si>
    <t>327/5185</t>
  </si>
  <si>
    <t>PAGAMENTO PEDIDO 327/5185 - REF. COMPRA 327 - UREIA - REF. COMPRA 327 - FOB SFR, SC - 2.418 SILMAR FRANCISCO RIBAS</t>
  </si>
  <si>
    <t>328/5184</t>
  </si>
  <si>
    <t>PAGAMENTO PEDIDO 328/5184 - REF. COMPRA 328 - 00-21-00 REF. COMPRA 328 FOB SFR, SC - 2.420 SILMAR FRANCISCO RIBAS</t>
  </si>
  <si>
    <t>329/5183</t>
  </si>
  <si>
    <t>PAGAMENTO PEDIDO 329/5183 - REF. COMPRA 329 PRODUTO 15-15-15 - REF. COMPRA 329 FOB SFR, SC - 2.421 SILMAR FRANCISCO RIBAS</t>
  </si>
  <si>
    <t>DARF CSLL 2484 - 05/2023</t>
  </si>
  <si>
    <t>DARF - CSLL 05/2023</t>
  </si>
  <si>
    <t>DARF IRPJ 2362 -  05/2023</t>
  </si>
  <si>
    <t>DARF - IRPJ 05/2023</t>
  </si>
  <si>
    <t>307/1548 NF 11035 ANDALI</t>
  </si>
  <si>
    <t>PAGAMENTO PEDIDO 307/1548 REF. COMPRA 307 - NP 12.43 + 10%S - CIF NOVATEX – RONDONOPOLIS / 2.328 VALDIR LUIZ PICININ / 2.329 MOACIR ANTONIO PICININ / 2.449 CARLOS ERNESTO AUGUSTIN / 2.465 CARLOS ERNESTO AUGUSTIN</t>
  </si>
  <si>
    <t>REY8C63 / 7455 E431123513</t>
  </si>
  <si>
    <t>MULTA RENAINF PLACA REY8C63  / AUTOS DA INFRACAO 7455 E431123513 / HILLUX APOENA</t>
  </si>
  <si>
    <t>REF. UC 6/2744284-7 - CONTA ENERGIA ESCRITORIO CUIABA - SALA 07 - NF 5727823 / MATRICULA 2744284-2023-6-4</t>
  </si>
  <si>
    <t>GOIAS  ABASTECIMENTO   DE  AERONAVE LTDA</t>
  </si>
  <si>
    <t>NF 83710/001</t>
  </si>
  <si>
    <t>NF 83710/001 - REFERENTE A ABASTECIMENTO AERONAVE</t>
  </si>
  <si>
    <t>NFS-E 10605</t>
  </si>
  <si>
    <t>NFS-E 719</t>
  </si>
  <si>
    <t>NFS-E 719 - DESPESAS COM AERONAVE - REVISAOL GERAL REALIZADA EM 02 HELICES TRI-PA HARTZELL.
MODELO PHC-C3YF-2KUF, SN: EB-3039. MODELO PHC-C3YF-2LKUF, SN: EB-3043. AERONAVE REFIXO/MATRICULA: PT-VNZ</t>
  </si>
  <si>
    <t>PRO-LABORE - 06/2023</t>
  </si>
  <si>
    <t>PRO-LABORE - COMP. 06/2023</t>
  </si>
  <si>
    <t>DL - COMP. 06/2023</t>
  </si>
  <si>
    <t>FOLHA - 06/2023</t>
  </si>
  <si>
    <t>REEMB-06/2023</t>
  </si>
  <si>
    <t>REEMBOLSO REF. DESPESA COM TELEFONE/INTERNET - COMP. 06/2023</t>
  </si>
  <si>
    <t>REC - 30062023</t>
  </si>
  <si>
    <t>PGTO REF. LIMPEZA ESCRITORIO MATRIZ - COMP.06/2023</t>
  </si>
  <si>
    <t>VT - 07/2023</t>
  </si>
  <si>
    <t>DESPESA COM VALE TRANSPORTE - COMP.: 07/2023</t>
  </si>
  <si>
    <t>NF2094 (C. CREDITO)</t>
  </si>
  <si>
    <t>NF2094 - DESPESAS COM ABASTECIMENTO - ANDERSON BB C. CREDITO</t>
  </si>
  <si>
    <t>NF2140 (C. CREDITO)</t>
  </si>
  <si>
    <t>NF2140 - DESPESAS COM ABASTECIMENTO -ANDERSON BB C. CREDITO</t>
  </si>
  <si>
    <t>NF1892 (C. CREDITO)</t>
  </si>
  <si>
    <t>NF1892 (C. CREDITO) - DESPESAS COM ABASTECIMENTO - ANDERSON BB C. CREDITO</t>
  </si>
  <si>
    <t>NF24320 (C. CREDITO)</t>
  </si>
  <si>
    <t>NF24320 - DESPESA COM ABASTECIMENTO - ANDERSON BB C. CREDITO</t>
  </si>
  <si>
    <t>FAT - 2063712 (C. CREDITO)</t>
  </si>
  <si>
    <t>FAT - 2063712 - FORNECEDOR VIACAO JUINA - DESPESAS COM DESPACHO E PEDAGIO_C. CREDITO ANDERSON BB</t>
  </si>
  <si>
    <t>NFC-E 12532 (C. CREDITO)</t>
  </si>
  <si>
    <t>NFC-E 12532 (C. CREDITO) - FORNECEDOR DLIMAS DISTRIBUIDORA - DESPESAS COM AGUA MINERAL_C. CREDITO ANDERSON BB</t>
  </si>
  <si>
    <t>NF18806 (C. CREDITO)</t>
  </si>
  <si>
    <t>NF18806 - DESPESA COM ABASTECIMENTO - ANDERSON C. CREDITO</t>
  </si>
  <si>
    <t>SUPERMERCADO CONCORDIA LTDA</t>
  </si>
  <si>
    <t>NF21802/001 (C. CREDITO)</t>
  </si>
  <si>
    <t>NF21802/001 (C. CREDITO) -  DESPESAS COM ALIMENTACAO - C. CREDITO ANDERSON BB</t>
  </si>
  <si>
    <t>NF879307 (C. CREDITO)</t>
  </si>
  <si>
    <t>NF879307 (C. CREDITO) - DESPESAS COM USO E CONSUMO</t>
  </si>
  <si>
    <t>NFS-E 23298 ( C.C REDITO)</t>
  </si>
  <si>
    <t>NFS-E 23298 - DESPESAS COM HOSPEDAGEM - C. CREDITO APOENA BB</t>
  </si>
  <si>
    <t>NFS-E 23478 (C. CREDITO)</t>
  </si>
  <si>
    <t>NFS-E 23478 - DESPESAS COM HOSPEDAGE - C. CREDITO APOENA BB</t>
  </si>
  <si>
    <t>NF11787 (C. CREDITO)</t>
  </si>
  <si>
    <t>NF11787 - DESPESAS COM ABASTECIMENTO -APOENA BB C. CREDITO</t>
  </si>
  <si>
    <t>NF11136 (C. CREDITO)</t>
  </si>
  <si>
    <t>NF11136 (C. CREDITO)- DESPESAS COM ABATECIMENTO - C. CREDITO APOENA</t>
  </si>
  <si>
    <t>NFC-E 525117 (C. CREDITO)</t>
  </si>
  <si>
    <t>NFC-E 525117 (C. CREDITO) - FORNECEDOR SINUELO_ DESPESAS LANCHES E REFEICOES - C. CREDITO APOENA BB</t>
  </si>
  <si>
    <t>S/ NF - C.CREDITO  UEJ15V</t>
  </si>
  <si>
    <t>S/ NF - C.CREDITO  UEJ15V - FONECEDOR AZUL LINHAS AEREAS_ DESPESAS COM PASSAGENS IDA E VOLTA CURITIBA A CUIABA BRUNA. C. CREDITO APOENA BB</t>
  </si>
  <si>
    <t>S/ NF - C.CREDITO 01072023</t>
  </si>
  <si>
    <t>S/ NF - C.CREDITO 01072023 -DESPESA COM HOSPEDAGEM/ FORNECEDOR AVENIDA PALACE HOTEL</t>
  </si>
  <si>
    <t>S/ NF - C.CREDITO 22052023 - AGENCIA DE TURISMO SAO PAULO - C. CREDITO APOENA BB</t>
  </si>
  <si>
    <t>S/ NF - C.CREDITO 23052023 - FORNECEDOR FAMIGGLIA NONNA - DESPESAS COM REFEICAO</t>
  </si>
  <si>
    <t>S/ NF - C.CREDITO GP2BSE</t>
  </si>
  <si>
    <t>S/ NF - C. CREDITO GP2BSE - FORNECEDOR AZUL LINHAS AEREAS - DESPESAS COM PASSAGENS / C. CREDITO APOENA BB</t>
  </si>
  <si>
    <t>S/ NF - C.CREDITO KFQYFC</t>
  </si>
  <si>
    <t>S/ NF - C.CREDITO KFQYFC - FORNECEDOR AZUL LINHAS AEREAS - DESPESAS COM PASSAGENS/ C. CREDITO APOENA BB</t>
  </si>
  <si>
    <t>S/ NF - C.CREDITO PH9P7M</t>
  </si>
  <si>
    <t>S/ NF - C.CREDITO PH9P7M - FORNECEDOR AZUL LINHAS AEREAS - DESPESAS COM PASSAGENS / C. CREDITO APOENA BB</t>
  </si>
  <si>
    <t>S/ NF - C.CREDITO PN1BYN</t>
  </si>
  <si>
    <t>S/ NF - C.CREDITO PN1BYN - FORNECEDOR AZUL LINHAS AEREAS - DESPESAS COM PASSAGENS/C. CREDITO APOENA BB</t>
  </si>
  <si>
    <t>S/ NF - C.CREDITO VILMGZ</t>
  </si>
  <si>
    <t>S/ NF - C.CREDITO VILMGZ- FONECEDOR AZUL LINHAS AEREAS - DESPESAS COM PASSAGENS_ CUIABA-GOIANIA VINICIUS PEREIRA. C. CREDITO APOENA BB</t>
  </si>
  <si>
    <t>S/ NF - C.CREDITO ZAWVCE</t>
  </si>
  <si>
    <t>S/ NF - C.CREDITO ZAWVCE - FORNECEDOR LATAM - DESPESAS COM PASSAGENS_1.607,96+174,00 DE TAXAS / C. CREDITO APOENA BB</t>
  </si>
  <si>
    <t>RESTAURANTE E PEIXARIA OKADA LTDA EPP</t>
  </si>
  <si>
    <t>NF3504 (C. CREDITO)</t>
  </si>
  <si>
    <t>NF3504 (C. CREDITO) - DESPESAS COM ALIMENTACAO- C. CREDITO APOENA BB</t>
  </si>
  <si>
    <t>RESTAURANTE PANTANAL GRELHADOS LTDA ME</t>
  </si>
  <si>
    <t>NF474 (C. CREDITO)</t>
  </si>
  <si>
    <t>NF474 - DESPESAS COM ALIMENTACAO- C. CREDITO APOENA</t>
  </si>
  <si>
    <t>NFC-E 157589 (C. CREDITO)</t>
  </si>
  <si>
    <t>NFC-E 157589 - FORNECEDOR BIG LAR - DESPESAS COM ALIMENTACAO PARA AERONAVE - C. CREDITO VINICIUS BB</t>
  </si>
  <si>
    <t>NFC-E 306708 ( C. CREDITO)</t>
  </si>
  <si>
    <t>NFC-E 306708 - FORNECEDOR EMPORIO CARANDA PRODUTOS ALIMENTICIOS - DESPESAS COM REFEICOES AERONAVE - C. CREDITO VINICIUS BB</t>
  </si>
  <si>
    <t>NFC-E 37937 (C. CREDITO)</t>
  </si>
  <si>
    <t>NFC-E 37937 - FORNECEDOR MARIAH RESTAURANTE - DESPESAS COM REFEICAO- C. CREDITO VINICIUS BB</t>
  </si>
  <si>
    <t>NFC-E 37963 (C. CREDITO)</t>
  </si>
  <si>
    <t>NFC-E 37963 (C. CREDITO) - FORNECEDOR MARIAH RESTAURANTE - DESPESAS COM REFEICOES_ C. CREDITO VINICIUS BB</t>
  </si>
  <si>
    <t>NFC-E 37995 (C. CREDITO)</t>
  </si>
  <si>
    <t>NFC-E 37995 - FORNECEDOR MARIAH RESTAURANTE - DEPESA COM ALIMENTACAO - C. CREDITO VINICIUS</t>
  </si>
  <si>
    <t>NFC-E 38016 (C. CREDITO)</t>
  </si>
  <si>
    <t>NFC-E 38016 - FORNECEDOR MARIAH RESTAURANTE - DESPESA COM ALIMENTACAO - C. CREDITO VINICIUS BB</t>
  </si>
  <si>
    <t>NFC-E 38076 ( C. CREDITO)</t>
  </si>
  <si>
    <t>NFC-E 38076 - FORNECEDOR MARIAH RESTAURANTE - DESPESAS COM ALIMENTACAO / C. CREDITO VINICIUS BB</t>
  </si>
  <si>
    <t>NFC-E 41626 (C.CREDITO)</t>
  </si>
  <si>
    <t>NFC-E 41626 - FORNECEDOR ALIMENTOS EIRELI - DESPESAS COM ALIMENTACAO</t>
  </si>
  <si>
    <t>NFC-E 41719 (C. CREDITO)</t>
  </si>
  <si>
    <t>NFC-E 41719 (C. CREDITO) - FORNECEDOR SAMAUMA ALIMENTOS EIRELI - DESPESAS COM ALIMENTACAO/C. CREDITO VINICIUS BB</t>
  </si>
  <si>
    <t>NFC-E 41790 (C. CREDITO)</t>
  </si>
  <si>
    <t>NFC-E 41790 - FORNECEDOR SAMAUMA ALIMENTOS EIRELI - DESPESAS COM REFEICAO / C. CREDITO VINICIUS BB</t>
  </si>
  <si>
    <t>NFC-E 41932 (C. CREDITO)</t>
  </si>
  <si>
    <t>NFC-E 41932 - FORNECEDOR SAMAUMA ALIMENTOS - DESPESAS COM REFEICAO/ C. CREDITO VINICIUS BB</t>
  </si>
  <si>
    <t>NFC-E 4844 (C. CREDITO)</t>
  </si>
  <si>
    <t>NFC-E 4844 - FORNECEDOR VILLAGE 33 BAR RESTAURANTE - DESPESAS COM ALIMENTACAO_C. CREDITO VINICIUS BB</t>
  </si>
  <si>
    <t>NFC-E 568547 (C. CREDITO)</t>
  </si>
  <si>
    <t>NFC-E 568547 - FORNECEDOR SUPERMERCADO IPASE - DESPESAS COM ALIMENTACAO - C. CREDITO VINICIUS BB</t>
  </si>
  <si>
    <t>NFC-E 648449 (C. CREDITO)</t>
  </si>
  <si>
    <t>NFC-E 648449 - FORNECEDOR BARAO ESPECIALIDADES - DESPESAS COM ALIMENTACAO - C. CREDITO VINICIUS BB</t>
  </si>
  <si>
    <t>NFC-E 686894 (C. CREDITO)</t>
  </si>
  <si>
    <t>NFC-E 686894 (C. CREDITO) - FORNECEDOR PIM PAO ALIMENTOS- DESPESAS COM LANCHE_C.CREDITO VINICIUS BB</t>
  </si>
  <si>
    <t>NFC-E 795709 (C. CREDITO)</t>
  </si>
  <si>
    <t>NFC-E 795709 - FORNECEDOR DROGASIL - DESPESAS COM FARMACIA _C. CREDITO VINICIUS BB</t>
  </si>
  <si>
    <t>NFC-E 9125 (C.CREDITO)</t>
  </si>
  <si>
    <t>NFC-E 4844 - FORNECEDOR GB ALIMENTOS EIRELI - DESPESAS COM ALIMENTACAO - C. CREDITO VINICIUS BB</t>
  </si>
  <si>
    <t>REC - 4509 (C. CREDITO)</t>
  </si>
  <si>
    <t>REC - 4509 (C. CREDITO) - FORNECEDOR VANDO TEIXEIRA TAXI - DESPESAS COM TAXI_C.CREDITO VINICIUS BB</t>
  </si>
  <si>
    <t>REC - 85867- C.CREDITO</t>
  </si>
  <si>
    <t>S/ NF - C.CREDITO 11160267</t>
  </si>
  <si>
    <t>S/ NF - C.CREDITO 05062023 - FORNECEDOR MADO BURGER PEDIDO 11160267 - DESPESAS COM ALIMENTACAO - C. CREDITO VINICIUS BB</t>
  </si>
  <si>
    <t>S/ NF - C.CREDITO 26052023</t>
  </si>
  <si>
    <t>S/ NF - C.CREDITO 26052023 - FORNECEDOR VILLAGE TRINTA E TRES - DESPESAS COM ALIMENTACAO - C. CREDITO VINICIUS BB</t>
  </si>
  <si>
    <t>S/ NF - C.CREDITO 2892</t>
  </si>
  <si>
    <t>S/ NF - C.CREDITO 2892 - FORNECEDOR OISHI SUSHI FUSION - DESPESAS COM REFEICAO / C. CREDITO VINICIUS BB</t>
  </si>
  <si>
    <t>S/ NF - C.CREDITO 4281</t>
  </si>
  <si>
    <t>S/ NF - C.CREDITO 4281 - FORNECEDOR VILLAGE TRINTA E TRES - DESPESAS COM ALIMENTACAO / C. CREDITO VINICIUS BB</t>
  </si>
  <si>
    <t>S/ NF - C.CREDITO 4909</t>
  </si>
  <si>
    <t>S/ NF - C.CREDITO 4909 - FORNECEDOR IKIGAI SUCHI POKE IFOOD - DESPESA COM ALIMENTACAO - C. CREDITO VINIVIUS BB</t>
  </si>
  <si>
    <t>S/ NF - C.CREDITO 8900</t>
  </si>
  <si>
    <t>S/ NF - C.CREDITO 8900 - FORNECEDOR IFOOD BURGER KING AEROPORTO GOIANIA - C. CREDITO VINICIUS BB</t>
  </si>
  <si>
    <t>S/ NF - C.CREDITO 985</t>
  </si>
  <si>
    <t>S/ NF - C.CREDITO 985 - FORNECEDOR IKIGAI SUSHI - DESPESAS COM ALIMENTACAO - PEDIDO 985/C. CREDITO VINICIUS</t>
  </si>
  <si>
    <t>NF281758 (C. CREDITO)</t>
  </si>
  <si>
    <t>NF281758 - DESPESAS COM REFEICAO - FORNECEDOR GIRUS MERCANTIL _ C. CREDITO VINICIUS BB</t>
  </si>
  <si>
    <t>NF20852 (C. CREDITO)</t>
  </si>
  <si>
    <t>NF20852- DESPESAS COM CONSUMO EM HOTEL - C. CREDITO VINICIUS BB</t>
  </si>
  <si>
    <t>NFS-E 89496 (C. CREDITO)</t>
  </si>
  <si>
    <t>NFS-E 89496 - DESPESAS COM HOSPEDAGEM - C. CREDITO VINICIUS BB</t>
  </si>
  <si>
    <t>NFS-E 279652 (C. CREDITO)</t>
  </si>
  <si>
    <t>NFS-E 279652 (C. CREDITO) - DESPESAS COM HOSPEDAGEM_C. CREDITO VINICIUS BB</t>
  </si>
  <si>
    <t>FAT - 291133</t>
  </si>
  <si>
    <t>FATURA 291133 + CT-ES 11875, 11876 – R$2.920,00 – MS / 2376 KCL COOPEROESTE COOPERATIVA DE AGRONEGOCIOS DE SAO GABRIEL DO OESTE MS</t>
  </si>
  <si>
    <t>FAT - 291134</t>
  </si>
  <si>
    <t>FATURA 291134 + CT-ES 38951, 38953 - R$13.140,00 - MS - 2376 KCL COOPEROESTE COOPERATIVA DE AGRONEGOCIOS DE SAO GABRIEL DO OESTE MS</t>
  </si>
  <si>
    <t>FAT - 291256</t>
  </si>
  <si>
    <t>FATURA 291256 + CT-ES 2040, 2039, 2043, 2041, 2042, 2044 - R$10.125,60 - GO /  FATURA 291256 + CT-ES 2040, 2039, 2043, 2041, 2042, 2044 - R$10.125,60 - GO</t>
  </si>
  <si>
    <t>FAT - 291257</t>
  </si>
  <si>
    <t>FATURA 291257 + CT-ES 38965, 38966, 38968, 38967, 38973, 38971, 38974, 38977 - R$53.862,50 - GO / 2381 KCL INDUSTRIA E COMERCIO DE FERTLIZANTES RIFERTIL LTDA ADUBOS RIFERTIL</t>
  </si>
  <si>
    <t>FAT - 291258</t>
  </si>
  <si>
    <t>FATURA 291258 + CT-E 11930 - R$1.400,00 - MS / 2376 KCL COOPEROESTE COOPERATIVA DE AGRONEGOCIOS DE SAO GABRIEL DO OESTE MS</t>
  </si>
  <si>
    <t>FAT - 291259</t>
  </si>
  <si>
    <t>FATURA 291259 + CT-E 38976 - R$6.300,00 - MS / 2376 KCL COOPEROESTE COOPERATIVA DE AGRONEGOCIOS DE SAO GABRIEL DO OESTE MS</t>
  </si>
  <si>
    <t>FAT - 291625</t>
  </si>
  <si>
    <t>FATURA 291625 + CT-E 39077 - R$8.820,00 - GO / 2382 KCL GILBERTO CADORE FAZENDA COLINA VERDE</t>
  </si>
  <si>
    <t>FAT - 291626</t>
  </si>
  <si>
    <t>FATURA 291626 + CT-E 39073 - R$1.000,00 - MS  / 2300 KCL RODRIGO BERTOLLO/SEDIANE ZENARO BERTOLLO FAZENDA SÃO JOÃO E PORTO FELIZ</t>
  </si>
  <si>
    <t>FAT - 291627</t>
  </si>
  <si>
    <t>FATURA 291627 + CT-ES 39071, 39072 - R$15.000,00 - MS / 2301 NP 11-44 RODRIGO BERTOLLO/SEDIANE ZENARO BERTOLLO FAZENDA SAO JOAO E PORTO FELIZ</t>
  </si>
  <si>
    <t>FAT - 291628</t>
  </si>
  <si>
    <t>FATURA 291628 + CT-E 12280 - R$200,00 - MS / 2300 KCL RODRIGO BERTOLLO/SEDIANE ZENARO BERTOLLO FAZENDA SAO JOAO E PORTO FELIZ</t>
  </si>
  <si>
    <t>FAT - 291629</t>
  </si>
  <si>
    <t>FATURA 291629 + CT-ES 12279, 12281 - R$3.400,00 - MS / 2301 NP 11-44 RODRIGO BERTOLLO/SEDIANE ZENARO BERTOLLO FAZENDA SAO JOAO E PORTO FELIZ</t>
  </si>
  <si>
    <t>FAT - 291662</t>
  </si>
  <si>
    <t>FATURA 291662 + CT-E 2048 - R$1.960,00 - GO / 2383 KCL GILBERTO CADORE FAZENDA COLINA VERDE</t>
  </si>
  <si>
    <t>325/PR0748</t>
  </si>
  <si>
    <t>PAGAMENTO REF. COMPRA 325 / REF. COMPRA 325, U$ 365,00/T TRAVADO A 4,7805 - FOB SFS, SC RETIRADA IMEDIATA APÓS PAGAMENTO</t>
  </si>
  <si>
    <t>FAT - 901</t>
  </si>
  <si>
    <t>FATURA 901 + CT-ES 13566, 13526, 13539, 13537, 13542, 13545, 13549, 13551, 13552, 13557, 13558, 13578, 13579, 13580, 13581, 13594, 13595, 13608, 13520, 13525, 13529, 13531, 13538, 13553, 13583, 13596, 13597, 13600, 13641, 13566, 13566, 13603, 13546, 13621, 13623, 13606, 13607, 13601, 13587, 13602, 13586, 13622, 13616, 13620, 13634, 13635, 13642, 13618, 13636, 13638, 13547, 13548, 13555, 13564, 13593, 13613, 13633, 13625, 13605, 13604 – R$391.265,10 - MT .</t>
  </si>
  <si>
    <t>NFS-e 2798</t>
  </si>
  <si>
    <t>NFS-E 2798 - HONORARIO CONTABIL - COMP.:  06/2023</t>
  </si>
  <si>
    <t>NFS-E 372</t>
  </si>
  <si>
    <t>NFS-E 372 - SEGURANCA PRIVADA DO BARRACAO.</t>
  </si>
  <si>
    <t>NFS-E 9884</t>
  </si>
  <si>
    <t>NFS-E 9884 - ARMAZENAGEM - NAVIO: IRAKLIS - PRODUTO CLORETO DE POTASSIO - VALOR UN: R$ 18,00 - PORTO: PORTO PUBLICO DE SAO FRANCISCO DO SUL - DT.ATRACACAO: 22/01/2023 - D.I.: 2301216488 - REFERENTE AO PERIODO: 6 - PERIODO DE ARMAZENAGEM: DE 22/06/2023 ATE 25/07/2023</t>
  </si>
  <si>
    <t>NFS-E 9885</t>
  </si>
  <si>
    <t>NFS-E 9885 - ARMAZENAGEM - NAVIO: IRAKLIS - PRODUTO CLORETO DE POTASSIO - VALOR UN: R$ 18,00 - PORTO: PORTO PUBLICO DE SAO FRANCISCO DO SUL - DT.ATRACACAO: 22/01/2023 - D.I.: 2301216488 - REFERENTE AO PERIODO: 6 - PERIODO DE ARMAZENAGEM: DE 26/06/2023 ATE 25/07/2023</t>
  </si>
  <si>
    <t>NFS-E 9886</t>
  </si>
  <si>
    <t>NFS-E 9886 / ARMAZENAGEM - NAVIO: IRAKLIS - PRODUTO CLORETO DE POTASSIO - VALOR UN: R$ 18,00 - PORTO: PORTO PUBLICO DE SAO FRANCISCO DO SUL - DT.ATRACACAO: 22/01/2023 - D.I.: 2301216488 - REFERENTE AO PERIODO: 6 - PERIODO DE ARMAZENAGEM: DE 26/06/2023 ATE 25/07/2023</t>
  </si>
  <si>
    <t>NF46369/001</t>
  </si>
  <si>
    <t>NF46369/001 - DESPESAS COM ABASTECIMENTO AERONAVE</t>
  </si>
  <si>
    <t>BOL 0001660468</t>
  </si>
  <si>
    <t>BOL 0001660468 - DESPESAS ALUGUEL SALAS MT (05 - 06 - 07) - COMP. 07/2023</t>
  </si>
  <si>
    <t>NFS-e 11</t>
  </si>
  <si>
    <t>NFS-E 11 - SERV. DE APOIO ADMINISTRATIVO</t>
  </si>
  <si>
    <t>NF9079/001</t>
  </si>
  <si>
    <t>NF9079/001 - REFERENTE A COMPRA DE PAPEL TOALHA COPA NOVAFERTIL ESCRITORIO</t>
  </si>
  <si>
    <t>FAT - 7752</t>
  </si>
  <si>
    <t>FATURA 7752 + CT-E 1091 - R$7.500,00 - MT / 2388 NP 11-44 VALDIR ANTONIO NIEDERMEIER FAZENDA JARDEL</t>
  </si>
  <si>
    <t>FAT - 7753</t>
  </si>
  <si>
    <t>FATURA 7753 + CT-E 20483 - R$3.500 - MT / 2388 NP 11-44 VALDIR ANTONIO NIEDERMEIER FAZENDA JARDEL</t>
  </si>
  <si>
    <t>FAT - 7755</t>
  </si>
  <si>
    <t>FATURA 7755 + CT-E 20486 - R$2.162,40 - MT / 1912 00-21-00 IVANDRO BARCHET FAZENDA FERRADURA</t>
  </si>
  <si>
    <t>FAT - 7757</t>
  </si>
  <si>
    <t>FATURA 7757 + CT-E 957 - R$7.208,00 - MT / 1912 00-21-00 IVANDRO BARCHET FAZENDA FERRADURA</t>
  </si>
  <si>
    <t>FAT - 5280779 (INFRAERO)</t>
  </si>
  <si>
    <t>FAT 5280779 - TARIFA DE VOO INFRAERO - COMP.: 07/2023</t>
  </si>
  <si>
    <t>BOL 70715 (NOVATEX)</t>
  </si>
  <si>
    <t>BOL 69901 - LOCACAO GALPAO NOVATEX (SERA RESSARCIDO PELA EMPRESA)
OS PROXIMOS BOLETOS E NOTAS FISCAIS JA VAO SER EMITIDAS EM NOME DA NOVATEX. SENDO ASSIM ESSA SERA A ULTIMA DESPESA QUE A NOVAFERTIL PAGARA E A NOVATEX IRA REEMBOLSAR EM DATA FUTURA.</t>
  </si>
  <si>
    <t>NFS-E 009</t>
  </si>
  <si>
    <t>NFS-E 009  - SERVIÇO REFERENTE A ATENDIMENTOS E PERNOITES MES DE JUNHO DE 23 AERONAVE DE PREFIXO PT-VNZ PILOTO VINICIUS</t>
  </si>
  <si>
    <t>343/080/2023</t>
  </si>
  <si>
    <t>PAGAMENTO REF. COMPRA 343 - REF. COMPRA 343 / FOB SFS (CARREGAMENTO LOGIMODAL)- CAMBIO PTAX DE VENDA DO DIA ANTERIOR - CARREGAMENTO IMEDIATO APOS PGTO</t>
  </si>
  <si>
    <t>FERTBELA FERTILIZANTES E PRODUTOS AGROPECUARIOS S.A</t>
  </si>
  <si>
    <t>344/173/23</t>
  </si>
  <si>
    <t>PAGAMENTO REF. COMPRA 344 / ULEXITA BORO 10 - CIF FAZENDA (OPERACAO CONTRA-ORDEM) -PGTO ATÉ 5.07.2023 COM PTAX DE VENDA DO DIA ANTERIOR</t>
  </si>
  <si>
    <t>FERTBELA FERTILIZANTES E PRODUTOS AGROPECUARIOS S.A.</t>
  </si>
  <si>
    <t>345/174/23</t>
  </si>
  <si>
    <t>PAGAMENTO REF. COMPRA 345 - 20 TONS DE BORO</t>
  </si>
  <si>
    <t>REC - 402762</t>
  </si>
  <si>
    <t>RECIBO - 402762 - – REFERENTE DESPESA TAXI DA CASA DA NOVATEX A GARAGEM NOVATUR. - SINCAVIR (SINDICATO DOS CONDUTORES AUTONOMOS DE VEICULOS RODOVIARIOS DE RONDONOPOLIS)</t>
  </si>
  <si>
    <t>SEGURO HILUX (APOENA) - Nº DA PROPOSTA 122888288 / Nº DA APOLICE 5177202371310287901 - PARC. 05/06</t>
  </si>
  <si>
    <t>BOL -  209177</t>
  </si>
  <si>
    <t>BOL 209177- TAXA CONDOMINIO SALAS MT (05, 06 E 07) - COMP.: 07/2023</t>
  </si>
  <si>
    <t>REF. UC 6/3180415-6 - CONTA ENERGIA BARRACAO QDE 02 LT 10 - NF 5809539 / MATRICULA 3168758-2023-6-3</t>
  </si>
  <si>
    <t>TX INCENDIO - 2023</t>
  </si>
  <si>
    <t>TX INCENDIO - 2023 - REFERENTE A TAXA POTENCIAL DE INCENDIO DA NOVAFERTIL</t>
  </si>
  <si>
    <t>LEIDEMAR DA SILVA PEREIRA</t>
  </si>
  <si>
    <t>NFS-E 1 - OBRA ESCRTORIO DE CUIABA - AREA EXTERNA - DEPOSITOS REALIZADOS EM NOME DE REINALDO CARLOS MARTINS (TERMO DE CESSAO DE DIREITO)</t>
  </si>
  <si>
    <t>NF850</t>
  </si>
  <si>
    <t>NF850 - DESPESAS COM MATERIAL DA REFORMA SALA DESCANSO ESCRITORIO - DEPOSITOS EM NOME DE REINALDO CARLOS MARTINS (TERMO CESSAO DE DIREITO)</t>
  </si>
  <si>
    <t>FAT - 546320643</t>
  </si>
  <si>
    <t>NFS-E 546320643/ FAT 23110883305 DESP DE PEDAGIO - PLACA RWB3I62 - LUCIANO COELHO</t>
  </si>
  <si>
    <t>FGTS-07/2023</t>
  </si>
  <si>
    <t>GUIA DE IMPOSTO - FOLHA E ENCARGOS 07/2023</t>
  </si>
  <si>
    <t>NFS-E 9892 (MV IRAKLIS )</t>
  </si>
  <si>
    <t>NFS-E 9892 (MV IRAKLIS ) - SERVICO ENVASE DE BIG BAG DO NAVIO IRAKLIS - PERIODO: 22/06/2023 A 28/06/2023</t>
  </si>
  <si>
    <t>DL - 07/2023</t>
  </si>
  <si>
    <t>DL - 07/2023 - DISTRIBUICAO DE LUCROS SOCIOS - LUCIANO COELHO</t>
  </si>
  <si>
    <t>NF2234</t>
  </si>
  <si>
    <t>NF2234 - DESPESA COM COMBUSTIVEL AERONAVE</t>
  </si>
  <si>
    <t>NFS-E 2048 ( MV NAVIO IRAKLIS)</t>
  </si>
  <si>
    <t>NFS-E 2048 - SERVIÇO DE ENVASE DE BAGS/ PRODUTO CLORETO - NAVIO IRAKLIS - QUANTIDADE: 424,00 TONS</t>
  </si>
  <si>
    <t>NFS-E 2049 ( MV MANTA PENYEZ)</t>
  </si>
  <si>
    <t>NFS-E 2049 - SERVIÇO DE ENVASE DE BAGS / PRODUTO CLORETO - NAVIO MANTA PENYEZ</t>
  </si>
  <si>
    <t>NFS-E 2050 (MV MANTA PENYEZ)</t>
  </si>
  <si>
    <t>NFS-E 2050 - SERVIÇO DE ENVASE DE BAGS - PRODUTO CLORETO - NAVIO MANTA PENYEZ</t>
  </si>
  <si>
    <t>L F C KARKLE - REPRESENTACOES</t>
  </si>
  <si>
    <t>NFS-E 2023000000004</t>
  </si>
  <si>
    <t>NFS-E 2023000000004 - REFERENTE A COMISSAO ENIO SOBRE VENDAS</t>
  </si>
  <si>
    <t>FAT - 906</t>
  </si>
  <si>
    <t>FATURA 906 + CT-ES 13725, 13730, 13777, 13724 - R$18.952,10 - MT / 2310 00-21-00 GUSTAVO VIGANO PICCOLI FAZENDA DA PEDRA  / 2311 00-21-00 GUSTAVO VIGANO PICCOLI FAZENDA DA PEDRA</t>
  </si>
  <si>
    <t>FAT - 291943</t>
  </si>
  <si>
    <t>FATURA 291943 + CT-E 39148 - R$9.000,00 - MS / 2363 KCL THOMAS DAVID TAYLOR PEIXOTO FAZENDA SANTO ANTONIO DO PONTAL NOSSA S DAS GRACAS - 2364 KCL THOMAS DAVID TAYLOR PEIXOTO FAZENDA SUCURIU</t>
  </si>
  <si>
    <t>FAT - 291971</t>
  </si>
  <si>
    <t>FATURA 291971 + CT-ES 12512, 12513 - R$2.000,00 - MS /2363 KCL THOMAS DAVID TAYLOR PEIXOTO FAZENDA SANTO ANTONIO DO PONTAL NOSSA S DAS GRACAS / 2364 KCL THOMAS DAVID TAYLOR PEIXOTO FAZENDA SUCURIU</t>
  </si>
  <si>
    <t>CASA DO RELOJOEIRO LTDA - EPP</t>
  </si>
  <si>
    <t>NFS-E 26793 (C. CREDITO)</t>
  </si>
  <si>
    <t>NFS-E 26793 - ORDEM DE SERVICO - 258983 BATERIA - CHAVE DE CARRO - C. CREDITO PEDRO BB</t>
  </si>
  <si>
    <t>NF11054 (C. CREDITO)</t>
  </si>
  <si>
    <t>NF11054 - DESPESAS COM ABASTECIMENTO ARGO - C. CREDITO PEDRO BB</t>
  </si>
  <si>
    <t>NFC-E 24856 (C. CREDITO)</t>
  </si>
  <si>
    <t>NFC-E 24856 (C. CREDITO) - FORNECEDOR SUPERMERCADO SCS - DESPESAS COM ANIVERSARIO DO MES_C. CREDITO PEDRO BB</t>
  </si>
  <si>
    <t>NFC-E 39522 (C. CREDITO)</t>
  </si>
  <si>
    <t>NFC-E 39522 (C. CREDITO) - FORNECEDOR PADARIA VIENA - DESPESAS COM ANIVERSARIANTE DO MES _C. CREDITO PEDRO BB</t>
  </si>
  <si>
    <t>NFC-E 58086 (C. CREDITO)</t>
  </si>
  <si>
    <t>S/ NF - C. CREDITO 31052023</t>
  </si>
  <si>
    <t>S/ NF - C. CREDITO 31052023 - UBER-NOVAFERTIL -CADERODE (LEVAR A BRUNA PARA VER AS CADEIRAS PARA A SALA DO ADM DA EMPRESA) _C. CREDITO PEDRO BB</t>
  </si>
  <si>
    <t>S/ NF - C.CREDITO 14062023</t>
  </si>
  <si>
    <t>S/ NF - C.CREDITO 14062023 - UBER -NOVAFERTIL-CREA MT( ENTREGA DE DOCUMENTOS PARA APOENA)_C. CREDITO PEDRO BB</t>
  </si>
  <si>
    <t>S/ NF - C.CREDITO 14062023 - UBER- SHOP 10 - NOVAFERTIL(RETORNO DA COMPRA DA MANGUEIRA E Nº DE IDENTIFICACAO PARA A PORTA DE ENTRADA DA EMPRESA)</t>
  </si>
  <si>
    <t>S/ NF - C.CREDITO 14062023-  UBER-CREA -SHOP 10(COMPRAR A MANGUEIRA E Nº  DE IDENTIFICACAO PARA A PORTA DE ENTRADA DA EMPRESA) -C. CREDITO PEDRO BB</t>
  </si>
  <si>
    <t>S/ NF - C.CREDITO 20062023</t>
  </si>
  <si>
    <t>S/ NF - C.CREDITO 20062023 - UBER-NVVAFERTIL- CREA MT( PARA ENTREGAR DOCUMENTOS QUE FALTARAM PARA ATUALIZACAO)</t>
  </si>
  <si>
    <t>S/ NF - C.CREDITO 21062023</t>
  </si>
  <si>
    <t>S/ NF - C.CREDITO 21062023 -UBER-NOVAFERTIL - CREA (RECEBER CERTIDAO DE ATUALIZAÇÃO) - C. CREDITO PEDRO BB</t>
  </si>
  <si>
    <t>S/ NF - C.CREDITO 31052023</t>
  </si>
  <si>
    <t>S/ NF - C.CREDITO 31052023 - UBER-EMPRESA-PANIFICADORA VIENA( PEGAR SALGADOS PARA O ANIVERSARIANTES DO MES)_C. CREDITO PEDRO BB</t>
  </si>
  <si>
    <t>S/ NF - C.CREDITO 31052023 - UBER-PANIFICADORA VIENA - NOVAFERTIL (RETORNO P EMPRESA)</t>
  </si>
  <si>
    <t>S/ NF - C.CREDITO 31052023 - UBER-NEO MOBILE - NOVAFERTIL( RETORNO DA VISITA DAS LOJAS COM A BRUNA)_C. CREDITO PEDRO BB</t>
  </si>
  <si>
    <t>S/ NF - C.CREDITO 31052023 - UBER-NOVAFERTIL -CADERODE-MT OFFICE (IDA NA LOJA DE CADEIRAS C BRUNA E LETICIA )_C. CREDITO PEDRO BB</t>
  </si>
  <si>
    <t>S/ NF - C.CREDITO PED 089</t>
  </si>
  <si>
    <t>S/ NF - C.CREDITO PED 089 - FORNECEDOR GRACY ALVES CONFEITARIA - DESPESAS COM BOLO ANIVERSARIANTE DO MES - C. CREDITO PEDRO BB</t>
  </si>
  <si>
    <t>NF162580 (C. CREDITO)</t>
  </si>
  <si>
    <t>NF162580 (C. CREDITO) - DESPESAS COM MERCADO PARA ESCRITORIO - C. CREDITO PEDRO BB</t>
  </si>
  <si>
    <t>NF174084 (C. CREDITO)</t>
  </si>
  <si>
    <t>NF174084 (C. CREDITO) - DESPESAS COM USO E CONSUMO - C. CREDITO PEDRO BB</t>
  </si>
  <si>
    <t>BOL - HON2023-06</t>
  </si>
  <si>
    <t>NFS-E  - HON2023-06  - HONORARIOS CONTABEIS - MS</t>
  </si>
  <si>
    <t>NFS-e 189660</t>
  </si>
  <si>
    <t>NFS-E 189660 - PLANO CONTROLE MENSAL SISTEMA DE NOTAS DE SERVICO / XML - COMP.: 06/2023</t>
  </si>
  <si>
    <t>NFS-e 2722</t>
  </si>
  <si>
    <t>NFS-E 2722 - DESPESA HONORARIO CONTABIL - FILIAL SANTAREM/PA</t>
  </si>
  <si>
    <t>NFS-e 1893</t>
  </si>
  <si>
    <t>NFS-E 1893 - 1 MANUTENCAO E SUPORTE. 280,00 / 8 EMAIL ADICIONAL GOOGLE. 268,00 /7 EMAIL ADICIONAL GOOGLE. 409,50</t>
  </si>
  <si>
    <t>NFS-e 136152</t>
  </si>
  <si>
    <t>NFS-E 136252 - SERV. PRESTADOS EM 07/2023 - PRESTACAO DE SERVICO: DIGITALIZACAO DE IMAGENS, ESCANEAR E ENVIAR DOC. PO RE-MAIL</t>
  </si>
  <si>
    <t>NFS-e 362</t>
  </si>
  <si>
    <t>NFS-E 362  - CONTRATO SISTEMA DATA BUILDER</t>
  </si>
  <si>
    <t>NF 46449/001</t>
  </si>
  <si>
    <t>NF 46449/001 - DESPESAS COM ABASTECIMENTO AERONAVE</t>
  </si>
  <si>
    <t>BOL 2267917/2023</t>
  </si>
  <si>
    <t>NFS-e 2</t>
  </si>
  <si>
    <t>NFS-E 2 - REFERENTE: ATENDIMENTOS E HANGARAGEM PT-VNZ - COMP.: 07/2023</t>
  </si>
  <si>
    <t>REEMB-07/2023</t>
  </si>
  <si>
    <t>PAGAMENTO REFERENTE A REEMBOLSO DESPESA COM MATERIAIS DE ESCRITORIO.</t>
  </si>
  <si>
    <t>GL VIDROS E ESQUADRIAS EIRELI</t>
  </si>
  <si>
    <t>NFS-E 514</t>
  </si>
  <si>
    <t>NFS-E 514 - SERVIÇO DE MONTAGEM E INSTALACAO DE 01 PORTA DE GIRO EM ALUMINIO NATURAL MEDINDO: 835X1965 PARA VIDRO LAMINADO AZUL REFLETIVO PADRAO DA FACHADA.</t>
  </si>
  <si>
    <t>NFS-E 68</t>
  </si>
  <si>
    <t>NFS-E 68- SERVICO DE APOIO</t>
  </si>
  <si>
    <t>NFS-E 47</t>
  </si>
  <si>
    <t>NFS-E 47  – REFERENTE COMISSAO SOBRE VENDAS.</t>
  </si>
  <si>
    <t>NF3998 (C. CREDITO)</t>
  </si>
  <si>
    <t>NF3998 (C. CREDITO) - DESPESAS COM UTENSILIOS PARA COZINHA (ESCRITORIO) - C. CREDITO APOENA SICREDI</t>
  </si>
  <si>
    <t>NFS-E 663120 (C. CREDITO)</t>
  </si>
  <si>
    <t>NFS-E 663120 (C. CREDITO)_PRESTACAO DE SERVICO DE PROCESSAMENTO DE DADOS_ SICREDI APOENA</t>
  </si>
  <si>
    <t>NF11015 (C. CREDITO)</t>
  </si>
  <si>
    <t>NF11015 (C. CREDITO) - DESPESAS COM ABASTECIMENTO - C. CREDITO APOENA SICREDI</t>
  </si>
  <si>
    <t>NF11191</t>
  </si>
  <si>
    <t>NF 11191 - DESPESA COM ABASTECIMENTO - C. CREDITO APOENA SICREDI</t>
  </si>
  <si>
    <t>S/ NF - 090623</t>
  </si>
  <si>
    <t>S/ NF - FORNECEDOR: ASSAI ATACADISTA - COMPRA DE MATERIAIS DE USO E CONSUMO PARA ESCRITORIO DE CUIABA._C. CREDITO APOENA SICREDI</t>
  </si>
  <si>
    <t>S/ NF - 100623</t>
  </si>
  <si>
    <t>S/ NF - FORNECEDOR:MERCADO TODO DIA - COMPRA DE UTENSILHOS PARA BARRACAO CHAPADA_C. CREDITO APOENA SICREDI</t>
  </si>
  <si>
    <t>S/ NF - C.CREDITO 17845</t>
  </si>
  <si>
    <t>S/ NF - C.CREDITO 17845 - FORNECEDOR SPIAKI SALGADOS E BUFFET - DESPESAS COM SALGADO ANIVERSARIANTE DO MES  - C. CREDITO APOENA SICREDI</t>
  </si>
  <si>
    <t>NF370536 (C CREDITO)</t>
  </si>
  <si>
    <t>NF370536 - DESPESAS COM COPA E COZINHA - C. CREDITO APOENA SICREDI</t>
  </si>
  <si>
    <t>S/ NF - 290523</t>
  </si>
  <si>
    <t>S/ NF - FORNECEDOR: POSTO METROPOLITANO - DESPESA COM ABASTECIMENTO VIAGEM_C. CREDITO APOENA SICREDI</t>
  </si>
  <si>
    <t>NF306032 (C. CREDITO)</t>
  </si>
  <si>
    <t>NF306032- MATERIAL COM USO CONSUMO - UTENSILIOS COPA E COZINHA ESCRITORIO - C. CREDITO SICREEDI APOENA</t>
  </si>
  <si>
    <t>NF58357/001 (C. CREDITO)</t>
  </si>
  <si>
    <t>NF58357/001 (C. CREDITO) - DESPESAS COM ALIMENTACAO COMPRAS PARA O ESCRITORIO- ASSAI ATACADISTA C. CREDITO APOENA SICREDI</t>
  </si>
  <si>
    <t>NF174061 (C. CREDITO)</t>
  </si>
  <si>
    <t>NF174061 (C. CREDITO) - SHOP 10 C. CREDITO APOENA SICREDI</t>
  </si>
  <si>
    <t>S/ NF - C.CREDITO 02062023</t>
  </si>
  <si>
    <t>S/ NF - C.CREDITO 02062023 - FORNECEDOR AUTO POSTO MODELO - DESPESAS COM ABASTECIMENTO/C. CREDITO LUCIANO SICREDI</t>
  </si>
  <si>
    <t>S/ NF - C.CREDITO 04062023</t>
  </si>
  <si>
    <t>S/ NF - C.CREDITO 04062023 - FORNECEDOR AUTO POSTO CONFIANCA - DESPESAS COMBUSTIVEL/C. CREDITO LUCIANO SICREDI</t>
  </si>
  <si>
    <t>S/ NF - C.CREDITO 07062023</t>
  </si>
  <si>
    <t>S/ NF - C.CREDITO 07062023 - FORNECEDOR WIFI ONBOARD - DESPESAS COM INTERNET AEREO</t>
  </si>
  <si>
    <t>S/ NF - C.CREDITO 13062023</t>
  </si>
  <si>
    <t>S/ NF - C.CREDITO 13062023 - FORNECEDOR AUTO POSTO MODELO /DESPESAS COM ABASTECIMENTO - C. CREDITO LUCIANO SICREDI</t>
  </si>
  <si>
    <t>S/ NF - C.CREDITO 17062023</t>
  </si>
  <si>
    <t>S/ NF - C.CREDITO 17062023 - FORNECEDOR AUTO POSTO CONFIANCA - DESPESAS COM ABASTECIMENTO - C. CREDITO LUCIANO</t>
  </si>
  <si>
    <t>S/ NF - C.CREDITO 28052023</t>
  </si>
  <si>
    <t>S/ NF - C.CREDITO 28052023 - FORNECEDOR WIFI ONBOARD - DESPESAS COM INTERNET AEREO/C. CREDITO LUCIANO SICREDI</t>
  </si>
  <si>
    <t>S/ NF - C.CREDITO GLWHHNPEREIR</t>
  </si>
  <si>
    <t>S/ NF - C.CREDITO GLWHHNPEREIR - FORNECEDOR AZUL LINHAS AEREAS - DESPESAS COM PASSAGENS/ C. CREDITO LUCIANO SICREDI</t>
  </si>
  <si>
    <t>FAT - 7846</t>
  </si>
  <si>
    <t>FATURA 7846 + CT-ES 1095, 1092, 1094, 1093 - R$22.500,00 - MT / 2388 NP 11-44 VALDIR ANTONIO NIEDERMEIER FAZENDA JARDEL</t>
  </si>
  <si>
    <t>FAT - 7847</t>
  </si>
  <si>
    <t>FATURA 7847 + CT-ES 20519, 20515, 20518, 20512, 20523, 20513, 20520, 20510, 20531, 20514, 20524 - R$61.633,00 - MT  / 2310 00-21-00 GUSTAVO VIGANO PICCOLI FAZENDA DA PEDRA / 2431 KCL VALDIR ROQUE JACOBOWSKI E OUTROS FAZENDA VANESSA I /2438 MAP 11-52 PAULO ROGERIO DE MORAIS MACHADO FAZENDA CAIMBE</t>
  </si>
  <si>
    <t>APOLICE N. 841443 - PLANO DE SAUDE - COMP.: 07/2023</t>
  </si>
  <si>
    <t>FAT - 292098</t>
  </si>
  <si>
    <t>FATURA 292098 + CT-E 39184 - R$11.079,10 - MT / 2430 KCL VALDIR ROQUE JACOBOWSKI E OUTROS FAZENDA VANESSA I</t>
  </si>
  <si>
    <t>FAT - 292099</t>
  </si>
  <si>
    <t>FATURA 292099 + CT-E 39176 - R$9.000,00 - MT / 2388 NP 11-44 VALDIR ANTONIO NIEDERMEIER FAZENDA JARDEL</t>
  </si>
  <si>
    <t>FAT - 292100</t>
  </si>
  <si>
    <t>FATURA 292100 + CT-E 16305 - R$2.890,20 - MT / 2430 KCL VALDIR ROQUE JACOBOWSKI E OUTROS FAZENDA VANESSA I</t>
  </si>
  <si>
    <t>FAT - 292101</t>
  </si>
  <si>
    <t>FATURA 292101 + CT-E 16302 - R$2.000,00 - MT / 2388 NP 11-44 VALDIR ANTONIO NIEDERMEIER FAZENDA JARDEL</t>
  </si>
  <si>
    <t>FAT - 292102</t>
  </si>
  <si>
    <t>FATURA 292102 + CT-E 39173 - R$9.005,40 - MS / 2364 KCL THOMAS DAVID TAYLOR PEIXOTO FAZENDA SUCURIU</t>
  </si>
  <si>
    <t>FAT - 292103</t>
  </si>
  <si>
    <t>FATURA 292103 + CT-ES 39189, 39188 - R$15.651,00 - MS / 2364 KCL THOMAS DAVID TAYLOR PEIXOTO FAZENDA SUCURIU</t>
  </si>
  <si>
    <t>FAT - 292104</t>
  </si>
  <si>
    <t>FATURA 292104 + CT-ES 12554, 12560, 12561 - R$5.479,20 - MS / 2364 KCL THOMAS DAVID TAYLOR PEIXOTO FAZENDA SUCURIU</t>
  </si>
  <si>
    <t>FAT - 24229</t>
  </si>
  <si>
    <t>FATURA 24229 + CT-E 304093 – R$7.209,00 – MT / 2422 KCL VALDIR ROQUE JACOBOWSKI E OUTROS FAZENDA ACAIA</t>
  </si>
  <si>
    <t>FAT - 24230</t>
  </si>
  <si>
    <t>FATURA 24230 + CT-ES 2663, 2664, 2665, 2666, 2667, 2668 - R$40.125,40 / 2422 KCL VALDIR ROQUE JACOBOWSKI E OUTROS FAZENDA ACAIA</t>
  </si>
  <si>
    <t>FAT - 908</t>
  </si>
  <si>
    <t>FATURA 908 + CT-E 13790 – R$3.333,40 - MT - 2311 00-21-00 GUSTAVO VIGANO PICCOLI FAZENDA DA PEDRA</t>
  </si>
  <si>
    <t>NF 17928</t>
  </si>
  <si>
    <t>NFS-E 17928- LOCACAO IMPRESSORA TERMINA, PERIODO: 02/06 A 02/07/2023</t>
  </si>
  <si>
    <t>46477/001</t>
  </si>
  <si>
    <t>NF 46477/001 - DESPESAS COM ABASTECIMENTO AERONAVE</t>
  </si>
  <si>
    <t>FAT - 292153</t>
  </si>
  <si>
    <t>FATURA 292153 + CT-ES 1333, 39206 - R$12.945,60 - MS / 2364 KCL THOMAS DAVID TAYLOR PEIXOTO FAZENDA SUCURIU</t>
  </si>
  <si>
    <t>FAT - 292154</t>
  </si>
  <si>
    <t>FATURA 292154 + CT-ES 12563, 12564 - R$2.876,80 - MS / 2364 KCL THOMAS DAVID TAYLOR PEIXOTO FAZENDA SUCURIU</t>
  </si>
  <si>
    <t>FAT - 7872</t>
  </si>
  <si>
    <t>FATURA 7872 + CT-ES 20559, 20557, 20560, 20538, 20552, 20550, 20554, 20545, 20561, 20537, 20540 -R$69.760,00 - MT  / 2429 KCL VALDIR ROQUE JACOBOWSKI FAZENDA SANTA LUZIA VII /2431 KCL VALDIR ROQUE JACOBOWSKI E OUTROS FAZENDA VANESSA I /2438 MAP 11-52 PAULO ROGERIO DE MORAIS MACHADO FAZENDA CAIMBE</t>
  </si>
  <si>
    <t>NFS-E  - 20230000000064</t>
  </si>
  <si>
    <t>NFS-E  - 20230000000064 - REFERENTE AOS SERVIÇOS REALIZADOS CONTRATO 5 MAP 238 TONS:6ª ARMAZENAGEM 01.06 A 30.06R$ 53,30</t>
  </si>
  <si>
    <t>NFS-E - 2023000000068</t>
  </si>
  <si>
    <t>NFS-E - 2023000000068 - REFERENTE AOS SERVIÇOS REALIZADOS CONTRATO 27 KCL 60% 800 TONS:1ª ARMAZENAGEM 21.06.23 A 21.07.23R$ 8.000,00</t>
  </si>
  <si>
    <t>NFS-E 20230000000067</t>
  </si>
  <si>
    <t>NFS-E 20230000000067 - REFERENTE AOS SERVIÇOS REALIZADOS CONTRATO 21 MAP 11.52 1290 TONS:ARMAZENAGEM 06.06.23 A 06.07.23R$ 12.900,00 ENVASE 13.06.23 A 23.06.23 R$ 38.700,00</t>
  </si>
  <si>
    <t>NFS-E 2023000000065</t>
  </si>
  <si>
    <t>NFS-E 2023000000065 - REFERENTE AOS SERVIÇOS REALIZADOS CONTRATO 6 SSP 1000 TONS:6ª ARMAZENAGEM 01.06.23 A 30.06.23R$ 21,00</t>
  </si>
  <si>
    <t>NFS-E 2023000000066</t>
  </si>
  <si>
    <t>NFS-E 2023000000066 - REFERENTE AOS SERVIÇOS REALIZADOS CONTRATO 11 KCL 58% 380TONS:6ª ARMAZENAGEM 01.06 A 30.06R$ 60,80</t>
  </si>
  <si>
    <t>NFS-E 2023000000072</t>
  </si>
  <si>
    <t>NFS-E 2023000000072 - REFERENTE AOS SERVIÇOS REALIZADOS CONTRATO 23 KCL 60% 101 TONS:OUT BAG 30.06.23R$ 1.010,00</t>
  </si>
  <si>
    <t>NFS-E 20230000069</t>
  </si>
  <si>
    <t>NFS-E 20230000069 - REFERENTE AOS SERVIÇOS REALIZADOS CONTRATO 28 KCL 60% 1586 TONS:1ª ARMAZENAGEM 23.06.23 A 23.07.23R$ 15.860,00</t>
  </si>
  <si>
    <t>NFS-E 20230000070</t>
  </si>
  <si>
    <t>NFS-E 20230000070 - REFERENTE AOS SERVIÇOS REALIZADOS CONTRATO 29 KCL 60% 1000 TONS:1ª ARMAZENAGEM 27.06.23 A 27.07.23R$ 10.000,00</t>
  </si>
  <si>
    <t>NFS-E 20230000071</t>
  </si>
  <si>
    <t>NFS-E 20230000071 - REFERENTE AOS SERVIÇOS REALIZADOS CONTRATO 30 MAP 11.52 500 TONS:1ª ARMAZENAGEM 29.06.23 A 29.07.23R$ 5.000,00</t>
  </si>
  <si>
    <t>FAT - 24276</t>
  </si>
  <si>
    <t>FATURA 24276 + CT-E 304313 - R$2.960,00 - MT / 2388 NP 11-44 VALDIR ANTONIO NIEDERMEIER FAZENDA JARDEL</t>
  </si>
  <si>
    <t>FAT - 24277</t>
  </si>
  <si>
    <t>FATURA 24277 + CT-E 304237 - R$7.149,00 - MT / 2422 KCL VALDIR ROQUE JACOBOWSKI E OUTROS FAZENDA ACAIA</t>
  </si>
  <si>
    <t>FAT - 24278</t>
  </si>
  <si>
    <t>FATURA 24278 + CT-ES 26670, 2669 - R$11.852,40 - MT / 2388 NP 11-44 VALDIR ANTONIO NIEDERMEIER FAZENDA JARDEL / 2422 KCL VALDIR ROQUE JACOBOWSKI E OUTROS FAZENDA ACAIA</t>
  </si>
  <si>
    <t>NFS-E  3057 (MV NAVIOS HORIZON)</t>
  </si>
  <si>
    <t>NFS-E  3057 - ARMAZENAGEM NAVIO HORIZON I - NP 10-45 - VOLUME: 9,49 - PERIODO: 06/04/2023 A 05/05/2023</t>
  </si>
  <si>
    <t>NF35822/001</t>
  </si>
  <si>
    <t>NF35822/001 - DESPESAS COM ABASTECIMENTO AERONAVE</t>
  </si>
  <si>
    <t>NF1005/001</t>
  </si>
  <si>
    <t>NF1005/001 - REFERENTE A ETIQUETAS E TAGS NOVATEX</t>
  </si>
  <si>
    <t>NFS-E 8675 PC 309 ( AGESA)</t>
  </si>
  <si>
    <t>NFS-E 8675 ( AGESA) - DESEMBARACO - IMPORTACAO REFERENTE A FATURA 67 TOP AGRO (135,00TON) DI 23/1221631-0</t>
  </si>
  <si>
    <t>FAT - 292207</t>
  </si>
  <si>
    <t>FATURA 292207 + CT-E 39215 - R$10.821,50 - MT / 2430 KCL VALDIR ROQUE JACOBOWSKI E OUTROS FAZENDA VANESSA I</t>
  </si>
  <si>
    <t>FAT - 292208</t>
  </si>
  <si>
    <t>FATURA 292208 + CT-E 16324 - R$2.823,00 - MT / 2430 KCL VALDIR ROQUE JACOBOWSKI E OUTROS FAZENDA VANESSA I</t>
  </si>
  <si>
    <t>298/4698</t>
  </si>
  <si>
    <t>PAGAMENTO DE PRODUTO - PC 298/4698 - REF. COMPRA 298 / UREIA GRANULADA (REF. U$ 375,00 X 5,0200) 
BIG BAG (EMBALAGEM NOVAFERTIL)FOB SFS - 0,64% (DESCONTO DE ANTECIPACAO)</t>
  </si>
  <si>
    <t>342/5250</t>
  </si>
  <si>
    <t>PAGAMENTO DE PRODUTO - PC 298/4698 - FOB SFS REF. COMPRA 342 / NPK 15.15.15 + 10%S BIG BAG (EMBALAGEM NOVAFERTIL)FOB SFS - 0,64% (DESCONTO DE ANTECIPACAO)</t>
  </si>
  <si>
    <t>FAT - 24325</t>
  </si>
  <si>
    <t>FATURA 24325 + CT-ES 304606, 304607 - R$14.326,50 - MT / 2422 KCL VALDIR ROQUE JACOBOWSKI E OUTROS FAZENDA ACAIA</t>
  </si>
  <si>
    <t>FAT - 24326</t>
  </si>
  <si>
    <t>FATURA 24326 + CT-ES 2672, 2671, 2673, 2674 - R$ 26.915,00 - MT/ 2430 KCL VALDIR ROQUE JACOBOWSKI E OUTROS FAZENDA VANESSA I</t>
  </si>
  <si>
    <t>FAT - 904</t>
  </si>
  <si>
    <t>FATURA 904 + CT-ES 13540, 13556, 13662, 13683, 13686, 13700, 13714, 13716 - R$63.344,50 - MT / 2310 00-21-00 GUSTAVO VIGANO PICCOLI FAZENDA DA PEDRA /2311 00-21-00 GUSTAVO VIGANO PICCOLI FAZENDA DA PEDRA</t>
  </si>
  <si>
    <t>BNTG LOGISTICA LTDA</t>
  </si>
  <si>
    <t>FAT - 21874</t>
  </si>
  <si>
    <t>BNTG LOGISTICA – FATURA 21874 + CT-E 313 - R$11.086,00 - GO / 2065 KCL COOPERATIVA AGROINDUSTRIAL DOS PRODUTORES RURAIS DO SUDOESTE GOIANO</t>
  </si>
  <si>
    <t>FAT - 292301</t>
  </si>
  <si>
    <t>FATURA 292301 + CT-ES 39261, 39263 - R$22.480,10 - MT / 2443 KCL VALDIR ROQUE JACOBOWSKI E OUTROS FAZENDA SANTA LUZIA VII</t>
  </si>
  <si>
    <t>FAT - 292302</t>
  </si>
  <si>
    <t>FATURA 292302 + CT-ES 16360, 16363 - R$5.739,60 - MT / 2443 KCL VALDIR ROQUE JACOBOWSKI E OUTROS FAZENDA SANTA LUZIA VII</t>
  </si>
  <si>
    <t>FAT - 24384</t>
  </si>
  <si>
    <t>FATURA 24384 + CT-ES 2677, 2979, 2976 - R$20.059,20 - MT / 2430 KCL VALDIR ROQUE JACOBOWSKI E OUTROS FAZENDA VANESSA I</t>
  </si>
  <si>
    <t>NFS-E 1594</t>
  </si>
  <si>
    <t>NFS-E 1594 - ATENDIMENTOS E PERNOITES PRESTADOS A AERONAVE PT-VNZ NOS DIAS:
06/06 - ATENDIMENTO - 07/06 - ATENDIMENTO - 17/06 A 19/06 - PERNOITE - 23/06 A 25/06 - PERNOITE
27/06 A 28/06 - PERNOITE - 30/06 A 04/07 - PERNOITE</t>
  </si>
  <si>
    <t>REF. UC 6/2680447-6 - CONTA ENERGIA ESCRITORIO CUIABA - SALA 05 - NF 5727593 / MATRICULA 2680447-2023-6-3</t>
  </si>
  <si>
    <t>REF. UC 6/2744277-1 - CONTA ENERGIA ESCRITORIO CUIABA - SALA 06 - NF 5727822 / MATRICULA 2744277-2023-6-8</t>
  </si>
  <si>
    <t>REF. UC 6/3168758-5 - CONTA ENERGIA ESCRITORIO CUIABA - BARRACAO QD 02 LT10-SITIO RECREIO - NF 5809482 - MATRICULA 3168758-2023-6-2</t>
  </si>
  <si>
    <t>NFS-E 3058 ( MV NAVIOS HORIZON)</t>
  </si>
  <si>
    <t>NFS-E 3058  - ARMAZENAGEM NAVIO HORIZON I - NP 10-45 - VOLUME: 9,49 - PERIODO: 06/05/2023 A 04/06/2023</t>
  </si>
  <si>
    <t>REF. CONTA DE TELEFONE NUM. 065-33643048 - NF 2769959 - N. FATURA 1705845228 - COMP. 07/2023</t>
  </si>
  <si>
    <t>FAT - 7960</t>
  </si>
  <si>
    <t>FATURA 7960 + CT-ES 20541, 20536, 20532, 20535 - R$10.680,00 - MT / 2388 NP 11-44 VALDIR ANTONIO NIEDERMEIER FAZENDA JARDEL</t>
  </si>
  <si>
    <t>FAT - 7963</t>
  </si>
  <si>
    <t>FATURA 7963 + CT-ES 20569, 20570, 20573, 20580, 20578, 20572, 20571, 20576, 20577 - R$44.880,00 - MT / 2438 MAP 11-52 PAULO ROGERIO DE MORAIS MACHADO FAZENDA CAIMBE</t>
  </si>
  <si>
    <t>323/1586</t>
  </si>
  <si>
    <t>PAGAMENTO PEDIDO 323/1586. REF. COMPRA 323 TSP 46%</t>
  </si>
  <si>
    <t>FAT - 24447</t>
  </si>
  <si>
    <t>FATURA 24447 + CT-ES 305090, 304946, 305099, 305087, 305088 - R$36.028,50 - MT /2430 KCL VALDIR ROQUE JACOBOWSKI E OUTROS FAZENDA VANESSA I</t>
  </si>
  <si>
    <t>FAT - 24448</t>
  </si>
  <si>
    <t>FATURA 24448 + CT-ES 304772, 304834, 304948 - R$21.456,00 - MT / 2422 KCL VALDIR ROQUE JACOBOWSKI E OUTROS FAZENDA ACAIA</t>
  </si>
  <si>
    <t>FAT - 24449</t>
  </si>
  <si>
    <t xml:space="preserve"> FATURA 24449 + CT-ES 2681, 2682, 2680, 2687, 2683, 2684, 2686, 2688 - R$53.660,60 - MT / 2431 KCL VALDIR ROQUE JACOBOWSKI E OUTROS FAZENDA VANESSA I /2443 KCL VALDIR ROQUE JACOBOWSKI E OUTROS FAZENDA SANTA LUZIA VII</t>
  </si>
  <si>
    <t>278/PI 049 - MV IONIC KALLIRHOE</t>
  </si>
  <si>
    <t>PAGAMENTO - REF. COMPRA 278 PI 049 - MV IONIC KALLIRHOE CFR SANTOS - TERMAG SHIPMENT PERIOD: AUGUST 2023 CONTRATO 2023941837 NO ITAU TX 4,8000</t>
  </si>
  <si>
    <t>NFS-E 962</t>
  </si>
  <si>
    <t>NFS-E 962 - DESPESA REFERENTE ARMAZENAGEM DA TRANSMISSAO DA ELEVA 17900 (PEDIDO 12521), NF REMESSA NOVAFERTIL 1929 PARA EXTRACARGO,FOI NEGOCIADO COM ELEVA LIVRE DE ARMAZENAGEM ATE 30.05</t>
  </si>
  <si>
    <t>NFS-E 983</t>
  </si>
  <si>
    <t>NFS-E 983 - DESPESA REFERENTE ARMAZENAGEM DA TRANSMISSAO DA ELEVA 17963 (PEDIDO 12530), NF REMESSA NOVAFERTIL 1932 PARA EXTRACARGO, FOI NEGOCIADO COM ELEVA LIVRE DE ARMAZENAGEM ATE 30.05 E RETIRAMOS 399T EM JUNHO</t>
  </si>
  <si>
    <t>REC - 402777</t>
  </si>
  <si>
    <t>REC - 402777 - DESPESA COM TAXI (PILOTO VINICIUS).O CARTAO DELE NAO PASSOU NA MAQUININHA DO TAXISTA. FORNECEDOR SINCAVIR - RECIBO 402777</t>
  </si>
  <si>
    <t>NFS-E 9416</t>
  </si>
  <si>
    <t>NFS-E 9416 - EXAMES OCUPACIONAIS / ASSESSORIA E-SOCIAL</t>
  </si>
  <si>
    <t>350/012</t>
  </si>
  <si>
    <t>PAGAMENTO REF. COMPRA 350 - REF. COMPRA 350 USD 365,00 / TON X 4,8040 (PTAX DE 18.07 PARA PGTO 19.07) FOB SFS – AZ. LOGIMODAL CARREGAMENTO: IMEDIATO APOS PGTO</t>
  </si>
  <si>
    <t>FAT - 24539</t>
  </si>
  <si>
    <t>FATURA 24539 + CT-ES 305252, 305164, 305224, 305249 - R$29.438,85 - MT  / 2431 KCL VALDIR ROQUE JACOBOWSKI E OUTROS FAZENDA VANESSA I / 2443 KCL VALDIR ROQUE JACOBOWSKI E OUTROS FAZENDA SANTA LUZIA VII</t>
  </si>
  <si>
    <t>FAT - 24540</t>
  </si>
  <si>
    <t>FATURA 24540 + CT-ES 2690, 2689, 2691, 2692, 2693, 2696, 2697, 2695 - R$53.501,00 - MT / 2443 KCL VALDIR ROQUE JACOBOWSKI E OUTROS FAZENDA SANTA LUZIA VII</t>
  </si>
  <si>
    <t>COMERCIO DE COMBUSTIVEIS CARMELITANO LTDA</t>
  </si>
  <si>
    <t>NF143618 (REEMBOLSO)</t>
  </si>
  <si>
    <t>NF143618 - DESPESAS COM ABASTECIMENTO_ REEMBOLSO APOENA</t>
  </si>
  <si>
    <t>CREA/ MT 2023 (APOENA)</t>
  </si>
  <si>
    <t>CREA/ MT 2023 (APOENA) - REFERENTE ART CARGO E FUNCAO</t>
  </si>
  <si>
    <t>NF46549/001</t>
  </si>
  <si>
    <t>NF46549/001 - DESPESAS COM ABASTECIMENTO AERONAVE</t>
  </si>
  <si>
    <t>DARF G.PREV. 06/2023</t>
  </si>
  <si>
    <t>DARF GUIA DE PREVIDENCIA S/ FOLHA DE PAGTO - COMP. 06/2023</t>
  </si>
  <si>
    <t>DARF IRRF - 1708</t>
  </si>
  <si>
    <t>DARF IRRF - 5952</t>
  </si>
  <si>
    <t>DARF IRRF - 5952 - CSLL/COFINS/PIS/PASEP - RETENCAO DE CONTRIBUICOES SOBRE PAGAMENTOS DE PJ A PJ DE DIREITO PRIVADO</t>
  </si>
  <si>
    <t>KEYTRADE AG</t>
  </si>
  <si>
    <t>283/INV S1002125 - LONGEVITY DIVA</t>
  </si>
  <si>
    <t>PAGAMENTO - REF. COMPRA 283 INV S1002125 - LONGEVITY DIVA CFR SANTOS - TERMAG SHIPMENT PERIOD: AUGUST 2023- TX 4,7850 CONTRATO ITAU 2023946467 - PAYMENT: CAD 15 DAYS FROM B/L DATE (AND RECEIVED BY E-MAIL)</t>
  </si>
  <si>
    <t>FAT - 24608</t>
  </si>
  <si>
    <t xml:space="preserve"> FATURA 24608 + CT-ES 305305, 305354, 305396, 305404 - R$21.362,00 - MT / 2388 NP 11-44 VALDIR ANTONIO NIEDERMEIER FAZENDA JARDEL / 2430 KCL VALDIR ROQUE JACOBOWSKI E OUTROS FAZENDA VANESSA / 2431 KCL VALDIR ROQUE JACOBOWSKI E OUTROS FAZENDA VANESSA I</t>
  </si>
  <si>
    <t>FAT - 24609</t>
  </si>
  <si>
    <t xml:space="preserve"> FATURA 24609 + CT-ES 2713, 2698, 2705, 2706, 2707, 2708, 2709, 2711 - R$52.605,00 - MT / 2388 NP 11-44 VALDIR ANTONIO NIEDERMEIER FAZENDA JARDEL /2443 KCL VALDIR ROQUE JACOBOWSKI E OUTROS FAZENDA SANTA LUZIA VII</t>
  </si>
  <si>
    <t>FAT - 204886</t>
  </si>
  <si>
    <t>FATURA 204886 + CT-ES 996, 999, 1001 - R$5.920,00 - MS / 2279 00-20-00 GERALDO LOEFF FAZENDA PONTAL / 2280 00-20-00 GERALDO LOEFF FAZENDA SANTO ANTONIO</t>
  </si>
  <si>
    <t>FAT - 204887</t>
  </si>
  <si>
    <t>FATURA 204887 + CT-ES 26673, 26675, 26676 - R$22.940,00 - MS / 2279 00-20-00 GERALDO LOEFF FAZENDA PONTAL / 2280 00-20-00 GERALDO LOEFF FAZENDA SANTO ANTONIO</t>
  </si>
  <si>
    <t>NFS-E 3059 ( MV NAVIOS HORIZON)</t>
  </si>
  <si>
    <t>NFS-E 3059 - ARMAZENAGEM NAVIO HORIZON I - NP 10-45 - VOLUME: 9,49 - PERIODO: 05/06/2023 A 04/07/2023</t>
  </si>
  <si>
    <t>J.L.FERNANDES MODELISMO E MAQUETES M.E.</t>
  </si>
  <si>
    <t>NF3185</t>
  </si>
  <si>
    <t>NF3185 - MAQUETES NAVIO CARGUEIRO 80 CM DARYA CHAND E TAY KNIGHTHOOD COM VITRINE E BASE</t>
  </si>
  <si>
    <t>FAT - 7980</t>
  </si>
  <si>
    <t>FATURA 7980 + CT-ES 20599, 20600, 20601, 20595, 20594, 20616 - R$29.649,86 - MT / 2438 MAP 11-52 PAULO ROGERIO DE MORAIS MACHADO FAZENDA CAIMBE / 2465 NP 12-43 CARLOS ERNESTO AUGUSTIN FAZENDA FARROUPILHA / 2467 MAP 11-52 PETROVINA SEMENTES LTDA</t>
  </si>
  <si>
    <t>FAT - 24668</t>
  </si>
  <si>
    <t>FATURA 24668 + CT-ES 305463, 305477, 305530 - R$21.540,00 - MT / 2430 KCL VALDIR ROQUE JACOBOWSKI E OUTROS FAZENDA VANESSA I / 2431 KCL VALDIR ROQUE JACOBOWSKI E OUTROS FAZENDA VANESSA I</t>
  </si>
  <si>
    <t>FAT - 24669</t>
  </si>
  <si>
    <t>FATURA 24669 + CT-ES 2714, 2715, 2716 - R$13.379,80 - MT / 2443 KCL VALDIR ROQUE JACOBOWSKI E OUTROS FAZENDA SANTA LUZIA VII</t>
  </si>
  <si>
    <t>EPSMA00468522022</t>
  </si>
  <si>
    <t>MULTA POR MULTA EXCESSO DE PESO X LFX - Nº AUTO DE INFRACAO  EPSMA00468522022 - PLACA FTZ9F58 – LFX TRANSPORTES</t>
  </si>
  <si>
    <t>EPSMA00653022022</t>
  </si>
  <si>
    <t>MULTA POR MULTA EXCESSO DE PESO X COCAL - Nº AUTO DE INFRACAO EPSMA00653022022 - PLACA RSB0G67 – COCAL</t>
  </si>
  <si>
    <t>ICMS - 06/2023</t>
  </si>
  <si>
    <t>ICMS NORMAL - 06/2023</t>
  </si>
  <si>
    <t>ICMS DIFAL NORMAL - 06/2023</t>
  </si>
  <si>
    <t>DAR ICMS DIFAL NORMAL – NFE: 87287; 18219; 8276</t>
  </si>
  <si>
    <t>NFS-E 251035</t>
  </si>
  <si>
    <t>NFS-E 251035- REFERENTE A REFEICAO FUNCIONARIOS QUANTIDADE 12</t>
  </si>
  <si>
    <t>NFS-E 205833 (AGESA)</t>
  </si>
  <si>
    <t>NFS-E 205833 - AGESA ARMAZENS GERAIS ALFANDEGADOS DE MS LTDA - MOV. ARMAZEM LOTE(S): 2023 [ 1933 ] NRO.RECEBIMENTO.: 00994703 REF.A DI:23/1221631-0</t>
  </si>
  <si>
    <t>337/MV ELENI M  - PI EBL2522023</t>
  </si>
  <si>
    <t>PAGAMENTO REF. COMPRA 337- MV ELENI M  - PI EBL2522023 - CFR SÃO FRANCISCO DO SUL, SC -SHIPMENT PERIOD: JULHO 2023 -PAYMENT: 7 DAYS FROM B/L DATE (AND RECEIVED BY E-MAIL) PED. 2491 COMISA</t>
  </si>
  <si>
    <t>338/MV ELENI M - PI EBL2532023</t>
  </si>
  <si>
    <t>PAGAMENTO 338 - REF. COMPRA 338 - MV ELENI M - PI EBL2532023 - CFR SÃO FRANCISCO DO SUL, SC</t>
  </si>
  <si>
    <t>FAT - 292562</t>
  </si>
  <si>
    <t>FATURA 292562 + CT-E 39365 - R$10.080,00 - MT / 2413 UREIA ADENIR FRANCISCO PICININ FAZENDA AGUIA DOURADA</t>
  </si>
  <si>
    <t>FAT - 292563</t>
  </si>
  <si>
    <t>FATURA 292563 + CT-E 16415 - R$2.880,00 - MT / 2413 UREIA ADENIR FRANCISCO PICININ FAZENDA AGUIA DOURADA</t>
  </si>
  <si>
    <t>FAT - 24738</t>
  </si>
  <si>
    <t>FATURA 24738 + CT-E 305663 - R$4.000,00 - MT / 2388 NP 11-44 VALDIR ANTONIO NIEDERMEIER FAZENDA JARDEL</t>
  </si>
  <si>
    <t>FAT - 24739</t>
  </si>
  <si>
    <t>FATURA 24739 + CT-ES 305643, 305760, 305747 - R$22.349,45 - MT / 2443 KCL VALDIR ROQUE JACOBOWSKI E OUTROS FAZENDA SANTA LUZIA VII</t>
  </si>
  <si>
    <t>FAT - 24740</t>
  </si>
  <si>
    <t>FATURA 24740 + CT-ES 2720, 2721, 2722 E 2723 - R$27.004,60 - MT / 2388 NP 11-44 VALDIR ANTONIO NIEDERMEIER FAZENDA JARDEL /2443 KCL VALDIR ROQUE JACOBOWSKI E OUTROS FAZENDA SANTA LUZIA VII</t>
  </si>
  <si>
    <t>FERIAS VINICIUS RAFAEL PANICIO - GOZO DE 15 DIAS VINICIUS INICIO 26/07/2023 A 09/08/2023.</t>
  </si>
  <si>
    <t>FAT - 292633</t>
  </si>
  <si>
    <t>FATURA 292633 + CT-ES 12695, 12697 - R$21.650,00 - MT / 2336 BORO - ULEXITA 10% COOPERATIVA MISTA SAPEZALENSE - COOMISA - 2475 BORO - ULEXITA 10% TRANSFERENCIA - NOVATEX ARMAZENS GERAIS LTDA</t>
  </si>
  <si>
    <t>FAT - 8051</t>
  </si>
  <si>
    <t>FATURA 8051 + CT-ES 20642, 20631, 20643, 20649, 20634, 20630, 20648, 20645, 20628, 20632, 20633, 20629, 20638, 20636, 20646, 20637, 20641 - R$121.110,75 - MT / 2404 TSP 00-46-00 ANDRE TRIPOLONI FAZENDA FORTALEZA RG / 2439 MAP 11-52 PAULO ROGERIO DE MORAIS MACHADO FAZENDA MOURAO</t>
  </si>
  <si>
    <t>FAT - 24804</t>
  </si>
  <si>
    <t>FATURA 24804 + CT-ES 305808, 305876, 305887, 305952, 305978, 306128, 306131, 306141, 306156, 306177 - R$73.941,20 - MT / 2443 KCL VALDIR ROQUE JACOBOWSKI E OUTROS FAZENDA SANTA LUZIA VII</t>
  </si>
  <si>
    <t>NF 46574/001</t>
  </si>
  <si>
    <t>NF 46574/001 - DESPESAS COM ABASTECIMENTO AERONAVE</t>
  </si>
  <si>
    <t>NFS-E 14405</t>
  </si>
  <si>
    <t>NFS-E 14405 - MANUTENCAO DO SISTEMA CONTABIL</t>
  </si>
  <si>
    <t>REF. CONTA DE TELEFONE  - NF 21336304 - N. FATURA 0419368287- COMP. 07/2023 VIVO MOVEL</t>
  </si>
  <si>
    <t>REC - 25072023</t>
  </si>
  <si>
    <t>REC - 25072023 - PAGAMENTO REFERENTE A PERNOITE DE AERONAVE 21/07/2023 A 23/07/2023 / FORNECEDOR FABIO DA CRUZ DA SILVA CPF: 001.012.451-90</t>
  </si>
  <si>
    <t>FAT - 24855</t>
  </si>
  <si>
    <t>FATURA 24855 + CT-E 306193 - R$7.396,60 - MT / 2443 KCL VALDIR ROQUE JACOBOWSKI E OUTROS FAZENDA SANTA LUZIA VII</t>
  </si>
  <si>
    <t>FAT - 5287421 (INFRAERO)</t>
  </si>
  <si>
    <t>FAT 5287421 - TARIFA DE VOO INFRAERO - COMP.: 06/2023</t>
  </si>
  <si>
    <t>FAT - 292702</t>
  </si>
  <si>
    <t>FATURA 292702 + CT-ES 12718, 12719, 12720 - R$30.100,00 - MT / 2339 BORO - ULEXITA 10% COOPERATIVA MISTA SAPEZALENSE - COOMISA /2340 BORO - ULEXITA 10% COOPERATIVA MISTA SAPEZALENSE - COOMISA</t>
  </si>
  <si>
    <t>FAT - 8073</t>
  </si>
  <si>
    <t>FATURA 8073 + CT-ES 20660, 20671, 20674, 20654, 20656, 20672, 20659, 20657, 20658, 20669, 20664, 20673, 20665, 20663, 20650, 20655 – R$118.039,50 - MT / 2404 TSP 00-46-00 ANDRE TRIPOLONI FAZENDA FORTALEZA RG / 2439 MAP 11-52 PAULO ROGERIO DE MORAIS MACHADO FAZENDA MOURAO /2449 NP 12-43 CARLOS ERNESTO AUGUSTIN FAZENDA PIRATINI / 2465 NP 12-43 CARLOS ERNESTO AUGUSTIN FAZENDA FARROUPILHA</t>
  </si>
  <si>
    <t>FAT - 24931</t>
  </si>
  <si>
    <t xml:space="preserve"> FATURA 24931 + CT-E 306377 - R$7.430,70 - MT / 2443 KCL VALDIR ROQUE JACOBOWSKI E OUTROS FAZENDA SANTA LUZIA VII</t>
  </si>
  <si>
    <t>FAT - 24932</t>
  </si>
  <si>
    <t>FATURA 24932 + CT-E 2731 - R$6.671,00 - MT / 2422 KCL VALDIR ROQUE JACOBOWSKI E OUTROS FAZENDA ACAIÁ /2430 KCL VALDIR ROQUE JACOBOWSKI E OUTROS FAZENDA VANESSA I / 2431 KCL VALDIR ROQUE JACOBOWSKI E OUTROS FAZENDA VANESSA I</t>
  </si>
  <si>
    <t>FAT - 205956</t>
  </si>
  <si>
    <t>FATURA 205956 + CT-E 1048 - R$2.150,00 - MS / 2359 NP 11-44 AMARILDO RAIA FAZENDA CHAPADAO LOTE 30</t>
  </si>
  <si>
    <t>FAT - 205957</t>
  </si>
  <si>
    <t>FATURA 205957 + CT-E 26706 - R$8.600,00 - MS / 2359 NP 11-44 AMARILDO RAIA FAZENDA CHAPADAO LOTE 30</t>
  </si>
  <si>
    <t>30593/001</t>
  </si>
  <si>
    <t>NF 30593/001 - DESPESAS COM ABASTECIMENTO AERONAVE</t>
  </si>
  <si>
    <t>NFS-E 9971 (MV IRAKLIS)</t>
  </si>
  <si>
    <t>NFS-E 9971 (MV IRAKLIS) - ARMAZENAGEM - NAVIO: ENVASES - BIG BAG - PRODUTO KCL VERMELHO - VALOR UN: R$ 43,00 - PORTO: PORTO PUBLICO DE SAO FRANCISCO DO SUL -DT. ATRACACAO: 22/01/2023 - D.I.: 2301216488 - PERIODO DE ARMAZENAGEM: DE 13/07/2023 ATE 19/07/2023 - NAVIO:IRAKLIS</t>
  </si>
  <si>
    <t>FAT - 25020</t>
  </si>
  <si>
    <t>FATURA 25020 + CT-ES 306470, 306615 - R$14.794,75 - MT / 2443 KCL VALDIR ROQUE JACOBOWSKI E OUTROS FAZENDA SANTA LUZIA VII</t>
  </si>
  <si>
    <t>FOLHA-07/2023</t>
  </si>
  <si>
    <t>ORDENADOS E SALARIOS - COMP. 07/2023</t>
  </si>
  <si>
    <t>ANDA ASSOCIACAO NACIONAL PARA DIFUSAO DE ADUBOS</t>
  </si>
  <si>
    <t>BOL - 167977</t>
  </si>
  <si>
    <t>CURSOS/TREINAMENTOS- BOL - 167977 - CONGRESSO BRASILEIRO DE FERTILIZANTES - LUCIANO</t>
  </si>
  <si>
    <t>FOLHA - 07/2023</t>
  </si>
  <si>
    <t>ORDENADOS E SALARIOS - COMP.: 07/2023</t>
  </si>
  <si>
    <t>PRO-LABORE - 07/2023</t>
  </si>
  <si>
    <t>PRO-LABORE - COMP. 07/2023</t>
  </si>
  <si>
    <t>REEMBOLSO REF. DESPESA COM TELEFONE/INTERNET - COMP.  07/2023</t>
  </si>
  <si>
    <t>CARDOSO SILVA &amp; BARBOZA ADVOCACIA</t>
  </si>
  <si>
    <t>NFS-E 1109</t>
  </si>
  <si>
    <t>NFS-E 1109 - HONORARIOS ADVOCATICIOS ECAC HABILITACAO TEMPORARIA CPF</t>
  </si>
  <si>
    <t>VT - 08/2023</t>
  </si>
  <si>
    <t>YASSER JEAN DE CARVALHO</t>
  </si>
  <si>
    <t>NFS-E 13</t>
  </si>
  <si>
    <t>NFS-E 13 - VISTORIA, MANUTENCAO E ADEQUACAO DO SISTEMA DE DETECCAO DE INCENDIO.
REALIZADO A INSTALACAO DO CIRCUITO DE DETECTORES DE FUMACA, TROCA DE CABOS.</t>
  </si>
  <si>
    <t>DL - 07/2023 SOCIOS</t>
  </si>
  <si>
    <t>DARF - CSLL 12-2022</t>
  </si>
  <si>
    <t>DARF - CSLL 12-2022 - DARF DIFERENCA CSLL 12-2022 COD. 2484 ( VALOR PRINCIPAL 932.737,76 - MULTA 186.547,55 - JUROS 57.829,74 = 1.177.115,05)</t>
  </si>
  <si>
    <t>DARF - IRPJ 03/2022</t>
  </si>
  <si>
    <t>DARF - IRPJ 03/2022 - DARF DIFERENCA IRPJ 03-2022 - COD. 2362 ( VALOR PRINCIPAL 167,22 - MULTA 33,44 - JUROS 26,42 = 227,08)</t>
  </si>
  <si>
    <t>DARF - IRPJ 11-2022</t>
  </si>
  <si>
    <t>DARF - IRPJ 11-2022 - DARF DIFERENCA IRPJ 11/2022 - COD. 2362 ( VALOR PRINCIPAL 266.745,19 - MULTA 53.349,03 - JUROS 19.525,74 = 339.619,96)</t>
  </si>
  <si>
    <t>DARF CSLL 06/2023</t>
  </si>
  <si>
    <t>DARF CSLL 06/2023 - CODIGO 2484</t>
  </si>
  <si>
    <t>DARF CSLL 2484 - 03-2022</t>
  </si>
  <si>
    <t>DARF CSLL 2484 - 03-2022 - DIFERENCA CSLL 03-2022 - COD. 2484 (VALOR PRINCIPAL 90,30 - MULTA 18,06 - JUROS 14,26 = 122,62)</t>
  </si>
  <si>
    <t>DARF IRPJ 2362 - 06-2023</t>
  </si>
  <si>
    <t>DARF IRPJ 2362 - 12-2022</t>
  </si>
  <si>
    <t>DARF IRPJ 2362 - 12-2022 - DARF DIFERENCA IRPJ 12-2022 - COD 2362 (VALOR  PRINCIPAL 3.078.205,40 - MULTA 615.641,08 JUROS 190.848,73 = 3.884.695,21)</t>
  </si>
  <si>
    <t>REF. UC 6/2744284-7 - CONTA ENERGIA ESCRITORIO CUIABA - SALA 07 - NF 6209468 / MATRICULA 2744284-2023-7-2</t>
  </si>
  <si>
    <t>BOL - 1122 PARC 2/2</t>
  </si>
  <si>
    <t>NF 14266/001</t>
  </si>
  <si>
    <t>NF 14266/001 - DESPESA COM ABASTECIMENTO AERONAVE</t>
  </si>
  <si>
    <t>NFS-e 10703</t>
  </si>
  <si>
    <t>NFS-E 10703 - HONORARIOS CONTABEIS - COMP. 07/2023</t>
  </si>
  <si>
    <t>JHOVANI ZONTA</t>
  </si>
  <si>
    <t>DEV. FINAN. -  ORC. 00002276</t>
  </si>
  <si>
    <t>DEV. FINAN. -  ORC. 00002276 - REF. DEVOLUCAO FINANCEIRA DO PEDIDO 2276 -SALDO CANCELADO NA CONTA DO PRODUTOR 20,76 T</t>
  </si>
  <si>
    <t>REC-31072023</t>
  </si>
  <si>
    <t>PAGTO REF. LIMPEZA ESCRITORIO MATRIZ - COMP. 07/2023</t>
  </si>
  <si>
    <t>FAT - 8136</t>
  </si>
  <si>
    <t>FATURA 8136 + CT-ES 328, 340, 342 - R$23.994,00 - MT / 2264 NP 10-45 ADAIR VENDRUSCOLO FAZENDA RECANTO / 2482 ENXOFRE DE BENTONITA ANDRE TRIPOLONI FAZENDA FORTALEZA RG</t>
  </si>
  <si>
    <t>FAT - 8137</t>
  </si>
  <si>
    <t>FATURA 8137 + CT-ES 20715, 20693, 20718, 20719, 20717, 20705, 20709, 20704, 20687, 20721, 20684, 20688, 20695, 20689, 20716, 20720, 20707, 20708, 20706, 20710, 20703, 20699, 20694, 20685, 20692 – R$168.753,65 - MT  / 2404 TSP 00-46-00 ANDRE TRIPOLONI FAZENDA FORTALEZA RG /2439 MAP 11-52 PAULO ROGERIO DE MORAIS MACHADO FAZENDA MOURAO / 2440 MAP 11-52 PAULO ROGERIO DE MORAIS MACHADO FAZENDA MUTUM  / 2449 NP 12-43 CARLOS ERNESTO AUGUSTIN FAZENDA PIRATINI / 2488 KCL VALDIR ANTONIO NIEDERMEIER FAZENDA JARDEL</t>
  </si>
  <si>
    <t>FAT - 25135</t>
  </si>
  <si>
    <t>FATURA 25135 + CT-ES 306724, 306790 - R$14.876,90 - MT / 2443 KCL VALDIR ROQUE JACOBOWSKI E OUTROS FAZENDA SANTA LUZIA VII</t>
  </si>
  <si>
    <t>NF1104106 (C. CREDITO)</t>
  </si>
  <si>
    <t>REFEICAO</t>
  </si>
  <si>
    <t>NF1104106 (C. CREDITO) - DESPESAS COM ALIMENTACAO_C. CREDITO ANDERSON BB</t>
  </si>
  <si>
    <t>NF1261 (C. CREDITO)</t>
  </si>
  <si>
    <t>NF1261 (C. CREDITO) - DESPESAS COM COMPRA DE CAMINHAO PIPA BARRACAO CHAPADA _C. CREDITO ANDERSON BB</t>
  </si>
  <si>
    <t>NF2267 (C. CREDITO)</t>
  </si>
  <si>
    <t>NF2267 (C. CREDITO) - DESPESA COM COMBUSTIVEL_C.CREDITO ANDERSON BB</t>
  </si>
  <si>
    <t>NF2463 (C. CREDITO)</t>
  </si>
  <si>
    <t>NF2463 (C. CREDITO) -  DESPESAS COM ABASTECIMENTO_ C. CREDITO ANDERSON BB</t>
  </si>
  <si>
    <t>NF25019 (C.CREDITO)</t>
  </si>
  <si>
    <t>NF25019 (C.CREDITO)-DESPESAS COM ABASTECIMENTO_C. CREDITO ANDERSON BB</t>
  </si>
  <si>
    <t>NF25241(C. CREDITO)</t>
  </si>
  <si>
    <t>NF25241 - DESPESAS COM ABASTECIMENTO - C. CREDITO ANDERSON BB</t>
  </si>
  <si>
    <t>NFC-E 12683 (C. CREDITO)</t>
  </si>
  <si>
    <t>NFC-E 12683 (C. CREDITO) - FORNECEDOR D LIMAS DISTRIBUIDORA - DESPESAS COM AGUA MINERAL BARRACAO - C. CREDITO ANDERSON BB</t>
  </si>
  <si>
    <t>NFC-E 12814 (C. CREDITO)</t>
  </si>
  <si>
    <t>NFC-E 12814 (C. CREDITO) - FORNECEDOR D LIMAS DISTRIBUIDORA - DESPESAS COM AGUA MINERAL._C. CREDITO ANDERSON BB</t>
  </si>
  <si>
    <t>NF20321 (C. CREDITO)</t>
  </si>
  <si>
    <t>NF20321 (C. CREDITO) - DESPESAS COM ABASTECIMENTO - C. CREDITO ANDERSON BB</t>
  </si>
  <si>
    <t>NF6596 (C. CREDITO)</t>
  </si>
  <si>
    <t>NF6596 - DESPESAS COM MANUTENCAO E REPAROS - MATERIAL PARA REFORMA (PREGO) - C. CREDITO ANDERSON BB</t>
  </si>
  <si>
    <t>NF6626 ( C. CREDITO)</t>
  </si>
  <si>
    <t>NF6626 - DESPESAS COM MATERIAL PARA CONTRUCAO_C. CREDITO ANDERSON BB</t>
  </si>
  <si>
    <t>NF11477 (C. CREDITO)</t>
  </si>
  <si>
    <t>NF11477 -  DESPESAS COM ABASTECIMENTO - C. CREDITO APOENA BB</t>
  </si>
  <si>
    <t>NFC-E 20607 (C. CREDITO)</t>
  </si>
  <si>
    <t>NFC-E 20607 (C. CREDITO) - FORNECEDOR AEROPORTO GRIL CHURRASCARIA EIRELI - DESPESAS COM ALIMENTACAO_C. CREDITO APOENA</t>
  </si>
  <si>
    <t>NFC-E 35228 (C. CREDITO)</t>
  </si>
  <si>
    <t>NFC-E 35228 - FORNECEDOR ITAFRIGO ALIMENTOS - DESPESAS COM REFEICOES_C. CREDITO APOENA BB</t>
  </si>
  <si>
    <t>NFC-E 71141 (C. CREDITO)</t>
  </si>
  <si>
    <t>NFC-E 71141 - FORNECEDOR ALO COMERCIO DE ALIEMTOS LTDA - DESPESAS COM REFEICAO_C. CREDITO APOENA BB</t>
  </si>
  <si>
    <t>REC - 312970 ADTO</t>
  </si>
  <si>
    <t>REC - 312970 DESPESAS COM HOSPEDAGEM - LITORAL VERDE PETROPOLIS_C. CREDITO APOENA</t>
  </si>
  <si>
    <t>S/ NF - C.CREDITO PLWYRQ</t>
  </si>
  <si>
    <t>S/ NF - C.CREDITO PLWYRQ - FORNECEDOR AZUL LINHAS AEREAS - DESPESAS COM PASSAGEM_C. CREDITO APOENA</t>
  </si>
  <si>
    <t>S/ NF - C.CREDITO WWODHN</t>
  </si>
  <si>
    <t>S/ NF - C.CREDITO WWODHN - FORNECEDOR LATAM - DESPESAS COM PASSAGEM AEREA - PASSAGEM 694,59 + 138,00 TAXA</t>
  </si>
  <si>
    <t>NF592 (C.CREDITO)</t>
  </si>
  <si>
    <t>NF592 - DESPESAS COM ALIMENTACAO_C. CREDITO VINICIUS BB</t>
  </si>
  <si>
    <t>NF612 (C. CREDITO)</t>
  </si>
  <si>
    <t>DESPESAS C/ REFEICAO</t>
  </si>
  <si>
    <t>NF612 (C. CREDITO) - DESPESAS COM REFEICAO / C. CREDITO VINICIUS BB</t>
  </si>
  <si>
    <t>NFC-E 130216 (C. CREDITO)</t>
  </si>
  <si>
    <t>NFC-E 130216 (C. CREDITO) - FORNECEDOR AMARETTO EMPORIO E CONVENIENCIA - DESPESAS COM ALIMENTACAO_C. CREDITO VINICIUS BB</t>
  </si>
  <si>
    <t>NFC-E 240143 (C. CREDITO)</t>
  </si>
  <si>
    <t>NFC-E 240143 (C. CREDITO) - FORNECEDOR BIG LAR - DESPESAS COM MERCADO_ C. CREDITO VINICIUS BB</t>
  </si>
  <si>
    <t>NFC-E 308211 (C. CREDITO)</t>
  </si>
  <si>
    <t>NFC-E 308211 (C. CREDITO) - FORNECEDOR EMPORIO CARANDA PRODUTOS - DESPESAS COM ALIMENTACAO /C. CREDITO VINICIUS BB</t>
  </si>
  <si>
    <t>NFC-E 385183 (C. CREDITO)</t>
  </si>
  <si>
    <t>NFC-E 385183 - FORNECEDOR SUPERMERCADO IPASE - DESPESAS COM REFEICAO/ C. CREDITO VINICIUS BB</t>
  </si>
  <si>
    <t>NFC-E 91712 (C. CREDITO)</t>
  </si>
  <si>
    <t>NFC-E 91712 (C. CREDITO) - FORNECEDOR SEVEN ADM - DESPESAS COM REFEICAO HOTEL_C. CREDITO VINICIUS BB</t>
  </si>
  <si>
    <t>NFC-E 91729 (C. CREDITO)</t>
  </si>
  <si>
    <t>NFC-E 91729 (C. CREDITO) - FORNECEDOR SEVEN ADM E PARTICIPACAO - DESPESAS COM ALIMENTACAO HOTEL_C. CREDITO VINICIUS BB</t>
  </si>
  <si>
    <t>NFC-E 92402 (C. CREDITO)</t>
  </si>
  <si>
    <t>NFC-E 92402 (C. CREDITO) - FORNECEDOR SEVEN ADM E PARTICIPACAO_ DESPESA COM ALIMENTACAO HOTEL-C. CREDITO VINICIUS BB</t>
  </si>
  <si>
    <t>NFC-E 92609 (C. CREDITO)</t>
  </si>
  <si>
    <t>NFC-E 92609 (C. CREDITO) - FORNECEDOR SEVEN ADM E PARTICIPACAO - DEPESAS COM ALIMENTACAO HOTEL_C. CREDITO VINICIUS BB</t>
  </si>
  <si>
    <t>NFC-E 92622 (C. CREDITO)</t>
  </si>
  <si>
    <t>NFC-E 92622 (C. CREDITO) - FORNECEDOR SEVEN ADM E PARTICIPACOES_DESPESAS COM ALIMENTACAO HOTEL- C. CREDITO VINICIUS BB</t>
  </si>
  <si>
    <t>NFC-E 92990 (C.CREDITO)</t>
  </si>
  <si>
    <t>NFC-E 92990 (C.CREDITO) - FORNECEDOR SEVEN ADM E PARTICIPACAO - DESPESAS COM ALIMENTACAO HOTEL_C. CREDITO VINICIUS BB</t>
  </si>
  <si>
    <t>NFC-E 93034 (C.CREDITO)</t>
  </si>
  <si>
    <t>NFC-E 93034 (C.CREDITO) - FORNECEDOR SEVEN ADM E PARTICIPACAO - DESPESAS COM ALIMENTACAO HOTEL_C. CREDITO VINICIUS BB</t>
  </si>
  <si>
    <t>NFC-E 94015 (C. CREDITO)</t>
  </si>
  <si>
    <t>NFC-E 94015 (C. CREDITO) - FORNECEDOR SEVEN ADMINISTRACAO E PARTICIPACAO / DESPESAS COM REFEICAO NO HOTEL / C. CREDITO VINICIUS BB</t>
  </si>
  <si>
    <t>REC - 000334 (C. CREDITO)</t>
  </si>
  <si>
    <t>REC - 000334 (C. CREDITO) - FORNECEDOR ZAQUEU DA SILVA ME (CHAVEIRO SILVA) - DESPESAS DE 06 COPIAS DE CHAVES _C. CREDITO VINICIUS BB</t>
  </si>
  <si>
    <t>REC - 401422 (C. CREDITO)</t>
  </si>
  <si>
    <t>REC - 401422 (C. CREDITO) - FORNECEDOR SINDICATO DOS CONDUTORES AUTONOMOS DE VEICULOS RODOVIARIOS DE RONDONOPOLIS - SINCAVIR / C. CREDITO VINICIUS BB</t>
  </si>
  <si>
    <t>REC 85874 (C. CREDITO)</t>
  </si>
  <si>
    <t>REC 85874 - FORNECEDOR COOPERTAXI MS - DESPESAS COM TAXI / C. CREDITO VINICIUS BB</t>
  </si>
  <si>
    <t>S/ NF - C.CREDITO 00003830</t>
  </si>
  <si>
    <t>S/ NF - C.CREDITO 00003830 - FORNECEDOR VANILDE ROBERTI CAMPO GRANDE_C. CREDITO VINICIUS BB</t>
  </si>
  <si>
    <t>S/ NF - C.CREDITO 06072023</t>
  </si>
  <si>
    <t>S/ NF - C.CREDITO 06072023 - FORNECEDOR DL GOOGLOE PLAY SP - DESPESAS COM INTERNET VOO_C. CREDITO VINICIUS BB</t>
  </si>
  <si>
    <t>S/ NF - C.CREDITO 131679223013</t>
  </si>
  <si>
    <t>S/ NF - C.CREDITO 131679223013 - FORNECEDOR APPLE COM BILL (AMERICA LATINA IFR) - C. CREDITO VINICIUS BB</t>
  </si>
  <si>
    <t>S/ NF - C.CREDITO 20062023 - FORNECEDOR SABOREAR - DESPESAS COM ALIMENTACAO_ C CREDITO VINICIUS BB</t>
  </si>
  <si>
    <t>S/ NF - C.CREDITO 2352</t>
  </si>
  <si>
    <t>S/ NF - C.CREDITO 2352 - FORNECEDOR AGUA DOCE CACHARIA - DESPESAS COM REFEICAO_C. CREDITO VINICIUS</t>
  </si>
  <si>
    <t>S/ NF - C.CREDITO 25062023</t>
  </si>
  <si>
    <t>S/ NF - C.CREDITO 25062023 - FORNECEDOR UBER - AEROPORTO P/ HOTEL_C. CREDITO VINICIUS BB</t>
  </si>
  <si>
    <t>S/ NF - C.CREDITO 2658</t>
  </si>
  <si>
    <t>S/ NF - C.CREDITO 2658 - FORNECEDOR IFOOD (BURGER KING) - DESPESAS COM REFEICAO_C.CREDITO VINICIUS BB</t>
  </si>
  <si>
    <t>S/ NF - C.CREDITO 30062023</t>
  </si>
  <si>
    <t>S/ NF - C.CREDITO 30062023 - FORNECEDOR UBER_ C. CREDITO VINICIUS BB</t>
  </si>
  <si>
    <t>S/ NF - C.CREDITO 4496</t>
  </si>
  <si>
    <t>S/ NF - C.CREDITO 4496 - FORNECEDOR BURGER KING (IFOOD) - DESPESAS COM LANCHES E REFEICOES PEDIDO 4496 / C. CREDITO VINICIUS BB</t>
  </si>
  <si>
    <t>S/ NF - C.CREDITO 5633</t>
  </si>
  <si>
    <t>S/ NF - C.CREDITO 5633 - FORNECEDOR IFOOD (DOG CHEF) - DESPESAS COM REFEICAO_C. CREDITO VINICIUS BB</t>
  </si>
  <si>
    <t>S/ NF - C.CREDITO PED 4288</t>
  </si>
  <si>
    <t>S/ NF - C.CREDITO PED 4288 - FORNECEDOR CERRADO GRILL - DESPESAS COM ALIMENTACAO_C. CREDITO VINICIUS BB</t>
  </si>
  <si>
    <t>NF283031 ( C. CREDITO)</t>
  </si>
  <si>
    <t>NF283031 - DESPESAS COM MERCADO BIG LAR - LANCHES E REFEICOES_C. CREDITO VINICIUS BB</t>
  </si>
  <si>
    <t>NFS-E 280114</t>
  </si>
  <si>
    <t>NFS-E 280114 - DESPESAS COM HOSPEDAGEM_C. CREDITO VINICIUS BB</t>
  </si>
  <si>
    <t>NFS-E 280664 ( C. CREDITO)</t>
  </si>
  <si>
    <t>NFS-E 280664 - REFERENTE A DESPESAS DE HOSPEDAGEM - C. CREDITO VINICIUS BB</t>
  </si>
  <si>
    <t>NFS-E 280920 (C. CREDITO)</t>
  </si>
  <si>
    <t>NFS-E 280920 (C. CREDITO) - DESPESAS COM HOSPEDAGEM _C.CREDITO VINICIUS BB</t>
  </si>
  <si>
    <t>NFS-E 3132 (MV HORIZON)</t>
  </si>
  <si>
    <t>NFS-E 3132 (MV HORIZON)  - ARMAZENAGEM NAVIO HORIZON 1 - NP 10-45 - VOLUME: 9,49 TONS + RU MENG LING - NP 10-45 - VOLUME: 11,760 TONS</t>
  </si>
  <si>
    <t>NFS-E - 375</t>
  </si>
  <si>
    <t>NFS-E 375 - SEGURANCA PRIVADA DO BARRACAO.</t>
  </si>
  <si>
    <t>BOL 0001660469</t>
  </si>
  <si>
    <t>BOL 0001660468 - DESPESAS ALUGUEL SALAS MT (05 - 06 - 07) - COMP. 08/2023</t>
  </si>
  <si>
    <t>NFS-E 2023000000620</t>
  </si>
  <si>
    <t>NFS-E 2023000000620 - DESPESAS COM AERONAVE TARIFA DE POUSO</t>
  </si>
  <si>
    <t>NFS-e 13</t>
  </si>
  <si>
    <t>NFS-E 13 - SERV. DE APOIO ADMINISTRATIVO</t>
  </si>
  <si>
    <t>NFS-E 2023000000020</t>
  </si>
  <si>
    <t>NFS-E 2023000000020 - SERVIÇO REFERENTE A ATENDIMENTOS E PERNOITES MES DE JULHO DE 23 AERONAVE DE PREFIXO PT-VNZ PILOTO VINICIUS</t>
  </si>
  <si>
    <t>S/ NF - PATRIO. 02082022</t>
  </si>
  <si>
    <t xml:space="preserve">DESPESAS NAO OPERACIONAIS </t>
  </si>
  <si>
    <t>S/ NF - PATRIO. 02082022 - REFERENTE A DOACAO AACC -MT ASSOCIACAO DE AMIGOS DA CRIANCA COM CANCER DE MATO GROSSO - SOLICITADO POR APOENA</t>
  </si>
  <si>
    <t>FAT - 292957</t>
  </si>
  <si>
    <t>FATURA 292957 + CT-ES 16451, 16455, 16459, 16460 - R$18.200,00 - MT / 2465 NP 12-43 CARLOS ERNESTO AUGUSTIN FAZENDA FARROUPILHA</t>
  </si>
  <si>
    <t>FAT - 292958</t>
  </si>
  <si>
    <t>FATURA 292958 + CT-ES 16454, 16456 - R$8.500,00 - MT / 2465 NP 12-43 CARLOS ERNESTO AUGUSTIN FAZENDA FARROUPILHA</t>
  </si>
  <si>
    <t>FAT - 25225</t>
  </si>
  <si>
    <t>FATURA 25225 + CT-E 307167 - R$7.455,50 - MT / 2443 KCL VALDIR ROQUE JACOBOWSKI E OUTROS FAZENDA SANTA LUZIA VII</t>
  </si>
  <si>
    <t>FAT - 25226</t>
  </si>
  <si>
    <t>FATURA 25226 + CT-ES 2738, 2739 - R$8.120,00 - MT / 2356 UREIA GLOBAL AGRICOLA LTDA FAZ ENCANTADO IV/ 2417 UREIA SILMAR FRANCISCO RIBAS FAZENDA CERRO AZUL</t>
  </si>
  <si>
    <t>FAT - 25227</t>
  </si>
  <si>
    <t>FATURA 25227 + CT-E 2740 - R$3.780,00 - MT / 2421 15-15-15 SILMAR FRANCISCO RIBAS FAZENDA CERRO AZUL</t>
  </si>
  <si>
    <t>NFS-e 2834</t>
  </si>
  <si>
    <t>NFS-E 2798 - HONORARIO CONTABIL - COMP.:  07/2023</t>
  </si>
  <si>
    <t>NFS-E 9986 (MV IRAKLIS)</t>
  </si>
  <si>
    <t>NFS-E 9986 (MV IRAKLIS) - ARMAZENAGEM - 7º PERIODO - NAVIO: IRAKLIS - PRODUTO CLORETO DE POTASSIO - VALOR UN: R$ 18,00 - PORTO: PORTO PUBLICO DE SAO FRANCISCO DO SUL - DT.ATRACACAO: 22/01/2023 - D.I.: 2301216488 - PERIODO DE ARMAZENAGEM: DE 26/07/2023 ATE 24/08/2023</t>
  </si>
  <si>
    <t>NFS-E 9987 (MV IRAKLIS)</t>
  </si>
  <si>
    <t>NFS-E 9987 (MV IRAKLIS) - ARMAZENAGEM - 7º PERÍODO - NAVIO: IRAKLIS - PRODUTO CLORETO DE POTASSIO - VALOR UN: R$ 18,00 - PORTO: PORTO PUBLICO DE SAO FRANCISCO DO SUL - DT.ATRACACAO: 22/01/2023 - D.I.: 2301216488 - PERIODO DE ARMAZENAGEM: DE 26/07/2023 ATE 24/08/2023</t>
  </si>
  <si>
    <t>356/26</t>
  </si>
  <si>
    <t>PAGAMENTO PEDIDO 356/26 - REF. COMPRA 356 - FOB SFS – AZ. LOGIMODAL (TRANSMISSÃO DE POSE)- CARREGAMENTO: IMEDIATO APÓS PGTO - TX 4,8083 -</t>
  </si>
  <si>
    <t>FAT - 293008</t>
  </si>
  <si>
    <t>FATURA 293008 + CT-ES 16463, 16464, 16465, 16466 - R$16.900,00 - MT - 2465 NP 12-43 CARLOS ERNESTO AUGUSTIN FAZENDA FARROUPILHA</t>
  </si>
  <si>
    <t>FAT - 8153</t>
  </si>
  <si>
    <t>FATURA 8153 + CT-ES 1096, 1097 - R$14.466,00 - MT / 2477 NP 12-43 CARLOS ERNESTO AUGUSTIN FAZENDA LEOPOLDINA</t>
  </si>
  <si>
    <t>FAT - 8152</t>
  </si>
  <si>
    <t>FATURA 8152 + CT-E 20740 – R$6.417,45 - MT / 2482 ENXOFRE DE BENTONITA ANDRE TRIPOLONI FAZENDA FORTALEZA RG</t>
  </si>
  <si>
    <t>FAT - 8154</t>
  </si>
  <si>
    <t>FATURA 8154 + CT-ES 20729, 20736, 20731, 20748, 20727, 20725, 20747, 20726, 20730, 20724, 20723, 20728 - R$62.445,00 - MT / 2440 MAP 11-52 PAULO ROGERIO DE MORAIS MACHADO FAZENDA MUTUM /2488 KCL VALDIR ANTONIO NIEDERMEIER FAZENDA JARDEL</t>
  </si>
  <si>
    <t>FAT - 25300</t>
  </si>
  <si>
    <t>FATURA 25300 + CT-E 2741 - R$7.000,00 - MS /  2359 NP 11-44 AMARILDO RAIA FAZENDA CHAPADAO LOTE 30</t>
  </si>
  <si>
    <t>FAT - 4239121 (DECEA)</t>
  </si>
  <si>
    <t>FATURA 4239121 - TARIFA DECEA - VOOS REALIZADOS - COMP.: 06/2023</t>
  </si>
  <si>
    <t>TX BOMBEIRO 2023</t>
  </si>
  <si>
    <t>TAXA DE INSPECAO DO BOMBEIRO - ALVARA DOS BOMBEIROS NOVAFERTIL 2023  - SEFAZ GO</t>
  </si>
  <si>
    <t>NFS-E 9997(MV IRAKILS)</t>
  </si>
  <si>
    <t>NFS-E 9997(MV IRAKILS) - SERVIÇO DE ENVASE DE BAGS - PRODUTO CLORETO - NAVIO IRAKLIS - PERÍODO: 20/07/2023 A 26/07/2023</t>
  </si>
  <si>
    <t>NFS-E 207</t>
  </si>
  <si>
    <t>NFS-E 207 - ARMAZENAGEM JUNHO E JULHO 2023: 1.601,70 TONS X R$22,00 = R$35.237,40 - VCTO 090823 ARMAZENAMENTO, DEPOSITO, CARGA, DESCARGA, ARRUMACAO</t>
  </si>
  <si>
    <t>NFS-E 208</t>
  </si>
  <si>
    <t>NFS-E 208 - EXP GRANEL: 1200 TONS X R$22,00 = R$26.400,00 - VCTO: 090823 ARMAZENAMENTO, DEPOSITO, CARGA, DESCARGA, ARRUMACAO</t>
  </si>
  <si>
    <t>REC 402788</t>
  </si>
  <si>
    <t>REC 402788 - REFERENTE AO TAXI SOLICITADO PELO VINICIUS EM RONDONOPOLIS, O CARTAO DELE NAO PASSOU. FORNECEDOR SINCAVIR</t>
  </si>
  <si>
    <t>FAT - 25360</t>
  </si>
  <si>
    <t>FATURA 25360 + CT-E 307303 - R$4.788,00 - MT / 2430 KCL VALDIR ROQUE JACOBOWSKI E OUTROS FAZENDA VANESSA I / 2431 KCL VALDIR ROQUE JACOBOWSKI E OUTROS FAZENDA VANESSA I</t>
  </si>
  <si>
    <t>FAT - 25361</t>
  </si>
  <si>
    <t>FATURA 25361 + CT-E 307301 - R$2.359,50 - MT / 2422 KCL VALDIR ROQUE JACOBOWSKI E OUTROS FAZENDA ACAIÁ</t>
  </si>
  <si>
    <t>NF3259/001</t>
  </si>
  <si>
    <t>NF3259/001 - PAGAMENTO EMBALAGENS BIG BAG</t>
  </si>
  <si>
    <t>FAT - 293112</t>
  </si>
  <si>
    <t>FATURA 293112 + CT-ES 16484, 16485 - R$10.080,00 - MT / 2449 NP 12-43 CARLOS ERNESTO AUGUSTIN FAZENDA PIRATINI</t>
  </si>
  <si>
    <t>FAT - 293142</t>
  </si>
  <si>
    <t>FATURA 293142 + CT-E 16486 - R$5.040,00 - MT / 2449 NP 12-43 CARLOS ERNESTO AUGUSTIN FAZENDA PIRATINI</t>
  </si>
  <si>
    <t>FAT - 25450</t>
  </si>
  <si>
    <t>FATURA 25450 + CT-E 21514 - R$3.500,00 - MS / 2359 NP 11-44 AMARILDO RAIA FAZENDA CHAPADAO LOTE 30</t>
  </si>
  <si>
    <t>FAT - 25451</t>
  </si>
  <si>
    <t>FATURA 25451 + CT-ES 2744, 2745 - R$10.080,00 - MS / 2361 KCL AMARILDO RAIA LOTEAMENTO N 24 PROJETO DE COLONIZACAO ALVORADA / 2362 KCL AMARILDO RAIA FAZENDA LOTE 29</t>
  </si>
  <si>
    <t>SEGURO HILUX (APOENA) - Nº DA PROPOSTA 122888288 / Nº DA APOLICE 5177202371310287901 - PARC. 06/06</t>
  </si>
  <si>
    <t>BOL 218452</t>
  </si>
  <si>
    <t>BOL 209177- TAXA CONDOMINIO SALAS MT (05, 06 E 07) - COMP.: 08/2023</t>
  </si>
  <si>
    <t>FAT - 550171538</t>
  </si>
  <si>
    <t>FAT - 550171538 - NF 23129865247 - DESPESAS COM PEDAGIO - VEICULO LUCIANO COELHO</t>
  </si>
  <si>
    <t>FAT - 25511</t>
  </si>
  <si>
    <t>FATURA 25511 + CT-E 21520, 21521 - R$5.040,00 - MS / 2361 KCL AMARILDO RAIA LOTEAMENTO N 24 PROJETO DE COLONIZACAO ALVORADA / 2362 KCL AMARILDO RAIA FAZENDA LOTE 29</t>
  </si>
  <si>
    <t>NF46754/001</t>
  </si>
  <si>
    <t>NF46754/001 - DESPESAS COM ABASTECIMENTO AERONAVE</t>
  </si>
  <si>
    <t>NFS-E 696028</t>
  </si>
  <si>
    <t>NFS-E 696028 - PRESTACAO DE SERVICOS DE PROCESSAMENTO DE DADOS -D. AUTOMATICO SICREDI</t>
  </si>
  <si>
    <t>NFC-E 48423 (C. CREDITO)</t>
  </si>
  <si>
    <t>NFC-E 48423 (C. CREDITO) - FORNECEDOR SPETTUS GRILL_DESPESAS COM ALIMENTACAO-C. CREDITO SICREDI APOENA</t>
  </si>
  <si>
    <t>S/ NF - C.CREDITO 13072023</t>
  </si>
  <si>
    <t>S/ NF - C.CREDITO 13072023 - FORNECEDOR WIFI ONBOARD- DESPESAS COM INTERNET AEREO_C. CREDITO SICREDI APOENA</t>
  </si>
  <si>
    <t>S/ NF - C.CREDITO 13072023_FORNECEDOR WIFI ONBOARD - DESPESAS COM INTERNET AVIAO_C. CREDITO SICREDI LUCIANO</t>
  </si>
  <si>
    <t>S/ NF - C.CREDITO 13072023- FORNECEDOR WIFI BOARD_DESPESAS COM INTERNET AEREA-C. CREDITO APOENA SICREDI</t>
  </si>
  <si>
    <t>S/ NF - C.CREDITO 14072023</t>
  </si>
  <si>
    <t>S/ NF - C.CREDITO 14072023 - FORNECEDOR DROGARIA SAO PAULO_DESPESAS COM USO E CONSUMO_C. CREDITO SICREDI APOENA</t>
  </si>
  <si>
    <t>S/ NF - C.CREDITO 19072023</t>
  </si>
  <si>
    <t>S/ NF - C.CREDITO 19072023 - FORNECEDOR WIFI ONBOARD- DESPESAS COM INTERNET AEREO_C. CREDITO APOENA</t>
  </si>
  <si>
    <t>S/ NF - C.CREDITO 25062023 - FORNECEDOR UNIDAS PARK_ DESPESAS COM ESTACIONAMENTO SHOPPING POPULAR_C. CREDITO SICREDI APOENA</t>
  </si>
  <si>
    <t>S/ NF - C.CREDITO 25062023 - FORNECEDOR SHOPPING POPULAR_DESPESAS COM TROCA DE VIDRO NOTEBOOK_C. CREDITO SICREDI APOENA</t>
  </si>
  <si>
    <t>S/ NF - C.CREDITO 26062023</t>
  </si>
  <si>
    <t>S/ NF - C.CREDITO 26062023 - FORNECEDOR NORTONCOM_DESPESAS COM ANTIVIRUS ESCRITORIO_C. CREDITO SICREDI APOENA</t>
  </si>
  <si>
    <t>S/ NF - C.CREDITO 29062023</t>
  </si>
  <si>
    <t>S/ NF - C.CREDITO 29062023 - FORNECEDOR SUPERMERCADO AGORA MESMO_DESPESA COM REFEICAO - C. CREDITO SICREDI APOENA</t>
  </si>
  <si>
    <t>S/ NF - C.CREDITO 30062023- FORNECEDOR LITORAL VERDE_DESPESAS COM HOSPEDAGEM VIAGEM BRUNA 25/07 A 27/07</t>
  </si>
  <si>
    <t>S/ NF - C.CREDITO UCYZXR</t>
  </si>
  <si>
    <t>S/ NF - C.CREDITO UCYZXR - FORNECEDOR AZUL LINHAS AEREAS UCYZXR_DESPESAS COM PASSAGENS AEREAS C. CREDITO APOENA SICREDI</t>
  </si>
  <si>
    <t>FORT COMBUSTIVEIS LTDA</t>
  </si>
  <si>
    <t>NF1562 (C. CREDITO)</t>
  </si>
  <si>
    <t>NF1562 (C. CREDITO) - DESPESAS COM ABASTECIMENTO - C. CREDITO APOENA SICREDI</t>
  </si>
  <si>
    <t>FAT- 545708364</t>
  </si>
  <si>
    <t>FAT 545708364 / FAT 23107353346 DESP DE PEDAGIO - PLACA RAW1F79 - APOENA BRITO</t>
  </si>
  <si>
    <t>ATLAS HOTELS LTDA</t>
  </si>
  <si>
    <t>NFS-E 2926 (C. CREDITO)</t>
  </si>
  <si>
    <t>NFS-e 2926 (C. CREDITO) - DESPESAS COM HOSPEDAGEM_C. CREDITO LUCIANO SICREDI</t>
  </si>
  <si>
    <t>S/ NF - C.CREDITO 07072023</t>
  </si>
  <si>
    <t>S/ NF - C.CREDITO 07072023 - FORNECEDOR AUTO POSTO MODELO_DESPESAS COM ABASTECIMENTO-C. CREDITO LUCIANO SICREDI</t>
  </si>
  <si>
    <t>S/ NF - C.CREDITO 09072023</t>
  </si>
  <si>
    <t>S/ NF - C.CREDITO 20122022 - FORNECEDOR AUTO POSTO CONFIANCA_DESPESAS COM COMBUSTIVEIS_C. CREDITO LUCIANO SICREDI</t>
  </si>
  <si>
    <t>S/ NF - C.CREDITO 27062023</t>
  </si>
  <si>
    <t>S/ NF - C.CREDITO 27062023 - FORNECEDOR POSTO VIVENDAS _DESPESAS COM ABASTECIMENTO- C. CREDITO LUCIANO SICREDI</t>
  </si>
  <si>
    <t>S/ NF - C.CREDITO 29062023 - FORNECEDOR SPETTUS GRILL_DESPESAS COM ALIMENTACAO_C. CREDITO LUCIANO SICREDI</t>
  </si>
  <si>
    <t>S/ NF - C.CREDITO A*JDYXGG0</t>
  </si>
  <si>
    <t>S/ NF - C.CREDITO A*JDYXGG0 - FORNECEDOR GOL LINHAS AEREAS A*JDYXGG0 - DESPESAS COM PASSAGENS AEREAS_C. CREDITO LUCIANO SICREDI</t>
  </si>
  <si>
    <t>FAT - 293226</t>
  </si>
  <si>
    <t>FATURA 293226 + CT-ES 39535, 39536 - R$13.320,00 - MT / 2476 NP 12-43 CARLOS ERNESTO AUGUSTIN FAZENDA PIRATINI</t>
  </si>
  <si>
    <t>FAT - 293227</t>
  </si>
  <si>
    <t>FATURA 293227 + CT-ES 16498, 16500 - R$3.330,00 - MT / 2476 NP 12-43 CARLOS ERNESTO AUGUSTIN FAZENDA PIRATINI</t>
  </si>
  <si>
    <t>FAT - 8208</t>
  </si>
  <si>
    <t>FATURA 8208 + CT-E 20766 - R$6.551,90 - MT / 2264 NP 10-45 ADAIR VENDRUSCOLO FAZENDA RECANTO</t>
  </si>
  <si>
    <t>FAT - 8209</t>
  </si>
  <si>
    <t>FATURA 8209 + CT-ES 20769, 20768 - R$7.233,00 - MT / 2477 NP 12-43 CARLOS ERNESTO AUGUSTIN FAZENDA LEOPOLDINA</t>
  </si>
  <si>
    <t>FAT - 8210</t>
  </si>
  <si>
    <t>FATURA 8210 + CT-ES 20764, 20791, 20792, 20790, 20793, 20784, 20782, 20762, 20789, 20785 - R$76.630,00 -MT /2404 TSP 00-46-00 ANDRE TRIPOLONI FAZENDA FORTALEZA RG /2440 MAP 11-52 PAULO ROGERIO DE MORAIS MACHADO FAZENDA MUTUM /2489 KCL VALDIR ANTONIO NIEDERMEIER E OUTRAS FAZENDA JANICE I E II / 2504 KCL ADAIR VENDRUSCOLO E OUTROS FAZENDA RECANTO</t>
  </si>
  <si>
    <t>FAT - 25552</t>
  </si>
  <si>
    <t>FATURA 25552 + CT-E 307964 - R$7.680,00 - MT / 2356 UREIA GLOBAL AGRICOLA LTDA FAZ ENCANTADO IV</t>
  </si>
  <si>
    <t>FAT - 25553</t>
  </si>
  <si>
    <t>FATURA 25553 + CT-E 2746 - R$6.720,00 - MS / 2362 KCL AMARILDO RAIA FAZENDA LOTE 29</t>
  </si>
  <si>
    <t>NFS-e 201548</t>
  </si>
  <si>
    <t>NFS-E 201548 - PLANO CONTROLE MENSAL SISTEMA DE NOTAS DE SERVICO / XML - COMP.: 07/2023</t>
  </si>
  <si>
    <t>SUPRA EMBALAGENS LTDA</t>
  </si>
  <si>
    <t>NF 9800/001</t>
  </si>
  <si>
    <t>NF 9800/001 - BIG BAG C6 C/LN 090X090X140 160GR C/IMP NOVAFERTIL OP 9698</t>
  </si>
  <si>
    <t>DL - 08/2023</t>
  </si>
  <si>
    <t>DL - 08/2023 SOCIOS</t>
  </si>
  <si>
    <t>REEMB VIAGEM - 07-2023</t>
  </si>
  <si>
    <t>REEMB VIAGEM - 07-2023 - REFERENTE A REEMBOLSO DE VIAGEM BRUNA / UBER:  R$ 119,88 - ALIMENTACAO:      R$ 43,00 - DESPESAS HOTEL: R$ 61,80</t>
  </si>
  <si>
    <t>DL 08/2023</t>
  </si>
  <si>
    <t>DL - 08/2023 - DISTRIBUICAO DE LUCROS SOCIOS - LUCIANO COELHO</t>
  </si>
  <si>
    <t>FAT - 293257</t>
  </si>
  <si>
    <t>FATURA 293257 + CT-ES 16502, 16506, 16517 - R$6.491,70 - MT / 2477 NP 12-43 CARLOS ERNESTO AUGUSTIN FAZENDA LEOPOLDINA</t>
  </si>
  <si>
    <t>FAT - 293258</t>
  </si>
  <si>
    <t>FATURA 293258 + CT-ES 39539, 39540, 39549 - R$24.524,20 - MT / 2477 NP 12-43 CARLOS ERNESTO AUGUSTIN FAZENDA LEOPOLDINA</t>
  </si>
  <si>
    <t>IVANDRO BARCHET</t>
  </si>
  <si>
    <t>DEV. FINAN. -  ORC. 00001573</t>
  </si>
  <si>
    <t>DEV. FINAN. -  ORC. 00001573 - DEVOLUCAO SALDO NAO CARREGADO 0,220KG</t>
  </si>
  <si>
    <t>DEV. FINAN. -  ORC. 00001912</t>
  </si>
  <si>
    <t>DEV. FINAN. -  ORC. 00001912 - DEVOLUCAO SALDO NAO CARREGADO 0,330</t>
  </si>
  <si>
    <t>DEV. FINAN. -  ORC. 00002008</t>
  </si>
  <si>
    <t>DEV. FINAN. -  ORC. 00002008 - SALDO NAO CARREGADO 0,130 KG</t>
  </si>
  <si>
    <t>DEV. FINAN. -  ORC. 00002009</t>
  </si>
  <si>
    <t>DEV. FINAN. -  ORC. 00002009 - DEVOLUCAO SALDO NAO CARREGADO 0,050 KG</t>
  </si>
  <si>
    <t>DEV. FINAN. -  ORC. 00002355</t>
  </si>
  <si>
    <t>DEV. FINAN. -  ORC. 00002355 - DEVOLUCAO SALDO 3,940 KG NAO CARREGADOS</t>
  </si>
  <si>
    <t>FAT - 8227</t>
  </si>
  <si>
    <t>FATURA 8227 + CT-ES 20798, 20801, 20797, 20804, 20805, 20808, 20807, 20806, 20800 - R$54.408,90 - MT / 2404 TSP 00-46-00 ANDRE TRIPOLONI FAZENDA FORTALEZA RG / 2440 MAP 11-52 PAULO ROGERIO DE MORAIS MACHADO FAZENDA MUTUM /2490 KCL VALDIR ANTONIO NIEDERMEIER E OUTRAS FAZENDA JANICE I E II</t>
  </si>
  <si>
    <t>FAT - 8246</t>
  </si>
  <si>
    <t>FATURA 8246 + CT-E 20794 - R$6.417,45 - MT / 2482 ENXOFRE DE BENTONITA ANDRE TRIPOLONI FAZENDA FORTALEZA RG</t>
  </si>
  <si>
    <t>FAT - 8247</t>
  </si>
  <si>
    <t xml:space="preserve"> FATURA 8247 + CT-ES 20821, 20809, 20826, 20825, 20827, 20818, 20814, 20831, 20817, 20824, 20828 - R$95.775,00 - MT - 2404 TSP 00-46-00 ANDRE TRIPOLONI FAZENDA FORTALEZA RG /2440 MAP 11-52 PAULO ROGERIO DE MORAIS MACHADO FAZENDA MUTUM / 2490 KCL VALDIR ANTONIO NIEDERMEIER E OUTRAS FAZENDA JANICE I E II</t>
  </si>
  <si>
    <t>NFS-E 202300000000090</t>
  </si>
  <si>
    <t>NFS-E 202300000000090 - COBRANCA REFERENTE AO SERVIÇO DE ARMAZENAGEM CONTRATO 30 MAP 11.52:PERIODO 19.07.23 A 18.08.23R$ 10.000,00</t>
  </si>
  <si>
    <t>NFS-E 202300000083</t>
  </si>
  <si>
    <t>NFS-E 20230000000083 - COBRANCA REFERENTE AO SERVICO DE ARMAZENAGEM CONTRATO 5 MAP 11.52:PERIODO 01.07.23 A 31.07.23 R$ 53,30</t>
  </si>
  <si>
    <t>NFS-E 202300000084</t>
  </si>
  <si>
    <t>NFS-E 202300000084 - COBRANÇA REFERENTE AO SERVIÇO DE ARMAZENAGEM CONTRATO 6 SSP: / PERIODO 01.07.23 A 31.07.23R$ 21,00</t>
  </si>
  <si>
    <t>NFS-E 202300000085</t>
  </si>
  <si>
    <t>NFS-E 202300000085- COBRANÇA REFERENTE AO SERVIÇO DE ARMAZENAGEM CONTRATO 11 KCL 58%:/ PERIODO 01.07.23 A 31.07.23 R$ 60,80</t>
  </si>
  <si>
    <t>NFS-E 202300000089</t>
  </si>
  <si>
    <t>NFS-E 202300000089 - COBRANCA REFERENTE AO SERVICO DE ARMAZENAGEM CONTRATO 30 MAP 11.52:PERIODO 06.07.23 A 05.08.23R$ 10.000,00</t>
  </si>
  <si>
    <t>NFS-E 202300000091</t>
  </si>
  <si>
    <t>NFS-E 202300000091 - COBRANCA REFERENTE AO SERVICO DE ENVASE CONTRATO 30 MAP 11.52:PERIODO 13.07.23 R$ 1.500,00</t>
  </si>
  <si>
    <t>NFS-E 202300000093</t>
  </si>
  <si>
    <t>NFS-E 202300000093 - COBRANCA REFERENTE AO SERVICO DE ARMAZENAGEM CONTRATO 31 ULEXITA 10%:PERIODO 08.07.23 A 07.08.23 R$ 350,00</t>
  </si>
  <si>
    <t>NFS-E 202300000094</t>
  </si>
  <si>
    <t>NFS-E 202300000094 - COBRANCA REFERENTE AO SERVICO DESCARGA BIG BAG (IN) CONTRATO 31 ULEXITA 10%: PERIODO 08.07.23 R$ 350,00</t>
  </si>
  <si>
    <t>NFS-E 202300000097</t>
  </si>
  <si>
    <t>NFS-E 202300000097 - COBRANCA REFERENTE AO SERVICO DE ARMAZENAGEM CONTRATO 33 TSP 46%:PERIODO 18.07.23 A 17.08.23 R$ R$ 10.000,00</t>
  </si>
  <si>
    <t>NFS-E 202300000098</t>
  </si>
  <si>
    <t>NFS-E 202300000098 - COBRANCA REFERENTE AO SERVICO DE ENVASE CONTRATO 33 TSP 46%:PERIODO 19.07.23 A 26.07.23 R$ R$ 30.000,00</t>
  </si>
  <si>
    <t>NFS-E 202300000099</t>
  </si>
  <si>
    <t>NFS-E 202300000099 - COBRANCA REFERENTE AO SERVICO DE ARMAZENAGEM CONTRATO 28 KCL 60%:PERIODO 24.07.23 A 23.08.23 R$ 10.930,00</t>
  </si>
  <si>
    <t>NFS-E 20230000086</t>
  </si>
  <si>
    <t>NFS-E 20230000086 - COBRANÇA REFERENTE AO SERVIÇO DE ARMAZENAGEM CONTRATO 27 KCL 60%:/ PERIODO 21.07.23 A 20.08.23R$ 8.000,00</t>
  </si>
  <si>
    <t>NFS-E 20230000087</t>
  </si>
  <si>
    <t>NFS-E 20230000087 - COBRANÇA REFERENTE AO SERVIÇO DE ENVASE CONTRATO 28 KCL 60%: /PERIODO 24.07.23 A 31.07.23R$ 11.340,00</t>
  </si>
  <si>
    <t>NFS-E 20230000088</t>
  </si>
  <si>
    <t>NFS-E 20230000088 - COBRANCA REFERENTE AO SERVICO DE ARMAZENAGEM CONTRATO 29 KCL 60%:</t>
  </si>
  <si>
    <t>DEV. FINAN. -  ORC. 00002048 - REFERENTE AO SALDO 0,250KG NAO CARREGADOS</t>
  </si>
  <si>
    <t>DEV. FINAN. - ORC.00002053</t>
  </si>
  <si>
    <t>DEV. FINAN. - ORC.00002053 - SALDO NAO CARREGADO 0,030KG</t>
  </si>
  <si>
    <t>S/ NF - C.CREDITO 01072023 - FORNECEDOR UBER_C. CREDITO PEDRO BB</t>
  </si>
  <si>
    <t>S/ NF - C.CREDITO 01072023 - FORNECEDOR UBER_ C. CREDITO PEDRO BB</t>
  </si>
  <si>
    <t>S/ NF - C.CREDITO 03072023</t>
  </si>
  <si>
    <t>S/ NF - C.CREDITO 03072023 - FORNECEDOR UBER_C. CREDITO PEDRO BB</t>
  </si>
  <si>
    <t>S/ NF - C.CREDITO 21072023</t>
  </si>
  <si>
    <t>S/ NF - C.CREDITO 21072023- FORNECEDOR UBER _ C. CREDITO PEDRO BB</t>
  </si>
  <si>
    <t>S/ NF - C.CREDITO 21072023 - FORNECEDOR UBER _C. CREDITO PEDRO BB</t>
  </si>
  <si>
    <t>S/ NF - C.CREDITO 26072023</t>
  </si>
  <si>
    <t>S/ NF - C.CREDITO 26072023 - FORNECEDOR UBER _C CREDITO PEDRO BB</t>
  </si>
  <si>
    <t>S/ NF - C.CREDITO 26072023 - FORNECEDOR UBER _C. CREDITO PEDRO BB</t>
  </si>
  <si>
    <t>S/ NF - C.CREDITO 26072023 - FORNECEDOR UBER_C. CREDITO PEDRO BB</t>
  </si>
  <si>
    <t>NF284011 (C. CREDITO)</t>
  </si>
  <si>
    <t>NF284011 (C. CREDITO) - DESPESAS COM COMPRAS MERCADO ESCRITORIO_C. CREDITO BB PEDRO</t>
  </si>
  <si>
    <t>NF 62498/001 (C. CREDITO)</t>
  </si>
  <si>
    <t>NF 62498/001 (C. CREDITO)- DESPESAS COM MERCADO ESCRITORIO_C. CREDITO BB PEDRO</t>
  </si>
  <si>
    <t>BOL - HON2023-07</t>
  </si>
  <si>
    <t>NFS-E  - HON2023-07  - HONORARIOS CONTABEIS - MS</t>
  </si>
  <si>
    <t>NFS-e 2759</t>
  </si>
  <si>
    <t>NFS-E 2759 - DESPESA HONORARIO CONTABIL - FILIAL SANTAREM/PA</t>
  </si>
  <si>
    <t>NFS-e 1911</t>
  </si>
  <si>
    <t>NFS-E 1911 - 1 MANUTENCAO E SUPORTE. 280,00 / 8 EMAIL ADICIONAL GOOGLE. 268,00 / 7 EMAIL ADICIONAL GOOGLE. 409,50</t>
  </si>
  <si>
    <t>NFS-e 6440</t>
  </si>
  <si>
    <t>NFS-E 6440 - SERV. PRESTADOS EM 08/2023 - PRESTACAO DE SERVICO: DIGITALIZACAO DE IMAGENS, ESCANEAR E ENVIAR DOC. PO RE-MAIL</t>
  </si>
  <si>
    <t>NFS-E 367</t>
  </si>
  <si>
    <t>NFS-E 367  - CONTRATO SISTEMA DATA BUILDER</t>
  </si>
  <si>
    <t>NF14279/001</t>
  </si>
  <si>
    <t>NF14279/001 - DESPESA COM ABASTECIMENTO AERONAVE</t>
  </si>
  <si>
    <t>NF14280/001</t>
  </si>
  <si>
    <t>NF14280/001 - DESPESA COM ABASTECIMENTO AERONAVE</t>
  </si>
  <si>
    <t>NF14281/001</t>
  </si>
  <si>
    <t>NF14281/001 - DESPESA COM ABASTECIMENTO AERONAVE</t>
  </si>
  <si>
    <t>NF14282/001</t>
  </si>
  <si>
    <t>NF14282/001 - DESPESA COM ABASTECIMENTO AERONAVE</t>
  </si>
  <si>
    <t>NF14283/001</t>
  </si>
  <si>
    <t>NF14283/001 - DESPESA COM ABASTECIMENTO AERONAVE</t>
  </si>
  <si>
    <t>BOL 2298489/2023</t>
  </si>
  <si>
    <t>NFS-E 39 - REFERENTE: ATENDIMENTOS E HANGARAGEM PT-VNZ - COMP.: 07/2023</t>
  </si>
  <si>
    <t>COOPERATIVA MISTA SAPEZALENSE - COOMISA</t>
  </si>
  <si>
    <t>DEV. FINAN. -  ORC. 00001862</t>
  </si>
  <si>
    <t>DEV. FINAN. -  ORC. 00001862 - DEVOLUCAO FINANCEIRA DO PEDIDO 1862 - SALDO  NAO CARREGADO: 0,450 KG</t>
  </si>
  <si>
    <t>ELIOENAY HENRIQUE FERNANDES DE OLIVEIRA</t>
  </si>
  <si>
    <t>NFS-E 3 - REF. SERVICO DO PORTAO DO BARRACAO QUE CAIU.</t>
  </si>
  <si>
    <t>NFS-E - 70</t>
  </si>
  <si>
    <t>NFS-E - 70 -  REF. SERVICO DE APOIO (NF EMITIDA EM SET/2023)</t>
  </si>
  <si>
    <t>S/ NF - REC-10082023</t>
  </si>
  <si>
    <t>PAGAMENTO  FORNECEDOR: EDIVANIA VICENTE DE CONCEICAO, REF. CONSERTO DA PAREDE DE CIMENTO QUEIMADO DA AREA EXTERNA CONTRUIDA, NA MATRIZ DE CUIABA.</t>
  </si>
  <si>
    <t>PAGAMENTO REF. SERVICO DE TERCEIROS, FORNECEDOR: NEGAO (INDICACAO REINALDO PINTOR), INSTALACAO ELETRICA DA AREA EXTERNA COBERTA CONSTRUIDA.</t>
  </si>
  <si>
    <t>PAGAMENTO REF. SERVICO DE TERCEIROS, FORNECEDOR: GUILHERME, POLIMENTO DA PAREDE DE CIMENTO QUEIMADO COM CERA  DE CARNAUBA.</t>
  </si>
  <si>
    <t>FAT - 293321</t>
  </si>
  <si>
    <t>FATURA 293321 + CT-E 16521 - R$2.129,40 - MT / 2477 NP 12-43 CARLOS ERNESTO AUGUSTIN FAZENDA LEOPOLDINA</t>
  </si>
  <si>
    <t>FAT - 293322</t>
  </si>
  <si>
    <t>FATURA 293322 + CT-E 39557 - R$8.044,40 - MT / 2477 NP 12-43 CARLOS ERNESTO AUGUSTIN FAZENDA LEOPOLDINA</t>
  </si>
  <si>
    <t>FAT - 293323</t>
  </si>
  <si>
    <t>FATURA 293323 + CT-E 39553 - R$846,00 - GO / 2381 KCL INDUSTRIA E COMERCIO DE FERTLIZANTES RIFERTIL LTDA ADUBOS RIFERTIL</t>
  </si>
  <si>
    <t>FAT - 25691</t>
  </si>
  <si>
    <t>FATURA 25691 + CT-E 21532 - R$3.360,00 - MS - 2362 KCL AMARILDO RAIA FAZENDA LOTE 29</t>
  </si>
  <si>
    <t>APOLICE N. 841443 - PLANO DE SAUDE - COMP.: 08/2023</t>
  </si>
  <si>
    <t>REC - 11082023</t>
  </si>
  <si>
    <t>FORNECEDOR: JOSE FRANCISCO DUARTE  - POLIMENTO GERAL DA AERONAVE PT-VNZ</t>
  </si>
  <si>
    <t>REC -11082023</t>
  </si>
  <si>
    <t>FORNECEDOR: ARTUR CEZAR FERNANDES SANTOS - REF A READEQUACAO COM TROCA DE MATERIAL  E INSTALACAO DE AR CONDICIONADO NA AREA DE DESCANSO.</t>
  </si>
  <si>
    <t>DAR ICMS DIFAL - 07/2023</t>
  </si>
  <si>
    <t>DAR ICMS DIFAL - 07/2023 - NFE 3650473</t>
  </si>
  <si>
    <t>SERVICOS E TRANSPORTES DOIS IRMAOS LTDA</t>
  </si>
  <si>
    <t>NFS-E 20230000000015</t>
  </si>
  <si>
    <t>NFS-E 20230000000015 - REF. SERVICO PRESTADOS DE VOO NO PERIODO DE FERIAS DO VINICIUS._CENTRO DE CUSTO CORRETO FRETES E CARRETOS</t>
  </si>
  <si>
    <t>NFS-E 135</t>
  </si>
  <si>
    <t>NFS-E 135 - SERVICOS DE FABRICACAO DE MOVEIS PARA A AREA EXTERNA E ADEQUACAO DAS ,MESAS DA SALA DE TRABALHO</t>
  </si>
  <si>
    <t>ICMS IMPORT (MV LONGEVITY DIVA)</t>
  </si>
  <si>
    <t>ICMS IMPORTACAO (MV LONGEVITY DIVA) - PROTOCOLO 026/21 TRIBUTO 1414</t>
  </si>
  <si>
    <t>FAT - 293363</t>
  </si>
  <si>
    <t>FATURA 293363 + CT-E 16529 - R$2.151,90 - MT / 2477 NP 12-43 CARLOS ERNESTO AUGUSTIN FAZENDA LEOPOLDINA</t>
  </si>
  <si>
    <t>FAT - 293364</t>
  </si>
  <si>
    <t>FATURA 293364 + CT-ES 39558, 39564 - R$17.053,80 - MT / 2477 NP 12-43 CARLOS ERNESTO AUGUSTIN FAZENDA LEOPOLDINA / 2478 NP 12-43 CARLOS ERNESTO AUGUSTIN FAZ BOA VISTA RANCHO FUNDO AG</t>
  </si>
  <si>
    <t>FAT - 293390</t>
  </si>
  <si>
    <t>FATURA 293390 + CT-ES 39565, 39566 - R$17.164,80 - MT  / 2478 NP 12-43 CARLOS ERNESTO AUGUSTIN FAZ BOA VISTA RANCHO FUNDO AG</t>
  </si>
  <si>
    <t>FAT - 293391</t>
  </si>
  <si>
    <t>FATURA 293391 + CT-ES 16533, 16534, 16535 - R$6.522,30 - MT / 2478 NP 12-43 CARLOS ERNESTO AUGUSTIN FAZ BOA VISTA RANCHO FUNDO AG</t>
  </si>
  <si>
    <t>FAT - 293402</t>
  </si>
  <si>
    <t>FATURA 293402 + CT-ES 39567, 39568, 39569, 39570, 39571, 39572, 39573 - R$59.745,80 - MT / 2477 NP 12-43 CARLOS ERNESTO AUGUSTIN FAZENDA LEOPOLDINA /2478 NP 12-43 CARLOS ERNESTO AUGUSTIN FAZ A VISTA RANCHO FUNDO AG</t>
  </si>
  <si>
    <t>FAT - 25752</t>
  </si>
  <si>
    <t>FATURA 25752 + CT-E 308553 - R$4.440,00 - MT / 2417 UREIA SILMAR FRANCISCO RIBAS FAZENDA CERRO AZUL / 2421 15-15-15 SILMAR FRANCISCO RIBAS FAZENDA CERRO AZUL</t>
  </si>
  <si>
    <t>AFRMM - OS 386</t>
  </si>
  <si>
    <t>AFRMM - OS 386 - GUIA DE ICMS MV LONGEVITY DIVA - DI 231579485 - PROTOCOLO 30106258120 PC 283</t>
  </si>
  <si>
    <t>NF 3298/001</t>
  </si>
  <si>
    <t>NF 3298/001 - PAGAMENTO EMBALAGENS BIG BAG</t>
  </si>
  <si>
    <t>FAT - 18098</t>
  </si>
  <si>
    <t>FAT - 18098  - LOCACAO IMPRESSORA TERMINA, PERIODO: 02/07 A 02/08/2023</t>
  </si>
  <si>
    <t>NF 46795/001</t>
  </si>
  <si>
    <t>NF 46795/001 - DESPESAS COM ABASTECIMENTO AERONAVE</t>
  </si>
  <si>
    <t>NF 46800/001</t>
  </si>
  <si>
    <t>NF 46800/001 - DESPESAS COM ABASTECIMENTO AERONAVE</t>
  </si>
  <si>
    <t>S/ NF - REC-14082023</t>
  </si>
  <si>
    <t>PAGAMENTO FORNECEDOR: EDIVANIA VICENTE DE CONCEICAO, REF. PINTURA NA PAREDE DA RECEPCAO DE CIMENTO QUEIMADO, NA MATRIZ DE CUIABA.</t>
  </si>
  <si>
    <t>FAT - 293436</t>
  </si>
  <si>
    <t>FATURA 293436 + CT-ES 16540, 16542, 16541, 16539, 16538 - R$10.758,60 - MT  / 2478 NP 12-43 CARLOS ERNESTO AUGUSTIN FAZ BOA VISTA RANCHO FUNDO AG</t>
  </si>
  <si>
    <t>FATC- 293435</t>
  </si>
  <si>
    <t>FATURA 293435 + CT-ES 16536, 16537 - R$4.297,50 - MT / 2477 NP 12-43 CARLOS ERNESTO AUGUSTIN FAZENDA LEOPOLDINA / 2478 NP 12-43 CARLOS ERNESTO AUGUSTIN FAZ BOA VISTA RANCHO FUNDO AG</t>
  </si>
  <si>
    <t>FAT - 8311</t>
  </si>
  <si>
    <t xml:space="preserve"> FATURA 8311 + CT-ES 20862, 20872, 20855, 20879, 20847, 20878, 20866, 20859, 20865, 20863, 20876, 20860, 20856, 20888, 20861, 20882, 20857, 20852, 20889 - R$128.707,20 - MT / 2404 TSP 00-46-00 ANDRE TRIPOLONI FAZENDA FORTALEZA RG / 2423 MAP 11-52 SILMAR FRANCISCO RIBAS FAZENDA CERRO AZUL </t>
  </si>
  <si>
    <t>ICMS REF 07/2023</t>
  </si>
  <si>
    <t>2440 MAP 11-52 PAULO ROGERIO DE MORAIS MACHADO FAZENDA MUTUM /2503 KCL NOEMIA PRESSER NIEDERMEIER FAZENDA TRES PASSOS</t>
  </si>
  <si>
    <t>NFS-E 206</t>
  </si>
  <si>
    <t>NFS-E 206 - REFERENTE A ANALISE QUIMICA LABORATORIAIS</t>
  </si>
  <si>
    <t>NFS-E 82981</t>
  </si>
  <si>
    <t>NFS-E 82981 - FATURA REFERENTE A VALE COMBUSTIVEL FUNCIONARIOS TOTAL 6 -  MAIS TAXA DE ENTREGA 20,00 MAIS TAXA EMISSAO DE CARTAO 30,00 MAIS TAXA DE DISPONIBILIZACAO DE CREDITO 28,80</t>
  </si>
  <si>
    <t>NFS-E 939</t>
  </si>
  <si>
    <t>NFS-E 939 - DESPESAS COM MANUTENCAO DA AERONAVE - INSPECAO DE 50 HORAS; CALAFETACAO PARABRISA; AJUSTE TELESCOPIO TREM NARIZ; SUBS JUNTA BOMBA ELETRICA; REGULAGEM MOTOR RH/DIREITO; INSTALACAO PORCA CRAVADA ANEL MOTOR; POLIMENTO DO SPINNER; PINTURA NACELE RH; PINTURA HELICE LH/RH; CALAFETACAO JANELAS; REMOCAO/INSTAL STARTER; RECUPERACQO INDUZIDO; REMOCAO CONJUNTO PARTIDA; SUBST EIXO E MOLA; AERONAVE PTVNZ;</t>
  </si>
  <si>
    <t>REF. CONTA DE TELEFONE NUM. 065-33643048 - NF 2806041 - N. FATURA 1719837539-0 - COMP. 08/2023</t>
  </si>
  <si>
    <t>DEV. FINAN. -  ORC. 00002356</t>
  </si>
  <si>
    <t>REF. DEVOLUCAO FINANCEIRA DO PED 2356 DEVIDO AO SALDO DE 4TONS NAO CARREGADOS.</t>
  </si>
  <si>
    <t>M P ALVES LTDA</t>
  </si>
  <si>
    <t>NF173</t>
  </si>
  <si>
    <t>NF173 - REF. COMPRA DE JOGO DE VARANDA PARA AREA EXTERNA - BRINDE MESA DE DENTRO.</t>
  </si>
  <si>
    <t>358/PR0819</t>
  </si>
  <si>
    <t>PAGAMENTO PEDIDO 358 EQUI. 48T E UREIA  - TX TRAVADA 16/08/2023 4,9640 - PED 2.534 GLOBAL AGRICOLA LTDA</t>
  </si>
  <si>
    <t>AFRMM - OS 465 - PC 337 - NAVIO ELENI M - N PROCESSO 2301046257 - N DO CE-MERCANTE: 172305195074128</t>
  </si>
  <si>
    <t>AFRMM - OS 466</t>
  </si>
  <si>
    <t>AFRMM - OS 466 - PC 338 NAVIO ELENI M - N PEDIDO 2301046263 - N DO CE-MERCANTE 172305195143464</t>
  </si>
  <si>
    <t>REF. UC 6/2680447-6 - CONTA ENERGIA ESCRITORIO CUIABA - SALA 05 - NF 6209216 / MATRICULA 2680447-2023-7-1</t>
  </si>
  <si>
    <t>REF. UC 6/2744277-1 - CONTA ENERGIA ESCRITORIO CUIABA - SALA 06 - NF 6209467 / MATRICULA 2744277-2023-7-6</t>
  </si>
  <si>
    <t>REF. UC 6/3168758-5 - CONTA ENERGIA ESCRITORIO CUIABA - BARRACAO QD 02 LT10-SITIO RECREIO - NF 6291925 - MATRICULA 3168758-2023-7-0</t>
  </si>
  <si>
    <t>MARCENARIA ALIBERTI LTDA ME.</t>
  </si>
  <si>
    <t>NF410 (C. CREDITO)</t>
  </si>
  <si>
    <t>NF410 (C. CREDITO) - REF. COMPRA DE 3 JOGOS DE MESA DE MADEIRA PARA ESCRITORIO.</t>
  </si>
  <si>
    <t>S/ NF - REC-16082023</t>
  </si>
  <si>
    <t>PAGAMENTO FORNECEDOR: JOAO BATISTA SOLIS DE SOLIVEIRA, REF. SERVICO DE FRETE DO CARREGAMENTO DE MATERIAIS DO BARRACAO DO DISTRITO INDUSTRIAL PARA O BARRACAO ESTRADA DA CHAPADA + 2 AJUDANTES PARA CARGA E DESCARGA.</t>
  </si>
  <si>
    <t>NF889174</t>
  </si>
  <si>
    <t>NF 889174 - DESPESAS COM MATERIAL PARA REFORMA SALA DE DESCANSO</t>
  </si>
  <si>
    <t>GNRE - ICMS (MV ELENI)</t>
  </si>
  <si>
    <t>GNRE - ICMS (MV ELENI) - N PROCESSO 129-000000-3-229-09348 - PC 337</t>
  </si>
  <si>
    <t>GNRE - ICMS (MV ELENI) - N DE CONTROLE 000001777642023 - PC 338</t>
  </si>
  <si>
    <t>FAT - 8349</t>
  </si>
  <si>
    <t>FATURA 8349 + CT-E 513, 516 – R$19.965,40 - MT / 2482 ENXOFRE DE BENTONITA ANDRE TRIPOLONI FAZENDA FORTALEZA RG</t>
  </si>
  <si>
    <t>FAT - 8351</t>
  </si>
  <si>
    <t>FATURA 8351 + CT-ES 20902, 20893, 20891 - R$16.715,00 - MT  / 2423 MAP 11-52 SILMAR FRANCISCO RIBAS FAZENDA CERRO AZUL /2503 KCL NOEMIA PRESSER NIEDERMEIER FAZENDA TRES PASSOS</t>
  </si>
  <si>
    <t>ORION OPERACOES PORTUARIAS LTDA</t>
  </si>
  <si>
    <t>ND 12471 (MV LONGEVITY DIVA VG)</t>
  </si>
  <si>
    <t>ND 12471 - INVOICE 010923190273 - MV LONGEVITY DIVA- TAXA DE  UTILIZACAO PORTUARIA - ADIANTAMENTO TUP</t>
  </si>
  <si>
    <t>NF 46857/001</t>
  </si>
  <si>
    <t>NF 46857/001 - DESPESAS COM ABASTECIMENTO AERONAVE</t>
  </si>
  <si>
    <t>NF46868/001</t>
  </si>
  <si>
    <t>NF46868/001 - DESPESAS COM ABASTECIMENTO AERONAVE</t>
  </si>
  <si>
    <t>299/PI 110 - M/V TAI KNIGHTHOOD</t>
  </si>
  <si>
    <t>PAGAMENTO PC 299 REF. COMPRA 299 PI 110 - M/V TAI KNIGHTHOOD  CFR - SFS SHIPMENT PERIOD: AUGUST 2023 AYMENT: CAD 15 DAYS FROM B/L DATE (AND RECEIVED BY E-MAIL) ITAU CONTRATO IMPORTACAO 3023067399</t>
  </si>
  <si>
    <t>NF176656</t>
  </si>
  <si>
    <t>NF176656 - DESPESAS COM MATERIAL PARA REFORMA SALA DE DESCANSO</t>
  </si>
  <si>
    <t>NF176661</t>
  </si>
  <si>
    <t>NF176661 - DESPESAS COM MATERIAL PARA REFORMA SALA DE DESCANSO</t>
  </si>
  <si>
    <t>NF223681</t>
  </si>
  <si>
    <t>NF223681 - DESPESAS COM MATERIAL PARA REFORMA SALA DE DESCANSO</t>
  </si>
  <si>
    <t>NFS-E 20230000005</t>
  </si>
  <si>
    <t>NFS-E 20230000005 - COMISSOES SOBRE VENDAS ENIO</t>
  </si>
  <si>
    <t>FAT - 26037</t>
  </si>
  <si>
    <t>FATURA 26037 + CT-ES 2752, 2753 ,2754 - R$20.118,00 - MT / 2478 NP 12-43 CARLOS ERNESTO AUGUSTIN FAZ BOA VISTA RANCHO FUNDO AG</t>
  </si>
  <si>
    <t>DARF CRF - 5952 07/2023</t>
  </si>
  <si>
    <t>DARF CRF - 5952 07/2023 -RET DE CONTRIBUICOES PAGT PJ A PJ DE DIR PRIV</t>
  </si>
  <si>
    <t>DARF G.PREV. 07/2023</t>
  </si>
  <si>
    <t>GUIA DARF PREV REFERENTE AOS IMPOSTOS DA FOLHA 07/2023</t>
  </si>
  <si>
    <t>DARF IRRF - 1708 07/2023</t>
  </si>
  <si>
    <t>DARF IRRF - 1708 07/2023 - IRRF - REMUNER SERV PRESTADOS POR PJ</t>
  </si>
  <si>
    <t>NFS-E 9598</t>
  </si>
  <si>
    <t>NFS-E 9598  - EXAMES OCUPACIONAIS  / ASSESSORIA-E-SOCIAL</t>
  </si>
  <si>
    <t>ICMS DIFAL NORMAL - 07/2023</t>
  </si>
  <si>
    <t>ICMS DIFAL NORMAL - 07/2023 - NFE: 3185; 3650473</t>
  </si>
  <si>
    <t>NFS-E 20230000086 - REFERENTE A OPERACOES DIURNAS E NOTURNAS CATEGORIA II PILOTO VINICIUS PREFIXO PT-VNZ DATAS 21/06 26/06/23 DATAS 10/07 17/07/23</t>
  </si>
  <si>
    <t>ECOPLAST FERRAGENS LTDA</t>
  </si>
  <si>
    <t>NF418</t>
  </si>
  <si>
    <t>NF418 - REFERENTE A COMPRA DE 2 BANCOS PARA AREA EXTERNA</t>
  </si>
  <si>
    <t>REC - 402792</t>
  </si>
  <si>
    <t>REC - 402792 - PAGAMENTO FORNECEDOR: SINCAVIR JOSEMAR BORGES - DESPESA COM TAXI EM RONDONOPOLIS VINICIUS</t>
  </si>
  <si>
    <t>360/9249</t>
  </si>
  <si>
    <t>PAGAMENTO PED 360/9249 - REF. COMPRA 360 FOB PARANAGUA CARREGAMENTO: IMEDIATO APOS PGTO</t>
  </si>
  <si>
    <t>TAXA DE LIBERACAO DE HJLONGEVITY03 BL NAVIO LONGEVITY DIVA</t>
  </si>
  <si>
    <t>FAT - 26128</t>
  </si>
  <si>
    <t xml:space="preserve"> FATURA 26128 + CT-ES 2755, 2756 - R$13.498,80 - MT / 2478 NP 12-43 CARLOS ERNESTO AUGUSTIN FAZ BOA VISTA RANCHO FUNDO AG</t>
  </si>
  <si>
    <t>FAT - 211324</t>
  </si>
  <si>
    <t>FATURA 211324 + CT-E 26946 - R$1.980,00 - MS / 2530 SULFATO DE AMONIO GRANULADO NOVAFERTIL MS - TRANSFERENCIA DE MERCADORIA – NOVAFERTIL MT X NOVATEX</t>
  </si>
  <si>
    <t>APOL. N 2201057215 (MV LONGEVITY DIVA)</t>
  </si>
  <si>
    <t>APOLICE N. 2201057215  - $ 798,75 * PTAX 4,9724 - PEDIDO DE COMPRA 283_MV LONGEVITY DIVA 27.020.382/0001-71 - MT (1) - 192855 - IDENT.EMB.:21</t>
  </si>
  <si>
    <t>CONCESSIONARIA DO BLOCO CENTRAL S.A.</t>
  </si>
  <si>
    <t>NFS-E 8206</t>
  </si>
  <si>
    <t>NFS-E 8206 - DESPESAS COM AERONAVE / OPERACAO DOS AEROPORTOS E CAMPOS D ATERRISSAGEM</t>
  </si>
  <si>
    <t>NF1709</t>
  </si>
  <si>
    <t>NF1709 - DESPESAS COM COMPRA DE BATERIA FEITA PELO ANDERSON - PAGO POR PIX</t>
  </si>
  <si>
    <t>NFS-E 1037</t>
  </si>
  <si>
    <t>NFS-E 1037 - ENERGIA ESTAVA MUITO ALTA COM 145V E 258 VOLTS - SERVICOS NO BARRACAO</t>
  </si>
  <si>
    <t>NF 14384/001</t>
  </si>
  <si>
    <t>NF 14384/001 - DESPESA COM ABASTECIMENTO AERONAVE</t>
  </si>
  <si>
    <t>NF 14385/001</t>
  </si>
  <si>
    <t>NF 14385/001- DESPESA COM ABASTECIMENTO AERONAVE</t>
  </si>
  <si>
    <t>NF 14386/001</t>
  </si>
  <si>
    <t>NF 14386/001 - DESPESA COM ABASTECIMENTO AERONAVE</t>
  </si>
  <si>
    <t>NF 14387/001</t>
  </si>
  <si>
    <t>NF 14387/001 - DESPESA COM ABASTECIMENTO AERONAVE</t>
  </si>
  <si>
    <t>NF 14388/001</t>
  </si>
  <si>
    <t>NF 14388/001 - DESPESA COM ABASTECIMENTO AERONAVE</t>
  </si>
  <si>
    <t>NF 14389/001</t>
  </si>
  <si>
    <t>NF 14389/001 - DESPESA COM ABASTECIMENTO AERONAVE</t>
  </si>
  <si>
    <t>NF299</t>
  </si>
  <si>
    <t>NF 299 - ARRANJOS PARA DECORACAO ESCRITORIO E JARDIM AREA EXTERNA (LOJA CUIABA FLORES)</t>
  </si>
  <si>
    <t>S/ NF - REC-21082023</t>
  </si>
  <si>
    <t>PAGAMENTO FORNECEDOR: MAGNO LOURIVAL DE SOUZA, COMPRA DE SUPORTE DE MADEIRA PARA VASOS DE COQUEIROS.</t>
  </si>
  <si>
    <t>FAT - 8436</t>
  </si>
  <si>
    <t>FATURA 8436 + CT-ES 21005, 20952 - R$19.965,40 - MT - 2482 ENXOFRE DE BENTONITA ANDRE TRIPOLONI FAZENDA FORTALEZA RG</t>
  </si>
  <si>
    <t>355/1812</t>
  </si>
  <si>
    <t>PAGAMENTO PED 355/1812 - REF. COMPRA 355 MAP 11.52 FOB RONDONÓPOLIS CAMBIO TELA CARREGAMENTO IMEDIATO APOS PAGAMENTO - TX 4,9180</t>
  </si>
  <si>
    <t>FAT - 26176</t>
  </si>
  <si>
    <t>FATURA 26176 + CT-ES 309471, 309593, 309606 - R$12.299,68 / 2478 NP 12-43 CARLOS ERNESTO AUGUSTIN FAZ BOA VISTA RANCHO FUNDO AG</t>
  </si>
  <si>
    <t>FAT - 26177</t>
  </si>
  <si>
    <t>FATURA 26177 + CT-ES 2757 - R$6.190,80 - MT / 2478 NP 12-43 CARLOS ERNESTO AUGUSTIN FAZ BOA VISTA RANCHO FUNDO AG</t>
  </si>
  <si>
    <t>NF3143</t>
  </si>
  <si>
    <t>NF3143- DESPESA COM ABASTECIMENTO AERONAVE</t>
  </si>
  <si>
    <t>REC - 22082023</t>
  </si>
  <si>
    <t>REC - 22082023 - PAGAMENTO FORNECEDOR: MARQUES ELETRICA E HIDRAULICA - SERVICOS ELETRICOS REALIZADOS NO ESCRITORIO</t>
  </si>
  <si>
    <t>ESCAPAMENTOS JOAO TECLIS IND. E COM. LTDA</t>
  </si>
  <si>
    <t>NF 5683/001</t>
  </si>
  <si>
    <t>NF 5683/001 - DESPESAS COM PECAS P/ AERONAVE</t>
  </si>
  <si>
    <t>NF 35952/001</t>
  </si>
  <si>
    <t>NF 35952/001 - DESPESAS COM ABASTECIMENTO AERONAVE</t>
  </si>
  <si>
    <t>PAGAMENTO PC 354 - REF. COMPRA 354, INV 282 - MV TAI KNOWLEDGE ,CFR PARANAGUA – CAIS COMERCIAL -PGTO: CAD 7 DIAS DO ENVIO DO B/L DATADO (LAYCAN ESTIMADO PARA 10 A 20/AGO) -CAMBIO: TELA CARREGAMENTO: APOS RACACAO DO NAVIO - PAGAMENTO 23/08 - ITAU R$3.140.865,00 TAXA 4,9855 - PAGAMENTO 10/10 CARREGAMENTO A MAIOR 300TONS - R$319.347,00 - PAGO ITAU - TAXA 5,0690</t>
  </si>
  <si>
    <t>S/ NF - 23082023</t>
  </si>
  <si>
    <t>S/ NF - 23082023- FORNECEDOR MICROAR - ATENDIMENTO REMOTO EM RONDONOPOLIS SOLICITADO PELO HELTON</t>
  </si>
  <si>
    <t>361/9283</t>
  </si>
  <si>
    <t>PAGAMENTO PC 361/9283 REF. COMPRA 361 - USD 330,00 / TON X  4,8711 = R$ 1.607,45/T - FOB PARANAGUA - CARREGAMENTO: IMEDIATO - PED 2546 RIFERTIL ( PEDIDO COM 0,2890 A MAIOR)</t>
  </si>
  <si>
    <t>FAT - 8464</t>
  </si>
  <si>
    <t>FATURA 8464 + CT-ES 21022, 21023, 21049, 21006 - R$27.675,00 - MT - 2404 TSP 00-46-00 ANDRE TRIPOLONI FAZENDA FORTALEZA RG - 2405 TSP 00-46-00 ANDRE TRIPOLONI FAZENDA FORTALEZA</t>
  </si>
  <si>
    <t>MULTA - ANTT 2019</t>
  </si>
  <si>
    <t>MULTA REFERENTE EXCESSO DE PESO COM Nº DO AUTO DE INFRACAO CRGTF00022402019 - PA:  50515.306854/2019-93 – ANO DE 2019.</t>
  </si>
  <si>
    <t>FAT - 26334</t>
  </si>
  <si>
    <t>FATURA 26334 + CT-E 309783 - R$4.081,70 - MT - 2478 NP 12-43 CARLOS ERNESTO AUGUSTIN FAZ BOA VISTA RANCHO FUNDO AG</t>
  </si>
  <si>
    <t>BOL - 171381</t>
  </si>
  <si>
    <t>CURSOS/TREINAMENTOS- BOL - 171381 - CONGRESSO BRASILEIRO DE FERTILIZANTES - APOENA</t>
  </si>
  <si>
    <t>NF 10893/001</t>
  </si>
  <si>
    <t xml:space="preserve">NF 10893/001 - DESPESAS COM REPAROS AERONAVE - TROCA DE OLEO </t>
  </si>
  <si>
    <t>NFS-E 10077 (MV IRAKLIS)</t>
  </si>
  <si>
    <t>NFS-E 10077 (MV IRAKLIS) - SERVICO DE ENVASE DE BAGS - PRODUTO CLORETO - NAVIO IRAKLIS - PERIODO: 10/08/2023 A 16/08/2023 - DI 2301216488</t>
  </si>
  <si>
    <t>TX IMPORT. (MV MSC LEVINA)</t>
  </si>
  <si>
    <t>TX IMPORT. (MV MSC LEVINA) - ZDR - DAMAGE RECOVERY DPP - AVARIA DO CNTR: MEDU5443046 - MSC AVNI - ND0823163417</t>
  </si>
  <si>
    <t>DARF PREV. 07/2023</t>
  </si>
  <si>
    <t>DARF PREV. 07/2023 - GUIA INSS RPA - NFS-E ANDERSON</t>
  </si>
  <si>
    <t>TX COLETA DE LIXO</t>
  </si>
  <si>
    <t>TX COLETA DE LIXO - ESTACIONAMENTO G24 - TAXA DE COLETA DE LIXO DAS VAGAS DE ESTACIONAMENTO G24 DECRETO Nº 9726 DE 31/07/2023</t>
  </si>
  <si>
    <t>TX COLETA DE LIXO - ESTACIONAMENTO G23 - TAXA DE COLETA DE LIXO DAS VAGAS DE ESTACIONAMENTO G23</t>
  </si>
  <si>
    <t>NFS-E 00494761</t>
  </si>
  <si>
    <t>BOL - 32641835 - VALE ALIMENTACAO FUNCIONARIOS TOTAL DE 12</t>
  </si>
  <si>
    <t>NFS-E 088287</t>
  </si>
  <si>
    <t>BOL - 32641835 - REFERENTE A VALE COMBUSTIVEL FUNCIONARIOS 06 NO TOTAL</t>
  </si>
  <si>
    <t>NF 9317/001</t>
  </si>
  <si>
    <t>NF 9317 - REFERENTE A COMPRA DE PAPEL TOALHA COPA NOVAFERTIL ESCRITORIO</t>
  </si>
  <si>
    <t>FATURA 27 (MV ELENI M)</t>
  </si>
  <si>
    <t>ND 320/2023 (MV ELENI M)</t>
  </si>
  <si>
    <t>SALDO OPERACAO DO BL 3 - MV ELENI M/GO - FECHAMENTO FINANCEIRO REF ADIANTAMENTO 152/2023 - FATURA LOCACAO DE ESTRUTURA PORTUARIA N.26_R$ 72.025,48 + NFS-E 2957_R$ 46.812,70 + ND 320/2023_NUMERARIOS 30092, 30093, 30113, 30159, 30166, 30180_R$ 25.212,78 = TOTAL R$  144.050,96 - DEMONSTRATIVO N. 143 E 144 - PC 337.
PAGTOS EM: 24/08_ITAU = R$ 115.200,00 + 11/09_BRA = R$ 28.850,96</t>
  </si>
  <si>
    <t>ND 322/2023 (MV ELENI M)</t>
  </si>
  <si>
    <t>SALDO OPERACAO DO BL 4 - MV ELENI M/MS - FECHAMENTO FINANCEIRO REF ADIANTAMENTO 153/2023 - FATURA LOCACAO DE ESTRUTURA PORTUARIA N.27_R$ 36.012,74 + NFS-E 2958_R$ 23.406,35 + ND 322/2023_NUMERARIOS 30092, 30093, 30113, 30159, 30166, 30180_R$ 12.606,39 = TOTAL R$  72.025,48 - DEMONSTRATIVO N. 145 E 146 - PC 338.
PAGTOS EM: 24/08_ITAU = R$ 57.600,00 + 11/09_BRA = R$ 14.425,48</t>
  </si>
  <si>
    <t>NFS-e 2957 (MV ELENI M)</t>
  </si>
  <si>
    <t>FAT - 26414</t>
  </si>
  <si>
    <t>FATURA 26414 + CT-ES 310011, 310013 - R$8.185,50 - MT / 2478 NP 12-43 CARLOS ERNESTO AUGUSTIN FAZ BOA VISTA RANCHO FUNDO AG</t>
  </si>
  <si>
    <t>FAT - 26415</t>
  </si>
  <si>
    <t>FATURA 26415 + CT-E 310038 - R$4.937,40 / 2477 NP 12-43 CARLOS ERNESTO AUGUSTIN FAZENDA LEOPOLDINA</t>
  </si>
  <si>
    <t>FAT - 26416</t>
  </si>
  <si>
    <t>FATURA 26416 + CT-E 2765 - R$5.317,20 - MT  / 2477 NP 12-43 CARLOS ERNESTO AUGUSTIN FAZENDA LEOPOLDINA</t>
  </si>
  <si>
    <t>NFS-E 14501</t>
  </si>
  <si>
    <t>NFS-E 14501 - MANUTENCAO DO SISTEMA CONTABIL</t>
  </si>
  <si>
    <t>REF. CONTA DE TELEFONE  - NF 21355389 - N. FATURA 0419368287- COMP. 08/2023 VIVO MOVEL</t>
  </si>
  <si>
    <t>NFS-E 31 (MV ELENI M)</t>
  </si>
  <si>
    <t>NFS-E 31 - TAXA DE LIBERAÇÃO DE BL - MV_ELENI M - BL 3</t>
  </si>
  <si>
    <t>NFS-E 33 (MV ELENI M)</t>
  </si>
  <si>
    <t>NFS-E 33 (MV ELENI M) - TAXA DE LIBERAÇÃO DE BL - MV_ELENI M - BL 4</t>
  </si>
  <si>
    <t>S/ NF - REC-25082023</t>
  </si>
  <si>
    <t>S/ NF - REC-25082023 - PAGAMENTO FORNECEDOR: POSTO ESTACAO CUIABA - DESPESA COM COMBUSTIVEL, SISTEMA DA SEFAZ FORA DO AR NAO ESTAVA EMITINDO NF.</t>
  </si>
  <si>
    <t>FAT - 26485</t>
  </si>
  <si>
    <t>FATURA 26485 + CT-E 310145 - R$4.981,60 - MT / 2477 NP 12-43 CARLOS ERNESTO AUGUSTIN FAZENDA LEOPOLDINA</t>
  </si>
  <si>
    <t>FAT - 26486</t>
  </si>
  <si>
    <t>FATURA 26486 + CT-ES 2767, 2768 - R$12.364,80 - MT / 2418 SULFATO DE AMONIO GRANULADO SILMAR FRANCISCO RIBAS FAZENDA CERRO AZUL / 2477 NP 12-43 CARLOS ERNESTO AUGUSTIN FAZENDA LEOPOLDINA</t>
  </si>
  <si>
    <t>NFS-E 1055</t>
  </si>
  <si>
    <t>NFS-E 1055 - REPARO NO PORTAO QUE CAIU LA DO BARRACAO- ANDERSON QUE SOLICITOU</t>
  </si>
  <si>
    <t>NF1300</t>
  </si>
  <si>
    <t>NF 1300 - DESPESAS COM COMPRA DE CAMINHAO PIPA BARRACAO CHAPADA</t>
  </si>
  <si>
    <t>FAT - 26573</t>
  </si>
  <si>
    <t>FATURA 26573 + CT-ES 2769, 2770 - R$14.000,00 - MT / 2418 SULFATO DE AMONIO GRANULADO SILMAR FRANCISCO RIBAS FAZENDA CERRO AZUL /2420 00-21-00 SILMAR FRANCISCO RIBAS FAZENDA CERRO AZUL</t>
  </si>
  <si>
    <t>REF. UC 6/2744284-7 - CONTA ENERGIA ESCRITORIO CUIABA - SALA 07 - NF 6711279 / MATRICULA 2744284-2023-8-0</t>
  </si>
  <si>
    <t>S/ NF - REC-29082023</t>
  </si>
  <si>
    <t>PAGAMENTO FORNECEDOR: MANOEL DOMINGOS DA S LARA E ELIAS DA SILVA OLIVEIRA, REF. CARREGAMENTO DE ENTULHOS DA OBRA, ESCRITORIO MATRIZ CUIABA.</t>
  </si>
  <si>
    <t>PAGAMENTO FORNECEDOR: EDIVANIA VICENTE DE CONCEICAO, REF. RETOQUE DE PINTURA NO TETO DA SALA ADMINISTRATIVA, E RECEPCAO, NA MATRIZ DE CUIABA.</t>
  </si>
  <si>
    <t>BRFERTIL S.A</t>
  </si>
  <si>
    <t>286/574</t>
  </si>
  <si>
    <t>PAGAMENTO PC 286/574 - REF. COMPRA 286 BORO 14,5%  FOB PARANAGUA PAGAMENTO 30/08/23 COM PTAX DO DIA ANTERIO AO VENCIMENTO OU CAMBIO PRONTO EM CASO DE ANTECIPAÇÃO TRANSMISSÃO DE POSSE IMEDIATA PARA CARREGAMENTO IMEDIATO</t>
  </si>
  <si>
    <t>349/8701</t>
  </si>
  <si>
    <t>PAGAMENTO PC 349/8701 - REF. COMPRA 349 FOB PARANAGUÁ PTAX DO DIA ANTERIOR CARREGAMENTO IMEDIATO 182BAGS 1.097TONS = 199,654T - PED 2482 ANDRE TRIPOLONI</t>
  </si>
  <si>
    <t>DEV. NF 2148</t>
  </si>
  <si>
    <t>DEV. NF 2148 - DEVOLUCAO FINANCEIRA REF A QUEBRA DE FRETE NA CARGA - TICKET: 2254308.</t>
  </si>
  <si>
    <t>FAT - 26643</t>
  </si>
  <si>
    <t>FATURA 26643 + CT-E 2772 - R$7.000,00 - MT / 2418 SULFATO DE AMONIO GRANULADO SILMAR FRANCISCO RIBAS FAZENDA CERRO AZUL /2420 00-21-00 SILMAR FRANCISCO RIBAS FAZENDA CERRO AZUL</t>
  </si>
  <si>
    <t>NFS-E 10763</t>
  </si>
  <si>
    <t>NFS-E 10763 - HONORARIOS CONTABEIS - COMP. 08/2023</t>
  </si>
  <si>
    <t>FOLHA-08/2023</t>
  </si>
  <si>
    <t>FOLHA - 08/2023</t>
  </si>
  <si>
    <t>ORDENADOS E SALARIOS - COMP.: 08/2023</t>
  </si>
  <si>
    <t>ORDENADOS E SALARIOS - COMP. 08/2023</t>
  </si>
  <si>
    <t>DL SOCIOS - COMP. 08/2023</t>
  </si>
  <si>
    <t>REEMB-08/2023</t>
  </si>
  <si>
    <t>REEMBOLSO REF. DESPESA COM TELEFONE/INTERNET - COMP.  08/2023</t>
  </si>
  <si>
    <t>REC-30082023</t>
  </si>
  <si>
    <t>PAGTO REF. LIMPEZA ESCRITOIO MATRIZ - COMP. 08/2023</t>
  </si>
  <si>
    <t>VT - 09/2023</t>
  </si>
  <si>
    <t>DESPESA COM VALE TRANSPORTE - COMP.: 09/2023</t>
  </si>
  <si>
    <t>RUMO MALHA PAULISTA S.A.</t>
  </si>
  <si>
    <t>FAT  - 1222226</t>
  </si>
  <si>
    <t>FATURA - 1222226 - TRANSPORTE FERROVIA DE SANTOS PARA RONDONOPOLIS (ONNO) R$ 220,00 POR TONELADA</t>
  </si>
  <si>
    <t>FAT - 1222161</t>
  </si>
  <si>
    <t>FATURA 12221613 - TRANSPORTE FERROVIA DE SANTOS PARA RONDONÓPOLIS (ONNO) R$ 220,00 POR TONELADA</t>
  </si>
  <si>
    <t>FAT - 1222162</t>
  </si>
  <si>
    <t>FATURA 1222162 - TRANSPORTE FERROVIA DE SANTOS PARA RONDONÓPOLIS (ONNO) R$ 220,00 POR TONELADA</t>
  </si>
  <si>
    <t>FAT - 1222163</t>
  </si>
  <si>
    <t>FATURA 1222163 - TRANSPORTE FERROVIA DE SANTOS PARA RONDONÓPOLIS (ONNO) R$ 220,00 POR TONELADA</t>
  </si>
  <si>
    <t>FAT - 1222164</t>
  </si>
  <si>
    <t>FATURA 1222164 - TRANSPORTE FERROVIA DE SANTOS PARA RONDONÓPOLIS (ONNO) R$ 220,00 POR TONELADA</t>
  </si>
  <si>
    <t>FAT - 1222165</t>
  </si>
  <si>
    <t>FATURA 1222165 - TRANSPORTE FERROVIA DE SANTOS PARA RONDONÓPOLIS (ONNO) R$ 220,00 POR TONELADA</t>
  </si>
  <si>
    <t>FAT - 1222166</t>
  </si>
  <si>
    <t>FATURA 1222166 - TRANSPORTE FERROVIA DE SANTOS PARA RONDONÓPOLIS (ONNO) R$ 220,00 POR TONELADA</t>
  </si>
  <si>
    <t>FAT - 1222167</t>
  </si>
  <si>
    <t>FATURA 1222167 - TRANSPORTE FERROVIA DE SANTOS PARA RONDONÓPOLIS (ONNO) R$ 220,00 POR TONELADA</t>
  </si>
  <si>
    <t>FAT - 1222168</t>
  </si>
  <si>
    <t>FATURA 1222168 - TRANSPORTE FERROVIA DE SANTOS PARA RONDONÓPOLIS (ONNO) R$ 220,00 POR TONELADA</t>
  </si>
  <si>
    <t>FAT - 1222169</t>
  </si>
  <si>
    <t>FATURA 1222169 - TRANSPORTE FERROVIA DE SANTOS PARA RONDONÓPOLIS (ONNO) R$ 220,00 POR TONELADA</t>
  </si>
  <si>
    <t>FAT - 1222195</t>
  </si>
  <si>
    <t>FATURA 1222195 - TRANSPORTE FERROVIA DE SANTOS PARA RONDONÓPOLIS (ONNO) R$ 220,00 POR TONELADA</t>
  </si>
  <si>
    <t>FAT - 1222196</t>
  </si>
  <si>
    <t>FATURA 1222196 - TRANSPORTE FERROVIA DE SANTOS PARA RONDONÓPOLIS (ONNO) R$ 220,00 POR TONELADA</t>
  </si>
  <si>
    <t>FAT - 1222197</t>
  </si>
  <si>
    <t>FATURA 1222197 - TRANSPORTE FERROVIA DE SANTOS PARA RONDONÓPOLIS (ONNO) R$ 220,00 POR TONELADA</t>
  </si>
  <si>
    <t>FAT - 1222198</t>
  </si>
  <si>
    <t>FATURA 1222198- TRANSPORTE FERROVIA DE SANTOS PARA RONDONÓPOLIS (ONNO) R$ 220,00 POR TONELADA</t>
  </si>
  <si>
    <t>FAT - 1222199</t>
  </si>
  <si>
    <t>FATURA 1222199 - TRANSPORTE FERROVIA DE SANTOS PARA RONDONÓPOLIS (ONNO) R$ 220,00 POR TONELADA</t>
  </si>
  <si>
    <t>FAT - 1222200</t>
  </si>
  <si>
    <t>FATURA 1222200 - TRANSPORTE FERROVIA DE SANTOS PARA RONDONÓPOLIS (ONNO) R$ 220,00 POR TONELADA</t>
  </si>
  <si>
    <t>FAT - 1222201</t>
  </si>
  <si>
    <t>FATURA 1222201 - TRANSPORTE FERROVIA DE SANTOS PARA RONDONÓPOLIS (ONNO) R$ 220,00 POR TONELADA</t>
  </si>
  <si>
    <t>FAT - 1222202</t>
  </si>
  <si>
    <t>FATURA 1222202 - TRANSPORTE FERROVIA DE SANTOS PARA RONDONÓPOLIS (ONNO) R$ 220,00 POR TONELADA</t>
  </si>
  <si>
    <t>FAT - 1222203</t>
  </si>
  <si>
    <t>FATURA 1222203 - TRANSPORTE FERROVIA DE SANTOS PARA RONDONÓPOLIS (ONNO) R$ 220,00 POR TONELADA</t>
  </si>
  <si>
    <t>FAT - 1222222</t>
  </si>
  <si>
    <t>FATURA 1222222 - TRANSPORTE FERROVIA DE SANTOS PARA RONDONÓPOLIS (ONNO) R$ 220,00 POR TONELADA</t>
  </si>
  <si>
    <t>FAT - 1222223</t>
  </si>
  <si>
    <t>FATURA 1222223 - TRANSPORTE FERROVIA DE SANTOS PARA RONDONÓPOLIS (ONNO) R$ 220,00 POR TONELADA</t>
  </si>
  <si>
    <t>FAT - 1222224</t>
  </si>
  <si>
    <t>FATURA 1222224 - TRANSPORTE FERROVIA DE SANTOS PARA RONDONÓPOLIS (ONNO) R$ 220,00 POR TONELADA</t>
  </si>
  <si>
    <t>FAT - 1222225</t>
  </si>
  <si>
    <t>FATURA 12222225 - TRANSPORTE FERROVIA DE SANTOS PARA RONDONÓPOLIS (ONNO) R$ 220,00 POR TONELADA</t>
  </si>
  <si>
    <t>FAT - 1222227</t>
  </si>
  <si>
    <t>FAT - 1222227 - TRANSPORTE FERROVIA DE SANTOS PARA RONDONÓPOLIS (ONNO) R$ 220,00 POR TONELADA</t>
  </si>
  <si>
    <t>FAT - 1222231</t>
  </si>
  <si>
    <t>FAT - 1222231 - TRANSPORTE FERROVIA DE SANTOS PARA RONDONÓPOLIS (ONNO) R$ 220,00 POR TONELADA</t>
  </si>
  <si>
    <t>PAGAMENTO REF. COMPRA 365 - FOB PARANAGUA -  PGTO: 170 TONS – 31/08 TRAVADO A 4,9400 (77592) - 170 TONS – ATE 15/09 (77593) - 160 TONS – ATE 02/10 (77594) - CAMBIO: TELA - CARREGAMENTO: IMEDIATO APOS PGTO</t>
  </si>
  <si>
    <t>FAT - 8603</t>
  </si>
  <si>
    <t>FATURA 8603 + CT-ES 21113, 21133, 21120, 21132 - R$41.800,00 -  MT - 2535 KCL ANDRE TRIPOLONI FAZENDA FORTALEZA</t>
  </si>
  <si>
    <t>FAT - 8604</t>
  </si>
  <si>
    <t>FATURA 8604 + CT-ES 1098, 1099 - R$12.849,00 - GO - 2432 KCL COOPERATIVA AGROINDUSTRIAL DOS PRODUTORES RURAIS DO SUDOESTE GOIANO COMIGO</t>
  </si>
  <si>
    <t>FAT - 8605</t>
  </si>
  <si>
    <t>FATURA 8605 + CT-E 21135 - R$3.124,80 - GO - 2432 KCL COOPERATIVA AGROINDUSTRIAL DOS PRODUTORES RURAIS DO SUDOESTE GOIANO COMIGO</t>
  </si>
  <si>
    <t>DARF CSLL 07/2023</t>
  </si>
  <si>
    <t>DARF IRPJ 2362 -  07/2023</t>
  </si>
  <si>
    <t>NF47021/001</t>
  </si>
  <si>
    <t>NF47021/001 - DESPESAS COM ABASTECIMENTO AERONAVE</t>
  </si>
  <si>
    <t>341/1634</t>
  </si>
  <si>
    <t>PAHAMENTO PC 341/1634 REF. COMPRA 341 NP 12.43 + 10%S FOB RONDONÓPOLIS (ARMAZÉM À CONFIRMAR) CAMBIO: PTAX .4,8653</t>
  </si>
  <si>
    <t>NF 35961/001</t>
  </si>
  <si>
    <t>NF 35961/001 - DESPESAS COM ABASTECIMENTO AERONAVE</t>
  </si>
  <si>
    <t>NFS-E 20230000703</t>
  </si>
  <si>
    <t>NFS-E 20230000703 -  DESPESAS COM AERONAVE TARIFA DE POUSO</t>
  </si>
  <si>
    <t>NFS-E 466 ( MV ELENI M)</t>
  </si>
  <si>
    <t>NFS-E 466 ( MV ELENI M) - SERVICOS DE DESEMBARAOO ADUANEIRO - PC337 - DI 2316045773 - OS 465</t>
  </si>
  <si>
    <t>NFS-E 467 (MV ELENI M)</t>
  </si>
  <si>
    <t>NFS-E 467 (MV ELENI M) - SERVICOS DE DESEMBARACO ADUANEIRO - PC338 - DI 2316045838 - OS 466</t>
  </si>
  <si>
    <t>TX IMPORT. (MV ELENI M) OS 465</t>
  </si>
  <si>
    <t>TX IMPORT. (MV ELENI M) OS 465 - SINDICATO DOS DESPACHANTES ADUANEIROS - PC337 - DI 2316045773 - OS 465</t>
  </si>
  <si>
    <t xml:space="preserve">	FRETE S/ COMPRAS</t>
  </si>
  <si>
    <t xml:space="preserve">	LANCHES E REFEICOES (Viagens)</t>
  </si>
  <si>
    <t>ANALISE DE QUALIDADE - PC 351(MV PETROS S) - PERICIA DE QUANTIFICACAO A BORDO DO NAVIO MERCANTE - EMISSOR TADEU LUIZ TEIXEIRA DA SILVA</t>
  </si>
  <si>
    <t>ANALISE DE QUALIDADE - PC 352(MV PETROS S) - PERICIA DE QUANTIFICACAO A BORDO DO NAVIO MERCANTE - EMISSOR TADEU LUIZ TEIXEIRA DA SILVA</t>
  </si>
  <si>
    <t>CURSOS/TREINAMENTOS- BOL - 025189551 - REFERENTE AO SIMPOSIO DE NPK_ BRUNA</t>
  </si>
  <si>
    <t>CURSOS/TREINAMENTOS- BOL - 25189551 - REFERENTE AO SIMPOSIO DE NPK_ APOENA</t>
  </si>
  <si>
    <t>CURSOS/TREINAMENTOS- BOL - 25189731 - REFERENTE AO SIMPOSIO DE NPK_ LUCIANO</t>
  </si>
  <si>
    <t>CURSOS/TREINAMENTOS - BOL - 25189881 - REFERENTE AO SIMPOSIO DE NPK_ FLAVIA</t>
  </si>
  <si>
    <t>CURSOS/TREINAMENTOS - BOL - 25191141 - REFERENTE AO SIMPOSIO DE NPK_ IZABEL</t>
  </si>
  <si>
    <t>DESPESA C/ AERONAVE - DIARIA DE BORDO - DESPESAS COM DIARIO DE BORDO - VINICIUS</t>
  </si>
  <si>
    <t>DESPESA C/ AERONAVE - FORNECEDOR BODY AEROAGRICOLA - ATENDIMENTO DE PISTA R$ 300,00 - ABASTECIMENTO R$1.387,27- DESPESAS COM AERONAVE</t>
  </si>
  <si>
    <t>DESEPESA C/ AERONAVE - REFERENTE A TARIFA DE POUSO EM SAPEZAL/MT SOLICITADO PELO VINICIUS - FORNECEDOR AVIACAO GAIVOTA</t>
  </si>
  <si>
    <t>DESPESA C/ AERONAVE - REPARO DO EIXO SHIMMY (PEÇA DA AERONAVE)</t>
  </si>
  <si>
    <t>SERVIÇOS CONTRATADOS</t>
  </si>
  <si>
    <t>FATURA 6474 + CT-ES 19841, 19856  / PED 2132 KCL NUTRIVERDE IND. COM. IMP. E EXP. LTDA 
/ PED 2190 KCL NUTRIVERDE IND. COM. IMP. E EXP. - NUTRIVERDE MT</t>
  </si>
  <si>
    <t>FAT 6474</t>
  </si>
  <si>
    <t>FATURA 6473 + CT-E 900 – R$9.746,00 / PED 2132 KCL NUTRIVERDE IND. COM. IMP. E EXP. LTDA</t>
  </si>
  <si>
    <t>FATURA 6475 + CT-ES 19842, 19837, 19826, 19843, 19833, 19824, 19840, 19834, 19832, 19838, 19823, 19822, 19839 / PED 2170 KCL ORCIVAL GOUVEIA GUIMARAES E OUTROS FAZENDA SANTA MARGARIDA 
/ PED 2185 SULFATO DE AMONIO GRANULADO MILTON ANTONIO TREVELIN - FAZENDA SANTO ANTONIO
/ PED 2199 KCL CARINA NEVES GUIMARAES FAZENDA SORRISO</t>
  </si>
  <si>
    <t>FATURA 6553 + CT-E 17809 / PED 1891 SULFATO ADAIR VENDRUSCOLO FAZENDA SÃO VICENTE</t>
  </si>
  <si>
    <t>FATURA 6554 + CT-E 17808 / PED 1714 SULFATO DE AMONIO GRANULADO OPASUL COOPERATIVA AGRICOLA SUL MATOGROSSENSE COPASUL MARACAJU</t>
  </si>
  <si>
    <t>FATURA 6555 + CT-E 901 / PED 2190 KCL NUTRIVERDE IND. COM. IMP. E EXP. - NUTRIVERDE MT</t>
  </si>
  <si>
    <t>FATURA 6556 + CT-ES 19868, 19862 / PED 2211 KCL GUSTAVO VIGANO PICCOLI FAZENDA DA PEDRA 
/ PED 2214 KCL GUSTAVO VIGANO PICCOLI FAZENDA DA PEDRA</t>
  </si>
  <si>
    <t>FATURA 6575 + CT-E 19873 / 2190 KCL NUTRIVERDE IND. COM. IMP. E EXP. - NUTRIVERDE MT</t>
  </si>
  <si>
    <t>FATURA 6576 + CT-ES 9958, 9955, 9960 / PED 2221 UREIA ORCIVAL GOUVEIA GUIMARAES E OUTROS FAZENDA SANTA MARGARIDA</t>
  </si>
  <si>
    <t>FATURA 6644 + CT-ES 17834, 17849, 17856, 17850, 17837, 17858, 17833, 17857, 17848, 17855, 17853, 17835, 17854 / PED 2114 SULFATO DE AMONIO GRANULADO GUSTAVO VIGANO PICCOLI FAZENDA DA PEDRA 
/ PED 2115 SULFATO DE AMONIO GRANULADO GUSTAVO VIGANO PICCOLI FAZENDA DA PEDRA
/ PED 2116 SULFATO DE AMONIO GRANULADO GUSTAVO VIGANO PICCOLI FAZENDA DA PEDRA</t>
  </si>
  <si>
    <t>FATURA 6645 + CT-E 19881 / PED 2110 KCL ORCIVAL GOUVEIA GUIMARAES FAZENDA CHAPADAO 
/ PED 2117 KCL CRISTIANE GUIMARAES CAVALLI FAZENDA RIO VERDE 
/ PED 2118 KCL TIAGO PIAZZA CARLOTT FAZENDA CAMPO VERDE</t>
  </si>
  <si>
    <t>FATURA 6646 + CT-ES 19878, 19890, 19889 / PED 2222 KCL CARLOS ERNESTO AUGUSTIN FAZENDA PIRATINI 
/ PED 2231 KCL BOM FUTURO AGRICOLA LTDA PR COLORADO</t>
  </si>
  <si>
    <t>FATURA 6647 + CT-ES 7788, 7790, 7789 - PED 2221 UREIA ORCIVAL GOUVEIA GUIMARAES E OUTROS FAZENDA SANTA MARGARIDA</t>
  </si>
  <si>
    <t>FATURA 6663 + CT-ES 19906, 19901, 19909, 19902, 19904, 19912, 19910, 19905, 19903, 19913, 19907, 19893 / PED 2114 SULFATO DE AMONIO GRANULADO GUSTAVO VIGANO PICCOLI FAZENDA DA PEDRA / PED 2115 SULFATO DE AMONIO GRANULADO GUSTAVO VIGANO PICCOLI FAZENDA DA PEDRA / PED 2116 SULFATO DE AMONIO GRANULADO GUSTAVO VIGANO PICCOLI FAZENDA DA PEDRA / PED 2218 KCL ADAIR VENDRUSCOLO FAZENDA SÃO VICENTE</t>
  </si>
  <si>
    <t>FAT 6663</t>
  </si>
  <si>
    <t>FATURA 6664 + CT-ES 19891, 19896, 19898, 19897, 19892, 19899, 19895, 19900 / PED 2231 KCL BOM FUTURO AGRICOLA LTDA PR COLORADO / PED 2240 KCL BOM FUTURO AGRICOLA LTDA PR PARECIS / PED 2241 KCL BOM FUTURO AGRICOLA LTDA PR PARECIS</t>
  </si>
  <si>
    <t>FATURA 6665 + CT-E 17871 / 2242 MAP 12.61 NOVATEX ARMAZENS GERAIS LTDA</t>
  </si>
  <si>
    <t>FERIAS PERIODO DE 20/03/2023 E RETORNANDO 10/04/2023 - 20 DIAS, ABONO DE 10 DIAS.</t>
  </si>
  <si>
    <t>FATURA 6754 + CT-E 17879 / PED 2242 MAP 12.61 NOVATEX ARMAZENS GERAIS LTDA</t>
  </si>
  <si>
    <t>FATURA 6755 + CT-ES 19915, 19914 / PED 2114 SULFATO DE AMONIO GRANULADO GUSTAVO VIGANO PICCOLI FAZENDA DA PEDRA / PED 2115 SULFATO DE AMONIO GRANULADO GUSTAVO VIGANO PICCOLI FAZENDA DA PEDRA</t>
  </si>
  <si>
    <t>FATURA 6756 + CT-ES 902, 903 / PED 2230 SULFATO DE AMONIO GRANULADO GUSTAVO VIGANO PICCOLI FAZENDA RODEIO</t>
  </si>
  <si>
    <t>FATURA 6773 + CT-ES 907, 908, 906, 909, 905, 904, 913, 912, 910 / PED 2229 SULFATO DE AMONIO GRANULADO GUSTAVO VIGANO PICCOLI FAZENDA DA PEDRA / PED 2230 SULFATO DE AMONIO GRANULADO GUSTAVO VIGANO PICCOLI FAZENDA RODEIO / PED 2248 UREIA NUTRIVERDE IND. COM. IMP. E EXP. LTDA / PED 2259 SULFATO DE AMONIO GRANULADO GUSTAVO VIGANO PICCOLI FAZENDA DA PEDRA</t>
  </si>
  <si>
    <t>FATURA 6774 + CT-ES 19922, 19926, 19927, 19921, 19928, 19924, 19925, 19923 / PED 2229 SULFATO DE AMONIO GRANULADO GUSTAVO VIGANO PICCOLI FAZENDA DA PEDRA / PED 2230 SULFATO DE AMONIO GRANULADO GUSTAVO VIGANO PICCOLI FAZENDA RODEIO / PED 2248 UREIA NUTRIVERDE IND. COM. IMP. E EXP. LTDA / PED 2259 SULFATO DE AMONIO GRANULADO GUSTAVO VIGANO PICCOLI FAZENDA DA PEDRA</t>
  </si>
  <si>
    <t>FATURA 6775 + CT-ES 19917, 19916 / PED 2249 SULFATO DE AMONIO GRANULADO ADAIR VENDRUSCOLO E OUTROS FAZENDA RECANTO</t>
  </si>
  <si>
    <t>FATURA 6814 + CT-E 17907 / PED 2121 MAP 11-52 GLOBAL AGRICOLA LTDA</t>
  </si>
  <si>
    <t>FATURA 6816 + CT-ES 918, 920, 916, 922, 921, 915, 924, 925, 917, 923, 914 / PED 2228 SULFATO DE AMONIO GRANULADO GUSTAVO VIGANO PICCOLI FAZENDA ITAPOÃ / PED 2230 SULFATO DE AMONIO GRANULADO GUSTAVO VIGANO PICCOLI FAZENDA RODEIO / PED 2248 UREIA NUTRIVERDE IND. COM. IMP. E EXP. LTDA / PED 2261 SULFATO DE AMONIO GRANULADO ITACIR JOSE PICININ E OUTRO FAZENDA BOA VISTA  / PED 2266 UREIA GUSTAVO VIGANO PICCOLI FAZENDA RODEIO</t>
  </si>
  <si>
    <t>FATURA 6817 + CT-ES 19929, 19934, 19930, 19932, 19935, 19931 / PED 2229 SULFATO DE AMONIO GRANULADO GUSTAVO VIGANO PICCOLI FAZENDA DA PEDRA / PED 2230 SULFATO DE AMONIO GRANULADO GUSTAVO VIGANO PICCOLI FAZENDA RODEIO / PED 2248 UREIA NUTRIVERDE IND. COM. IMP. E EXP. LTDA</t>
  </si>
  <si>
    <t>FATURA 6818 + CT-E 19933 / PED 2268 KCL ANDRE TRIPOLONI FAZENDA FORTALEZA RG</t>
  </si>
  <si>
    <t>FATURA 6828 + CT-ES 17928, 17927, 17916, 17915, 17931, 17909, 17932, 17922, 17918, 17921, 17933, 17920  / PED 2121 MAP 11-52 GLOBAL AGRICOLA LTDA</t>
  </si>
  <si>
    <t>FATURA 6829 + CT-ES 19944, 19945, 19943 / PED 2121 MAP 11-52 GLOBAL AGRICOLA LTDA</t>
  </si>
  <si>
    <t>FATURA 6830 + CT-ES 927, 926 / PED 2228 SULFATO DE AMONIO GRANULADO GUSTAVO VIGANO PICCOLI FAZENDA ITAPOA</t>
  </si>
  <si>
    <t>FATURA 6831 + CT-ES 19941, 19937, 19940, 19942, 19939, 19936 / PED 2230 SULFATO DE AMONIO GRANULADO GUSTAVO VIGANO PICCOLI FAZENDA RODEIO / PED 2248 UREIA NUTRIVERDE IND. COM. IMP. E EXP. LTDA / PED 2261 SULFATO DE AMONIO GRANULADO ITACIR JOSE PICININ E OUTRO FAZENDA BOA VISTA / PED 2266 UREIA GUSTAVO VIGANO PICCOLI FAZENDA RODEIO</t>
  </si>
  <si>
    <t>FATURA 6865 + CT-ES 17960, 17959, 17934, 17940, 17953, 17944, 17946, 17949 / PED 2121 MAP 11-52 GLOBAL AGRICOLA LTDA</t>
  </si>
  <si>
    <t>FATURA 6866 + CT-ES 19949, 19967, 19950, 19952, 19953, 19954, 19966, 19957, 19956, 19968, 19955, 19947 / PED 2121 MAP 11-52 GLOBAL AGRICOLA LTDA / PED 2235 FERT GRANUBOR K 14,5% B OTAVIO PALMEIRA DOS SANTOS FAZENDA SAO JOSE / PED 2236 FERT GRANUBOR K 14,5% B OTAVIO PALMEIRA DOS SANTOS FAZENDA SÃO JUDAS TADEU</t>
  </si>
  <si>
    <t>FATURA 6867 + CT-ES 19963, 19959, 19958, 19960, 19962, 19965, 19964, 19961 / PED 2121 MAP 11-52 GLOBAL AGRICOLA LTDA</t>
  </si>
  <si>
    <t>FATURA 6868 + CT-ES 929, 930 / PED 1767 SULFATO AGROPASTORIL JOTABASSO LTDA FAZENDA JOTABASSO</t>
  </si>
  <si>
    <t>FATURA 6885 + CT-E 933 / PED 1767 SULFATO AGROPASTORIL JOTABASSO LTDA FAZENDA JOTABASSO</t>
  </si>
  <si>
    <t>FATURA 6886 + CT-ES 931, 932 / PED 2282 UREIA ADRIANO LOEFF FAZENDA SANTA THERESE</t>
  </si>
  <si>
    <t>FATURA 6887 + CT-ES 19981, 19980 / PED 2282 UREIA ADRIANO LOEFF FAZENDA SANTA THERESE</t>
  </si>
  <si>
    <t>FATURA 6897 + CT-ES 10422, 10418, 10421, 10420 / PED 2274 KCL GUSTAVO VIGANO PICCOLI FAZ DA PEDRA</t>
  </si>
  <si>
    <t>FATURA 6920 + CT-E 934 / PED 2283 UREIA COOPERATIVA MISTA SAPEZALENSE – COOMISA</t>
  </si>
  <si>
    <t>FATURA 6923 + CT-ES 10432, 10430, 10425, 10429, 10423, 10427, 10426, 10428, 10431, 10433, 10424 / PED 2265 KCL CAMPO RICO BRASIL COMERCIO DE FERTILIZANTES SA / PED 2273 KCL GUSTAVO VIGANO PICCOLI FAZ RODEIO / PED 2274 KCL GUSTAVO VIGANO PICCOLI FAZ DA PEDRA</t>
  </si>
  <si>
    <t>FATURA 6924 + CT-ES 7964, 7966, 7967, 7965 / PED 2265 KCL CAMPO RICO BRASIL COMERCIO DE FERTILIZANTES AS</t>
  </si>
  <si>
    <t>FATURA 6926 + CT-E 935 / PED 2283 COOPERATIVA MISTA SAPELENSE – COOMISA</t>
  </si>
  <si>
    <t>FATURA 6927 + CT-ES 19986, 19985 / PED 2283 COOPERATIVA MISTA SAPEZALENSE – COOMISA</t>
  </si>
  <si>
    <t>FATURA 6928 + CT-ES 10440, 10441, 10443, 10434, 10444 / PED 2273 KCL GUSTAVO VIGANO PICCOLI FAZENDA RODEIO / PED 2275 KCL ARILTON CESAR RIEDI FAZENDA SAO JOSE / PED 2265 KCL CAMPO RICO BRASIL COMERCIO DE FERTILIZANTES AS / PED 2286 KCL NUTRIVERDE IND. COM. IMP. E EXP. LTDA</t>
  </si>
  <si>
    <t>FATURA 6929 + CT-ES 7982, 7994, 7995, 7996 / PED 2286 KCL NUTRIVERDE IND. COM. IMP. E EXP. LTDA</t>
  </si>
  <si>
    <t>FATURA 6963 + CT-ES 10447, 10456, 10455, 10451, 10449, 10454, 10448, 10450, 10457, 10453 / PED 2272 KCL GUSTAVO VIGANO PICCOLI FAZENDA PLUMA  / PED 2273 KCL GUSTAVO VIGANO PICCOLI FAZENDA RODEIO / PED 2275 KCL ARILTON CESAR RIEDI FAZENDA SAO JOSE</t>
  </si>
  <si>
    <t>FATURA 6971 + CT-E 937 – GO  / PED 2141 KCL HEBERTON JOSE ANDRADE FAZENDA SAVANA</t>
  </si>
  <si>
    <t>FATURA 6972 + CT-E 20000 / PED 2141 KCL HEBERTON JOSE ANDRADE FAZENDA SAVANA</t>
  </si>
  <si>
    <t>FATURA 6973 + CT-E 10481 / PED 10410 KCL ARILTON CESAR RIEDI FAZENDA SAO JOSE</t>
  </si>
  <si>
    <t>FATURA 6884 + CT-ES 19978, 19979, 19970, 19971, 19969, 19984, 19975, 19974, 19972 / PED 2121 MAP 11-52 GLOBAL AGRICOLA LTDA</t>
  </si>
  <si>
    <t>FATURA 6989 + CT-ES 18033, 18032 - PED 2237 ENXOFRE DE BERTONMITA OTAVIO PALMEIRA DOS SANTOS FAZENDA SÃO JUDAS TADEU</t>
  </si>
  <si>
    <t>FATURA 6990 + CT-ES 944, 946, 945 - PED 2141 KCL HEBERTON JOSE ANDRADE FAZENDA SAVANA</t>
  </si>
  <si>
    <t>FATURA 6991 + CT-ES 20040, 20038, 20037 / PED 2141 KCL HEBERTON JOSE ANDRADE FAZENDA SAVANA</t>
  </si>
  <si>
    <t>FATURA 6992 + CT-E 955 / PED 2145 KCL CELSO REINO DE ANDRADE FILHO FAZENDA AREA 3 PARTE DA OROITE</t>
  </si>
  <si>
    <t>FATURA 6993 + CT-ES 954, 951, 950, 953, 952 / PED 2142 KCL HEBERTON JOSE ANDRADE FAZENDA SAVANA / PED 2143 KCL CELSO REINO DE ANDRADE FILHO FAZENDA ALVORADA</t>
  </si>
  <si>
    <t>FATURA 6994 + CT-ES 10517, 10514, 10518, 10515, 10510  / PED 2272 KCL GUSTAVO VIGANO PICCOLI FAZENDA PLUMA / PED 2275 KCL ARILTON CESAR RIEDI FAZENDA SAO JOSE</t>
  </si>
  <si>
    <t>PAGAMENTO DE PRODRUTO - PC 282/4531
USD 306,00/T (REF 300US GRANEL + ENVASE 6US INTERFERTIL) **TRAVADO 5,18**
SERVIÇO INTERFERTIL + BIG BAG NOVAFERTIL
FOB INTERFERTIL SFS</t>
  </si>
  <si>
    <t xml:space="preserve"> 2.000TONS. 
OS. SALDO OV 29100 COM 4.050TONS PERMANECEM EM DÓLAR PARA VENCIMENTO ORIGINAL (ATE 30.04.23).</t>
  </si>
  <si>
    <t>4K TONS X US 210,00 + 4,45% = US 879.120,88 X 5,0637 = RS 4.451.604,40 
OS. SALDO OV 29100 COM 6.050TONS PERMANECEM EM DOLAR PARA VENCIMENTO ORIGINAL (ATE 30.04.23).</t>
  </si>
  <si>
    <t>PAGAMENTO DESSE LOTE DE 20.100TONS NO TOTAL (10.050T A TAXA DE 4,9901 E 10.050T A TAXA DE 5,0637).</t>
  </si>
  <si>
    <t>PAGAMENTO REF. COMPRA 340 - FOB SFS (CARREGAMENTO LOGIMODAL) - CAMBIO PTAX DE VENDA DO DIA ANTERIOR CARREGAMENTO IMEDIATO APOS PGTO - PED. 2.443 VALDIR ROQUE JACOBOWSKI E OUTROS</t>
  </si>
  <si>
    <t xml:space="preserve">PED 2.662 - COPASUL COOPERATIVA AGRICOLA SUL MATOGROSSENSE
</t>
  </si>
  <si>
    <t xml:space="preserve">PED 2.606 - COOPERATIVA AGROINDUSTRIAL DOS PRODUTORES RURAIS DO SUDOESTE GOIANO
</t>
  </si>
  <si>
    <t xml:space="preserve">PED 2.603 - COOPERATIVA AGROINDUSTRIAL DOS PRODUTORES RURAIS DO SUDOESTE GOIANO
PED 2.621 - INTERFERTIL FERTILIZANTES LTDA
</t>
  </si>
  <si>
    <t>PUREFERT TRADING S.A</t>
  </si>
  <si>
    <t xml:space="preserve">PED 2.588 - COOPERATIVA AGROINDUSTRIAL DOS PRODUTORES RURAIS DO SUDOESTE GOIANO
</t>
  </si>
  <si>
    <t xml:space="preserve">PED 2.493 - NUTRIVERDE IND. COM. IMP. E EXP. LTDA
</t>
  </si>
  <si>
    <t xml:space="preserve">PED 2.479 - COOPERATIVA AGROINDUSTRIAL DOS PRODUTORES RURAIS DO SUDOESTE GOIANO
PED 2.640 - COOPERATIVA AGROINDUSTRIAL DOS PRODUTORES RURAIS DO SUDOESTE GOIANO
</t>
  </si>
  <si>
    <t>PEDIDO</t>
  </si>
  <si>
    <t>DT PAGTO</t>
  </si>
  <si>
    <t>BRATRADING</t>
  </si>
  <si>
    <t>QTDE</t>
  </si>
  <si>
    <t>VLR UNIT.</t>
  </si>
  <si>
    <t>AMS AMEROPA</t>
  </si>
  <si>
    <t>BESTWIN</t>
  </si>
  <si>
    <t>TX CONV.</t>
  </si>
  <si>
    <t>VINC. PED VENDA</t>
  </si>
  <si>
    <t>** PENDENTE DE APROVAÇÃO NO SISTEMA PARA BAIXA FINANCEIRA</t>
  </si>
  <si>
    <t>VALOR $</t>
  </si>
  <si>
    <t>VALOR R$</t>
  </si>
  <si>
    <t>NF318085 (C. CREDITO)</t>
  </si>
  <si>
    <t>NF80 (C. CREDITO)</t>
  </si>
  <si>
    <t>NF304 (C. CREDITO)</t>
  </si>
  <si>
    <t>CONCESSIONARIA DO BLOCO SUL S.A.</t>
  </si>
  <si>
    <t>NFS-e  2801</t>
  </si>
  <si>
    <t>FAT - 1820696</t>
  </si>
  <si>
    <t>NF36078/001</t>
  </si>
  <si>
    <t>FAT - 190657</t>
  </si>
  <si>
    <t>FAT - 190263</t>
  </si>
  <si>
    <t>FAT - 29606</t>
  </si>
  <si>
    <t>FAT - 29605</t>
  </si>
  <si>
    <t>NF 15468/001</t>
  </si>
  <si>
    <t>FAT - 190262</t>
  </si>
  <si>
    <t>FAT - 1839968</t>
  </si>
  <si>
    <t>NFS-e - 674 ( MV TAI KNIGHTHOOD)</t>
  </si>
  <si>
    <t>TX IMPORT. OS 647 (MV TAI KNIGHYHOOD)</t>
  </si>
  <si>
    <t>ICMS NORMAL - 1112</t>
  </si>
  <si>
    <t>ICMS NORMAL - 1112 (FILIAL)</t>
  </si>
  <si>
    <t>ICMS DIFAL NORMAL - 09/2023</t>
  </si>
  <si>
    <t>ICMS DIFAL ST - 09/2023</t>
  </si>
  <si>
    <t>FATOR VIAGENS E TURISMO LTDA</t>
  </si>
  <si>
    <t>FUNDO DE APOIO AO JUDICIARIO DO ESTADO DE MATO GROSSO - FUNAJURIS</t>
  </si>
  <si>
    <t>GUIA 34091 - CUSTAS PROCE.</t>
  </si>
  <si>
    <t>FAT - 1821477</t>
  </si>
  <si>
    <t>NFS-e 915694</t>
  </si>
  <si>
    <t>NFS-e 141417</t>
  </si>
  <si>
    <t>NF4573</t>
  </si>
  <si>
    <t>DL - 10/2023</t>
  </si>
  <si>
    <t>ANA CAROLINA NAVES DIAS - SOCIEDADE INDIVIDUAL DE ADVOCACIA</t>
  </si>
  <si>
    <t>NFS-e 47</t>
  </si>
  <si>
    <t>POUSADA ALVORADA E TURISMO LTDA</t>
  </si>
  <si>
    <t>NFS-e 85</t>
  </si>
  <si>
    <t>NF 47589/001</t>
  </si>
  <si>
    <t>FAT - 9489</t>
  </si>
  <si>
    <t>NFS-E 1326 (MV PETROS S)</t>
  </si>
  <si>
    <t>AFRMM - OS 773 (MV KEN MOONYS)</t>
  </si>
  <si>
    <t>ICMS IMPORT (MV KEN MOONYS)</t>
  </si>
  <si>
    <t>TARIFA IMPORTACAO</t>
  </si>
  <si>
    <t>NFS-e 14650</t>
  </si>
  <si>
    <t>NFS-e - 4224</t>
  </si>
  <si>
    <t>NF 47612/001</t>
  </si>
  <si>
    <t>FAT - 1159060</t>
  </si>
  <si>
    <t>FAT - 1159057</t>
  </si>
  <si>
    <t>NFS- e 1332 (MV PETROS S)</t>
  </si>
  <si>
    <t>NFS-e 406 ( MV CL CHANGSHA)</t>
  </si>
  <si>
    <t>FAT - 1159056</t>
  </si>
  <si>
    <t>FAT 5308912-  (INFRAERO)</t>
  </si>
  <si>
    <t>FAT - 1159450</t>
  </si>
  <si>
    <t>NFS-e 10305 (MV IRAKLIS)</t>
  </si>
  <si>
    <t>FAT - 9557</t>
  </si>
  <si>
    <t>FAT - 9558</t>
  </si>
  <si>
    <t>S/ NF - C.CREDITO 332582</t>
  </si>
  <si>
    <t>FAT - 508132</t>
  </si>
  <si>
    <t>FAT - 508126</t>
  </si>
  <si>
    <t>FAT - 1159454</t>
  </si>
  <si>
    <t>DEV. FIN - NF 2364</t>
  </si>
  <si>
    <t>DEV. FINAN - NF 2378</t>
  </si>
  <si>
    <t>DEV. FINAN. - NF 2379</t>
  </si>
  <si>
    <t>DEVO. FINAN. - NF 2373</t>
  </si>
  <si>
    <t>AGORA SOU ECO SOLUCOES ECOLOGICAS LTDA</t>
  </si>
  <si>
    <t>NF 11068/001</t>
  </si>
  <si>
    <t>FOLHA - 10/2023</t>
  </si>
  <si>
    <t>REEMB -  10/2023</t>
  </si>
  <si>
    <t>NFS-e 10892</t>
  </si>
  <si>
    <t>347/44545/ OV 32936</t>
  </si>
  <si>
    <t>PRO-LABORE - 10/2023</t>
  </si>
  <si>
    <t>NF 15504/001</t>
  </si>
  <si>
    <t>NF 15533/001</t>
  </si>
  <si>
    <t>NF 30952/001</t>
  </si>
  <si>
    <t>NF 15565/001</t>
  </si>
  <si>
    <t>NF 15564/001</t>
  </si>
  <si>
    <t>FAT - 1159456</t>
  </si>
  <si>
    <t>FAT - 1159458</t>
  </si>
  <si>
    <t>NFS- e 722 (MV IONIC KALLIRHOE)</t>
  </si>
  <si>
    <t>TX IMPORT. OS 648 (MV IONIC KALLIRHOE)</t>
  </si>
  <si>
    <t>375/PI INV 362 - MV SANTA BRISA</t>
  </si>
  <si>
    <t>FAT - 1840801</t>
  </si>
  <si>
    <t>384/5961</t>
  </si>
  <si>
    <t>AFRMM - OS 597 (MV PETROS S)</t>
  </si>
  <si>
    <t>MULTA -PLACA RWB3I62</t>
  </si>
  <si>
    <t>FAT - 1840349</t>
  </si>
  <si>
    <t>NFS-e - 10312 (MV IRAKLIS)</t>
  </si>
  <si>
    <t>FAT - 190311</t>
  </si>
  <si>
    <t>CANC. EXTEMPORANEO - 8144</t>
  </si>
  <si>
    <t>DARF PIS - 3465</t>
  </si>
  <si>
    <t>DARF COFINS - 0880</t>
  </si>
  <si>
    <t>FAT - 190695</t>
  </si>
  <si>
    <t>NFS-e 19</t>
  </si>
  <si>
    <t>NF1854/001 (C. CREDITO)</t>
  </si>
  <si>
    <t>NF3178 (C. CREDITO)</t>
  </si>
  <si>
    <t>APOLICE N. 30104827</t>
  </si>
  <si>
    <t>FAT 23161633948 -  10/2023 (APOENA)</t>
  </si>
  <si>
    <t>NF725 (C. CREDITO)</t>
  </si>
  <si>
    <t>NF 107117 (C. CREDITO)</t>
  </si>
  <si>
    <t>NF - 71640/001 (C. CREDITO)</t>
  </si>
  <si>
    <t>SUPERMERCADO SCS LTDA ME</t>
  </si>
  <si>
    <t>NF1725 (C. CREDITO)</t>
  </si>
  <si>
    <t>NF47655/001</t>
  </si>
  <si>
    <t>FAT - 30318</t>
  </si>
  <si>
    <t>FAT - 30317</t>
  </si>
  <si>
    <t>FAT - 30316</t>
  </si>
  <si>
    <t>FAT - 30315</t>
  </si>
  <si>
    <t>FAT - 30314</t>
  </si>
  <si>
    <t>FAT - 30319</t>
  </si>
  <si>
    <t>NFC-e -16019 (C. CREDITO)</t>
  </si>
  <si>
    <t>S/ NF - C.CREDITO 16102023</t>
  </si>
  <si>
    <t>S/ NF - C.CREDITO 3487</t>
  </si>
  <si>
    <t>S/ NF - C.CREDITO 03102023</t>
  </si>
  <si>
    <t>GHELLER E CRESTANI LTDA</t>
  </si>
  <si>
    <t>NFC-e 45678 (C. CREDITO)</t>
  </si>
  <si>
    <t>REC - 9943 (C. CREDITO)</t>
  </si>
  <si>
    <t>HASSE &amp; HASSE LTDA</t>
  </si>
  <si>
    <t>NFS-e 16425 (C. CREDITO)</t>
  </si>
  <si>
    <t>RESTAURANTE E CHURRASCARIA GALPAO LTDA</t>
  </si>
  <si>
    <t>NFC-e 89268 (C. CREDITO)</t>
  </si>
  <si>
    <t>S/ NF - C.CREDITO 21092023</t>
  </si>
  <si>
    <t>NFC-e 7075 (C. CREDITO)</t>
  </si>
  <si>
    <t>TRANSAMERICA COMERCIAL E SERVICOS LTDA - SCP</t>
  </si>
  <si>
    <t>NFS- e 33132 (C. CREDITO)</t>
  </si>
  <si>
    <t>S/ NF - C.CREDITO 22092023</t>
  </si>
  <si>
    <t>NFC-e 90328 (C. CREDITO)</t>
  </si>
  <si>
    <t>41.815.118 FLAVIO ELIAS NUNES BUENO</t>
  </si>
  <si>
    <t>NFS-e 2 (C. CREDITO)</t>
  </si>
  <si>
    <t>S/ NF - C.Credito</t>
  </si>
  <si>
    <t>S/ NF - C.CREDITO 10102023</t>
  </si>
  <si>
    <t>S/ NF - C.CREDITO 09102023</t>
  </si>
  <si>
    <t>REC - 401117</t>
  </si>
  <si>
    <t>S/ NF - C.CREDITO 17102023</t>
  </si>
  <si>
    <t>NFC-e 206071 (C. CREDITO)</t>
  </si>
  <si>
    <t>NFC-e 237865 (C. CREDITO)</t>
  </si>
  <si>
    <t>REC - 85732</t>
  </si>
  <si>
    <t>S/ NF - C.CREDITO 11102023</t>
  </si>
  <si>
    <t>NFC-e 108887 (C. CREDITO)</t>
  </si>
  <si>
    <t>NFC-e 108844 (C. CREDITO)</t>
  </si>
  <si>
    <t>NEXATLAS TECNOLOGIAS DIGITAIS LTDA</t>
  </si>
  <si>
    <t>NFS-e 15342 (C. CREDITO)</t>
  </si>
  <si>
    <t>S/ NF - C.CREDITO 27092023</t>
  </si>
  <si>
    <t>S/ NF - C.CREDITO 07092023</t>
  </si>
  <si>
    <t>NFS-e - 2968</t>
  </si>
  <si>
    <t>BOL -  4322860</t>
  </si>
  <si>
    <t>NFS-e 384</t>
  </si>
  <si>
    <t>NF 47678/001</t>
  </si>
  <si>
    <t>FAT - 30378</t>
  </si>
  <si>
    <t>FAT - 30379</t>
  </si>
  <si>
    <t>FAT - 30380</t>
  </si>
  <si>
    <t>383/621</t>
  </si>
  <si>
    <t>FAT - 9661</t>
  </si>
  <si>
    <t>FAT - 9662</t>
  </si>
  <si>
    <t>NFS - e 33</t>
  </si>
  <si>
    <t>FAT - 52756</t>
  </si>
  <si>
    <t>FGTS-10/2023</t>
  </si>
  <si>
    <t>BOL - 247514</t>
  </si>
  <si>
    <t>FAT 23184062649 - 10/2023 (LUCIANO)</t>
  </si>
  <si>
    <t>FAT - 30524</t>
  </si>
  <si>
    <t>FAT - 30522</t>
  </si>
  <si>
    <t>FAT - 30523</t>
  </si>
  <si>
    <t>AFRMM - OS 829 (MV VENTURE)</t>
  </si>
  <si>
    <t>AFRMM - OS 828 (MV VENTURE)</t>
  </si>
  <si>
    <t>SISCOMEX - OS 829 (MV VENTURE)</t>
  </si>
  <si>
    <t>SISCOMEX - OS 828 (MV VENTURE)</t>
  </si>
  <si>
    <t>NF 47711/001</t>
  </si>
  <si>
    <t>R B RODRIGUES DE CASTRO</t>
  </si>
  <si>
    <t>NFS- e 509 (MV CL CHANGSHA)</t>
  </si>
  <si>
    <t>REEMB VIAGEM - HELTON</t>
  </si>
  <si>
    <t>TAXA JUCEMAT - 4546</t>
  </si>
  <si>
    <t>ICMS IMPORT (MV VENTURE)</t>
  </si>
  <si>
    <t>FAT - 1823191</t>
  </si>
  <si>
    <t>NF176192 (C. CREDITO)</t>
  </si>
  <si>
    <t>NF176195 (C. CREDITO)</t>
  </si>
  <si>
    <t>/-/ICMS S/ IMPORTACAO</t>
  </si>
  <si>
    <t>/-/ DEVOLUCAO FINANCEIRA (CLIENTE)</t>
  </si>
  <si>
    <t>DIARIO DE BORDO</t>
  </si>
  <si>
    <t>NF318085 (C. CREDITO) - DESPESAS COM MATERIAL COPA E COZINHA ESCRITORIO - C. CREDITO PEDRO BB</t>
  </si>
  <si>
    <t>NF80 (C. CREDITO) - DESPESAS COM USO E CONSUMO COPA E COZINHA ESCRITORIO - C. CREDITO PEDRO BB</t>
  </si>
  <si>
    <t>NF304 (C. CREDITO) - DESPESAS COM COPA E COZINHA PARA ESCRITORIO - C. CREDITO PEDRO BB</t>
  </si>
  <si>
    <t>NFS-E  2801 - SERVICOS AEROPORTUARIOS, UTILIZACAO DE AEROPORTO, MOVIMENTACAO DE PASSAGEIROS - POUSO</t>
  </si>
  <si>
    <t>FATURA 1820696 + CT-ES 381, 382 - R$955,20 - GO - 2491 KCL COOPERATIVA AGROINDUSTRIAL DOS PRODUTORES RURAIS DO SUDOESTE GOIANO COMIGO</t>
  </si>
  <si>
    <t>NF36078/001 - DESPESAS COM ABASTECIMENTO DE AERONAVE</t>
  </si>
  <si>
    <t>FATURA 190267 + CT-ES 61067, 60853 - R$24.623,10 - GO - 2546 ENXOFRE DE BENTONITA ADUBOS RIFERTIL _x000D_
2566 ENXOFRE DE BENTONITA ADUBOS RIFERTIL  - 2575 ENXOFRE DE BENTONITA ADUBOS RIFERTIL -2597 ENXOFRE DE BENTONITA ADUBOS RIFERTIL</t>
  </si>
  <si>
    <t>FATURA 190263 + CT-E 37722 -R$9.744,00 - GO  - 2491 KCL COOPERATIVA AGROINDUSTRIAL DOS PRODUTORES RURAIS DO SUDOESTE GOIANO COMIGO</t>
  </si>
  <si>
    <t>FATURA 29606 + CT-ES 2893, 2894, 2890, 2891, 2892 -  R$34.605,20 - MTT - 2509 KCL ALEXANDRE AUGUSTIN E OUTRO EM RECUPERACAO JUDICIAL FAZENDA TORRE I - 2610 KCL ALEXANDRE AUGUSTIN E OUTRO EM RECUPERACAO JUDICIAL FAZENDA TORRE I - 2611 KCL ALEXANDRE AUGUSTIN FAZENDA EL CAMINO I E II -_x000D_
2612 KCL ALEXANDRE AUGUSTIN FAZENDA EL CAMINO I E II</t>
  </si>
  <si>
    <t>FATURA 29605 + CT-ES 317275, 317294 - R$15.111,00 - MTT - 2509 KCL ALEXANDRE AUGUSTIN E OUTRO EM RECUPERACAO JUDICIAL FAZENDA TORRE I - 2610 KCL ALEXANDRE AUGUSTIN E OUTRO EM RECUPERACAO JUDICIAL FAZENDA TORRE I</t>
  </si>
  <si>
    <t>NF15468/001 - DESPESAS COM ABASTECIMENTO AERONAVE</t>
  </si>
  <si>
    <t>FATURA 190262 + CT-ES 37776, 37765, 37764 - R$32.468,40 - MTT - 2601 KCL ALEXANDRE AUGUSTIN E OUTRO EM RECUPERAÇÃO JUDICIAL FAZENDA TORRE I - 2607 KCL ALEXANDRE AUGUSTIN E OUTRO FAZENDA PONTALZINHO - 2608 KCL ALEXANDRE AUGUSTIN FAZENDA CRISTO REI</t>
  </si>
  <si>
    <t>FATURA 1839968 + CT-ES 371900, 371763, 371765 - R$6.667,10 - MTT - 2601 KCL ALEXANDRE AUGUSTIN E OUTRO EM RECUPERACAO JUDICIAL FAZENDA TORRE I - 2607 KCL ALEXANDRE AUGUSTIN E OUTRO FAZENDA PONTALZINHO</t>
  </si>
  <si>
    <t>NFS-E 674 ( MV TAI KNIGHTHOOD) - SERVICOS DE DESEMBARACO ADUANEIRO PC348 OS - 0647 NAVIO - MV TAI KNIGHTHOOD DI - 2318558735</t>
  </si>
  <si>
    <t>TX IMPORT. OS 647 (MV TAI KNIGHYHOOD) - SINDICATO DOS DESPACHANTES ADUANEIROS -  PC348 OS: 0647 NAVIO: MV TAI KNIGHTHOOD DI: 2318558735</t>
  </si>
  <si>
    <t>ICMS NORMAL - 1112 - SOBRE NF</t>
  </si>
  <si>
    <t>ICMS NORMAL - 1112 (FILIAL) - RECOLHIMENTO MENSAL - 09/2023</t>
  </si>
  <si>
    <t>ICMS DIFAL NORMAL - 09/2023 - CODIGO 1317 - NFE OU CTE 004129991</t>
  </si>
  <si>
    <t>ICMS DIFAL ST - 09/2023 - CODIGO 1317 - NFE OU CTE 5364</t>
  </si>
  <si>
    <t>NFS-E 119 - SERVICO DE TRANSLADO AEREO CUIABA X SANTA ROSA PANTANAL HOTEL X CUIABA EM 18/10/2023 - VOO REALIZADO EM 18/10/23 PELO DRAUSIO NO PT-VRY</t>
  </si>
  <si>
    <t>- GUIA PAGA PELO ESCRITORIO DO BARCHET - PAGAMENTO PELO REEMBOLSO CUSTAS PROCESSUAIS - REFERENTE A ACAO MONITORIA 1000240-79-2019-8-11-0080 - AUTOR: NOVAFERTIL_REU: CRISTIAN PEDRO BOESING</t>
  </si>
  <si>
    <t>FATURA 1821477 + CT-E 384 - R$480,60 - GO - 2491 KCL COOPERATIVA AGROINDUSTRIAL DOS PRODUTORES RURAIS DO SUDOESTE GOIANO COMIGO</t>
  </si>
  <si>
    <t>NFS-E 915694  - DESPESAS COM VALE REFEICAO FUNCIONARIOS 11 QUANTIDADE</t>
  </si>
  <si>
    <t>NFS-E 141417 - DESPESAS COM VALE COMBUSTIVEL DOS FUNCIONARIOS ESCRITORIO 6 QUANTIDADES</t>
  </si>
  <si>
    <t>NF4573 - DESPESAS COM CONFECCAO 100 UNIDADES DE CADERNOS PERSONALIZADOS PARA CLIENTES.</t>
  </si>
  <si>
    <t>DL - 10/2023 SOCIOS - APOENA</t>
  </si>
  <si>
    <t>DL - 10/2023 SOCIOS - LUCIANO</t>
  </si>
  <si>
    <t>NFS-E 47  - SERVICOS JURIDICOS REALIZADOS PARA LIBERACAO DE MERCADORIA APREENDIDA JUNTO AO INQUERITO POLICIAL FEDERAL N.º 2023.0062727 - SR/PF/MT. VIRA NF</t>
  </si>
  <si>
    <t>NFS-E 85 - REFERENTE A DESPESA COM HOSPEDAGEM SOCIOS.</t>
  </si>
  <si>
    <t>NF 47589/001 - DESPESAS COM ABASTECIMENTO AERONAVE AVGAS.</t>
  </si>
  <si>
    <t>PAGAMENTO FATURA 9489 + CT-ES 21804, 21798, 21797 - R$12.561,60 - GO - 2479 SAGRA COOPERATIVA AGROINDUSTRIAL DOS PRODUTORES RURAIS DO SUDOESTE GOIANO COMIGO</t>
  </si>
  <si>
    <t>NFS-E 1326 (MV PETROS S) - ENVASE DE 276,180TONS NO PERÍODO 01/10 A 15/10/2023, PRODUTO KCL NO M/V PETROS S</t>
  </si>
  <si>
    <t>AFRMM - OS 773 (MV KEN MOONYS) - N PEDIDO 2301390850 - CE-MERCANTE 162305264058699 - PC 371</t>
  </si>
  <si>
    <t>ICMS IMPORT (MV KEN MOONYS) - N DE CONTROLE 23153572023 - N DOC. DE ORIIGEM 2320960286 - COD. DA RECEITA 100056</t>
  </si>
  <si>
    <t>NFS-E 14650 - PRESTACAO DE SERVICOS COMPETENCIA 10/2023 - MANUTENCAO DO SISTEMA CONTABIL (EMPRESA PLANTIFERTIL)</t>
  </si>
  <si>
    <t>NFS-E - 4224 - SERVICOS AEROPORTUARIOS, UTILIZACAO DE AEROPORTO - TARIFA DE POUSO</t>
  </si>
  <si>
    <t>NF 47612 - DESPESA COM ABASTECIMENTO DE AERONAVE</t>
  </si>
  <si>
    <t>FATURA 159060 + CT-E 1996 - R$13.202,30 - GO - 2479 SAGRA COOPERATIVA AGROINDUSTRIAL DOS PRODUTORES RURAIS DO SUDOESTE GOIANO COMIGO</t>
  </si>
  <si>
    <t>FATURA 159057 + CT-E 712 - R$ 10.000,00 - MS - 2557 SAGRA CARLOS ALBERTO LOEFF E OUTROS FAZENDA KIREI</t>
  </si>
  <si>
    <t>NFS- E 1332 (MV PETROS S) - ARMAZENAGEM 2º PERIODO 18/10 A 16/11/23 DE 208,449T DE KCL A GRANEL - MV PETROS S - DI 23/1762245-6</t>
  </si>
  <si>
    <t>- PAGAMENTO DE ADTO 068/2023 (MV CL CHANGSHA) - SOLICITACAO DE ADIANTAMENTO N°0068/2023 - 80% DO VALOR DA OPERACAO DE TRANSBORDO DO MV CL CHANGSHA</t>
  </si>
  <si>
    <t>- PAGAMENTO FECHAMENTO OPERACAO DE TRANSBORDO: NOVAFERTIL X UNIZ - MV CL CHANGSHA - ADIANTAMENTO 0068/2023</t>
  </si>
  <si>
    <t>FATURA 159056 + CT-E 94 -  R$ 2.500,00 - MS - 2557 SAGRA CARLOS ALBERTO LOEFF E OUTROS FAZENDA KIREI</t>
  </si>
  <si>
    <t>TARIFA BANCARIA CUSTAS COBRANCA</t>
  </si>
  <si>
    <t>REF. CONTA DE TELEFONE  - NF 21395356 - N. FATURA 0419368287- COMP. 10/2023 VIVO MOVEL</t>
  </si>
  <si>
    <t>FATURA 5308912 - TARIFA DE VOO INFRAERO - COMP-  09/2023 - 2 QUINZENA</t>
  </si>
  <si>
    <t>FATURA 159450 + CT-ES 2012, 2029, 2032, 2008, 2007, 2011, 2015, 2018, 2033, 2025, 2019, 2022, 2024, 2027, 2045, 2042, 2057, 2059, 2058, 2049 - R$238.611,30 - GO - 2479 SAGRA COOPERATIVA AGROINDUSTRIAL DOS PRODUTORES RURAIS DO SUDOESTE GOIANO COMIGO</t>
  </si>
  <si>
    <t>NFS-E 10305 (MV IRAKLIS) - ENVASES - BIG BAG - PRODUTO KCL VERMELHO - VALOR UN: R$ 43,00 - PORTO: PORTO PUBLICO DE SAO FRANCISCO DO SUL -DT. ATRACACAO: 22/01/2023 - D.I.: 2301216488 - PERIODO: 12/10/2023 ATE 18/10/2023 - NAVIO:IRAKLIS</t>
  </si>
  <si>
    <t>FATURA 9557 + CT-E 21882 - R$3.141,60 - GO - 2479 SAGRA COOPERATIVA AGROINDUSTRIAL DOS PRODUTORES RURAIS DO SUDOESTE GOIANO COMIGO</t>
  </si>
  <si>
    <t>FATURA 9558 + CT-ES 21866, 21865, 21867 - R$20.250,00 - MT - 2636 NP 12-43 MOACIR ANTONIO PICININ FAZENDA JOANILDES</t>
  </si>
  <si>
    <t>S/ NF - C.CREDITO 332582 - FORNECEDOR LITORAL VERDE PETROPOLIS - DESPESAS COM HOSPEDAGEM EM CURITIBA PARA SIMPOSIO (BRUNA, APOENA, LUCIANO, FLAVIA, IZABEL) - C. CREDITO PEDRO BB</t>
  </si>
  <si>
    <t>FATURA 508132 + CT-ES 10036, 134352 - R$12.500,00 - MS - 2557 SAGRA CARLOS ALBERTO LOEFF E OUTROS FAZENDA KIREI</t>
  </si>
  <si>
    <t>FATURA 508126 + CT-ES 10034, 10035, 10040, 183459, 183460, 183698 - R$38.500,00 - GO - 2556 SAGRA CARLOS ALBERTO LOEFF FAZENDA ELO II - 2620 KCL NORMELIO PELIZON FAZENDA TRIANGULO DE PRATA</t>
  </si>
  <si>
    <t>PAGAMENTO FATURA 195494 + CT-ES 2076, 2080, 2081, 2077, 2078, 2079 - R$74.247,70 - GO - 2974 SAGRA COOPERATIVA AGROINDUSTRIAL DOS PRODUTORES RURAIS DO SUDOESTE GOIANO COMIGO</t>
  </si>
  <si>
    <t>DEV. FIN - NF 2364 - DEVOLUCAO REFERENTE A QUEBRA DE FRETE NOVAFERTIL X COMIGO - PERIODO: 24-09 A 30-09-2023 - TRANSPORTADOR LFX SERVI. - PLACA PRQ6G27 - PESO NF: 46.720,00_ PESO TICKET: 46.410,00 QUEBRA DE 310_0,6635% - PRODUTO SULFATO</t>
  </si>
  <si>
    <t>DEV. FIN - NF 2378 - DEVOLUCAO REFERENTE A QUEBRA DE FRETE NOVAFERTIL X COMIGO - PERIODO: 24-09 A 30-09-2023 - TRANSPORTADOR LENARGE TRANS. - PLACA IRV0440 - PESO NF: 37.620,00_ PESO TICKET: 37.430,00 - QUEBRA DE 190_0,5051% - PRODUTO SULFATO</t>
  </si>
  <si>
    <t>DEV. FIN - NF 2379 - DEVOLUCAO REFERENTE A QUEBRA DE FRETE NOVAFERTIL X COMIGO - PERIODO: 24-09 A 30-09-2023 - TRANSPORTADOR LENARGE TRANS. - PLACA BEF1D28 - PESO NF: 47.280,00_ PESO TICKET: 47.000,00 QUEBRA DE 280_0,5922% - PRODUTO SULFATO</t>
  </si>
  <si>
    <t>DEV. FIN - NF 2373 - DEVOLUCAO REFERENTE A QUEBRA DE FRETE NOVAFERTIL X COMIGO - PERIODO: 24-09 A 30-09-2023 - TRANSPORTADOR LENARGE TRANS. - PLACA INY0F13 - PESO NF: 36.300,00_ PESO TICKET: 35.860,00 - QUEBRA DE 440_1,2121% - PRODUTO SULFATO</t>
  </si>
  <si>
    <t>NF 11068/001- DESPESAS COM FESTA DE CONFRATERNIZACAO. 19 SACOLAS ECOBAG</t>
  </si>
  <si>
    <t>ORDENADOS E SALARIOS - COMP. 10/2023</t>
  </si>
  <si>
    <t>DL SOCIOS - COMP. 09/2023</t>
  </si>
  <si>
    <t>REEMBOLSO REF. DESPESA COM TELEFONE/INTERNET - COMP.  10/2023</t>
  </si>
  <si>
    <t>NFS-E 10892- HONORARIOS CONTABEIS - COMP. 10/2023</t>
  </si>
  <si>
    <t>DESPESA COM VALE TRANSPORTE - COMP. 11/2023</t>
  </si>
  <si>
    <t>PAGAMENTO REF. COMPRA 347 - SSP 21% - VALOR U$ 270,00/T (FOB CUBATAO NET) - FOB CUBATAO - CAMBIO PTAX 4,9480 27/10/2023. - PEDIDO COM DESCONTO CONFORME CREDITO JUNTO A CMOC R$255.733,90 - DEVOLUCAO DE VALORES EM ABERTO</t>
  </si>
  <si>
    <t>PRO-LABORE - 10/2023 - BRUNA ZARPELON</t>
  </si>
  <si>
    <t>NF 15504 - DESPESA COM ABASTECIMENTO AERONAVE</t>
  </si>
  <si>
    <t>NF 15533/001 - DESPESAS COM ABASTECIMENTO AERONAVE</t>
  </si>
  <si>
    <t>NF 30952/001 - DESPESAS COM ABASTECIMENTO AERONAVE</t>
  </si>
  <si>
    <t>NF 15565/001 - DESPESA COM ABASTECIMENTO AERONAVE</t>
  </si>
  <si>
    <t>NF 15564/001 - DESPESAS COM ABASTECIMENTO AERONAVE</t>
  </si>
  <si>
    <t>PAGAMENTO FATURA 159456 + CT-ES 2089, 2091, 2101, 2088, 2096, 2103, 2109, 2110 - R$89.055,90 - GO - 2479 SAGRA COOPERATIVA AGROINDUSTRIAL DOS PRODUTORES RURAIS DO SUDOESTE GOIANO COMIGO</t>
  </si>
  <si>
    <t>FATURA 159458 + CT-ES 2122, 2132, 2136 - R$30.851,30 - GO - 2479 SAGRA COOPERATIVA AGROINDUSTRIAL DOS PRODUTORES RURAIS DO SUDOESTE GOIANO COMIGO</t>
  </si>
  <si>
    <t>NFS- E 722 (MV IONIC KALLIRHOE) - SERVICOS DE DESEMBARACO ADUANEIRO - PC278 OS: 0648 NAVIO:IONIC KALLIRHOE DI: 2320023010</t>
  </si>
  <si>
    <t>TX IMPORT. OS 648 (MV IONIC KALLIRHOE) - SINDICATO DOS DESPACHANTES ADUANEIROS - PC278 OS: 0648 NAVIO:IONIC KALLIRHOE DI: 2320023010</t>
  </si>
  <si>
    <t>PAGAMENTO REF. COMPRA 375 -CFR - SANTAREM - 2.000 MT (MIN. MAX) - SHIPMENT PERIOD: 2ND HALF OF OCTOBER, 2023 PAYMENT: CAD 07 DAYS FROM B/L DATE (AND RECEIVED BY E-MAIL)- TRAVA 31/10/2023 5,0430</t>
  </si>
  <si>
    <t>REF. UC 6/2744284-7 - CONTA ENERGIA ESCRITORIO CUIABA - SALA 07 - NF 7771712 / MATRICULA 2744284-2023-10-6</t>
  </si>
  <si>
    <t>FATURA 1840801 + CT-E 586220 - R$2.778,63 - GO - 2514 KCL COOPERATIVA AGROINDUSTRIAL DOS PRODUTORES RURAIS DO SUDOESTE GOIANO COMIGO</t>
  </si>
  <si>
    <t>TARIFA BANCARIA - BB - TARIFA UNICA CAMBIO IMPORTAC</t>
  </si>
  <si>
    <t>PAGAMENTO REF. COMPRA 384 - FOB SAO FRANCISCO DO SUL - BIG BAG NOVAFERTIL COM SERVICO DE R$ 35,00/T - 48,00/TONS DE KCL - R$ 1.635,00/TONS</t>
  </si>
  <si>
    <t>AFRMM - OS 597 (MV PETROS S) - AFRMM DIFERENÇA - PC 352 - DI 2301415917 - PROTOCOLO 3126111930</t>
  </si>
  <si>
    <t>AFRMM - OS 598 (MV PETROS) - PC 351 - DI 230141595 - PROTOCOLO 3126108093</t>
  </si>
  <si>
    <t>S/ NF - REC - 10/2003 - DESPESA REF. LIMPEZA DO ESCRITORIO MATRIZ</t>
  </si>
  <si>
    <t>MULTA -PLACA RWB3I62 - N DA GUIA 12318581624 - AUTO DAS INFRACOES - 7633 TEN0289249 -5002 MS2322293 - 7463 S034912533 - 7463 R643078037 - MULTA TRANSITO LUCIANO - CAMPO GRANDE</t>
  </si>
  <si>
    <t>PAGAMENTO FATURA 1840349 + CT-E 372002 - R$1.450,00 - MTT - 2608 KCL ALEXANDRE AUGUSTIN FAZENDA CRISTO REI</t>
  </si>
  <si>
    <t>NFS-E - 10312 (MV IRAKLIS) - ARMAZENAGEM - NAVIO: IRAKLIS - PRODUTO CLORETO DE POTASSIO - VALOR UN: R$ 18,00 - PORTO: PORTO PUBLICO DE SAO FRANCISCO DO SUL - DT.ATRACACAO: 22/01/2023 - D.I.: 2301216488 - REFERENTE AO PERIODO: 10 - PERÍODO DE ARMAZENAGEM: DE 24/10/2023 ATE 22/11/2023</t>
  </si>
  <si>
    <t>MULTA -PLACA RWB3I62 - REFERENTE A MULTA HILUX LUCIANO - AUTOS DE INFRACAO 7463 R643078037 - EXERCICIO 2023 - CHASSI 8AJBA3CD4N1714557 - TRANSITAR EM VELOCIDADE SUPERIOR A MAXIMA PERMITIDA EM 20%</t>
  </si>
  <si>
    <t>TARIFA BANCARIA - TARIFA UNICA CAMBIO IMPORTACAO</t>
  </si>
  <si>
    <t>FATURA 190311 + CT-E 37915 - R$1.354,25 - GO - 2514 KCL COOPERATIVA AGROINDUSTRIAL DOS PRODUTORES RURAIS DO SUDOESTE GOIANO COMIGO - REF. ESTADIA - RYA7F16 CARGA RECUSADA COMIGO RIO VERDE</t>
  </si>
  <si>
    <t>CANCELAM.EXTEMPORANEO DOC(NFE/CTE/NFCE) - NF 51 - COD. 8144</t>
  </si>
  <si>
    <t>CANCELAM.EXTEMPORANEO DOC(NFE/CTE/NFCE) - NF 53 - COD. 8144</t>
  </si>
  <si>
    <t>PROCESSO DEVOLUCAO VALORES PIS 4 TRIMESTRE - RECEBIDOS A MAIOR -RFB - N DA RECEITA 3465 - N. DE REFERENCIA 10265395376202339</t>
  </si>
  <si>
    <t>PROCESSO DEVOLUCAO VALORES COFINS 1 TRIMESTRE - RECEBIDOS A MAIOR -RFB - COD. DA RECEITA 0880 - N. DE REFERENCIA 10265396585202308</t>
  </si>
  <si>
    <t>PROCESSO DEVOLUCAO VALORES COFINS 4 TRIMESTRE - RECEBIDOS A MAIOR -RFB - COD. DA RECEITA 0880 - N. DE REFERENCIA 10265395376202339</t>
  </si>
  <si>
    <t>PROCESSO DEVOLUCAO VALORES PIS 1 TRIMESTRE - RECEBIDOS A MAIOR -RFB - COD. DA RECEITA 3465 - N. DE REFERENCIA 10265396585202308</t>
  </si>
  <si>
    <t>TARIFA NEGATIVA CAN.</t>
  </si>
  <si>
    <t>FATURA 190695 + CT-ES 61345, 61352, 61356, 61364 - R$46.930,70 - GO -  2479 SAGRA COOPERATIVA AGROINDUSTRIAL DOS PRODUTORES RURAIS DO SUDOESTE GOIANO COMIGO</t>
  </si>
  <si>
    <t>NFS-E 19 - SERV. DE APOIO ADMINISTRATIVO</t>
  </si>
  <si>
    <t>BOL 0001660472 - DESPESAS ALUGUEL SALAS MT (05 - 06 - 07) - COMP. 11/2023</t>
  </si>
  <si>
    <t>NF1854/001 (C. CREDITO) - DESPESAS COM COMPRAS DE USO E CONSUMO ESCRITORIO CUIABA - C. CREDITO PEDRO BB</t>
  </si>
  <si>
    <t>NF3178 (C. CREDITO - BB - ANDERSOM PAIXAO) - DESPESA COM ACABASTECIMENTO</t>
  </si>
  <si>
    <t>APOLICE N° 30104827 - VEICULO ARGO 1.0 PLACA RRJ8C68 - CHASSI 9BD358A1NNYL53182 - COD. DA FIPE 001509-1 - DEBITO AUTOMATICO C. CREDITO</t>
  </si>
  <si>
    <t>NFS-E 557192222 - FAT 23161633948 - DESP DE PEDAGIO - PLACAS - RAW1F79 - REYY8C63 - APOENA</t>
  </si>
  <si>
    <t>NF725 (C. CREDITO) - DESPESAS COM LANCHES E REFEICOES A BORDO - C. CREDITO VINICIUS.</t>
  </si>
  <si>
    <t>NF 107117 (C. CREDITO) - DESPESAS COM ABASTECIMENTO ADMINISTRATIVO (ARGO) - C. CREDITO LETICIA BB</t>
  </si>
  <si>
    <t>NF - 71640/001 - DESPESAS COM COMPRAS MERCADO DO MES ESCRITORIO - C. CREDITO PEDRO BB</t>
  </si>
  <si>
    <t>NF1725 - DESPESAS COM MATERIAL DE LIMPEZA COPA E COZINHA - C. CREDITO PEDRO BB</t>
  </si>
  <si>
    <t>NF47655/001 - DESPESAS COM ABASTECIMENTO AERONAVE</t>
  </si>
  <si>
    <t>FATURA 30318 + CT-ES 2931, 2932 - R$13.440,00 - MT - 2630 KCL ALEXANDRE AUGUSTIN FAZENDA TATIANE</t>
  </si>
  <si>
    <t>PAGAMENTO FATURA 30317 + CT-ES 6430, 6431 - R$13.011,60 - MT - 2560 MAP 11-52 RODOLFO OUVERNEY ROCCO FAZENDA REDENTORA - 2561 MAP 11-52 RODOLFO OUVERNEY ROCCO FAZENDA REDENTORA</t>
  </si>
  <si>
    <t>PAGAMENTO FATURA 30316 + CT-E 317950 - R$8.903,00 - MTT - 2615 KCL SILMAR FRANCISCO RIBAS FAZ CERRO AZUL</t>
  </si>
  <si>
    <t>PAGAMENTO FATURA 30315 + CT-ES 2890, 2891, 2892 - R$35.145,60 - MTT - 2611 KCL ALEXANDRE AUGUSTIN FAZENDA EL CAMINO I E II - 2612 KCL ALEXANDRE AUGUSTIN FAZENDA EL CAMINO I E II</t>
  </si>
  <si>
    <t>PAGAMENTO FATURA 30314 + CT-ES 6430, 6431 - R$20.446,80 - MT - 2560 MAP 11-52 RODOLFO OUVERNEY ROCCO FAZENDA REDENTORA / 2561 MAP 11-52 RODOLFO OUVERNEY ROCCO FAZENDA REDENTORA</t>
  </si>
  <si>
    <t>FATURA 30319 + CT-E 2900 - R$4.060,00 - MTT - 2615 KCL SILMAR FRANCISCO RIBAS FAZ CERRO AZUL</t>
  </si>
  <si>
    <t>NFC-E -16019 (C. CREDITO) - DESPESAS COM COMPRA AGUA MINERAL BARRACAO CHAPADA 04 UNIDADES - C. CREDITO ANDERSON BB</t>
  </si>
  <si>
    <t>S/ NF - C.CREDITO 16102023 - FORNECEDOR D LIMAS DISTRIBUIDORA DE AGUA - DESPESAS COM COMPRA DE AGUA MINERAL BARRACAO CHAPADA - C. CREDITO ANDERSON BB</t>
  </si>
  <si>
    <t>S/ NF - C.CREDITO 3487 - FORNECEDOR ESTACIONAMENTO BARAO EXPRESS - DESPESAS COM ESTACIONAMENTO - C. CREDITO LETICIA BB</t>
  </si>
  <si>
    <t>S/ NF - C.CREDITO 03102023 - FORNECEDOR A. K WATANABE - DESPESAS COM REFEICAO EM VIAGEM_C .CREDITO VINICIUS BB</t>
  </si>
  <si>
    <t>NFC-E 45678 (C. CREDITO) - FORNECEDOR AGUA DOCE CACHACARIA - DESPESAS COM REFEICAO EM VIAGEM_C. CREDITO VINICIUS BB</t>
  </si>
  <si>
    <t>REC - 9943 (C. CREDITO) - FORNECEDOR ASSOCIACAO SAPEZALENSE DOS TAXISTAS - ATSA - GERALDO ALVES - DESPESAS COM TAXI VIAGEM SAPEZAL - C. CREDITO VINICIUS BB</t>
  </si>
  <si>
    <t>NFS-E 16425 (C. CREDITO) - DESPESAS COM HOSPEDAGEM SORRISO HOSPEDE VINICIUS - C. CREDITO BB VINICIUS</t>
  </si>
  <si>
    <t>NFC-E 89268 (C. CREDITO) - DESPESAS COM REFEICAO EM VIAGEM SAPEZAL - C. CREDITO VINICUS BB</t>
  </si>
  <si>
    <t>S/ NF - C.CREDITO 21092023 - FORNECEDOR NOVOTEL CAMPO GRANDE - DESPESAS CONSUMO ALIMENTACAO EM HOTEL - C. CREDITO VINICIUS BB</t>
  </si>
  <si>
    <t>NFC-E 7075 (C. CREDITO) - FORNECEDOR ANSERVE MS COMERCIO DE ALIMENTOS E BEBIDAS - DESPESAS COM ALIMENTACAO EM HOTEL - C. CREDITO VINICIUS BB</t>
  </si>
  <si>
    <t>NFS- E 33132 (C. CREDITO) - DESPESAS COM HOSPEDAGEM 21/09/2023 A 22/09/2023 HOSPEDE VINICIUS - C. CREDITO VINICIUS BB</t>
  </si>
  <si>
    <t>S/ NF - C.CREDITO 22092023 - FORNECEDOR UBER - DESPESAS COM LOCOMOCAO EM VIAGEM_C. CREDITO VINICIUS BB</t>
  </si>
  <si>
    <t>NFC-E 90328 (C. CREDITO) - FORNECEDOR BABA DE MOCA - DESPESAS COM LANCHES ANIVERSARIANTE DO MES ESCRITORIO</t>
  </si>
  <si>
    <t>NFS-E 2 (C. CREDITO) - DESPESAS COM LANCHES ANIVERSARIANTE DO MES ESCRITORIO</t>
  </si>
  <si>
    <t>DESPESAS COM UBER ADMINISTRATIVO -  UTILIZADO DIA 20/09/2023 PEDRO SERVICOS ADMINISTRATIVOS</t>
  </si>
  <si>
    <t>DESPESAS COM UBER ADMINISTRATIVO -  UTILIZADO DIA 23/09/2023 PEDRO SERVICOS ADMINISTRATIVOS</t>
  </si>
  <si>
    <t>DESPESAS COM UBER ADMINISTRATIVO -  UTILIZADO DIA 26/09/2023 PEDRO SERVICOS ADMINISTRATIVOS</t>
  </si>
  <si>
    <t>TARIFA UNICA CAMBIO IMPORTACAO</t>
  </si>
  <si>
    <t>TARIFA DOC/TED INTERNET</t>
  </si>
  <si>
    <t>FORNECEDOR BURGER KING (IFOOD) - DESPESAS COM LANCHES A BORDO - C. CREDITO VINICIUS</t>
  </si>
  <si>
    <t>DESPESAS COM REFEICAO EM VIAGEM - FORNECEDOR PANIFICADORA ESTRELA (RONDONOPOLIS) - C. CREDITO VINICIUS</t>
  </si>
  <si>
    <t>DESPESAS COM TAXI EM VIAGEM - NOVATEX X AEROPORTO RONDONOPOLIS - FORNECEDOR SINCAVIR</t>
  </si>
  <si>
    <t>DESPESAS COM TAXI EM VIAGEM - FORNECEDOR SINCAVIR - C. CREDITO VINICIUS</t>
  </si>
  <si>
    <t>DESPESAS COM REFEICAO A BORDO - FORNECEDOR BIG LAR - C. CREDITO VINICIUS</t>
  </si>
  <si>
    <t>DESPESAS COM LANCHES E REFEICOES EM VIAGEM - FORNECEDOR AMARETTO EMPORIO E CONVENIENCIA - C. CREDITO VINICIUS</t>
  </si>
  <si>
    <t>DESPESAS COM TAXI EM VIAGEM - FORNECEDOR COOPERTAXI MS - C. CREDITO VINICIUS</t>
  </si>
  <si>
    <t>DESPESAS COM UBER EM VIAGEM - FORNECEDOR UBER - C. CREDITO VINICIUS</t>
  </si>
  <si>
    <t>DESPESAS COM CONSUMO REFEICAO EM HOTEL -  FORNECEDOR SEVEN ADM E PARTICIPACAO - C. CREDITO VINICIUS</t>
  </si>
  <si>
    <t>DESPESAS COM CONSUMO REFEICAO EM HOTEL - FORNECEDOR SEVEN ADM. E PARICIPACAO - C. CREDITO VINICIUS</t>
  </si>
  <si>
    <t>NFS-E 15342 (C. CREDITO) - LICENCIAMENTO OU CESSAO DE DIREITO DE USO DE PROGRAMAS DE COMPUTACAO - INFORMACOES DO AERODROMO</t>
  </si>
  <si>
    <t>- PAGAMENTO C. CREDITO PEDRO BB - DESPESAS COM UBER PARA SERVICOS ESCRITORIO - DIA 27/09/2023</t>
  </si>
  <si>
    <t>- PAGAMENTO C. CREDITO PEDRO BB - DESPESAS COM UBER PARA SERVICOS ESCRITORIO - DIA 07/09/2023</t>
  </si>
  <si>
    <t>NFS-E  2968 - HONORARIO CONTABIL - COMP.:  10/2023</t>
  </si>
  <si>
    <t>BOL -  4322860 - TARIFA DECEA - VOOS REALIZADOS - COMP.: 09/2023</t>
  </si>
  <si>
    <t>NFS-E 384 - SEGURANCA PRIVADA DO BARRACAO.</t>
  </si>
  <si>
    <t>NF 47678/001 - DESPESAS COM ABASTECIMENTO AERONAVE</t>
  </si>
  <si>
    <t>FATURA 30378 + CT-E 318898 - R$7.250,00 - MT - 2629 KCL ALEXANDRE AUGUSTIN E OUTRO FAZENDA PONTALZINHO</t>
  </si>
  <si>
    <t>PAGAMENTO FATURA 30380 + CT-ES 2934, 2935 - R$13.580,00 - MT - 2629 KCL ALEXANDRE AUGUSTIN E OUTRO FAZENDA PONTALZINHO / 2630 KCL ALEXANDRE AUGUSTIN FAZENDA TATIANE</t>
  </si>
  <si>
    <t>PAGAMENTO FATURA 30380 + CT-ES 2934, 2935 - R$13.580,00 - MT - 2629 KCL ALEXANDRE AUGUSTIN E OUTRO FAZENDA PONTALZINHO/ 2630 KCL ALEXANDRE AUGUSTIN FAZENDA TATIANE</t>
  </si>
  <si>
    <t>PAGAMENTO REF. COMPRA 383 - CIF RONDONOPOLIS (ARMAZEM NOVATEX) - PAGAMENTO CAMBIO TRAVADO 01-11-2023 - 5,0260</t>
  </si>
  <si>
    <t>FATURA 9661 + CT-ES 1148, 1149 - R$21.560,00 - MT - 2510 KCL ALEXANDRE AUGUSTIN E OUTRO FAZENDA PONTALZINHO -_x000D_
2512 KCL ALEXANDRE AUGUSTIN E OUTRO EM RECUPERACAO JUDICIAL FAZENDA TORRE V VI VII -2513 KCL ALEXANDRE AUGUSTIN E OUTRO FAZENDA PONTALZINHO -2629 KCL ALEXANDRE AUGUSTIN E OUTRO FAZENDA PONTALZINHO</t>
  </si>
  <si>
    <t>REF. UC 6/3180415-6 - CONTA ENERGIA BARRACAO QDE 02 LT 10 - NF 7861901 / MATRICULA 3168758-2023-10-5</t>
  </si>
  <si>
    <t>TARIFA BANCARIA UNICA CAMBIO IMPORTACAO</t>
  </si>
  <si>
    <t>TAXA CANCELAMENTO EXTEMPORANEO - NF 11472</t>
  </si>
  <si>
    <t>FATURA 9662 + CT-ES 21970, 21906, 21907, 21976, 21968, 21974 - R$27.234,02 - MT - 2636 NP 12-43 MOACIR ANTONIO PICININ FAZENDA JOANILDES</t>
  </si>
  <si>
    <t>NFS - E 33 - ADIANTAMENTO COMISSOES S/ VENDAS. ENIO/LUKAS</t>
  </si>
  <si>
    <t>TARIFA MANUTENCAO CONTA 10/23</t>
  </si>
  <si>
    <t>TARIFA PIX PGTO TRANSFERENCIA</t>
  </si>
  <si>
    <t>FATURA 52756 + CT-ES 9900, 9924, 9922, 9927, 9925, 9899 - R$38.500,00 - GO - 2556 SAGRA CARLOS ALBERTO LOEFF FAZENDA ELO II - 2620 KCL NORMELIO PELIZON FAZENDA TRIANGULO DE PRATA</t>
  </si>
  <si>
    <t>GUIA DE IMPOSTO - FOLHA E ENCARGOS 10/2023</t>
  </si>
  <si>
    <t>BOL 247514 - TAXA CONDOMINIO SALAS MT (05, 06 E 07) - COMP.: 11/2023</t>
  </si>
  <si>
    <t>NFS-E 561632286 / FAT 23184062649 - DESP DE PEDAGIO - PLACA RWB3I62 - LUCIANO COELHO</t>
  </si>
  <si>
    <t>FATURA 30524 + CT-E 6434 - R$6.650,00 - MT - 2561 MAP 11-52 RODOLFO OUVERNEY ROCCO FAZENDA REDENTORA - 2633 MAP 11-52 RODOLFO OUVERNEY ROCCO FAZENDA REDENTORA</t>
  </si>
  <si>
    <t>FATURA 30522 + CT-E 319211 - R$9.975,00 - MT - 2561 MAP 11-52 RODOLFO OUVERNEY ROCCO FAZENDA REDENTORA</t>
  </si>
  <si>
    <t>FATURA 30523 + CT-ES 319149, 319076 - R$20.160,00 - MT - 2630 KCL ALEXANDRE AUGUSTIN FAZENDA TATIANE</t>
  </si>
  <si>
    <t>TARIFA MENSAL PROGRAMA RELACIONAMENTO</t>
  </si>
  <si>
    <t>AFRMM - OS 829 (MV VENTURE) - DI 232185007-7 - PROTOCOLO 172305273073465</t>
  </si>
  <si>
    <t>AFRMM - OS 828 (MV VENTURE) - DI 2301439797 - PROTOCOLO 172305273084742</t>
  </si>
  <si>
    <t>SISCOMEX - OS 829 (MV VENTURE) - DI 232185007 - PROTOCOLO 3141971309 - PC 373</t>
  </si>
  <si>
    <t>SISCOMEX - OS 828 (MV VENTURE) - TARIFA PORTUARIA - PC 359 - DI 232184977 - PROTOCOLO 3141970280</t>
  </si>
  <si>
    <t>NF 47711/001 - DESPESAS COM ABASTECIMENTO AERONAVE</t>
  </si>
  <si>
    <t>NFS- E 509 (MV CL CHANGSHA) - PAGAMENTO REF. 5 BARCACAS - SERVIÇO DE LACRACAO/DESLACRACAO/EMISSAO DE DRAFT SURVEY DAS BARCACAS. ORIGEM (STM) - VALOR R$ 700,00 (UN.) - RECEBIMENTO (MRT) - VALOR R$ 600,00</t>
  </si>
  <si>
    <t>REEMBOLSO USO DE INTERNET VIVO FUNCIONARIO HELTON -10/2023</t>
  </si>
  <si>
    <t>TAXA JUCEMAT - 4546 - SERV.REG.COMERCIO JUCEMAT-CAPITAL - PLANTEFERTIL</t>
  </si>
  <si>
    <t>ICMS IMPORT (MV VENTURE) - PC 373</t>
  </si>
  <si>
    <t>FATURA 1822377 + CT-E 40327 ? R$ 7.680,00  - 2491 KCL COOPERATIVA AGROINDUSTRIAL DOS PRODUTORES RURAIS DO SUDOESTE GOIANO COMIGO</t>
  </si>
  <si>
    <t>PAGAMENTO C. CREDITO PEDRO BB - DESPESAS COM REFORMA AREA EXTERNA EXCRITORIO - FORNECEDOR SEM NOTA VIVEIROS CUIABA TOTAL R$595,00</t>
  </si>
  <si>
    <t>PAGAMENTO C. CREDITO PEDRO BB - DESPESAS COM UTENSILIOS AREA EXTERNA EXCRITORIO - FORNECEDOR SEM NOTA HAVAN 49,99</t>
  </si>
  <si>
    <t>PAGAMENTO C. CREDITO PEDRO BB - DESPESAS COM LANCHES E REFEICOES ESCRITORIO - FORNECEDOR SEM NOTA SCS ( IGUACU) - 16,68</t>
  </si>
  <si>
    <t>PAGAMENTO C. CREDITO PEDRO BB - DESPESAS COM UBER PARA SERVICOS ESCRITORIO - R$8,95 DIA 09/10</t>
  </si>
  <si>
    <t>PAGAMENTO C. CREDITO PEDRO BB - DESPESAS COM UBER PARA SERVICOS ESCRITORIO - R$9,97 DIA 26/09</t>
  </si>
  <si>
    <t>PAGAMENTO C. CREDITO PEDRO BB - DESPESAS COM UBER PARA SERVICOS ESCRITORIO - R$10,99 DIA 16/10</t>
  </si>
  <si>
    <t>PAGAMENTO C. CREDITO PEDRO BB - DESPESAS COM UBER PARA SERVICOS ESCRITORIO - R$12,71 DIA 13/10</t>
  </si>
  <si>
    <t>PAGAMENTO C. CREDITO PEDRO BB - DESPESAS COM UBER PARA SERVICOS ESCRITORIO - R$14,90  DIA 26/09</t>
  </si>
  <si>
    <t>ICMS IMPORTACAO - PC 359 - TRIBUTO 1414</t>
  </si>
  <si>
    <t>FATURA 1823191 + CT-E 385 - R$ 320,00 - GO - 2491 KCL COOPERATIVA AGROINDUSTRIAL DOS PRODUTORES RURAIS DO SUDOESTE GOIANO COMIGO</t>
  </si>
  <si>
    <t>001 - BB (C. CRED) - LETICIA BRITES</t>
  </si>
  <si>
    <t>BAIXAS DIVERSAS</t>
  </si>
  <si>
    <t>RECEITAS</t>
  </si>
  <si>
    <t>IPVA 2023 - (PLACA RRJ8C68) ARGO</t>
  </si>
  <si>
    <t>IPVA 2023 - (PLACA REY8C63) - APOENA</t>
  </si>
  <si>
    <t>IPVA 2023 - (PLACA RWB3I62) - LUCIANO</t>
  </si>
  <si>
    <t>PED 2.676 - CELSO REINO DE ANDRADE FILHO
PED 2.603 - COOPERATIVA AGROINDUSTRIAL DOS PRODUTORES RURAIS DO SUDOESTE GOIANO
PED 2.677 - HEBERTON JOSE ANDRADE
PED 2.621 - INTERFERTIL FERTILIZANTES LTDA</t>
  </si>
  <si>
    <t>PED 2.678 - BATISTELLA &amp; VILLETTI LTDA
PED 2.596 - COPASUL COOPERATIVA AGRICOLA SUL MATOGROSSENSE</t>
  </si>
  <si>
    <t>BT JOINVILLE HOTEIS LTDA.</t>
  </si>
  <si>
    <t>JM GERENCIADORA DE HOTELARIA GUARATUBA LTDA</t>
  </si>
  <si>
    <t>GRAND PARK HOTEL LTDA</t>
  </si>
  <si>
    <t>G. DA SILVA LARA CASTRILLON &amp;AMP; CIA LTDA</t>
  </si>
  <si>
    <t>1 - SPEED PNEUS LTDA</t>
  </si>
  <si>
    <t>MAXMIX COMERCIAL LTDA</t>
  </si>
  <si>
    <t>SPEED SERVICOS AUTOMOTIVOS LTDA</t>
  </si>
  <si>
    <t>PRECOLANDIA COMERCIAL LTDA</t>
  </si>
  <si>
    <t>B. LEMOS BRITO PANIFICADORA</t>
  </si>
  <si>
    <t>HARBOR OPERADORA PORTUARIA LTDA</t>
  </si>
  <si>
    <t>L. V. OPERADORA DE VIAGENS E TURISMO LTDA</t>
  </si>
  <si>
    <t>NF205960</t>
  </si>
  <si>
    <t>NF206013</t>
  </si>
  <si>
    <t>NF206315</t>
  </si>
  <si>
    <t>NF218360</t>
  </si>
  <si>
    <t>NF218660</t>
  </si>
  <si>
    <t>NF218659</t>
  </si>
  <si>
    <t>NF222646</t>
  </si>
  <si>
    <t>NF222936</t>
  </si>
  <si>
    <t>NF223829</t>
  </si>
  <si>
    <t>NF226284</t>
  </si>
  <si>
    <t>NF228392</t>
  </si>
  <si>
    <t>NF232850</t>
  </si>
  <si>
    <t>NF237454</t>
  </si>
  <si>
    <t>NF242069</t>
  </si>
  <si>
    <t>NF243414</t>
  </si>
  <si>
    <t>NFS-e 51229</t>
  </si>
  <si>
    <t>NF64</t>
  </si>
  <si>
    <t>NFS- e 21188</t>
  </si>
  <si>
    <t>NF1467</t>
  </si>
  <si>
    <t>NF24528 (C. CREDITO)</t>
  </si>
  <si>
    <t>NF168453 (C. CREDITO)</t>
  </si>
  <si>
    <t>NF98 (C. CREDITO)</t>
  </si>
  <si>
    <t>NF267422</t>
  </si>
  <si>
    <t>NF361 (C. CREDITO)</t>
  </si>
  <si>
    <t>NFS-E 90753 (C. CREDITO)</t>
  </si>
  <si>
    <t>NF384437 (C.  CREDITO)</t>
  </si>
  <si>
    <t>NF120 (C. CREDITO)</t>
  </si>
  <si>
    <t>NF1623 (C. CREDITO)</t>
  </si>
  <si>
    <t>NF274982 (C. CREDITO)</t>
  </si>
  <si>
    <t>NF1732 (C. CREDITO)</t>
  </si>
  <si>
    <t>NF16204 (C. CREDITO)</t>
  </si>
  <si>
    <t>S/ NF - C.CREDITO APOENA ITAU</t>
  </si>
  <si>
    <t>S/ NF - C.CREDITO LA9570789IVEC</t>
  </si>
  <si>
    <t>S/ NF - C.Credito JYZXJPEREIRA</t>
  </si>
  <si>
    <t>NF272418 (C. CREDITO)</t>
  </si>
  <si>
    <t>NF32868/001 (C. CREDITO)</t>
  </si>
  <si>
    <t>NF1420 (C. CREDITO)</t>
  </si>
  <si>
    <t>S/ NF - C.CREDITO FQM6VBBRITO</t>
  </si>
  <si>
    <t>S/ NF - C.CREDITO FQM6VB</t>
  </si>
  <si>
    <t>S/ NF - C.CREDITO NJND5T</t>
  </si>
  <si>
    <t>ENCARGOS ITAU</t>
  </si>
  <si>
    <t>NFC-e 48185 (C. CREDITO)</t>
  </si>
  <si>
    <t>NFS-e 38120 (C. CREDITO)</t>
  </si>
  <si>
    <t>NFS- e 111606 (C. CREDITO)</t>
  </si>
  <si>
    <t>NFC-e 56251 (C. CREDITO)</t>
  </si>
  <si>
    <t>S/ NF - C.CREDITO 211473</t>
  </si>
  <si>
    <t>NFC-e 82822 (C. CREDITO)</t>
  </si>
  <si>
    <t>NFS-e 11225 (C. CREDITO)</t>
  </si>
  <si>
    <t>NFC-e 17219 (C. CREDITO)</t>
  </si>
  <si>
    <t>S/ NF - C.CREDITO 252954</t>
  </si>
  <si>
    <t>NFS - e 1967</t>
  </si>
  <si>
    <t>S/ NF - C.CREDITO CJJ7RGPEREIRA</t>
  </si>
  <si>
    <t>S/ NF - C.CREDITO YHTYPPPEREIRA</t>
  </si>
  <si>
    <t>DL - 11/2023</t>
  </si>
  <si>
    <t>AFRMM - OS 679 (MV SAN ARTEMISSIO)</t>
  </si>
  <si>
    <t>ENCARGOS FATURA</t>
  </si>
  <si>
    <t>NFS-e - 248750</t>
  </si>
  <si>
    <t>NF 1597/001</t>
  </si>
  <si>
    <t>FAT -190740</t>
  </si>
  <si>
    <t>NFS-e 1084 (MV IONIC KALLIRHOE)</t>
  </si>
  <si>
    <t>FAT - 9755</t>
  </si>
  <si>
    <t>NFS- e 15247</t>
  </si>
  <si>
    <t>NFS-e 15248</t>
  </si>
  <si>
    <t>NFS-e 15249</t>
  </si>
  <si>
    <t>NFS-e 98978</t>
  </si>
  <si>
    <t>EMPRESTIMO MUTUO</t>
  </si>
  <si>
    <t>NFS- e 628</t>
  </si>
  <si>
    <t>NFS- e - 629</t>
  </si>
  <si>
    <t>NFS- e - 630</t>
  </si>
  <si>
    <t>NFS- e -1356674 (MV CAP SAN ARTEMISSIO)</t>
  </si>
  <si>
    <t>FAT - 9756</t>
  </si>
  <si>
    <t>NFS-e - 8013</t>
  </si>
  <si>
    <t>NFS-e 140</t>
  </si>
  <si>
    <t>NFS-e 2880</t>
  </si>
  <si>
    <t>NFS- e 4286</t>
  </si>
  <si>
    <t>NFS-e 138</t>
  </si>
  <si>
    <t>NFS- e 1366 (MV PETROS S)</t>
  </si>
  <si>
    <t>NFS - e 10337 ( MV IRAKLIS)</t>
  </si>
  <si>
    <t>REATIVACAO - PLANTEFERTIL</t>
  </si>
  <si>
    <t>ICMS IMPORT (MV CAP SAN ARTEMISSIO )</t>
  </si>
  <si>
    <t>SISCOMEX - OS 679 (MV CAP SAN ARTEMISSIO)</t>
  </si>
  <si>
    <t>DEV. FINAN. -  ORC. 00002642</t>
  </si>
  <si>
    <t>NFS-e 386</t>
  </si>
  <si>
    <t>NF 15624/001</t>
  </si>
  <si>
    <t>NF24528 (C. CREDITO) - DESPESAS COM ABASTECIMENTO_C. CREDITO APOENA</t>
  </si>
  <si>
    <t>NF168453 (C. CREDITO) - DESPESAS COM COMPRAS DO MES MERCADO ESCRITORIO_C. CREDITO LETICIA ITAU</t>
  </si>
  <si>
    <t>NF98 (C. CREDITO) - DESPESAS COM UTENSILIOS PARA ESCRITORIO_C. CREDITO LETICIA ITAU</t>
  </si>
  <si>
    <t>PAGAMENTO C. CREDITO LUCIANO ITAU - FORNECEDOR AUTO POSTO ANCA - DESPESAS COM ABASTECIMENTO SEM NOTA FISCAL</t>
  </si>
  <si>
    <t>PAGAMENTO C. CREDITO LUCIANO ITAU - FORNECEDOR TORK OIL MOD - CT - DESPESAS COM MANUTENCAO VEICULO HILLUX LUCIANO - SEM NF</t>
  </si>
  <si>
    <t>PAGAMENTO DESPESA LUCIANO C. CREDITO ITAU - FORNECEDOR B. PRODUCOES CT VENTO CAMPO GRANDE - DESPESA SEM NF</t>
  </si>
  <si>
    <t>NF361 (C. CREDITO) COMPRA DE 15 GALOES DE AGUA MINERAL PARA ESCRITORIO MATRIZ/MT</t>
  </si>
  <si>
    <t>NFS-E 90753 (C. CREDITO) - DESPESAS COM HOSPEDAGEM</t>
  </si>
  <si>
    <t>NF384437 (C.  CREDITO) COMPRA DE ALMOFADAS P/ SALA DE DESCANSO / PRATOS / COPOS / TAPETES - C. CREDITO PEDRO ITAU</t>
  </si>
  <si>
    <t>NF120 - DESPESAS COM ALIMENTACAO VIAGEM - APOENA C. CREDITO ITAU</t>
  </si>
  <si>
    <t>NF1623 (C. CREDITO) - DESPESAS COM REFEICAO ESCRITORIO_C. CREDITO LETICIA ITAU</t>
  </si>
  <si>
    <t>NF274982 (C. CREDITO) - BAIXA SOBRE PAGAMENTO C. CREDITO LUCIANO ITAU SEM NF - FORNECEDOR B. PRODUCOES CT - VENTO CAMPO GRANDE</t>
  </si>
  <si>
    <t>NF1732 (C. CREDITO) - DESPESAS COM ABASTECIMENTO VIAGENS - LUCIANO C. CREDITO ITAU</t>
  </si>
  <si>
    <t>NF16204 (C. CREDITO) - DESPESAS COM ABASTECIMENTO VIAGEM - C. CREDITO APOENA ITAU</t>
  </si>
  <si>
    <t>S/ NF - C.CREDITO APOENA ITAU - FORNECEDOR RESTAURANTE E PEIXARIA CUIABA - DESPESAS ALIMENTACAO VIAGEM_C. CREDITO APOENA ITAU</t>
  </si>
  <si>
    <t>S/ NF - C.CREDITO LA9570789IVEC - FORNECEDOR LATAM LINHAS AEREAS - DESPESAS COM PASSAGENS AEREAS LUCIANO PEREIRA EM 24/10/2023 - CAMPO GRANDE X SAO PAULO IDA E VOLTA</t>
  </si>
  <si>
    <t>DESPESAS COM PASSAGEN AEREAS - FORNECEDOR AZUL LINHAS AEREAS - CURITIBA X CAMPO GRANDE</t>
  </si>
  <si>
    <t>NF272418 (C. CREDITO) - BAIXA EM DESPESA SEM NF C. CREDITO LUCIANO - FORNECEDOR B. PRODUCOES - CT VENTO CAMPO GRANDE</t>
  </si>
  <si>
    <t>NF32868/001 -  DESPESAS COM COMPRA DE 04 PNEUS CARRO LUCIANO HILLUX - C. CREDITO LUCIANO ITAU</t>
  </si>
  <si>
    <t>NF1420 (C. CREDITO) - DESPESAS COM MATERIAIS PARA UTENSILIOS COZINHA PARA ESCRITORIO MATRIZ/MT</t>
  </si>
  <si>
    <t>S/ NF - C.CREDITO FQM6VBBRITO - FORNECEDOR AZUL LINHAS AEREAS_ PASSAGEIRO APOENA BRITO RESERVA FQM6VB - CUIABA X CURITIBA- COMPRA DE ASSENTO.- 24/10/2023 - C. CREDITO ITAU APOENA</t>
  </si>
  <si>
    <t>S/ NF - C.CREDITO FQM6VB - FORNECEDOR AZUL LINHAS AEREAS - DESPESAS COM PASSAGENS AEREAS APOENA BRITO - 24/10/2023 CURITIBA X CUIABA IDA E VOLTA_C. CREDITO LETICIA ITAU</t>
  </si>
  <si>
    <t>S/ NF - C.CREDITO NJND5T - FORNECEDOR AZUL LINHAS AEREAS - DESPESAS COM PASSAGENS FLAVIA BRITO - 25/10/2023 CUIABA X CURITIBA IDA E VOLTA - CONGRESSO_C. CREDITO LETICIA ITAU</t>
  </si>
  <si>
    <t>ENCARGOS ITAU - ENCARGO DE ATRASO PAGAMENTO C. CREDITO</t>
  </si>
  <si>
    <t>NFC-E 48185 (C. CREDITO) - DESPESAS COM AGUA MINERAL DIRETORIA AGUA C/ E SEM GAS.</t>
  </si>
  <si>
    <t>NFS-E 38120 (C. CREDITO) - DESPESA COM MAO DE OBRA MANUTENCAO DE VEICULO - COMPRA DE PNEUS - HILLUX REB3I62</t>
  </si>
  <si>
    <t>NFS- E 111606 (C. CREDITO) - DESPESAS COM HOSPEDAGEM LUCIANO PERIODO 27/09 A 28/08/2023 - C. CREDITO ITAU LUCIANO.</t>
  </si>
  <si>
    <t>NFC-E 56251 (C. CREDITO) - DESPESAS COM MATERIAL DE USO E CONSUMO - UTENSILIOS PARA COZINHA ESCRITORIO - C. CREDITO LETICIA ITAU</t>
  </si>
  <si>
    <t>S/ NF - C.CREDITO 211473 - FORNECEDOR SHOPPING ESTACAO CUIABA_ DESPESAS COM ESTACIONAMENTO_C. CREDITO LETICIA ITAU</t>
  </si>
  <si>
    <t>NFC-E 82822 (C. CREDITO) - DESPESAS COM MATERIAL DE USO E CONSUMO-UTENSILIOS PARA COZINHA ESCRITORIO - C. CREDITO LETICIA ITAU</t>
  </si>
  <si>
    <t>NFS-E 11225 (C. CREDITO) - DESPESAS COM IMPRESSOES PARA APOENA - C. CREDITO PEDRO ITAU</t>
  </si>
  <si>
    <t>NFC-E 17219 (C. CREDITO) - DESPESAS COM LANCHE DO ANIVERSARIANTE DO MES - PANIFICADORA VIENA- C. CREDITO PEDRO ITAU</t>
  </si>
  <si>
    <t>ENCARGOS DE ATRASO</t>
  </si>
  <si>
    <t>S/ NF - C.CREDITO 252954 - FORNECEDOR SHOPPING ESTACAO CUIABA- DESPESA COM ESTACIONAMENTO _C. CREDITO LETICIA ITAU</t>
  </si>
  <si>
    <t>NFS-E 1968 - EXP GRANEL OUT23: 180,15 TONS X R$22,00</t>
  </si>
  <si>
    <t>NFS - E 1967 - ARMAZENAGEM OUT23: 231 TONS X R$22,00</t>
  </si>
  <si>
    <t>DESPESAS COM PASSAGENS - FORNECEDOR AZUL LINHAS AEREAS - COMPRA SEM NF</t>
  </si>
  <si>
    <t>DESPESAS COM PASSAGENS - FORNECEDOR AZUL LINHAS AEREAS - DESPESAS SEM NF - 26/09/2023</t>
  </si>
  <si>
    <t>DL - 11/2023 - DISTRIBUICAO DE LUCROS APOENA</t>
  </si>
  <si>
    <t>ENCARGOS DESTA FATURA</t>
  </si>
  <si>
    <t>AFRMM - OS 679 (MV SAN ARTEMISSIO) - PC 353 - BL 230015041 - DI 232208520-0 - PROTOCOLO 2301454448</t>
  </si>
  <si>
    <t>ENCARGOS DESTA FATURA  74,44 + 2,77</t>
  </si>
  <si>
    <t>DESPESAS COM FESTA DE ANIVERSARIANTE DO MES - COMPRA DO BOLO - FORNECEDOR ROSILENE GONCALVES</t>
  </si>
  <si>
    <t>NFS-E - 248750 - PLANO CONTROLE MENSAL SISTEMA DE NOTAS DE SERVICO / XML - COMP.: 10/2023</t>
  </si>
  <si>
    <t>NF 1597/001 - DESPESAS COM LACRE DE SEGURANCA EMBALAGENS</t>
  </si>
  <si>
    <t>FATURA 190740 + CT-ES 61342, 61344, 61351, 61365, 61366, 61367, 61373, 61372, 61381, 61387, 61407, 61386, 61554, 61618 - R$164.790,44 - GO - 2479 SAGRA COOPERATIVA AGROINDUSTRIAL DOS PRODUTORES RURAIS DO SUDOESTE GOIANO COMIGO</t>
  </si>
  <si>
    <t>NFS-E 1084 (MV IONIC KALLIRHOE) - MOVIMENTACAO: 29/10/2023 A 30/10/2023 - NAVIO: IONIC KALLIRHOE - PRODUTO: SAM - PEDIDO: 278 - TONS: 2.908,58 - TARIFA: R$ 28,78</t>
  </si>
  <si>
    <t>FATURA 9755 + CT-ES 22088, 22086, 22089, 22087 - R$5.880,00 - MT - 2510 KCL ALEXANDRE AUGUSTIN E OUTRO FAZENDA PONTALZINHO - 2512 KCL ALEXANDRE AUGUSTIN E OUTRO EM RECUPERACAO JUDICIAL FAZENDA TORRE V VI VII - 2513 KCL ALEXANDRE AUGUSTIN E OUTRO FAZENDA PONTALZINHO - 2629 KCL ALEXANDRE AUGUSTIN E OUTRO FAZENDA PONTALZINHO</t>
  </si>
  <si>
    <t>DL - 11/2023 - DISTRIBUICAO DE LUCROS LUCIANO</t>
  </si>
  <si>
    <t>EMPRESTIMO POR MUTUO PARA DEVOLUCAO EM 30/12/2023</t>
  </si>
  <si>
    <t>NFS- E 628 - ARMAZENAGEM DE 24.08 A 23.09.23: 173,685 TONS X R$22,00 = R$3.821,07 - VCTO 091123 (3 CARGAS QUE FORAM RECUSADAS PELA COMIGO DEVIDO AO PO)</t>
  </si>
  <si>
    <t>NFS- E - 629 - INDUSTRIALIZACAO - GRANEL FORMULADO: 173,685 TONS X R$73,00 = R$12679,01 - VCTO 091123 (3 CARGAS QUE FORAM RECUSADAS PELA COMIGO DEVIDO AO PO)</t>
  </si>
  <si>
    <t>NFS- E - 630 - PENEIRAMENTO: 173,685 TONS X R$20,00 = R$3.473,70 - VCTO 091123 (3 CARGAS QUE FORAM RECUSADAS PELA COMIGO DEVIDO AO PO)</t>
  </si>
  <si>
    <t>NFS- E -1356674 - INSPECAO NAO INVASIVA (R$893,210/UNID.)/ MOVIMENTACAO (R$588,930/UNID.) / PESAGEM (R$157,300/UNID.) - 07 CONTAINERS</t>
  </si>
  <si>
    <t>FATURA 9756 + CT-ES 22057, 22108, 22118, 22121, 22056, 22109 - R$37.292,22 - MTT - 2660 SAGRA GUSTAVO VIGANO PICCOLI FAZENDA RODEIO - 2193 SAGRA GUSTAVO VIGANO PICCOLI FAZENDA PLUMA</t>
  </si>
  <si>
    <t>NFS-E - 013 -  SERV. PRESTADOS EM 10/2023 - PRESTACAO DE SERVICO: DIGITALIZACAO DE IMAGENS, ESCANEAR E ENVIAR DOC. PO RE-MAIL</t>
  </si>
  <si>
    <t>NFS-E 140 - REFERENTE: ATENDIMENTOS E HANGARAGEM PT-VNZ - COMP.: 10/2023</t>
  </si>
  <si>
    <t>NFS-E 2880  - DESPESA HONORARIO CONTABIL - FILIAL SANTAREM/PA</t>
  </si>
  <si>
    <t>NFS- E 4286 - DESPESAS COM AERONAVE - TARIFA DE POUSO 20/09/2023 _ 28/09/2023 - AERONAVE PTVNZ</t>
  </si>
  <si>
    <t>FECHAMENTO DE ARMAZENAGEM E PRESTACAO DE SERVICO - PERIODO DE 01-10-2023 A 31-10-2023</t>
  </si>
  <si>
    <t>NFS- E 1366 (MV PETROS S) - ENVASE DE 37,000TONS NO PERIODO 16/10 A 31/10/2023, PRODUTO KCL NO M/V PETROS S</t>
  </si>
  <si>
    <t>NFS - E 10337 ( MV IRAKLIS) - ENVASES - BIG BAG - PRODUTO KCL VERMELHO - VALOR UN: R$ 43,00 - PORTO: PORTO PUBLICO DE SAO FRANCISCO DO SUL -DT. ATRACACAO: 22/01/2023 - D.I.: 2301216488 - PERIODO DE ARMAZENAGEM: DE 26/10/2023 ATE 01/11/2023 - NAVIO:IRAKLIS -</t>
  </si>
  <si>
    <t>REATIVACAO - PLANTEFERTIL - BOLETO RUHLING REATIVACAO CNPJ PLANTEFERTIL</t>
  </si>
  <si>
    <t>GNRE - PC 353 - ICMS IMPORTACAO (MV CAP SAN ARTEMISSIO ).</t>
  </si>
  <si>
    <t>SISCOMEX - OS 679 (MV CAP SAN ARTEMISSIO) - BL 230015041 - PC 353</t>
  </si>
  <si>
    <t>REFERENTE A REEMBOLSO COM DESPESAS DE TAXI EM VIAGEM IDA E VOLTA AEROPORTO - EM LUCAS DO RIO VERDE APOENA</t>
  </si>
  <si>
    <t>REFERENTE A DEVOLUCAO FINANCEIRA PED. 2642 - CARREGADO A MENOR 2,360/TONS</t>
  </si>
  <si>
    <t>NFS-E 386  - CONTRATO SISTEMA DATA BUILDER</t>
  </si>
  <si>
    <t>NF 15624/001 - DESPESA COM ABASTECIMENTO AERONAVE</t>
  </si>
  <si>
    <t>JUROS PASSIVOS</t>
  </si>
  <si>
    <t>RESSARCIMENTO DE DESPESAS PARA OS SOCIOS APOENA_R$ 3.123,73 E LUCIANO_R$ 3.123,73 (50%), NOTAS EMITIDAS EM NOME DA EMPRESA SEM VINCULO FINANCEIRO</t>
  </si>
  <si>
    <t>FAT - 18535</t>
  </si>
  <si>
    <t>FAT - 1160925</t>
  </si>
  <si>
    <t>FAT - 1160923</t>
  </si>
  <si>
    <t>NFS-e 425 (MV CL CHANGSHA)</t>
  </si>
  <si>
    <t>NFS-e 426 (MV CL CHANGSHA)</t>
  </si>
  <si>
    <t>MODDUS SOLUCOES AMBIENTAIS EIRELI</t>
  </si>
  <si>
    <t>NFS-e - 553</t>
  </si>
  <si>
    <t>S/ NF - C.CREDITO 01112023</t>
  </si>
  <si>
    <t>LAUDO ARQUEACAO (MV IONIC KALLIRHOE)</t>
  </si>
  <si>
    <t>ICMS IMPORT - (MV TAI KNOWLEDGE)</t>
  </si>
  <si>
    <t>S/ NF - 13112023</t>
  </si>
  <si>
    <t>APOLICE N. 841443 - PLANO DE SAUDE - COMP.: 11/2023</t>
  </si>
  <si>
    <t>FATURA - 18535 - LOCACAO IMPRESSORA TERMINA, PERIODO: 02/10 A 02/11/2023</t>
  </si>
  <si>
    <t>FATURA 160325 + CT-ES 59, 61 - R$5.500,00 - MT - 2511 KCL ALEXANDRE AUGUSTIN E OUTRO EM RECUPERACAO JUDICIAL FAZENDA TORRE V VI VII - 2512 KCL ALEXANDRE AUGUSTIN E OUTRO EM RECUPERACAO JUDICIAL FAZENDA TORRE V VI VII</t>
  </si>
  <si>
    <t>FATURA 160323 + CT-ES 838, 839 - R$22.500,00 - MT - 2511 KCL ALEXANDRE AUGUSTIN E OUTRO EM RECUPERACAO JUDICIAL FAZENDA TORRE V VI VII - 2512 KCL ALEXANDRE AUGUSTIN E OUTRO EM RECUPERACAO JUDICIAL FAZENDA TORRE V VI VII</t>
  </si>
  <si>
    <t>NFS-E 425 (MV CL CHANGSHA) - NOTA DE FECHAMENTO (ADIANTAMENTO 069/2023 REALIZADO 26/09/2023 - R$ 91.250,00 - SERVICO DE OPERACAO DE DESCARGA (BARCAÇA X TERMINAL) DE 5.155,940 TONS DE FERTILIZANTES EM ITAITUBA/PA - MV CL CHANGSHA</t>
  </si>
  <si>
    <t>NFS-E 426 (MV CL CHANGSHA) - NOTA DE FECHAMENTO (ADIANTAMENTO 070/2023 PAGO 26/09/2023) - PERIODO DE ARMAZENAGEM DE 23/10/2023 A 21/11/2023 DE 5.155,940 TONS DE FERTILIZANTES EM ITAITUBA/PA</t>
  </si>
  <si>
    <t>NFS-E - 553 - SERVICO DE DESRATIZACAO E CONTROLE DE PRAGAS URBANAS.</t>
  </si>
  <si>
    <t>DESPESAS COM ABASTECIMENTO DE AERONAVE PT -VNZ EM RONDONOPOLIS - MARCIO HENRIQUE LOURENCO DOS SANTOS</t>
  </si>
  <si>
    <t>LAUDO ARQUEAÇÃO NAVIO IONIC KALLIRHOE - SAT 1016/23 BL Nº IKTJLG04-06 - PERITO PAULO DE LUCCA</t>
  </si>
  <si>
    <t>GNRE - ICMS DE IMPORTACAO PC 354 - NAVIO TAI KNOWLEDGE</t>
  </si>
  <si>
    <t>SOLICITACAO MICHELE PARA COMPRA DE ASSENTO DE VOO PARA O LUCIANO</t>
  </si>
  <si>
    <t>PAGAMENTO HORAS DE VOO (2.7HS) - PILOTO LEONARDO ANDRE MERCHIORI</t>
  </si>
  <si>
    <t>A VENDER</t>
  </si>
  <si>
    <t>REAIS</t>
  </si>
  <si>
    <t>PED 2.565 - ADUMAT ADUBOS E FERTILIZANTES MATO GROSSO LTDA EPP
PED 2.630 - ALEXANDRE AUGUSTIN
PED 2.629 - ALEXANDRE AUGUSTIN E OUTRO
PED 2.570 - COPASUL COOPERATIVA AGRICOLA SUL MATOGROSSENSE
PED 2.681 - HENRIQUE KESSLER
PED 2.333 - MOACIR ANTONIO PICININ
PED 2.658 - MOACIR ANTONIO PICININ
PED 2.334 - VALDIR LUIZ PICININ
PED 2.431 - VALDIR ROQUE JACOBOWSKI E OUTROS
PED 2.443 - VALDIR ROQUE JACOBOWSKI E OUTROS</t>
  </si>
  <si>
    <t>NFS-e - 74</t>
  </si>
  <si>
    <t>NFS-E - 74  - SERVICO DE APOIO</t>
  </si>
  <si>
    <t>PAGAMENTO REF. NF COMPLEMENTAR 17128</t>
  </si>
  <si>
    <t>AFRMM</t>
  </si>
  <si>
    <t>AFRMM - DI 2301443034 - CE MERCANTE 022305236529113</t>
  </si>
  <si>
    <t>DATA EMISSÃO</t>
  </si>
  <si>
    <t>PED 2.649 - GUSTAVO VIGANO PICCOLI
PED 2.688 - ANDRÉ TRIPOLONI</t>
  </si>
  <si>
    <t>AFRMM - OS 846 (MV TAI KNOWLEDGE)</t>
  </si>
  <si>
    <t>SISCOMEX - OS 846 (MV TAI KNOWLEDGE)</t>
  </si>
  <si>
    <t>NFS-e - 981</t>
  </si>
  <si>
    <t>AFRMM - OS 846 (MV TAI KNOWLEDGE) - DI 232228957-3- PROTOCOLO 3144520979 - PC 354</t>
  </si>
  <si>
    <t>SISCOMEX IMPORTACAO - OS 846 (MV TAI KNOWLEDGE)</t>
  </si>
  <si>
    <t>NFS-E - 981 - INSPECAO DE 50 HORAS; SUBSTITUICAO DO CABO DO COMPENSADOR; AJUSTAGEM GALONAGEM; AJUSTEPORTA; INSTALACAO DE CARENAGEM DO CINTO; REPOSICAO DE FLUIDO HIDRAULICO; POLIMENTO LENTEFAROL ASA; AERONAVE PTVNZ OS.0151/SOL/2023</t>
  </si>
  <si>
    <t>NF 47775/001</t>
  </si>
  <si>
    <t>ZPORT AGENCIA MARITIMA LTDA</t>
  </si>
  <si>
    <t>NFS-e - 122 (MV TAI KNIGHTHOOD)</t>
  </si>
  <si>
    <t>D. PARIS &amp; DELLA VALENTINA LTDA</t>
  </si>
  <si>
    <t>NFS-e - 40</t>
  </si>
  <si>
    <t>CT - E -1248133 - PED. MIC 278</t>
  </si>
  <si>
    <t>FAT - 1839772</t>
  </si>
  <si>
    <t>DARF IRRF - 1708 10/2023</t>
  </si>
  <si>
    <t>NF 47800/001</t>
  </si>
  <si>
    <t>NFS-e 665</t>
  </si>
  <si>
    <t>NFS- e 5381 (MV IONIC KALLIRHOE)</t>
  </si>
  <si>
    <t>FAT - 31251</t>
  </si>
  <si>
    <t>FAT - 31252</t>
  </si>
  <si>
    <t>FAT - 31253</t>
  </si>
  <si>
    <t>FAT - 31254</t>
  </si>
  <si>
    <t>FAT - 190787</t>
  </si>
  <si>
    <t>PLANTE FERTIL</t>
  </si>
  <si>
    <t>FAT - 9821</t>
  </si>
  <si>
    <t>FAT - 9823</t>
  </si>
  <si>
    <t>FAT - 9822</t>
  </si>
  <si>
    <t>SISCOMEX TARIFA</t>
  </si>
  <si>
    <t>MULTA - ANTT 2020</t>
  </si>
  <si>
    <t>FAT - 9824</t>
  </si>
  <si>
    <t>AFRMM - OS 869 (MV COMMON SPIRIT)</t>
  </si>
  <si>
    <t>NFS-e - 10144</t>
  </si>
  <si>
    <t>NFS- e - 34</t>
  </si>
  <si>
    <t>S/ NF - 17112023</t>
  </si>
  <si>
    <t>DEV. FINAN. -  ORC. 00002629</t>
  </si>
  <si>
    <t>ICMS DIFAL NORMAL - 10/2023</t>
  </si>
  <si>
    <t>APOLICE N. 2201057215 (MV KNIGHTHOOD)</t>
  </si>
  <si>
    <t>APOLICE N. 2201057215 (MV CAP SAN ARTEMISSIO)</t>
  </si>
  <si>
    <t>APOLICE N. 2201057215 (MV IONIC KALLIRHOE)</t>
  </si>
  <si>
    <t>APOLICE N. 2201057215 (MV TAI KNOWLEDGE)</t>
  </si>
  <si>
    <t>APOLICE N. 2201057215 (MV KEN MOONYS)</t>
  </si>
  <si>
    <t>APOLICE N. 2201057215 (MV VENTURE)</t>
  </si>
  <si>
    <t>ICMS IMPORT (MV COMMON SPIRIT)</t>
  </si>
  <si>
    <t>389/10021</t>
  </si>
  <si>
    <t>AFRMM - OS 920</t>
  </si>
  <si>
    <t>AFRMM - OS 919</t>
  </si>
  <si>
    <t>AFRMM - OS 918 (MV DELIGHT DIVA)</t>
  </si>
  <si>
    <t>S/ NF - 20112023</t>
  </si>
  <si>
    <t>RESSARCIMENTO PIS/COFINS</t>
  </si>
  <si>
    <t>NF 47775/001 - DESPESAS COM COMBUSTIVEL AERONAVE</t>
  </si>
  <si>
    <t>TARIFA BANCARIA CESTA EMPRESARIAL</t>
  </si>
  <si>
    <t>MULTA -PLACA RWB3I62 - MULTA RENAINF LUCIANO EXCESSO DE VELOCIDADE</t>
  </si>
  <si>
    <t>NFS-E - 122 (MV TAI KNIGHTHOOD) - TAXA DE LIBERACAO DE BL - MV - TAI KNIGHTHOOD - BL TKJT112 - OS 689</t>
  </si>
  <si>
    <t>NFS-E - 40 - DESPESAS COM COMISSAO DANIEL</t>
  </si>
  <si>
    <t>TRANSPORTE FERROVIA DE SANTOS PARA RONDONÓPOLIS (ONNO) R$ 220,00 POR TONELADA - CTE 1248133</t>
  </si>
  <si>
    <t>REF. CONTA DE TELEFONE NUM. 065-33643048 - NF 2920250 - N. FATURA 1761236445-0 - COMP. 11/2023</t>
  </si>
  <si>
    <t>? FATURA 1839772 + CT-ES 579112, 580748, 580510, 580567 ? R$8.806,20 ? GO - 2491 KCL COOPERATIVA AGROINDUSTRIAL DOS PRODUTORES RURAIS DO SUDOESTE GOIANO COMIGO</t>
  </si>
  <si>
    <t>DARF IRRF - 1708 10/2023 - IRRF - REMUNER SERV PRESTADOS POR PJ</t>
  </si>
  <si>
    <t>NF 47800/001 - DESPESAS COM ABASTECIMENTO AERONAVE</t>
  </si>
  <si>
    <t>REF. UC 6/2680447-6 - CONTA ENERGIA ESCRITORIO CUIABA - SALA 05 - NF 7771644 / MATRICULA 2680447-2023-10-5</t>
  </si>
  <si>
    <t>REF. UC 6/3168758-5 - CONTA ENERGIA ESCRITORIO CUIABA - BARRACAO QD 02 LT10-SITIO RECREIO - NF 7861888 - MATRICULA 3168758-2023-10-4</t>
  </si>
  <si>
    <t>REF. UC 6/2744277-1 - CONTA ENERGIA ESCRITORIO CUIABA - SALA 06 - NF 7771711 / MATRICULA 2744277-2023-10-0</t>
  </si>
  <si>
    <t>NFS-E 665 - ANALISES QUIMICAS LABORATORIAIS</t>
  </si>
  <si>
    <t>NFS- E 5381 (MV IONIC KALLIRHOE) - NOSSA PRESTACAO DE SERVICOS DE MOVIMENTACAO DE PRODUTO PARA OPERACAO PORTUARIA NO TERMINAL MARITIMO DO GUARUJA.CUSTO POR TONELADA: R$ 45,33 - NAVIO: IONIC KALLIRHOE - BL: IKTJLG04-06</t>
  </si>
  <si>
    <t>FATURA 31251 + CT-ES 320282, 319478, 319496, 319478, 319922, 320056, 320056, 320371 - R$65.432,80 - MT - 2511 KCL ALEXANDRE AUGUSTIN E OUTRO EM RECUPERACAO JUDICIAL FAZENDA TORRE V VI VII -2561 MAP 11-52 RODOLFO OUVERNEY ROCCO FAZENDA REDENTORA -2630 KCL ALEXANDRE AUGUSTIN FAZENDA TATIANE - 2633 MAP 11-52 RODOLFO OUVERNEY ROCCO FAZENDA REDENTORA -2635 UREIA GLOBAL AGRICOLA LTDA - 2642 KCL ADUMAT ADUBOS E FERTILIZANTES MATO GROSSO LTDA EPP -2643 KCL ADAIR VENDRUSCOLO E OUTROS FAZENDA RECANTO</t>
  </si>
  <si>
    <t>FATURA 31252 + CT-ES 320474, 320366 - R$18.510,00 - MTT - 2493 MAP PURIFICADO NUTRIVERDE -2648 KCL CARINA NEVES GUIMARAES E OUTROS FAZENDA SANTA LUZIA</t>
  </si>
  <si>
    <t>FATURA 31253 + CT-ES 2951, 2940, 2947, 2943, 2944 - R$33.675,60 - MT - 2511 KCL ALEXANDRE AUGUSTIN E OUTRO EM RECUPERACAO JUDICIAL FAZENDA TORRE V VI VII - 2635 UREIA GLOBAL AGRICOLA LTDA -_x000D_
2642 KCL ADUMAT ADUBOS E FERTILIZANTES MATO GROSSO LTDA EPP - 2643 KCL ADAIR VENDRUSCOLO E OUTROS FAZENDA RECANTO</t>
  </si>
  <si>
    <t>FATURA 31254 + CT-ES 2950, 2954 - R$12.180,00 - MTT - 2493 MAP PURIFICADO NUTRIVERDE - 2648 KCL CARINA NEVES GUIMARAES E OUTROS FAZENDA SANTA LUZIA</t>
  </si>
  <si>
    <t>FATURA 190787 + CT-ES 61406, 61648 - R$21.533,72 - GO - 2479 SAGRA COOPERATIVA AGROINDUSTRIAL DOS PRODUTORES RURAIS DO SUDOESTE GOIANO COMIGO -2640 SAGRACOOPERATIVA AGROINDUSTRIAL DOS PRODUTORES RURAIS DO SUDOESTE GOIANO COMIGO</t>
  </si>
  <si>
    <t>BOLETO HONORARIOS CONTABILIDADE RUHLING - BAIXA EMPRESA PLANTEFERTIL</t>
  </si>
  <si>
    <t>FATURA 9821 + CT-ES 1339, 1344, 1348, 1349, 1338, 1346 - R$54.856,00 - MT - 2653 00-21-00 GUSTAVO VIGANO PICCOLI FAZENDA RODEIO</t>
  </si>
  <si>
    <t>FATURA 9823 + CT-ES 22260, 22204, 22151, 22211, 22210, 22173, 22219, 22190, 22127, 22184, 22199, 22129, 22130, 22163, 22162, 22153, 22247, 22198, 22185, 22213, 22208, 22152, 22164, 22249, 22201, 22135, 22132, 22133, 22126, 22212, 22136, 22134, 22224, 22174 - R$211.295,00 - MTT - 2660 SAGRA GUSTAVO VIGANO PICCOLI FAZENDA RODEIO - 2193 SAGRA GUSTAVO VIGANO PICCOLI FAZENDA PLUMA -2659 SAGRA ADAIR VENDRUSCOLO E OUTROS FAZENDA RECANTO - 2657 SAGRA ADAIR VENDRUSCOLO FAZENDA RIO AZUL _x000D_
2247 SAGRA ADAIR VENDRUSCOLO FAZENDA SAO VICENTE</t>
  </si>
  <si>
    <t>FATURA 9822 + CT-ES 22229, 22182, 22178, 22225, 22232, 22259, 22183, 22197, 22261, 22171, 22193, 22252, 22226, 22180, 22196, 22194, 22203, 22188, 22202, 22179, 22264, 22242, 22181, 22234, 22231, 22246 -R$145.966,00 - MT -  2653 00-21-00 GUSTAVO VIGANO PICCOLI FAZENDA RODEIO</t>
  </si>
  <si>
    <t>DISTRIBUICAO DE LUCROS - SOCIOS REFERENTE A COMISSAO DE VENDAS HELTON/MT</t>
  </si>
  <si>
    <t>DISTRIBUICAO DE LUCROS - SOCIOS - REFERENTE A COMISSAO DE VENDAS DO HELTON</t>
  </si>
  <si>
    <t>MULTA POR MULTA EXCESSO DE PESO</t>
  </si>
  <si>
    <t>FATURA 9824 + CT-ES 12753, 12762, 12764, 12739, 12736, 12756, 12735, 12746, 12743, 12738, 12737, 12761, 12757, 12740, 12763 - R$123.000,00 - MTT - 2192 SAGRA LUIMAR LUIZ GEMI FAZENDA SANTO ANTONIO -2247 SAGRA ADAIR VENDRUSCOLO FAZENDA SAO VICENTE</t>
  </si>
  <si>
    <t>AFRMM DI 2322613125 - PROTOCOLO 3146336709 - PC 377 - OS 869</t>
  </si>
  <si>
    <t>DARF GUIA INSS - IRRF - INSS RETIDO TERCEIROS - PREVIDENCIA S/ FOLHA DE PAGTO - COMP. 10/2023</t>
  </si>
  <si>
    <t>NFS-E - 10144 - SERVICO MANUTENCAO E-SOCIAL</t>
  </si>
  <si>
    <t>DESPESAS COM COMISSAO SOBRE VENDAS - LUKAS</t>
  </si>
  <si>
    <t>DESPESAS FRETE EMBARQUE BIG BAG 1000 UNI - TRANSFERENCIA AZ FAZ PGUA X INTERFERTIL SC</t>
  </si>
  <si>
    <t>REF.  DEVOLUCAO FINANCEIRA DO PED 2629, CARREGADO A MENOR 0,421KG, FINANCEIRAMENTE GEROU SALDO CREDOR DE R$ 998,62, COM O ENCONTRO DE CONTAS DOS PEDIDOS COM SALDO DEVEDOR: PED 1531 R$ 38,44 E PED 2313 R$ 70,86, TOTAL DE R$ 109,45, ESTAMOS PROCEDENDO COM A DEVOLUCAO NO VALOR DE R$ 889,26.</t>
  </si>
  <si>
    <t>ICMS DIFAL 10.2023 - NOVAFERTIL MATRIZ CUIABA</t>
  </si>
  <si>
    <t>AVERBACAO - SEGURO DE TRANSPORTE INTERNACIONAL - PC 348 - NF 195415 IDENT.  EMB: 24 - NAVIO TAI KNIGHTHOOD</t>
  </si>
  <si>
    <t>AVERBACAO - SEGURO DE TRANSPORTE INTERNACIONAL - PC 353 - NF 195415 IDENT.  EMB: 25 - NAVIO CAP SAN ARTEMISSIO (MSC TESSA) - PTAX 16/11/2023 - 4,8575</t>
  </si>
  <si>
    <t>AVERBACAO - SEGURO DE TRANSPORTE INTERNACIONAL - PC 278 - NF 195415 IDENT.  EMB: 26 - NAVIO IONIC KALLIRHOE) - PTAX 16/11/2023 - 4,8575</t>
  </si>
  <si>
    <t>AVERBACAO - SEGURO DE TRANSPORTE INTERNACIONAL - PC 354 - NF 195415 IDENT.  EMB: 27 - NAVIO TAI KNIGHTHOOD</t>
  </si>
  <si>
    <t>AVERBACAO - SEGURO DE TRANSPORTE INTERNACIONAL - PC 371 - NF 195415 IDENT.  EMB: 28 - NAVIO KEN MOONYS</t>
  </si>
  <si>
    <t>AVERBACAO - SEGURO DE TRANSPORTE INTERNACIONAL - PC 359 - NF 195415 IDENT.  EMB: 29 - NAVIO VENTURE</t>
  </si>
  <si>
    <t>ICMS IMPORTACAO - PC 377</t>
  </si>
  <si>
    <t>AVERBACAO - SEGURO DE TRANSPORTE INTERNACIONAL - PC 373 - NF 195415. IDENT. EMB:30 - NAVIO VENTURE - PTAX 16/11/2023 - 4,8575</t>
  </si>
  <si>
    <t>PAGAMENTO REF. COMPRA 389 - BENTONITA FORA DE ESPECIFICACAO - FOB PARANAGUA  -CARREGAMENTO IMEDIATO - PEDIDO RIFERTIL 2689</t>
  </si>
  <si>
    <t>SISCOMEX IMPORTACAO</t>
  </si>
  <si>
    <t>AFRMM - OS 920 - PC 368 - NAVIO DELIGHT DIVA - DI 2322798346 - PROTOCOLO 3147464808</t>
  </si>
  <si>
    <t>AFRMM - OS 919 - PC 370 - NAVIO DELIGHT DIVA - DI 232279834-6 - PROTOCOLO 3147464611</t>
  </si>
  <si>
    <t>AFRMM - OS 918 - NAVIO DELIGHT DIVA - DI 232279828-1 - PROTOCOLO 3147464433</t>
  </si>
  <si>
    <t>DESPESA COM FRETE EMBARQUE BIG BAG 1000 UN - AZ FAZ PARANAGUA - CESAR MARGAN MENDES</t>
  </si>
  <si>
    <t>TRANSPORTES BERTOLINI LTDA</t>
  </si>
  <si>
    <t>LUIS GUILHERME NEVES PONCE DE ARRUDA</t>
  </si>
  <si>
    <t>HM SERVICO DE AVIACAO LTDA</t>
  </si>
  <si>
    <t>FAT - 190792</t>
  </si>
  <si>
    <t>NF 15767/001</t>
  </si>
  <si>
    <t>NF 15807/001</t>
  </si>
  <si>
    <t>FAT - 2057988 (MV CL CHANGSHA)</t>
  </si>
  <si>
    <t>FAT - 2057987 (MV CL CHANGSHA)</t>
  </si>
  <si>
    <t>FAT - 31535</t>
  </si>
  <si>
    <t>FAT - 31354</t>
  </si>
  <si>
    <t>TX IMPORT. (MV CAP SAN ARTEMISSIO)</t>
  </si>
  <si>
    <t>NFS-e - 795 (MV CAP SAN ARTEMISSIO)</t>
  </si>
  <si>
    <t>FAT - 9878</t>
  </si>
  <si>
    <t>FAT - 9882</t>
  </si>
  <si>
    <t>FAT - 9880</t>
  </si>
  <si>
    <t>ICMS IMPORT (MV DELIGHT DIVA)</t>
  </si>
  <si>
    <t>ICMS IMPORT (MV IONIC KALLIRHOE)</t>
  </si>
  <si>
    <t>NFS-e - 232</t>
  </si>
  <si>
    <t>FAT - 9881</t>
  </si>
  <si>
    <t>NFS-e - 138</t>
  </si>
  <si>
    <t>NFS-e 134 - (MV VENTURE)</t>
  </si>
  <si>
    <t>NFS-e 133 - (MV VENTURE)</t>
  </si>
  <si>
    <t>NFS-e - 147</t>
  </si>
  <si>
    <t>S/ NF - ABASTECIMENTO AERO</t>
  </si>
  <si>
    <t>NFS-e 802 - (MV CAP SAN ARTEMISSIO)</t>
  </si>
  <si>
    <t>TX IMPORT. (MV TAI KNIGHTHOOD)</t>
  </si>
  <si>
    <t>NFS-e -10603 (MV IONIC KALLIRHOE)</t>
  </si>
  <si>
    <t>NFS - e - 10588 (MV LONGEVITY DIVA)</t>
  </si>
  <si>
    <t>FAT - 9911</t>
  </si>
  <si>
    <t>FAT - 9912</t>
  </si>
  <si>
    <t>FAT - 9907</t>
  </si>
  <si>
    <t>FAT - 9908</t>
  </si>
  <si>
    <t>FAT - 9909</t>
  </si>
  <si>
    <t>FAT - 9910</t>
  </si>
  <si>
    <t>DARF IRRF - 3280 - 08/2023</t>
  </si>
  <si>
    <t>FRETE EMBARQUE / ABASTE.</t>
  </si>
  <si>
    <t>FAT - 1161751</t>
  </si>
  <si>
    <t>FAT - 1161750</t>
  </si>
  <si>
    <t>NF2539</t>
  </si>
  <si>
    <t>NFS-e 1401 (MV PETROS S)</t>
  </si>
  <si>
    <t>DOACAO</t>
  </si>
  <si>
    <t>ENTIDADE DE CLASSE (IMPORT)</t>
  </si>
  <si>
    <t>FATURA 190792 + CT-ES 61388, 61389 - R$24.599,10 - GO - 2479 SAGRA COOPERATIVA AGROINDUSTRIAL DOS PRODUTORES RURAIS DO SUDOESTE GOIANO COMIGO</t>
  </si>
  <si>
    <t>DESPESAS COM ABASTECIMENTO AERONAVE</t>
  </si>
  <si>
    <t>DESPESA COM ABATECIMENTO AERONAVE</t>
  </si>
  <si>
    <t>FAT - 2057988 (MV CL CHANGSHA) - FRETE FLUVIAL - NF 2057988</t>
  </si>
  <si>
    <t>FAT - 2057987 (MV CL CHANGSHA) - FRETE FLUVIAL - NF 2057987</t>
  </si>
  <si>
    <t>FATURA 31535 + CT-ES 320758, 320755 - R$9.101,00 - MT - 2333 KCL MOACIR ANTONIO PICININ FAZENDA JOANILDES - 2334 KCL VALDIR LUIZ PICININ FAZENDA JOANILDES II -2658 KCL MOACIR ANTONIO PICININ FAZENDA JOANILDES</t>
  </si>
  <si>
    <t>FATURA 31354 + CT-E 2958 - R$6.706,00 - MT - 2333 KCL MOACIR ANTONIO PICININ FAZENDA JOANILDES _x000D_
2334 KCL VALDIR LUIZ PICININ FAZENDA JOANILDES II - 2658 KCL MOACIR ANTONIO PICININ FAZENDA JOANILDES</t>
  </si>
  <si>
    <t>TX IMPORT. (MV CAP SAN ARTEMISSIO) - SINDICATO DOS DESPACHANTES ADUANEIROS - PC353 OS: 0679 NAVIO:ZHONGCHENG26 DI 2322085200</t>
  </si>
  <si>
    <t>NFS-E - 795 (MV CAP SAN ARTEMISSIO) - SERVICOS DE DESEMBARAÇO ADUANEIRO - PC353 OS: 0679 NAVIO:ZHONGCHENG26 DI 2322085200</t>
  </si>
  <si>
    <t>FATURA 9878 + CT-ES 1451, 1450 - R$24.750,00 - MTT - 2493 MAP 12.61 NUTRIVERDE</t>
  </si>
  <si>
    <t>FATURA 9882 + CT-ES 12793, 12786 - R$16.500,00 - MTT - 2192 SAGRA LUIMAR LUIZ GEMI FAZENDA SANTO ANTONIO - 2247 SAGRA ADAIR VENDRUSCOLO FAZENDA SAO VICENTE</t>
  </si>
  <si>
    <t>FATURA 9880 + CT-ES 22285, 22294, 22288, 22292 - R$27.084,55 - MT -  2672 SAGRA GLOBAL AGRICOLA LTDA</t>
  </si>
  <si>
    <t>ICMS IMPORTACAO - GNRE PC 374 - NAVIO DELIGHT DIVA</t>
  </si>
  <si>
    <t>ICMS DE IMPORTACAO - GNRE PC 370 - NAVIO DELIGHT DIVA</t>
  </si>
  <si>
    <t>ICMS DE IMPORTACAO - GNRE PC 368 - NAVIO DELIGHT DIVA</t>
  </si>
  <si>
    <t>ICMS IMPORTACAO - GNRE COMPLEMENTAR 278 - NAVIO IONIC KALLIRHOE</t>
  </si>
  <si>
    <t>DESPESAS COM HANGARAGEM AERONAVE - CATEGORIA II - PILOTO VINICIUS AERONAVE DE PREFIXO PT-VNZ - OPERACOES DIURNAS E NOTURNAS</t>
  </si>
  <si>
    <t>FATURA 9881 + CT-ES 22326, 22332, 22330, 22314, 22293, 22328, 22331 - R$42.025,00 - MTT - 2247 SAGRA ADAIR VENDRUSCOLO FAZENDA SAO VICENTE - 2657 SAGRA ADAIR VENDRUSCOLO FAZENDA RIO AZUL_x000D_
2659 SAGRA ADAIR VENDRUSCOLO E OUTROS FAZENDA RECANTO -2660 SAGRA GUSTAVO VIGANO PICCOLI FAZENDA RODEIO</t>
  </si>
  <si>
    <t>DESPESAS COM ALUGUEL ESPACO BUFFET PARA FESTA DE CONFRATERNIZACAO EMPRESA</t>
  </si>
  <si>
    <t>TAXA DE LIBERACAO DE BL - MV-VENTURE - BL 9 - OS828 - PC 373</t>
  </si>
  <si>
    <t>TAXA DE LIBERACAO DE BL - MV VENTURE - BL 8 - OS829 - PC 359</t>
  </si>
  <si>
    <t>SERVICO REFERENTE A ATENDIMENTOS E PERNOITES AERONAVE -PILOTO VINICIUS AERONAVE PT-VNZ_x000D_
DATAS 08/10 A 10/10/23 - DATAS 17/10 E 19/10/23 - DATAS 30/10 A 31/10/23</t>
  </si>
  <si>
    <t>DESPESAS REFERENTE A ABASTECIMENTO AERONAVE EM RONDONOPOLIS - FORNECEDOR MARCIO HENRIQUE LOURENCO DOS SANTOS</t>
  </si>
  <si>
    <t>NFS-E      - DESPESAS COM VALE REFEICAO FUNCIONARIOS 12 QUANTIDADE</t>
  </si>
  <si>
    <t>NFS-E       - DESPESAS COM VALE COMBUSTIVEL DOS FUNCIONARIOS ESCRITORIO 6 QUANTIDADES</t>
  </si>
  <si>
    <t>NFS-E 802 - (MV CAP SAN ARTEMISSIO) - SERVICOS DE DESEMBARACO ADUANEIRO - PC299 OS: 0689 NAVIO:TAI KNIGHTHOOD DI: 2320311040</t>
  </si>
  <si>
    <t>SINDICATO DOS DESPACHANTES ADUANEIROS - PC299 OS: 0689 NAVIO:TAI KNIGHTHOOD DI: 2320311040</t>
  </si>
  <si>
    <t>NFS-E 10603 - MOVIMENTACAO: 12/11/2023 - NAVIO: IONIC KALLIRHOE - PRODUTO: SAM - PEDIDO: 278 - TONS: 57,33 - TARIFA: R$ 28,78</t>
  </si>
  <si>
    <t>NFS - E - 10588 (MV LONGEVITY DIVA) - ENVASE - BIG BAG: 01/11 A 09/11/2023 NAVIO: LONGEVITY DIVA, IONIC KALLIRHOE - PRODUTO: SAM - PEDIDO: 1003433, 278 - TONS: 1.221,57 - TARIFA: 25,00</t>
  </si>
  <si>
    <t>FATURA 9911 + CT-ES 22333, 22337, 22343 - R$16.635,00 - MTT - 2247 SAGRA ADAIR VENDRUSCOLO FAZENDA SÃO VICENTE - 2659 AGRA ADAIR VENDRUSCOLO E OUTROS FAZENDA RECANTO</t>
  </si>
  <si>
    <t>FATURA 9912 + CT-ES 12799, 12845, 12857, 12859, 12812, 12820, 12797, 12858, 12846, 12815, 12847, 12831, 12844 - R$100.000,00 - MTT - 2192 SAGRA LUIMAR LUIZ GEMI FAZENDA SANTO ANTONIO - 2247 SAGRA ADAIR VENDRUSCOLO FAZENDA SAO VICENTE</t>
  </si>
  <si>
    <t>FATURA 9907 + CT-ES 1470, 1471 - R$17.250,00 - MTT - 2493 MAP 12.61 NUTRIVERDE</t>
  </si>
  <si>
    <t>FATURA 9908 + CT-ES 22383, 22373 - R$7.500,00 - MT - 2493 MAP 12.61 NUTRIVERDE</t>
  </si>
  <si>
    <t>FATURA 9909 + CT-E 1365, 1366 - R$23.667,50 - MT - 2682 00-21-00 TRANSFERENCIA NOVATEX - REMESSA _x000D_
2682 00-21-00 TRANSFERENCIA NOVATEX ? REMESSA</t>
  </si>
  <si>
    <t>FATURA 9910 + CT-ES 22371, 22377, 22376, 22366, 22375 - R$28.321,95 - MT - 2502 MAP 11-52 IVONEI SCOPEL FAZENDA SANTA BARBARA -2672 SAGRA GLOBAL AGRICOLA LTDA</t>
  </si>
  <si>
    <t>FATURA 9910 + CT-E 22374 - R$2.034,00 - MT - 2690 SAGRA NOVATEX ? REMESSA</t>
  </si>
  <si>
    <t>DL - 05/2023 SOCIOS - APOENA</t>
  </si>
  <si>
    <t>DL - 11/2023 SOCIOS - LUCIANO</t>
  </si>
  <si>
    <t>REM SERV PREST ASSOCIAD COOP TRABALHO - NFS-E 11681</t>
  </si>
  <si>
    <t>DESPESA FRETE EMBARQUE BIG BAG 1000,00 UNI - AZ FAZ PARANAGUA</t>
  </si>
  <si>
    <t>FATURA 161751 + CT-ES 272, 273 - R$4.394,00 - MS - 2450 NPK 15-15-15 COPASUL COOPERATIVA AGRICOLA SUL MATOGROSSENSE COPASUL DEODAPOLIS - 2455 NPK 15-15-15 COPASUL COOPERATIVA AGRICOLA SUL MATOGROSSENSE COPASUL MARACAJU</t>
  </si>
  <si>
    <t>FATURA 161750 + CT-ES 1002, 1008 - R$17.576,00 - MS - 2450 NPK 15-15-15 COPASUL COOPERATIVA AGRICOLA SUL MATOGROSSENSE COPASUL DEODAPOLIS - 2455 NPK 15-15-15 COPASUL COOPERATIVA AGRICOLA SUL MATOGROSSENSE COPASUL MARACAJU</t>
  </si>
  <si>
    <t>NF2539 - DESPESAS COM ABASTECIMENTO AERONAVE</t>
  </si>
  <si>
    <t>ARMAZENAGEM - 3º PERIODO 17/11 A 16/12/23 DE 171,449T DE KCL A GRANEL - MV PETROS S - DI 23/1762245-6</t>
  </si>
  <si>
    <t>REFERENTE A PATROCINIO NATAL SOLIDARIO 2023 / GRUPO BELNAVE/UNIRIOS</t>
  </si>
  <si>
    <t>NFS-e (Aguardando a emissão)</t>
  </si>
  <si>
    <t>PED 2.628 - COOPERATIVA AGROINDUSTRIAL DOS PRODUTORES RURAIS DO SUDOESTE GOIANO</t>
  </si>
  <si>
    <t>PED 2.641 - NUTRIVERDE (5.000tons)
PED 2.403 - MOACIR ANTONIO PICININ (400tons)
PED 2.409 - VALDIR LUIZ PICININ (400tons)
OK - RECEBIDO
PED 2.649 - GUSTAVO VIGANO PICCOLI (600tons)</t>
  </si>
  <si>
    <t xml:space="preserve">FERTITEX AGRO </t>
  </si>
  <si>
    <t>URÉIA</t>
  </si>
  <si>
    <t>KARLA M MOREIRA SERVICOS ADMINISTRATIVOS</t>
  </si>
  <si>
    <t>ESCRITORIO CENTRAL DE ARRECADACAO E DISTRIBUICAO ECAD</t>
  </si>
  <si>
    <t>R.C.L. AVIONICS ELETRONICA DE AERONAVES LTDA</t>
  </si>
  <si>
    <t>MARIA KAMILLA PEREIRA</t>
  </si>
  <si>
    <t>COXIPO COM. DE PROD. DE PAP E INFORM LTD</t>
  </si>
  <si>
    <t>GTK SERVICOS AUTOMOTIVOS EIRELI EPP</t>
  </si>
  <si>
    <t>FE IDIOMAS LTDA</t>
  </si>
  <si>
    <t>AZUL LINHAS AEREAS BRASILEIRAS S.A.</t>
  </si>
  <si>
    <t>ULTRA SERVICOS AERONAUTICOS LTDA</t>
  </si>
  <si>
    <t>FAT 5315598 -  (INFRAERO)</t>
  </si>
  <si>
    <t>NFS-e -10973</t>
  </si>
  <si>
    <t>FAT - 1161930</t>
  </si>
  <si>
    <t>FAT - 1161929</t>
  </si>
  <si>
    <t>NFS-e 2105 (MV TAI KNIGHTHOOD)</t>
  </si>
  <si>
    <t>NFS-e 221 (MV CL CHANGSHA)</t>
  </si>
  <si>
    <t>ECAD - 9020582013</t>
  </si>
  <si>
    <t>NFS - e - 2462 (MV TAI KNIGHTHOOD)</t>
  </si>
  <si>
    <t>NFS- e - 710 (MV IONIC KALLIRHOE)</t>
  </si>
  <si>
    <t>FAT - 1162100</t>
  </si>
  <si>
    <t>FAT - 1162098</t>
  </si>
  <si>
    <t>NFS-e 3734 - (MV TAI KNIGHTHOOD)</t>
  </si>
  <si>
    <t>FAT - 9944</t>
  </si>
  <si>
    <t>FAT - 9947</t>
  </si>
  <si>
    <t>ND - 441/2023 (MV TAI KNIGHTHOOD)</t>
  </si>
  <si>
    <t>391/6115</t>
  </si>
  <si>
    <t>NFS-e 142 (MV COMMON SPIRIT)</t>
  </si>
  <si>
    <t>386/45963/ OV 34630</t>
  </si>
  <si>
    <t>FAT - 1162244</t>
  </si>
  <si>
    <t>FAT - 1162245</t>
  </si>
  <si>
    <t>FAT - 498 (MV TAI KNIGHTHOOD)</t>
  </si>
  <si>
    <t>NFS-E 443 (MV CL CHANGSHA)</t>
  </si>
  <si>
    <t>NFS-e 2413</t>
  </si>
  <si>
    <t>ND - PC 278 (MV IONIC KALLIRHOE)</t>
  </si>
  <si>
    <t>INVOICE SI 0034517 (MV CL CHANGSHA)</t>
  </si>
  <si>
    <t>REEMB- 11/2023</t>
  </si>
  <si>
    <t>NFS-e 10946</t>
  </si>
  <si>
    <t>303/3803148</t>
  </si>
  <si>
    <t>PRO-LABORE - 11/2023</t>
  </si>
  <si>
    <t>NFS-e - 14769</t>
  </si>
  <si>
    <t>NF 15881/001</t>
  </si>
  <si>
    <t>NF 15996/001</t>
  </si>
  <si>
    <t>NFS-E - 3010</t>
  </si>
  <si>
    <t>NF 15955/001</t>
  </si>
  <si>
    <t>1ª PARCELA. 13º SALARIO</t>
  </si>
  <si>
    <t>NFS-e 12364 (MV TAI KNIGHTHOOD)</t>
  </si>
  <si>
    <t>NFS-e 10417 (MV IRAKLIS)</t>
  </si>
  <si>
    <t>FAT - 9988</t>
  </si>
  <si>
    <t>393/6129</t>
  </si>
  <si>
    <t>FAT - 9987</t>
  </si>
  <si>
    <t>FAT - 9985</t>
  </si>
  <si>
    <t>FAT - 9986</t>
  </si>
  <si>
    <t>JUROS BANCARIOS</t>
  </si>
  <si>
    <t>NFS-e 35</t>
  </si>
  <si>
    <t>NFS-e 20230111340</t>
  </si>
  <si>
    <t>FGTS-11/2023</t>
  </si>
  <si>
    <t>BOL -      /2023</t>
  </si>
  <si>
    <t>FAT -  11/2023 (APOENA)</t>
  </si>
  <si>
    <t>NF 1866/001 (C. CREDITO)</t>
  </si>
  <si>
    <t>NF12403 (C. CREDITO)</t>
  </si>
  <si>
    <t>NF 1791 (C. CREDITO)</t>
  </si>
  <si>
    <t>NF52871 (C. CREDITO)</t>
  </si>
  <si>
    <t>NF12465 (C. CREDITO)</t>
  </si>
  <si>
    <t>NF16360 (C. CREDITO)</t>
  </si>
  <si>
    <t>NF170676 (C. CREDITO)</t>
  </si>
  <si>
    <t>NF600 (C. CREDITO)</t>
  </si>
  <si>
    <t>NF 410 (C. CREDITO)</t>
  </si>
  <si>
    <t>NF32102 (C. CREDITO)</t>
  </si>
  <si>
    <t>NFC - 831336 (C. CREDITO)</t>
  </si>
  <si>
    <t>NFC- e - 23306 (C. CREDITO)</t>
  </si>
  <si>
    <t>S/ NF - C.CREDITO 27102023</t>
  </si>
  <si>
    <t>S/ NF - C.CREDITO 3959</t>
  </si>
  <si>
    <t>S/ NF - C.CREDITO 07112023</t>
  </si>
  <si>
    <t>S/ NF - C.CREDITO 26102023</t>
  </si>
  <si>
    <t>S/ NF - C.CREDITO 23102023</t>
  </si>
  <si>
    <t>NFS-e - 30558 (C. CREDITO)</t>
  </si>
  <si>
    <t>FAT - 23184062649 (C. CREDITO)</t>
  </si>
  <si>
    <t>NFS-E - 1058 (C. CREDITO)</t>
  </si>
  <si>
    <t>NFC-E - 123635 (C. CREDITO)</t>
  </si>
  <si>
    <t>NFC- e 257366 (C. CREDITO)</t>
  </si>
  <si>
    <t>CTE - 163150 (C. CREDITO)</t>
  </si>
  <si>
    <t>NF1360 (C. CREDITO)</t>
  </si>
  <si>
    <t>NF3962243 (C. CREDITO)</t>
  </si>
  <si>
    <t>NF12706 (C. CREDITO)</t>
  </si>
  <si>
    <t>NF133133 (C. CREDITO)</t>
  </si>
  <si>
    <t>NFS-e 16719</t>
  </si>
  <si>
    <t>S/ NF - C.CREDITO 30102023</t>
  </si>
  <si>
    <t>S/ NF - C.CREDITO 06112023</t>
  </si>
  <si>
    <t>S/ NF - C.CREDITO 31102023</t>
  </si>
  <si>
    <t>S/ NF - C.CREDITO 18102023</t>
  </si>
  <si>
    <t>S/ NF - C.CREDITO 20102023</t>
  </si>
  <si>
    <t>NFS-e 855 - (MV VENTURE)</t>
  </si>
  <si>
    <t>SDA - OS 828 (MV VENTURE)</t>
  </si>
  <si>
    <t>NFS-e - 856 (MV VENTURE)</t>
  </si>
  <si>
    <t>SDA - OS 829 (MV VENTURE)</t>
  </si>
  <si>
    <t>S/ NF - C.CREDITO 19102023</t>
  </si>
  <si>
    <t>S/ NF - C.CREDITO 24102023</t>
  </si>
  <si>
    <t>S/ NF - C.CREDITO 03112023</t>
  </si>
  <si>
    <t>S/ NF - C.CREDITO 10112023</t>
  </si>
  <si>
    <t>S/ NF - C.CREDITO 16112023</t>
  </si>
  <si>
    <t>NFC-e 252840 (C. CREDITO)</t>
  </si>
  <si>
    <t>S/ NF - C.CREDITO 3006</t>
  </si>
  <si>
    <t>REC - 401137</t>
  </si>
  <si>
    <t>REC - 401138</t>
  </si>
  <si>
    <t>NFC-e 16365 (C. CREDITO)</t>
  </si>
  <si>
    <t>NFC-e 16505 (C. CREDITO)</t>
  </si>
  <si>
    <t>DL - 12/2023</t>
  </si>
  <si>
    <t>NFS-e 202300000947</t>
  </si>
  <si>
    <t>395/6134</t>
  </si>
  <si>
    <t>13º SALARIO</t>
  </si>
  <si>
    <t>CURSOS/TREINAMENTOS</t>
  </si>
  <si>
    <t>REF. CONTA DE TELEFONE  - NF 21415471 - N. FATURA 0416368287- COMP. 11/2023 VIVO MOVEL</t>
  </si>
  <si>
    <t>FAT 5315598 - TARIFA DE VOO INFRAERO - COMP.: 10/2023</t>
  </si>
  <si>
    <t>NFS-E 10973 - REFERENTE SERVICOS DE ELABORACAO DE MANIFESTACAO E RETIFICACAES DE DECLARACOES PIS/COFINS</t>
  </si>
  <si>
    <t>FATURA 161930 + CT-ES 283, 277, 280, 278 - R$6.332,00 -MS - 2455 NPK 15-15-15 COPASUL COOPERATIVA AGRICOLA SUL MATOGROSSENSE COPASUL MARACAJU -2456 NPK 15-15-15 COPASUL COOPERATIVA AGRICOLA SUL MATOGROSSENSE COPASUL NOVA ANDRADINA - 2458 NPK 15-15-15 COPASUL COOPERATIVA AGRICOLA SUL MATOGROSSENSE COPASUL NAVIRAI</t>
  </si>
  <si>
    <t>FATURA 161929 + CT-ES 1014, 1015, 1013, 1019 - R$25.328,00 - MS -  2455 NPK 15-15-15 COPASUL COOPERATIVA AGRICOLA SUL MATOGROSSENSE COPASUL MARACAJU - 2456 NPK 15-15-15 COPASUL COOPERATIVA AGRICOLA SUL MATOGROSSENSE COPASUL NOVA ANDRADINA - 2458 NPK 15-15-15 COPASUL COOPERATIVA AGRICOLA SUL MATOGROSSENSE COPASUL NAVIRAI</t>
  </si>
  <si>
    <t>RECEBIMENTO/EXPEDICAO/ARMAZENAGEM 30 DIAS - 13/11/23 A 13/12/23 - PRODUTO SULFATO - NAVIO TAI KNIGHTHOOD</t>
  </si>
  <si>
    <t>REFERENTE A TAXA DE SUCESSO DO MV CL CHANGSHA - REDUCAO: 820.51 USD - TAXA DE SUCESSO 25% = 205.12 USD - CONVERTIDO DOLAR 4,89 (BANCO CENTRAL) = R$ 1.003,03</t>
  </si>
  <si>
    <t>REFERENTE AOS ENCARGOS  DE DIREITOS AUTORAIS - MUSICA FESTA DE CONFRATERNIZACAO EMPRESA</t>
  </si>
  <si>
    <t>DESPESA FRETE EMBARQUE BIG BAG 1000,00 UNI - AZ FAZ PARANAGUA - MOTORISTA CESAR MARGAN MENDES</t>
  </si>
  <si>
    <t>NFS - E - 2462 (MV TAI KNIGHTHOOD) - COBRANCA REFERENTE EMISSAO DE NFES EM PGUA - 68 DANFES X 8,50 DI23/1855873-5 MV TAI KNIGHTHOOD</t>
  </si>
  <si>
    <t>NFS- E - 710 (MV IONIC KALLIRHOE) - COBRANCA REFERENTE EMISSAO DE NFES FISCAIS NA BAIXADA SANTISTA - DI23/2002301-0 IONIC KALLIRHOE</t>
  </si>
  <si>
    <t>FATURA 162100 + CT-E 289 - R$1.260,00 - MS - 2458 NPK 15-15-15 COPASUL COOPERATIVA AGRICOLA SUL MATOGROSSENSE COPASUL NAVIRAI</t>
  </si>
  <si>
    <t>FATURA 162098 + CT-E 1043 - R$5.040,00 - MS  - 2458 NPK 15-15-15 COPASUL COOPERATIVA AGRICOLA SUL MATOGROSSENSE COPASUL NAVIRAI</t>
  </si>
  <si>
    <t>SERVICO DE LANCHA -LEITURA DE CALADO - BL TKJT112 - MV TAI KNIGHTHOOD - PC 299</t>
  </si>
  <si>
    <t>FATURA 9944 + CT-ES 1367, 1370 - R$23.525,00 - MT - 2682 00-21-00 TRANSFERENCIA NOVATEX - REMESSA</t>
  </si>
  <si>
    <t>FATURA 9947 + CT-ES 12880, 12872, 12875, 12874, 12873 - R$35.700,00 - MTT - 2247 SAGRA ADAIR VENDRUSCOLO FAZENDA SAO VICENTE</t>
  </si>
  <si>
    <t>SALDO OPERACAO - NOTA DE DEBITO 441/2023 -FECHAMENTO - DEMONSTRATIVO 206/2022 - REF. ADIANTAMENTO 232/2023 ? R$57.600,00 PAGO EM 30/10/2023(ND 441 REF. NUM. 31215, 31260, 31335 - OGMO TPAS - MAO DE OBRA - NFS-E 3073 - ZPORT REF. OPERACAO PORTUARIA - NFS 28650 E 28644 ? FORN SCPAR REF. TAXA GRANEIS IMPORTACAO - TOTAL OPERACAO R$71.018,75</t>
  </si>
  <si>
    <t>- PAGAMENTO REFERENTE A INDUSTRIALIZACAO - R$ 1.615,00/T + R$ 50,00/T</t>
  </si>
  <si>
    <t>- PAGAMENTO PC 391-6115 - 50 TONS DE KCL -</t>
  </si>
  <si>
    <t>EMPRESTIMO POR MUTUO PARA DEVOLUCAO EM 30/01/2024 - PAGAMENTO EM PARCELAS DE 100,00 POR MES EM 6X - 1,00%  JUROS A.M - A PARTIR DE JANEIRO</t>
  </si>
  <si>
    <t>REF. ABASTECIMENTO DA AERONAVE EM 28/11/2023, SOLICITACAO DO VINICIUS VIA WHATS. - E O UNICO AEROPORTO DE RONDONOPOLIS, E NAO EMITE NF - FORNECEDOR MERCOSUL COMERCIO</t>
  </si>
  <si>
    <t>TAXA DE LIBERACAO DE BL - MV COMMON SPIRIT - BL 4</t>
  </si>
  <si>
    <t>- PAGAMENTO REFERENTE A DIFERENCA DE ICMS PEDIDO 386 - CALCULO FEITO A MAIOR, AGUARDANDO A DEVOLUCAO DO CLIENTE</t>
  </si>
  <si>
    <t>FATURA 162244 + CT-ES 1069, 1072, 1071, 1073 - R$24.404,00 - MS - 2452 NPK 15-15-15 COPASUL COOPERATIVA AGRICOLA SUL MATOGROSSENSE COPASUL DEODAPOLIS - 2455 NPK 15-15-15 COPASUL COOPERATIVA AGRICOLA SUL MATOGROSSENSE COPASUL MARACAJU - 2456 NPK 15-15-15 COPASUL COOPERATIVA AGRICOLA SUL MATOGROSSENSE COPASUL NOVA ANDRADINA</t>
  </si>
  <si>
    <t>FATURA 162245 + CT-ES 298, 299, 300, 301 - R$6.101,00 - MS - 2452 NPK 15-15-15 COPASUL COOPERATIVA AGRICOLA SUL MATOGROSSENSE COPASUL DEODAPOLIS - 2455 NPK 15-15-15 COPASUL COOPERATIVA AGRICOLA SUL MATOGROSSENSE COPASUL MARACAJU - 2456 NPK 15-15-15 COPASUL COOPERATIVA AGRICOLA SUL MATOGROSSENSE COPASUL NOVA ANDRADINA</t>
  </si>
  <si>
    <t>LOCACAO DE MHC (200). M/V TAI KNIGHTHOOD. TOTAL 5,00 9.863,72-DESCARREGADO: 1.972,743 TONS. PRODUTO: SAM. D.I:104-0. BL TKJT12.</t>
  </si>
  <si>
    <t>PERIODO DE ARMAZENAGEM DE 22/11/2023 A 21/12/2023 DE 3.495,940 TONS - MV CL CHANGSHA - SAM GR- BL Nº 104</t>
  </si>
  <si>
    <t>REF. UC 6/2744284-7 - CONTA ENERGIA ESCRITORIO CUIABA - SALA 07 - NF 8331334 / MATRICULA 2744284-2023-11-4</t>
  </si>
  <si>
    <t>MANUTENCAO AERONAVE - SERVICOS DE AVIONICS EFETUADOS PARA A AERONAVE PT-VNZ - REVISAO DO RADAR SENSOR P/N 071-1378-00S/N 10312 E INDICADOR DE RADAR P/N 066-3114-00 S/N 10730</t>
  </si>
  <si>
    <t>PAGAMENTO DE DEMURRAGE US$2,893.37 X 4,9020 FLUXO D0D2. ITAU - MV IONIC KALLIRHOE - PC 278</t>
  </si>
  <si>
    <t>REMESSA FINANCEIRA PARA PAGAMENTO DE DEMURRAGE US$2,893.37 X 4,9020 FLUXO D0D2. - INVOICE SI0034517</t>
  </si>
  <si>
    <t>ORDENADOS E SALARIOS - COMP. 11/2023</t>
  </si>
  <si>
    <t>DL SOCIOS - COMP. 11/2023</t>
  </si>
  <si>
    <t>REEMBOLSO REF. DESPESA COM TELEFONE/INTERNET - COMP. 11/2023</t>
  </si>
  <si>
    <t>NFS-E  10946 - HONORARIOS CONTABEIS - COMP. 11/2023</t>
  </si>
  <si>
    <t>DESPESA COM VALE TRANSPORTE - COMP.: 12/2023</t>
  </si>
  <si>
    <t>ORDENADOS E SALARIOS - COMP.: 11/2023</t>
  </si>
  <si>
    <t>PAGAMENTO PC 303/3803148 - REF. COMPRA 303 - FOB ONNO - RONDONOPOLIS - PGTO:  30/11/23 COM PTAX 29/11/2023 - 4,8933 - CARREGAMENTO: IMEDIATO APOS PGTO</t>
  </si>
  <si>
    <t>PAGAMENTO PC 321/12703 - REF. COMPRA 321 - UREIA GRANULADA - FOB SFS - PGTO: ATE 30.11.2023 - TRAVA 4,9410 - CARREGAMENTO: IMEDIATO APOS PGTO</t>
  </si>
  <si>
    <t>DIARIAS LIMPEZAS COMPLETAS (SEX/SAB OU DOM) - QDE 4 - DATAS 03-10-17-24/11/2023 - R$180,00 (R$720,00) - 1/2 SOLA (DURANTE A SEMANA) QDE 5 - R$90,00 (R$ 450,00)</t>
  </si>
  <si>
    <t>PRO-LABORE - 11/2023 - BRUNA ZARPELON</t>
  </si>
  <si>
    <t>NFS-E - 14769  - MANUTENCAO DO SISTEMA CONTABIL (PLANTIFERTIL)</t>
  </si>
  <si>
    <t>NF 15881/001 - DESPESAS COM ABASTECIMENTO AERONAVE</t>
  </si>
  <si>
    <t>NFS-E - 3010 - HONORARIO CONTABIL  REFERENTE A PRESTACAO DE SERVICOS: 1 ª 13/2023</t>
  </si>
  <si>
    <t>DESPESAS COM PERICIA QUANTIFICACAO A BORDO DO NAVIO TAI KNIGHTHOOD - PC 299 - TADEU LUIZ TEIXEIRA DA SILVA</t>
  </si>
  <si>
    <t>1ª PARCELA REF. 13º SALARIO - ANO 2023</t>
  </si>
  <si>
    <t>1ª PARCELA. 13º SALARIO - ANO/2023</t>
  </si>
  <si>
    <t>DESPESAS COM LIBERACAO PORTUARIA - MOVIMENTACAO DE MERCADORIA: NAVIO: TAI KNIGHTHOOD; MERCADORIA: SAM; P/ GLOBAL 2; PESO: 1.961,760 TON; DI:23/2031104-0; REF.: PC299; DATASERVICO: 12/11/2023 A 17/11/2023; OS: 10387. - DESCONTO R$ 64,77 IMPOSTO IR NA NOTA</t>
  </si>
  <si>
    <t>ENVASES - BIG BAG - PRODUTO KCL VERMELHO - VALOR UN: R$ 43,00 - PORTO: PORTO PUBLICO DE SAO FRANCISCO DO SUL -DT. ATRACACAO: 22/01/2023 - D.I.: 2301216488 - PERIODO DE ARMAZENAGEM: DE 16/10/2023 ATE 22/11/2023 - NAVIO:IRAKLIS</t>
  </si>
  <si>
    <t>FATURA 9988 + CT-ES 12934, 12927, 12954, 12943, 12946, 12931, 12913, 12947, 12933, 12949, 12945, 12944 - R$90.100,00 - MTT - 2195 SAGRA GUSTAVO VIGANO PICCOLI FAZENDA RODEIO - 2247 SAGRA ADAIR VENDRUSCOLO FAZENDA SAO VICENTE</t>
  </si>
  <si>
    <t>PAGAMENTO PED 393/6129 - REF. COMPRA 393 - FOB SFR, SC - U$ 227,00/T X 4,93 (TRAVADO COM FERNANDO) -RETIRADA IMEDIATA_x000D_
BIG BAG NOVAFERTIL</t>
  </si>
  <si>
    <t>REEMBOLSO DE VIAGEM EVENTO EM CURITIBA - COMBUSTIVEL (PARANAGUA/NPK/REUNIAO ONU): R$ 150,00 -DESPESAS EMBALAGEM: R$ 20,00_x000D_
ESTACIONAMENTOS: R$ 45,00</t>
  </si>
  <si>
    <t>REEMBOLSO VIAGEM CURITIBA EVENTO - PAGAMENTO DE UBER</t>
  </si>
  <si>
    <t>FATURA 9987 + CT-E 1371 - R$11.855,00 - MT - 2682 00-21-00 TRANSFERENCIA NOVATEX ? REMESSA</t>
  </si>
  <si>
    <t>FATURA 9985 + CT-ES 22509, 22507, 22497, 22506 - R$15.750,00 - MT - 2693 UREIA JARDEL ADONIS NIEDERMEIER E OUTRO FAZENDA RIBEIRAO CLARO</t>
  </si>
  <si>
    <t>FATURA 9986 + CT-ES 22501, 22492, 22499, 22503, 22459, 22456, 22488, 22511, 22484, 22496, 22455, 22514, 22475, 22490, 22477, 22505, 22481, 22460, 22491, 22494, 22512 - R$129.090,00 - MTT - 2247 SAGRA ADAIR VENDRUSCOLO FAZENDA SAO VICENTE - 2657 SAGRA ADAIR VENDRUSCOLO FAZENDA RIO AZUL -2659 SAGRA ADAIR VENDRUSCOLO E OUTROS FAZENDA RECANTO - 2660 SAGRA GUSTAVO VIGANO PICCOLI FAZENDA RODEIO</t>
  </si>
  <si>
    <t>TARIFA CONTRATO CAMB. FIN.</t>
  </si>
  <si>
    <t>IOF CAMBIO</t>
  </si>
  <si>
    <t>MULTA DE TRANSITO VEICULO LUCIANO - PLACA RWB3I62 - AUTO DE INFRACAO 7455 REN0557335 - RENAVAM 01295634985</t>
  </si>
  <si>
    <t>REFERENTE COMISSAO DE VENDAS - ENIO E LUKAS</t>
  </si>
  <si>
    <t>DESPESAS COM AERONAVE - REPAROS E TROCA DE ROLAMENTOS DO ROTOR DO HORIZONTE P1 NA AERONAVE PT VNZ. REMOCAO E REINSTALACAO DO RADAR DA AERONAVE PT VNZ</t>
  </si>
  <si>
    <t>GUIA DE IMPOSTO - FOLHA E ENCARGOS 11/2023</t>
  </si>
  <si>
    <t>NFS-E  - SERV. DE APOIO ADMINISTRATIVO</t>
  </si>
  <si>
    <t>BOL DESPESA COM INTERNET ESCRITORIO DE CUIABA - CTR PROCESSO Nº 53500.007646/2014-57</t>
  </si>
  <si>
    <t>BOL 0001660473 - DESPESAS ALUGUEL SALAS MT (05 - 06 - 07) - COMP. 12/2023</t>
  </si>
  <si>
    <t>NFS-E 567784 / FAT 23179421958 - DESP DE PEDAGIO - PLACAS - RAW1F79 - REYY8C63 - APOENA</t>
  </si>
  <si>
    <t>DESPESAS COM LANCHES E REFEICOES ESCRITORIO - C. CREDITO BB PEDRO</t>
  </si>
  <si>
    <t>DESPESA COM ABASTECIMENTO CARRO ESCRITORIO - ARGO</t>
  </si>
  <si>
    <t>NF 1791 (C. CREDITO) - DESPESAS COM MERCADO ESCRITORIO</t>
  </si>
  <si>
    <t>NF52871 (C. CREDITO) - DESPESAS COM MATERIAL DE ESCRITORIO</t>
  </si>
  <si>
    <t>DESPESA COM ABASTECEIMENTO CARRO ESCRITORIO - ARGO</t>
  </si>
  <si>
    <t>NF16360 (C. CREDITO) - DESPESAS COM ABASTECIMENTO</t>
  </si>
  <si>
    <t>DESPESAS COM MATERIAL DE LIMPEZA PARA ESCRITORIO - MERCADO BIG LAR - C. CREDITO LETICIA</t>
  </si>
  <si>
    <t>NF600 (C. CREDITO) - DESPESAS COM ALIMENTACAO APOENA</t>
  </si>
  <si>
    <t>NF 410 (C. CREDITO) - DESPESAS COM AGUA MINERAL ESCRITORIO 15 UNIDADES</t>
  </si>
  <si>
    <t>NF32102 (C. CREDITO) - COMPRA DA LAMPADA FAROL ARGO - MANUTENCAO DO VEICULO</t>
  </si>
  <si>
    <t>DESPESAS COM LANCHES E REFEICOES EM VIAGEM CURITIBA - C. CREDITO APOENA BB - FORNECEDOR HRC CURITIBA LTDA</t>
  </si>
  <si>
    <t>DESPESAS COM REFEICOES EM VIAGEM APOENA - C. CREDITO APOENA - FORNECEDOR R R CAMARA CARVALHO</t>
  </si>
  <si>
    <t>DESPESAS COM CONSUMO EM HOTEL - HOSPEDAGEM EM MERCURE HOTEL CURITIBA PARA CURSO - C. CREDITO APOENA BB</t>
  </si>
  <si>
    <t>DESPESAS COM LAVA - JATO ARGO - FORNECEDOR CUIABA LAVACAR - C. CREDITO LETICIA</t>
  </si>
  <si>
    <t>DESPESAS COM LAVA - JATO ARGO - FORNECEDOR CUIABA LAVACAR - C. CREDITO LETICIA (OCORREU UM ERRO NA MAQUININHA E COBROU 02 VEZES, FICOU UMA LAVAGEM EM ABERTO)</t>
  </si>
  <si>
    <t>DESPESAS COM ESTACIONAMENTO ARGO PLACA RRJ8C68 - ESTACIONAMENTO BARAO EXPRESS - CUPOM 3959</t>
  </si>
  <si>
    <t>DESPESAS COM ESTACIONAMENTO ARGO PLACA RRJ8C68 - MULTIPARK - CEDIC MT ESTACIONAMENTO</t>
  </si>
  <si>
    <t>DESPESAS COM ESTACIONAMENTO ESCRITORIO - UNIDAS PARK LTDA</t>
  </si>
  <si>
    <t>DESPESAS COM ESTACIONAMENTO ARGO - MULTIPARK - CEDIC MT ESTACIONAMENTO</t>
  </si>
  <si>
    <t>DESPESAS COM TROCA DE VIDRO CELULAR EMPRESA (LETICIA) NOTE 09 - FORNECEDOR DL ACESSORIOS E ELETRONICOS SHOPPING POPULAR</t>
  </si>
  <si>
    <t>NFS-E - 30558 (C. CREDITO) - DESPESAS COM TROCA DE BATERIA CALCULADORA HP - O. SERVICO 265415</t>
  </si>
  <si>
    <t>FAT - 23184062649 - NFS-E 561632286 - SEM PARAR LUCIANO (PAGO EM DUPLICIDADE, POIS O DEBITO AUTOMATICO FOI LIBERADO NO DIA DO VENCIMENTO, E ACABAMOS PAGAMENDO ANTES PELO C. CREDITO)</t>
  </si>
  <si>
    <t>NFS-E - 1058 (C. CREDITO)  - DESPESAS COM CURSO DE INGLES PILOTO VINICIUS PEREIRA - EM 12 X</t>
  </si>
  <si>
    <t>DESPESAS COM TAXI EM VIAGEM PARA SORRISO - FORNECEDOR DISK TAXI - C. CREDITO VINICIUS</t>
  </si>
  <si>
    <t>DESPESAS COM ALIMENTACAO EM VIAGEM - FORNECEDOR RESTAURANTE SILVESTRE</t>
  </si>
  <si>
    <t>DESPESAS COM LANCHES E REFEICOES PARA AERONAVE - FORNECEDOR BIG LAR - C. CREDITO VINICIUS</t>
  </si>
  <si>
    <t>DESPESAS COM DESPACHO PELA COMPANHIA AEREA RADAR METEOROLOGICO - PARA RCL AVIONICS ELETRONICA EM SOROCABA - C. CREDITO VINICIUS</t>
  </si>
  <si>
    <t>NF1360 (C. CREDITO) - DESPESAS COM CAMINHÃO PIPA BARRACAO - C. CREDITO ANDERSON</t>
  </si>
  <si>
    <t>DESPESAS COM CAPSULAS CAFE DIRETORIA ESCRITORIO</t>
  </si>
  <si>
    <t>DESPESAS COM ABASTECIMENTO ARGO ESCRITORIO</t>
  </si>
  <si>
    <t>DESPESAS COM LANCHES E REFEICOES A BORDO AVIAO PTVNZ</t>
  </si>
  <si>
    <t>DESPESAS COM HOSPEDAGEM EM SORRISO - APOENA - C. CREDITO BB</t>
  </si>
  <si>
    <t>DESPESAS COM ALIMENTACAO EM VIAGEM RONDONOPOLIS - FORNECEDOR SPETTUS GRILL RONDONOPOLIS - APOENA - C. CREDITO BB</t>
  </si>
  <si>
    <t>DESPESAS COM HOSPEDAGEM MARIA IZABEL / BRUNA/ HELTON / BETHINA - VINDA PARA CUIABA</t>
  </si>
  <si>
    <t>DESPESAS COM PASSAGENS - AZUL LINHAS AEREAS - IDA E VOLTA BETHINA CURITIBA X CUIABA 07/12 A 10/12</t>
  </si>
  <si>
    <t>DESPESAS COM PASSAGENS AEREAS - AZUL LINHAS AEREAS - IDA E VINDA BRUNA E IZABEL - CURITIBA X CUIABA - 06/12 A 10/12/2023</t>
  </si>
  <si>
    <t>DESPESAS COM PASSAGENS AEREAS - AZUL LINHAS AEREAS - IDA E VINDA HELTON PEREIRA - CURITIBA X CUIABA 06/12 A 09/12/2023</t>
  </si>
  <si>
    <t>DESPESAS COM REFEICAO ESCRITORIO - FORNECEDOR RESTAURANTE CUIABRASA CUIABA - C. CREDITO LETICIA</t>
  </si>
  <si>
    <t>DESPESAS COM UTENSILIOS PARA ESCRITORIO - FORNECEDOR PRECOLANCIA CUIABA</t>
  </si>
  <si>
    <t>DESPESAS COM ESTACIONAMENTO CARRO ARGO - FORNECEDOR UNIDAS PARK CUIABA</t>
  </si>
  <si>
    <t>DESPESAS COM CONCERTO VIDRO CELULAR EMPRESA - FORNECEDOR CELL CENTER - BOX 404 CUIABA</t>
  </si>
  <si>
    <t>SERVICOS DE DESEMBARACO ADUANEIRO - PC359 OS 0828 NAVIOVENTURE DI 2321849770</t>
  </si>
  <si>
    <t>SINDICATO DOS DESPACHANTES ADUANEIROS - SERVICOS DE DESEMBARACO ADUANEIRO - PC359 OS 0828 NAVIOVENTURE DI 2321849770</t>
  </si>
  <si>
    <t>SERVICOS DE DESEMBARACO ADUANEIRO - PC373 OS 0829 - NAVIOVENTURE - DI 2321850077</t>
  </si>
  <si>
    <t>SINDICATO DOS DESPACHANTES ADUANEIROS - PC373 OS 0829 NAVIOVENTURE DI 2321850077</t>
  </si>
  <si>
    <t>DESPESAS COM ABASTECIMENTO ARGO ESCRITORIO - FORNECEDOR POSTO METROPOLITANO</t>
  </si>
  <si>
    <t>DESPESAS COM MATERIAL DE LIMPEZA ESCRITORIO - FORNECEDOR SUPERMERCADO SCS (CURIO)</t>
  </si>
  <si>
    <t>DESPESAS COM UBER SERVICOS EXTERNOS ESCRITORIO REALIZADOS PELO PEDRO</t>
  </si>
  <si>
    <t>DESPESAS COM LANCHES E REFEICOES A BORDO - AVIAO PTVNZ - FORNECEDOR BIG LAR</t>
  </si>
  <si>
    <t>DESPESAS COM LANCHES E REFEICOES - FORNECEDOR BARBOSA RIBS COSTELARIA (IFOOD)</t>
  </si>
  <si>
    <t>DESPESAS COM LANCHES E REFEICOES - FORNECEDOR IFOOD MINEIRO DELIVERY SORRISO</t>
  </si>
  <si>
    <t>RECIBO 401137 - DESPESAS COM TAXI - FORNECEDOR SINCAVIR</t>
  </si>
  <si>
    <t>RECIBO 401138 - DESPESAS COM TAXI EM VIAGEM - FORNECEDOR SINCAVIR</t>
  </si>
  <si>
    <t>DESPESAS COM AGUA MINERAL BARRACAO 04 UNIDADES - FORNECEDOR D LIMAS DISTRIBUIDORA</t>
  </si>
  <si>
    <t>DESPESA COM AGUA MINERAL BARRACAO 04 UNIDADES - FORNECEDOR D LIMAS DISTRIBUIDORA</t>
  </si>
  <si>
    <t>PAGAMENTO REFERENTE A 15 DIAS DE FERIAS VINICIUS</t>
  </si>
  <si>
    <t>TARIFA CONTRATO UNICA CAMBIO IMPORTACAO</t>
  </si>
  <si>
    <t>DL - 12/2023 SOCIOS</t>
  </si>
  <si>
    <t>TARIFA DOC/TED</t>
  </si>
  <si>
    <t>DESPESAS COM AERONAVE - SERVIÇO DE ATENDIMENTO AERONAVE PT-VNZ - SERVICOS AEROPORTUARIOS, UTILIZACAO DE AEROPORTO, MOVIMENTACAO DE PASSAGEIROS</t>
  </si>
  <si>
    <t>PAGAMENTO PC 395/6134 - REF. COMPRA 395 - PRODUTO: 12-24-12 + 0,5%B + 0,5%ZN + 0,5%CU - BIG BAG (COM EMBALAGEM NOVAFERTIL) _x000D_
FOB SFS_x000D_
CARREGAMENTO IMEDIATO</t>
  </si>
  <si>
    <t>NFS-E 388 - SEGURANCA PRIVADA DO BARRACAO.</t>
  </si>
  <si>
    <t>PAGAMENTO PC 386/ 45963/ OV 34630 - REF. COMPRA 386 - U$ 230,00/T FOB CUBATAO SEM ICMS  (4,45%  - 2023) - RETIRADA: DEZEMBRO ATE MARCO 2024</t>
  </si>
  <si>
    <t>UREIA</t>
  </si>
  <si>
    <t>NFS-e 28644 (MV TAI KNIGHTHOOD)</t>
  </si>
  <si>
    <t>NFS-e 28650 (MV TAI KNIGHTHOOD)</t>
  </si>
  <si>
    <t>NFS-e 3073 (MV TAI KNIGHTHOOD)</t>
  </si>
  <si>
    <t>SERVICO PORTUARIO 312-GRANEIS PARA NAVEGACAO DE CABOTAGM OU IMPORTACAO (QT/PESO/VALOR) - TON.: 1967,470</t>
  </si>
  <si>
    <t>SERVICO PORTUARIO 77 - CONTROLE, CONF, TERMO VISTORIA OU VERIFICACAO DE PESO NO RECEBIMENTO OU NA ENTRADA MERC/CARGA BRUTA PESO LIQUIDO + A TARA DO CAMINHAO</t>
  </si>
  <si>
    <t>FECHAMENTO - DEMONSTRATIVO 206/2022 - REF. ADIANTAMENTO 232/2023 - R$57.600,00 PAGO EM 30/10/2023(ND 441 REF. NUM. 31215, 31260, 31335 - OGMO TPS - MAO DE OBRA - NFS-E 3073 - ZPORT REF. OPERACAO PORTUARIA - NFS 28650 E 28644 - FORN SCPAR REF. TAXA GRANEIS IMPORTACAO</t>
  </si>
  <si>
    <t>NFS-e 22</t>
  </si>
  <si>
    <t>PED 2646 - COMIGO (2.500tons)
PED 2.708 - COMIGO (1.000tons)</t>
  </si>
  <si>
    <t>PED 2.662 - COPASUL COOPERATIVA AGRICOLA SUL MATOGROSSENSE
PED 2.663 - COPASUL COOPERATIVA AGRICOLA SUL MATOGROSSENSE
PED 2.664 - COPASUL COOPERATIVA AGRICOLA SUL MATOGROSSENSE
PED 2.665 - COPASUL COOPERATIVA AGRICOLA SUL MATOGROSSENSE
PED 2.666 - COPASUL COOPERATIVA AGRICOLA SUL MATOGROSSENSE
PED 2.667 - COPASUL COOPERATIVA AGRICOLA SUL MATOGROSSENSE
PED 2.668 - COPASUL COOPERATIVA AGRICOLA SUL MATOGROSSENSE</t>
  </si>
  <si>
    <t>PED 2.743 - ILO POZZOBON</t>
  </si>
  <si>
    <t>390/6078</t>
  </si>
  <si>
    <t>FORD MOTOR COMPANY BRASIL LTDA</t>
  </si>
  <si>
    <t>NF37661</t>
  </si>
  <si>
    <t>NF37662</t>
  </si>
  <si>
    <t>JANIO INACIO RUELA 61715999134</t>
  </si>
  <si>
    <t>NFS-e  - 2</t>
  </si>
  <si>
    <t>46.045.737 TATIANE BATISTA DA SILVA MENEZES</t>
  </si>
  <si>
    <t>NF384435 (C. CREDITO)</t>
  </si>
  <si>
    <t>VEICULOS</t>
  </si>
  <si>
    <t>DESPESAS COM UBER ADMINISTRATIVO -  UTILIZADO DIA 21/09/2023 PEDRO SERVICOS ADMINISTRATIVOS</t>
  </si>
  <si>
    <t>REF. COMPRA 390 - EMBALAGEM: BIG BAG COM BAG DA NOVAFERTIL -FOB SFS, SC -CARREGAMENTO IMEDIATO APÓS PGTO</t>
  </si>
  <si>
    <t>NF 37661 - COMPRA DO VEICULO LUCIANO DIRETORIA - F150 PLATINUM - VLR TOTAL DA COMPRA R$ 519.990,00.
FORMAS DE PAGTO.: ENTRADA  REPASSE DE 1 HILUX NO VALOR DE R$ 235.000,00  (NF VENDA 1190) + DEPOSITOS (BB).: 10/11/2023_R$ 150.000,00 + 30/11/2023_R$ 135.000,00 = TOTAL PAGTO R$ 520.000,00.
O VALOR DO REPASSE DA HILUX EM NOSSO SISTEMA VAMOS BAIXAR COMO DESCONTO.</t>
  </si>
  <si>
    <t>NF 37661 - COMPRA DO VEICULO APOENA DIRETORIA - F150 PLATINUM - VLR TOTAL DA COMPRA R$ 519.990,00.
FORMAS DE PAGTO.: ENTRADA  REPASSE DE 1 HILUX NO VALOR DE R$ 225.000,00  (NF VENDA 1191) + DEPOSITOS (BB).: 10/11/2023_R$ 150.000,00 + 30/11/2023_R$ 145.000,00 = TOTAL PAGTO R$ 520.000,00.
O VALOR DO REPASSE DA HILUX EM NOSSO SISTEMA VAMOS BAIXAR COMO DESCONTO.</t>
  </si>
  <si>
    <t>REF. EXECUCAO DE MUSICA AO VIVO DURANTE A CONFRATERNIZACAO 2023 - 50% ENTRADA DO SERVIÇO R$ 450,00 28/11/2023 - 50% 07/12/2023</t>
  </si>
  <si>
    <t>NFS-E 1REF. SEGUNDA DUPLA QUE IRA TOCAR NA CONFRATERNIZACAO DA EMPRESA 2023 - 50% 30/11 E 50% 07/12/2023</t>
  </si>
  <si>
    <t>NF384435 (C. CREDITO) COMPRA DE TV PARA SALA DO ADMINISTRATIVO DIVIDIDO EM 4X</t>
  </si>
  <si>
    <t>NFS-e 16587 (MV DELIGHT DIVA)</t>
  </si>
  <si>
    <t>NFS-e 16588 (MV DELIGHT DIVA)</t>
  </si>
  <si>
    <t>NFS-e 16589 (MV DELIGHT DIVA)</t>
  </si>
  <si>
    <t>NFS-e 16612 (MV DELIGHT DIVA)</t>
  </si>
  <si>
    <t>NFS-e 16613 (MV DELIGHT DIVA)</t>
  </si>
  <si>
    <t>NFS-e 16614 (MV DELIGHT DIVA)</t>
  </si>
  <si>
    <t>NFS-E 16587 - OPERACAO PORTUARIA - MV DELIGHT DIVA - BL DDJT03 - DDJT05 E DDJT16 - ADIANTAMENTO N° 7361 (VALOR DO SERVICO DE CARREGAMENTO DA MERCADORIA: R$ 26,95 POR TONELADA METRICA CARREGADA) - PC 368/ 370/ 374</t>
  </si>
  <si>
    <t>NFS-E 16588 - OPERACAO PORTUARIA - MV DELIGHT DIVA - BL DDJT03 - DDJT05 E DDJT16 - ADIANTAMENTO N° 7361 (VALOR DO SERVICO DE CARREGAMENTO DA MERCADORIA: R$ 26,95 POR TONELADA METRICA CARREGADA) - PC 368/ 370/ 374</t>
  </si>
  <si>
    <t>NFS-E 16589 - OPERACAO PORTUARIA - MV DELIGHT DIVA - BL DDJT03 - DDJT05 E DDJT16 - ADIANTAMENTO N° 7361 (VALOR DO SERVICO DE CARREGAMENTO DA MERCADORIA: R$ 26,95 POR TONELADA METRICA CARREGADA) - PC 368/ 370/ 374</t>
  </si>
  <si>
    <t>NFS-E 16612 - OPERACAO PORTUARIA - MV DELIGHT DIVA - BL DDJT03 - DDJT05 E DDJT16 - ADIANTAMENTO N° 7362 (VALOR DO SERVICO DE DESCARGA (BASE DE INCIDENCIA PARA CALCULO DO AFRMM): R$28,05 POR TONELADA METRICA DESCARREGADA NO TERMINAL).</t>
  </si>
  <si>
    <t>NFS-E 16613 - OPERACAO PORTUARIA - MV DELIGHT DIVA - BL DDJT03 - DDJT05 E DDJT16 - ADIANTAMENTO N° 7362 (VALOR DO SERVICO DE DESCARGA (BASE DE INCIDENCIA PARA CALCULO DO AFRMM): R$28,05 POR TONELADA METRICA DESCARREGADA NO TERMINAL).</t>
  </si>
  <si>
    <t>NFS-E 16614 - OPERACAO PORTUARIA - MV DELIGHT DIVA - BL DDJT03 - DDJT05 E DDJT16 - ADIANTAMENTO N° 7362 (VALOR DO SERVICO DE DESCARGA (BASE DE INCIDENCIA PARA CALCULO DO AFRMM): R$28,05 POR TONELADA METRICA DESCARREGADA NO TERMINAL).</t>
  </si>
  <si>
    <t>NFS-e 3090 (MV VENTURE)</t>
  </si>
  <si>
    <t>ND - 451/2023 (MV VENTURE)</t>
  </si>
  <si>
    <t>NFS-e 3091 (MV VENTURE)</t>
  </si>
  <si>
    <t>ND - 452/2023 (MV VENTURE)</t>
  </si>
  <si>
    <t>FECHAMENTO FINANCEIRO OPERACAO PORTUARIA - ND 451 REF. NUM. 31373, 31490 - OGMO TPAS - MAO DE OBRA - NFS-E 3090 - ZPORT REF. OPERACAO PORTUARIA - NFS 28852 E 28856 ? FORN SCPAR REF. TAXA GRANEIS IMPORTACAO - DEMONSTRATIVO 213/2023 - REF. ADIANTAMENTO 246/2023</t>
  </si>
  <si>
    <t>NOTA DE DEBITO - FECHAMENTO FINANCEIRO OPERACAO PORTUARIA - ND 451 REF. NUM. 31373, 31490 - OGMO TPAS - MAO DE OBRA - NFS-E 3090  - NFS 28852 E 28856 ? FORN SCPAR REF. TAXA GRANEIS IMPORTACAO - DEMONSTRATIVO 213/2023 - REF. ADIANTAMENTO 246/2023 - PAGAMENTO PARCIAL 17/11/2023 - RESTANTE EM 06/12/2023</t>
  </si>
  <si>
    <t>FECHAMENTO OPERACAO PORTURARIA - REF ADTO 247/2023 - NFS-E 3091 - ZPORT REF. OPERACAO PORTUARIA - NFS 28857 E 28863 ? FORN SCPAR REF. TAXA GRANEIS IMPORTACAO - DEMONSTRATIVO N° 214/2023</t>
  </si>
  <si>
    <t>FECHAMENTO OPERACAO PORTURARIA - REF ADTO 247/2023 -NOTA DE DEBITO - ZPORT REF. OPERACAO PORTUARIA - NFS 28857 E 28863 ? FORN SCPAR REF. TAXA GRANEIS IMPORTACAO - DEMONSTRATIVO N° 214/2023 - PAGAMENTO PARCIAL ADTO 247/2023 - 17/11/2023 ITAU - RESTANTE PAGO 06/12/2023</t>
  </si>
  <si>
    <t>NFS-e 51070</t>
  </si>
  <si>
    <t>NF1809 (C. CREDITO)</t>
  </si>
  <si>
    <t>NF1834 (C. CREDITO)</t>
  </si>
  <si>
    <t>NFS-e 3059</t>
  </si>
  <si>
    <t>FAT - 1162469</t>
  </si>
  <si>
    <t>FAT - 1162470</t>
  </si>
  <si>
    <t>FAT - 1162467</t>
  </si>
  <si>
    <t>FAT - 1162465</t>
  </si>
  <si>
    <t>FAT - 1162464</t>
  </si>
  <si>
    <t>FAT - 1162463</t>
  </si>
  <si>
    <t>NFS-e 4804 (CAP SAN ARTEMISSIO)</t>
  </si>
  <si>
    <t>NFS-e 10717 (MV IONIC KALLIRHOE)</t>
  </si>
  <si>
    <t>FAT - 514887</t>
  </si>
  <si>
    <t>FAT - 968</t>
  </si>
  <si>
    <t>CAMPO RICO BRASIL COMERCIO DE FERTILIZANTES SA</t>
  </si>
  <si>
    <t>396/10076</t>
  </si>
  <si>
    <t>NFS-e 276</t>
  </si>
  <si>
    <t>NFS-e 3906 (MV CAP SAN ARTEMISSIO)</t>
  </si>
  <si>
    <t>EDVALDO LOPES</t>
  </si>
  <si>
    <t>S/ NF - CONFRATERNIZACAO</t>
  </si>
  <si>
    <t>397/6135 - 1206</t>
  </si>
  <si>
    <t>BOL 252815</t>
  </si>
  <si>
    <t>FAT - 190365</t>
  </si>
  <si>
    <t>FAT - 1162646</t>
  </si>
  <si>
    <t>CT-E - 1102 - FAT- 162645</t>
  </si>
  <si>
    <t>CT-E - 1104 - FAT- 162645</t>
  </si>
  <si>
    <t>CT-E - 1105 - FAT- 162645</t>
  </si>
  <si>
    <t>CT-E - 1106 - FAT- 162645</t>
  </si>
  <si>
    <t>NFS-e - 2110 (MV TAI KNIGHTHOOD)</t>
  </si>
  <si>
    <t>FAT - 10030</t>
  </si>
  <si>
    <t>FAT - 10032</t>
  </si>
  <si>
    <t>FAT - 10029</t>
  </si>
  <si>
    <t>FAT - 10033</t>
  </si>
  <si>
    <t>FAT - 10034</t>
  </si>
  <si>
    <t>FAT - 10031</t>
  </si>
  <si>
    <t>NFS-e 15747 (MV DELIGHT DIVA)</t>
  </si>
  <si>
    <t>NFS-e 15753 (MV DELIGHT DIVA)</t>
  </si>
  <si>
    <t>NFS-e 15749 (MV DELIGHT DIVA)</t>
  </si>
  <si>
    <t>DPRF - DEPARTAMENTO DE POLICIA RODOVIARIA FEDERAL</t>
  </si>
  <si>
    <t>MULTA -PLACA REY8C63</t>
  </si>
  <si>
    <t>MULTA -PLACA RWC3I62</t>
  </si>
  <si>
    <t>FAT - 1162723</t>
  </si>
  <si>
    <t>FAT - 1162725</t>
  </si>
  <si>
    <t>FAT - 1162728</t>
  </si>
  <si>
    <t>FAT - 1162726</t>
  </si>
  <si>
    <t>DEV. FINAN. -  ORC. 00002603</t>
  </si>
  <si>
    <t>NFS-e 196</t>
  </si>
  <si>
    <t>394/6130 - 1207</t>
  </si>
  <si>
    <t>FAT 4350472 - (DECEA)</t>
  </si>
  <si>
    <t>FAT - 1162837</t>
  </si>
  <si>
    <t>FAT - 1162838</t>
  </si>
  <si>
    <t>FAT - 1162836</t>
  </si>
  <si>
    <t>FAT - 1162832</t>
  </si>
  <si>
    <t>FAT - 1162833</t>
  </si>
  <si>
    <t>NFS-e 873 (MV COMMON SPIRIT)</t>
  </si>
  <si>
    <t>SDA - OS 869 (MV COMMON SPIRIT)</t>
  </si>
  <si>
    <t>NFS-e 454 (MV CL CHANGSHA)</t>
  </si>
  <si>
    <t>FAT - 10084</t>
  </si>
  <si>
    <t>FAT - 10081</t>
  </si>
  <si>
    <t>FAT - 10079</t>
  </si>
  <si>
    <t>FAT - 10082</t>
  </si>
  <si>
    <t>FAT - 10083</t>
  </si>
  <si>
    <t>FAT - 10077</t>
  </si>
  <si>
    <t>MARIOVAN WILLIAM CONSTANTINO 01166145107</t>
  </si>
  <si>
    <t>ROCHA TERMINAIS PORTUARIOS E LOGISTICA S/A</t>
  </si>
  <si>
    <t>REC - 1297/BL4 (MV COMMON SPIRIT)</t>
  </si>
  <si>
    <t>ND - 476/2023 (MV COMMON SPIRIT)</t>
  </si>
  <si>
    <t>NF 47992/001</t>
  </si>
  <si>
    <t>FAT - 1163008</t>
  </si>
  <si>
    <t>FAT - 1163031</t>
  </si>
  <si>
    <t>FAT - 1163029</t>
  </si>
  <si>
    <t>FAT - 1163030</t>
  </si>
  <si>
    <t>S/ NF - C.CREDITO 25102023</t>
  </si>
  <si>
    <t>FAT - 1163209</t>
  </si>
  <si>
    <t>NFS-E 14992</t>
  </si>
  <si>
    <t>NFS-e 76</t>
  </si>
  <si>
    <t>FAT - 1163220</t>
  </si>
  <si>
    <t>NFS-e 8521</t>
  </si>
  <si>
    <t>NFS-e 158</t>
  </si>
  <si>
    <t>NFS-e 261373</t>
  </si>
  <si>
    <t>NFS-e 2962</t>
  </si>
  <si>
    <t>NFS-e 10200</t>
  </si>
  <si>
    <t>NF 48011/001</t>
  </si>
  <si>
    <t>NF 9641/001</t>
  </si>
  <si>
    <t>NF16094/001</t>
  </si>
  <si>
    <t>FAT - 1163007</t>
  </si>
  <si>
    <t>FAT - 1163012</t>
  </si>
  <si>
    <t>FAT - 1163214</t>
  </si>
  <si>
    <t>FAT - 32489</t>
  </si>
  <si>
    <t>FAT - 32488</t>
  </si>
  <si>
    <t>FAT - 235845</t>
  </si>
  <si>
    <t>NFS-e 895 (MV DELIGHT DIVA)</t>
  </si>
  <si>
    <t>SDA - OS 919 (MV DELIGHT DIVA)</t>
  </si>
  <si>
    <t>SDA - OS 918 (MV DELIGHT DIVA)</t>
  </si>
  <si>
    <t>NFS-e 897 (MV DELIGHT DIVA)</t>
  </si>
  <si>
    <t>NFS-e 896 (MV DELIGHT DIVA)</t>
  </si>
  <si>
    <t>SDA - OS 920 (MV DELIGHT DIVA)</t>
  </si>
  <si>
    <t>NFS-e 1437 (MV PETROS S)</t>
  </si>
  <si>
    <t>NFS-e 1988</t>
  </si>
  <si>
    <t>NFS-e 1987</t>
  </si>
  <si>
    <t>FAT - 236441</t>
  </si>
  <si>
    <t>NFS-e 1438 (MV VENTURE)</t>
  </si>
  <si>
    <t>NFS-e 3763 (MV VENTURE)</t>
  </si>
  <si>
    <t>NFS-e 3762 (MV VENTURE)</t>
  </si>
  <si>
    <t>NFS-e 160</t>
  </si>
  <si>
    <t>TX IMPORT. (MV VENTURE)</t>
  </si>
  <si>
    <t>FAT - 1163207</t>
  </si>
  <si>
    <t>REC - 1854</t>
  </si>
  <si>
    <t>NFS-e 392</t>
  </si>
  <si>
    <t>FAT - 18764</t>
  </si>
  <si>
    <t>NF48031/001</t>
  </si>
  <si>
    <t>FAT - 1163320</t>
  </si>
  <si>
    <t>FAT - 1163321</t>
  </si>
  <si>
    <t>NFS-e 12421 (MV VENTURE)</t>
  </si>
  <si>
    <t>NFS-e 12422 (MV VENTURE)</t>
  </si>
  <si>
    <t>FAT - 1837476</t>
  </si>
  <si>
    <t>FAT - 10112</t>
  </si>
  <si>
    <t>FAT - 10117</t>
  </si>
  <si>
    <t>FAT - 10111</t>
  </si>
  <si>
    <t>GNRE - ICMS (MV SANTA BRISA)</t>
  </si>
  <si>
    <t>AFRMM - OS 1003 (MV SANTA BRISA)</t>
  </si>
  <si>
    <t>FRETE MAQUETES</t>
  </si>
  <si>
    <t>BORN G BRASIL SERVICOS ADUANEIROS E LOGISTICA LTDA</t>
  </si>
  <si>
    <t>NFS-e 15707 (MV CL CHANGSHA)</t>
  </si>
  <si>
    <t>FAT - 002</t>
  </si>
  <si>
    <t>TATIANE GONCALVES DA SILVA NASCIMENTO</t>
  </si>
  <si>
    <t>399/2416 - 11784</t>
  </si>
  <si>
    <t>FAT - 1163399</t>
  </si>
  <si>
    <t>FAT - 1163400</t>
  </si>
  <si>
    <t>ND - 463/2023 (MV COMMON SPIRIT)</t>
  </si>
  <si>
    <t>NFS-e 2118 (MV TAI KNIGHTOOD)</t>
  </si>
  <si>
    <t>FAT - 1837858</t>
  </si>
  <si>
    <t>FAT - 32710</t>
  </si>
  <si>
    <t>FAT - 32711</t>
  </si>
  <si>
    <t>FAT - 1163536</t>
  </si>
  <si>
    <t>NFS-e 4376</t>
  </si>
  <si>
    <t>FAT - 1163537</t>
  </si>
  <si>
    <t>FAT - 32712</t>
  </si>
  <si>
    <t>NFS-e 28856 (MV VENTURE)</t>
  </si>
  <si>
    <t>NFS-e 28862 (MV VENTURE)</t>
  </si>
  <si>
    <t>NFS-e 28857 (MV VENTURE)</t>
  </si>
  <si>
    <t>NFS-e 28863 (MV VENTURE)</t>
  </si>
  <si>
    <t>SDA - OS 773 (MV KEN MOONYS)</t>
  </si>
  <si>
    <t>NFS-e 906 (MV KEN MOONYS)</t>
  </si>
  <si>
    <t>TRANSPORTES AURORA LTDA</t>
  </si>
  <si>
    <t>FAT - 6777</t>
  </si>
  <si>
    <t>FAT - 516114</t>
  </si>
  <si>
    <t>FAT - 516176</t>
  </si>
  <si>
    <t>FAT - 10171</t>
  </si>
  <si>
    <t>FAT - 10173</t>
  </si>
  <si>
    <t>NFS-e 4826 (MV CAP SAN ARTEMISSIO)</t>
  </si>
  <si>
    <t>ND - 474/2023 (MV VENTURE)</t>
  </si>
  <si>
    <t>ND - 473/2023 (MV VENTURE)</t>
  </si>
  <si>
    <t>GNRE - ICMS (MV TAI KNIGHTHOOD)</t>
  </si>
  <si>
    <t>NFS-e 36</t>
  </si>
  <si>
    <t>ND - PC 348 (MV TAI KNIGHTHOOD)</t>
  </si>
  <si>
    <t>ND - PC 299 (MV TAI KNIGHTHOOD)</t>
  </si>
  <si>
    <t>ND - PC 359/373 (MV VENTURE)</t>
  </si>
  <si>
    <t>GNRE - ICMS (MV DELIGHT DIVA)</t>
  </si>
  <si>
    <t>NFS-e 3773 (MV VENTURE)</t>
  </si>
  <si>
    <t>NFS-e 3772 (MV VENTURE)</t>
  </si>
  <si>
    <t>S/ NF - FRETE</t>
  </si>
  <si>
    <t>S/ NF - ABASTA. AERONAVE</t>
  </si>
  <si>
    <t>VIRA NF</t>
  </si>
  <si>
    <t>JUROS IOF ITAU</t>
  </si>
  <si>
    <t>TARIFA CAMBIO ITAU</t>
  </si>
  <si>
    <t>NF 48072/001</t>
  </si>
  <si>
    <t>FAT - 32789</t>
  </si>
  <si>
    <t>FAT - 32788</t>
  </si>
  <si>
    <t>FAT - 1163651</t>
  </si>
  <si>
    <t>FAT - 1163649</t>
  </si>
  <si>
    <t>FAT - 1163648</t>
  </si>
  <si>
    <t>FAT - 1163658</t>
  </si>
  <si>
    <t>FAT - 1163657</t>
  </si>
  <si>
    <t>FAT - 236480</t>
  </si>
  <si>
    <t>FAT - 236479</t>
  </si>
  <si>
    <t>NFS-e 10785 (MV IONIC KALLIRHOE)</t>
  </si>
  <si>
    <t>NFS-e 10786 (MV IONIC KALLIRHOE)</t>
  </si>
  <si>
    <t>NFS-e 3785 (MV COMMON SPIRIT)</t>
  </si>
  <si>
    <t>NFS-e 12451 (MV COMMON SPIRIT)</t>
  </si>
  <si>
    <t>FAT - 974</t>
  </si>
  <si>
    <t>400/6187 - 357</t>
  </si>
  <si>
    <t>FAT - 237035</t>
  </si>
  <si>
    <t>FAT - 237036</t>
  </si>
  <si>
    <t>FAT - 1838246</t>
  </si>
  <si>
    <t>AFRMM - OS 1029 (MV LONGEVITY DIVA)</t>
  </si>
  <si>
    <t>GNRE - ICMS (MV LONGEVITY DIVA)</t>
  </si>
  <si>
    <t>NFS-e 46</t>
  </si>
  <si>
    <t>TAXA BL 6 (MV KEN MOONYS)</t>
  </si>
  <si>
    <t>NFS-e 44</t>
  </si>
  <si>
    <t>PROPAGANDA E PUBLICIDADE</t>
  </si>
  <si>
    <t>NFS-E   51070  - PRESTACAO DE SERVICOS DE PROCESSAMENTO DE DADOS - DEBITO CARTAO CREDITO ITAU PEDRO</t>
  </si>
  <si>
    <t>NF1809 - DESPESAS COM ABASTECIMENTO DIRETORIA - C. CREDITO LUCIANO ITAU</t>
  </si>
  <si>
    <t>ABASTECIMENTO CARTAO LUCIANO DIRETORIA</t>
  </si>
  <si>
    <t>NFS-E 3059 - HONORARIO CONTABIL - COMP.: 11 /2023</t>
  </si>
  <si>
    <t>FATURA 162469 + CT-ES 1099, 1100 - R$23.200,00 - MTT - 2297 SAGRA AGROPASTORIL JOTABASSO LTDA FAZENDA AURORA</t>
  </si>
  <si>
    <t>FATURA 162470 + CT-ES 132, 133 - R$5.800,00 - MTT - 2297 SAGRA AGROPASTORIL JOTABASSO LTDA FAZENDA AURORA</t>
  </si>
  <si>
    <t>FATURA 162467 + CT-E 1101 - R$6.992,00 - MT - 2681 KCL HENRIQUE KESSLER FAZENDA VENANCIO AIRES I</t>
  </si>
  <si>
    <t>FATURA 162465 + CT-E 314 - R$1.748,00 - MS - 2681 KCL HENRIQUE KESSLER FAZENDA VENANCIO AIRES I</t>
  </si>
  <si>
    <t>FATURA 162464 + CT-E 1097 - R$8.064,00 - MS - 2456 NPK 15-15-15 COPASUL COOPERATIVA AGRICOLA SUL MATOGROSSENSE COPASUL NOVA ANDRADINA</t>
  </si>
  <si>
    <t>FATURA 162463 + CT-E 308 - R$2.016,00 - MS - 2456 NPK 15-15-15 COPASUL COOPERATIVA AGRICOLA SUL MATOGROSSENSE COPASUL NOVA ANDRADINA</t>
  </si>
  <si>
    <t>REF. UC 6/3180415-6 - CONTA ENERGIA BARRACAO QDE 02 LT 10 - NF 8425270/ MATRICULA 3168758-2023-11-3</t>
  </si>
  <si>
    <t>CROSSDOKING MAP CRISTAL - CARGA PALETIZADA (MECANIZADO) - 7 CONTEINERES - REFERENTE AO PERIODO DE 10/11/2023, PEDIDO DE IMPORTACAO PC353, D.I: 23/2208520-0</t>
  </si>
  <si>
    <t>ENVASE - BIG BAG: 10/11 A 23/11/2023 NAVIO: IONIC KALLIRHOE - PRODUTO: SAM - PEDIDO: 278 - TONS: 600,00 - TARIFA:25,00 - VALOR: R$ 15.000,00</t>
  </si>
  <si>
    <t>FATURA 514887 + CT-ES 10153, 185659 - R$9.640,00 - GO - 2603 KCL COOPERATIVA AGROINDUSTRIAL DOS PRODUTORES RURAIS DO SUDOESTE GOIANO COMIGO</t>
  </si>
  <si>
    <t>FATURA 968 + CT-ES 15599, 15603, 15606, 15607, 15609, 15610, 15611, 15612, 15625, 15654, 15655, 15656, 15657, 15688, 15726, 15781, 15780, 15779, 15774, 15782, 15783, 15762, 15795, 15806, 15808, 15824, 15823 - R$395.193,50 - MT - 2653 00-21-00 GUSTAVO VIGANO PICCOLI FAZENDA RODEIO - 2682 00-21-00 TRANSFERENCIA NOVATEX ? REMESSA</t>
  </si>
  <si>
    <t>PAGAMENTO PC 396/10076 - REF. COMPRA 396 - UREIA 46% EM BIG BAGS - RETIRADA FOB CORUMBA (AZ SITREX) - PAGAMENTO CAMBIO PRONTO - TAXA 4,8943</t>
  </si>
  <si>
    <t>DESPESAS COM AERONAVE - ABASTECIMENTO EM RONDONOPOLIS</t>
  </si>
  <si>
    <t>DESPESAS COM AERONAVE - CATEGORIA II - PILOTO VINICIUS AERONAVE DE PREFIXO PT-VNZ - OPERACOES DIURNAS E NOTURNAS</t>
  </si>
  <si>
    <t>TRANSPORTE INTERNO DO CONTAINER CHEIO E VAZIO - 7 CONTEINERES - REFERENTE AO PERIODO DE 10/11/2023, PEDIDO DE IMPORTACAO: PC353, D.I: 23/2208520-0</t>
  </si>
  <si>
    <t>PAGAMENTO REFERENTE AO CHOPP DA CONFRATERNIZACAO 50 LITROS VIRA NOTA</t>
  </si>
  <si>
    <t>TARIFA MANUTENCAO CONTA 11/2023 -  TARIFA PIX PAGAMENTO TRANSFERENCIA.</t>
  </si>
  <si>
    <t>PAGAMENTO PED 397/6135 - REF. COMPRA 397 - FOB PARANGUA, PR - FHZ - RETIRADA IMEDIATA A PARTIR DA CHEGADA DO PRODUTO NO ARMAZEM</t>
  </si>
  <si>
    <t>BOL 252815 - TAXA CONDOMINIO SALAS MT (05, 06 E 07) - COMP.: 12/2023</t>
  </si>
  <si>
    <t>FATURA 190365 + CT-E 38017 - R$11.520,00 - MS - 2467 KCL VALDIR TERUO TAKAHACHI FAZENDA SAO JUDAS TADEU - SECCAO B-2</t>
  </si>
  <si>
    <t>FATURA 162646 + CT-ES 135, 136, 137, 138 - R$8.816,00 - MTT - 2297 SAGRA AGROPASTORIL JOTABASSO LTDA FAZENDA AURORA</t>
  </si>
  <si>
    <t>FATURA 162645 + CT-ES 1102  - R$35.264,00 - MTT  - 2297 SAGRA AGROPASTORIL JOTABASSO LTDA FAZENDA AURORA</t>
  </si>
  <si>
    <t>FATURA 162645 + CT-ES 1104  - R$35.264,00 - MTT  - 2297 SAGRA AGROPASTORIL JOTABASSO LTDA FAZENDA AURORA</t>
  </si>
  <si>
    <t>FATURA 162645 + CT-ES 1105  - R$35.264,00 - MTT  - 2297 SAGRA AGROPASTORIL JOTABASSO LTDA FAZENDA AURORA</t>
  </si>
  <si>
    <t>FATURA 162645 + CT-ES 1106  - R$35.264,00 - MTT  - 2297 SAGRA AGROPASTORIL JOTABASSO LTDA FAZENDA AURORA</t>
  </si>
  <si>
    <t>SERVICO DE ENVASE DE BAGS - NAVIO TAI KNIGHTHOOD - PRODUTO SULFATO - QUANTIDADE: 763 UNID</t>
  </si>
  <si>
    <t>FATURA 10030 + CT-ES 1171, 1181, 1178, 1177, 1173, 1180, 1172, 1174 - R$67. 230,00 - MT - 2649 KCL GUSTAVO VIGANO PICCOLI FAZENDA RODEIO - 2688 KCL ANDRE TRIPOLONI FAZENDA FORTALEZA RG</t>
  </si>
  <si>
    <t>FATURA 10032 + CT-ES 22547, 22552, 22562, 22566, 22578, 22583, 22553, 22554, 22551, 22580, 22567, 22576, 22585, 22591, 22543, 22569, 22584, 22544, 22563, 22545, 22575 - R$140.503,55 - MT - 2672 SAGRA GLOBAL AGRICOLA LTDA</t>
  </si>
  <si>
    <t>FATURA 10029 - R$20.000,00 - GO - 2677 KCL HEBERTON JOSE ANDRADE FAZENDA SAVANA</t>
  </si>
  <si>
    <t>FATURA 10033 + CT-ES 22555, 22523, 22524, 22558, 22582, 22586, 22560, 22557 - R$50.880,00 - MTT - 2657 SAGRA ADAIR VENDRUSCOLO FAZENDA RIO AZUL - 2659 SAGRA ADAIR VENDRUSCOLO E OUTROS FAZENDA RECANTO</t>
  </si>
  <si>
    <t>FATURA 10034 + CT-ES 12976, 12975, 12970, 12991 - R$31.550,00 - MTT - 2247 SAGRA ADAIR VENDRUSCOLO FAZENDA SÃO VICENTE - 2195 SAGRA GUSTAVO VIGANO PICCOLI FAZENDA RODEIO</t>
  </si>
  <si>
    <t>FATURA 10031 + CT-ES 22520, 22546, 22486, 22502, 22487, 22510 - R$31.640,70 - MTT - 2649 KCL GUSTAVO VIGANO PICCOLI FAZENDA RODEIO - 2688 KCL ANDRE TRIPOLONI FAZENDA FORTALEZA RG</t>
  </si>
  <si>
    <t>RECEITA DE BL FEE. B/L FEE: DDJT16 - ARMADOR: ALPHAMAR AGENCIA MARITIMA LTDA.. MV: DELIGHT DIVA PORT: PARANAGUA - OS 918</t>
  </si>
  <si>
    <t>RECEITA DE BL FEE. B/L FEE:DDJT05 - ARMADOR: ALPHAMAR AGENCIA MARITIMA LTDA.. MV: DELIGHT DIVA PORT: PARANAGUA. VALOR APROX. TRIBUTOS (LEI 12.741/12) R$ 49,88 (14,25%) - OS 919</t>
  </si>
  <si>
    <t>RECEITA DE BL FEE. B/L FEE:DDJT03 - ARMADOR: ALPHAMAR AGENCIA MARITIMA LTDA. MV: DELIGHT DIVA PORT: PARANAGUA. VALOR APROX. TRIBUTOS (LEI 12.741/12) R$ 49,88 (14,25%) - OS 920</t>
  </si>
  <si>
    <t>MULTA DE TRANSITO HILLUX APOENA REY8C63 - TRANSITAR EM VELOCIDADE SUPERIOR A MAXIMA PERMITIDA EM ATE 20% - Nº AUTO DE INFRACAO.: R679515991 / NIT/NAP.: 80917307</t>
  </si>
  <si>
    <t>MULTA DE TRANSITO HILLUX APOENA REY8C63 - TRANSITAR EM VELOCIDADE SUPERIOR A MAXIMA PERMITIDA EM ATE 20% - Nº AUTO DE INFRACAO.: R696505867 / NIT/NAP.: 82490709</t>
  </si>
  <si>
    <t>MULTA DE TRANSITO HILLUX APOENA REY8C63 - TRANSITAR EM VELOCIDADE SUPERIOR A MAXIMA PERMITIDA EM ATE 20% -Nº AUTO DE INFRAÇÃO.: R696506475 / NIT/NAP.: 82490749</t>
  </si>
  <si>
    <t>MULTA DE TRANSITO HILLUX LUCIANO REY8C63 - TRANSITAR EM VELOCIDADE SUPERIOR A MAXIMA PERMITIDA EM ATE 20% - Nº AUTO DE INFRACAO.: R679519513 / NIT/NAP.: 80917355</t>
  </si>
  <si>
    <t>MULTA DE TRANSITO HILLUX LUCIANO REY8C63 - TRANSITAR EM VELOCIDADE SUPERIOR A MAXIMA PERMITIDA EM ATE 20% -Nº AUTO DE INFRACAO.: R681801662 / NIT/NAP.: 81133914</t>
  </si>
  <si>
    <t>FATURA 162723 + CT-E 1116 - R$12.698,80 - MT - 2688 KCL ANDRE TRIPOLONI FAZENDA FORTALEZA RG</t>
  </si>
  <si>
    <t>FATURA 162725 + CT-ES 1117, 1119, 1122, 1123, 1126 - R$46.392,00 - GO - 2603 KCL COOPERATIVA AGROINDUSTRIAL DOS PRODUTORES RURAIS DO SUDOESTE GOIANO COMIGO</t>
  </si>
  <si>
    <t>FATURA 162728 + CT-ES 397, 398, 399 - R$8.798,80 - MTT - 2297 SAGRA AGROPASTORIL JOTABASSO LTDA FAZENDA AURORA - 2688 KCL ANDRE TRIPOLONI FAZENDA FORTALEZA RG</t>
  </si>
  <si>
    <t>FATURA 162726 + CT-ES 1121, 1125 - R$22.736,00 - MTT - 2297 SAGRA AGROPASTORIL JOTABASSO LTDA FAZENDA AURORA</t>
  </si>
  <si>
    <t>PAGAMENTO DE DEVOLUCAO FINANCEIRA - REFERENTE QUEBRA DE FRETE NOVAFERTIL X COMIGO - PERIODO 19.11 A 30.11.2023 - NF 2403 - TRANPORTADORA LENARGE - PESO NF 48.340,00 - PESO TICKET 47.980,00 - QUEBRA 0,7447 % - VALOR DA QUEBRA 809,10 - PRODUTO KCL</t>
  </si>
  <si>
    <t>MULTA DE TRANSITO HILLUX APOENA REY8C63 - TRANSITAR EM VELOCIDADE SUPERIOR A MAXIMA PERMITIDA EM ATE 20% - Nº AUTO DE INFRACAO.: R679519513 / NIT/NAP.: 80917355</t>
  </si>
  <si>
    <t>TARIFA PIX ENVIADO</t>
  </si>
  <si>
    <t>DESPESAS COM AERONAVE - SERVICO REFERENTE A ATENDIMENTOS E PERNOITES PILOTO VINICIUS AERONAVE PT-VNZ - DATAS 01/11 13/11 23/11 29/11 30/11/23 - DATAS 30/11 A 01/12/23</t>
  </si>
  <si>
    <t>PAGAMENTO PC 394/6130 - REF. COMPRA 394 - FOB PARANGUA, PR - FHZ  - RETIRADA IMEDIATA A PARTIR DA CHEGADA DO PRODUTO NO ARMAZEM - EQUIV 100,00 TONS DE SAM GR</t>
  </si>
  <si>
    <t>FATURA 4350472 - TARIFA DECEA - VOOS REALIZADOS - COMP.: 10/2023</t>
  </si>
  <si>
    <t>FATURA 162837 + CT-E 1135 - R$11.600,00 - MTT - 2297 SAGRA AGROPASTORIL JOTABASSO LTDA FAZENDA AURORA</t>
  </si>
  <si>
    <t>FATURA 162838 + CT-ES 400, 401 - R$5.945,25 - MTT - 2297 SAGRA AGROPASTORIL JOTABASSO LTDA FAZENDA AURORA -2688 KCL ANDRE TRIPOLONI FAZENDA FORTALEZA RG</t>
  </si>
  <si>
    <t>FATURA 162836 + CT-ES 1127, 1128, 1130, 1140, 1143 - R$48.758,00 - GO - 2603 KCL COOPERATIVA AGROINDUSTRIAL DOS PRODUTORES RURAIS DO SUDOESTE GOIANO COMIGO</t>
  </si>
  <si>
    <t>FATURA 162832 + CT-ES 1132, 1134, 1139 - R$19.380,00 - MS - 2460 NPK 15-15-15 COPASUL COOPERATIVA AGRICOLA SUL MATOGROSSENSE COPASUL NAVIRAI</t>
  </si>
  <si>
    <t>FATURA 162833 + CT-ES 343, 344, 345 - R$4.560,00 - MS - 2460 NPK 15-15-15 COPASUL COOPERATIVA AGRICOLA SUL MATOGROSSENSE COPASUL NAVIRAI</t>
  </si>
  <si>
    <t>SERVICOS DE DESEMBARACO ADUANEIRO - PC377 OS 0869 NAVIOCOMMON SPIRIT DI 2322613125</t>
  </si>
  <si>
    <t>SINDICATO DOS DESPACHANTES ADUANEIROS - PC377 OS 0869 NAVIOCOMMON SPIRIT DI 2322613125</t>
  </si>
  <si>
    <t>SERICO DE ENVASE EM BIG BAG NO PERIODO DE 01/11/2023 A 30/11/2023</t>
  </si>
  <si>
    <t>FATURA 10084 + CT-ES 13020, 13023, 13070, 13068, 13021, 13074, 13067, 13008, 13036, 13071, 13073, 13012, 13032, 13013, 13072, 13011 - R$125.400,00 - MTT - 2195 SAGRA GUSTAVO VIGANO PICCOLI FAZENDA RODEIO</t>
  </si>
  <si>
    <t>FATURA 10081 + CT-ES 22605, 22653 - R$10.898,80 - MTT - 2649 KCL GUSTAVO VIGANO PICCOLI FAZENDA RODEIO - 2688 KCL ANDRE TRIPOLONI FAZENDA FORTALEZA RG</t>
  </si>
  <si>
    <t>FATURA 10079 + CT-ES 1184, 1187, 1185 - R$28.200,00 - GO - 2676 KCL CELSO REINO DE ANDRADE FILHO FAZENDA ALVORADA - 2677 KCL HEBERTON JOSE ANDRADE FAZENDA SAVANA</t>
  </si>
  <si>
    <t>DL 12/2023 - SOCIOS</t>
  </si>
  <si>
    <t>FATURA 10082 + CT-ES 22660, 22645, 22636, 22659, 22647 - R$28.750,00 - MT - 2699 UREIA NUTRIVERDE IND. COM. IMP. E EXP. LTDA</t>
  </si>
  <si>
    <t>FATURA 10083 + CT-ES 22648, 22634, 22635 - R$20.230,00 - MTT - 2193 SAGRA GUSTAVO VIGANO PICCOLI FAZENDA PLUMA - 2660 SAGRA GUSTAVO VIGANO PICCOLI FAZENDA RODEIO</t>
  </si>
  <si>
    <t>FATURA 10077 + CT-ES 1604, 1603 - R$9.044,00 - GO - 2588 SAGRA COOPERATIVA AGROINDUSTRIAL DOS PRODUTORES RURAIS DO SUDOESTE GOIANO COMIGO</t>
  </si>
  <si>
    <t>PAGAMENTO SOBRE PRESTACAO DE SERVICO - BAR E DRINKS CONFRATERNIZACAO</t>
  </si>
  <si>
    <t>PAGAMENTO PERITO REFERENTE EMISSAO DO LAUDO DE QUANTIFICACAO - NAVIO COMMON SPIRIT - PC 377 - PERITO JOSE FERNANDO F. MARQUES</t>
  </si>
  <si>
    <t>FECHAMENTO FINANCEIRO OPERACAO PORTUARIA _ ND 476 REF. NUM. 31373, 31490 - OGMO TPAS - MAO DE OBRA - NFS-E 3104 - ZPORT REF. OPERACAO PORTUARIA - NFS 28972 E 28968 ? FORN SCPAR REF. TAXA GRANEIS IMPORTACAO - ADTO 252/2023 REALIZADO 27/11/2023 SOLICITADO 80%.</t>
  </si>
  <si>
    <t>FATURA 163008 + CT-E 351 - R$1.960,00 - MS - 2460 NPK 15-15-15 COPASUL COOPERATIVA AGRICOLA SUL MATOGROSSENSE COPASUL NAVIRAI</t>
  </si>
  <si>
    <t>FATURA 163031 + CT-ES 402, 404 - R$6.222,45 - MTT - 2688 KCL ANDRE TRIPOLONI FAZENDA FORTALEZA RG</t>
  </si>
  <si>
    <t>FATURA 163029 + CT-E 3325 - R$7.352,00 - GO - 2689 ENXOFRE DE BENTONITA INDUSTRIA E COMERCIO DE FERTLIZANTES RIFERTIL LTDA ADUBOS RIFERTIL</t>
  </si>
  <si>
    <t>ENCARGOS E JUROS POR PAGAMENTO EM ATRASO</t>
  </si>
  <si>
    <t>FATURA 163030 + CT-ES 1151, 1144, 1146 - R$37.783,70 - MTT - 2688 KCL ANDRE TRIPOLONI FAZENDA FORTALEZA RG</t>
  </si>
  <si>
    <t>DESPESA COM ABASTECIMENTO VIAGEM - LUCIANO CAMPO GRANDE</t>
  </si>
  <si>
    <t>DESPESASA COM ABASTECIMENTO VIAGENS - FORNECEDOR MARIO FERREIRA E LIMA - LUCIANO C. CREDITO ITAU</t>
  </si>
  <si>
    <t>FATURA 163209 + CT-E 1159 - R$5.920,00 - MS -  2692 NPK 15-15-15 EDELBERTO PAULI FAZENDA MAE MARIA</t>
  </si>
  <si>
    <t>NFS-E  14992- HON2023-11 - HONORARIOS CONTABEIS - MS</t>
  </si>
  <si>
    <t>NFS-E 76 - SERVICO DE APOIO - PRESTACAO DE SERVIÇO DE APOIO, REFERENTE (01/11/2023 Á 30/11/2023).</t>
  </si>
  <si>
    <t>FATURA 163220 + CT-ES 1177, 1180, 1181, 1178, 1179 - R$40.896,00 - MTT / 2296 SAGRA AGROPASTORIL JOTABASSO LTDA FAZENDA VERDE - 2298 SAGRA AGROPASTORIL JOTABASSO LTDA FAZENDA VERDE</t>
  </si>
  <si>
    <t>NFS-E 8521 - SERV. PRESTADOS EM ??/2023 - PRESTACAO DE SERVICO: DIGITALIZACAO DE IMAGENS, ESCANEAR E ENVIAR DOC. PO RE-MAIL</t>
  </si>
  <si>
    <t>APOLICE N. 841443 - PLANO DE SAUDE - COMP.: 12/2023</t>
  </si>
  <si>
    <t>NFS-E 158 - REFERENTE: ATENDIMENTOS E HANGARAGEM PT-VNZ - COMP.: 12/2023</t>
  </si>
  <si>
    <t>NFS-E 261373 - PLANO CONTROLE MENSAL SISTEMA DE NOTAS DE SERVICO / XML - COMP.: 12/2023</t>
  </si>
  <si>
    <t>NFS-E 2962 - DESPESA HONORARIO CONTABIL - FILIAL SANTAREM/PA</t>
  </si>
  <si>
    <t>NFS-E 10200 - SERVICO MANUTENCAO E-SOCIAL</t>
  </si>
  <si>
    <t>DESPESA COM COMPRA DE PAPEL TOALHA ESCRITORIO</t>
  </si>
  <si>
    <t>DESPESA COM ABASTECIMENTO AERONAVE</t>
  </si>
  <si>
    <t>FATURA 163007 + CT-ES 1150, 1148, 349 - R$16.100,00 - MS - 2460 NPK 15-15-15 COPASUL COOPERATIVA AGRICOLA SUL MATOGROSSENSE COPASUL NAVIRAI</t>
  </si>
  <si>
    <t>FATURA 163012 + CT-ES 1145, 1149, 1155, 1154, 1152, 1155, 1156, 1157 - R$65.656,00 - GO -  2603 KCL COOPERATIVA AGROINDUSTRIAL DOS PRODUTORES RURAIS DO SUDOESTE GOIANO COMIGO -2702 KCL COOPERATIVA AGROINDUSTRIAL DOS PRODUTORES RURAIS DO SUDOESTE GOIANO COMIGO</t>
  </si>
  <si>
    <t>FATURA 163214 + CT-E 1170 - R$9.490,00 - GO - 2702 KCL COOPERATIVA AGROINDUSTRIAL DOS PRODUTORES RURAIS DO SUDOESTE GOIANO COMIGO</t>
  </si>
  <si>
    <t>FATURA 32489 + CT-ES 3024, 3030, 3034, 3035, 2997, 3019, 2986, 3019, 3036, 3025, 3007, 3027, 3026, 3029, 2990, 2991 - R$85.260,00 - MS - 2451 - 2452 - 2453 - 2454 - 2455 - 2456 - 2457 - 2458 - 2459 - 2460 - 2461</t>
  </si>
  <si>
    <t>FATURA 32488 + CT-ES 22369, 22373, 22376, 22377, 22337, 22366, 22330, 22378, 22370, 22355, 22371, 22372, 22374, 22331, 22332 - R$45.125,00 - MS - 2451, 2452, 2453, 2454, 2455, 2456, 2457, 2458, 2459, 2460, 2461.</t>
  </si>
  <si>
    <t>FATURA 235845 + CT-ES 28236, 28258, 28219, 28241 - R$36.806,00 - GO - 2603 KCL COOPERATIVA AGROINDUSTRIAL DOS PRODUTORES RURAIS DO SUDOESTE GOIANO COMIGO - 2702 KCL COOPERATIVA AGROINDUSTRIAL DOS PRODUTORES RURAIS DO SUDOESTE GOIANO COMIGO</t>
  </si>
  <si>
    <t>SERVICOS DE DESEMBARAÇO ADUANEIRO - REFERENCIA PC374 OS 0918 NAVIODELIGHT DIVA DI 2322798281</t>
  </si>
  <si>
    <t>SINDICATO DOS DESPACHANTES ADUANEIROS - REFERENCIA PC370 OS 0919 NAVIODELIGHT DIVA DI 2322798303</t>
  </si>
  <si>
    <t>SERVICOS DE DESEMBARACO ADUANEIRO - REFERENCIA PC374 OS 0918 NAVIODELIGHT DIVA DI 2322798281</t>
  </si>
  <si>
    <t>SERVICOS DE DESEMBARACO ADUANEIRO - REFERENCIA PC368 OS 0920 NAVIODELIGHT DIVA DI 2322798346</t>
  </si>
  <si>
    <t>SERVICOS DE DESEMBARACO ADUANEIRO - REFERENCIA PC370 OS 0919 NAVIODELIGHT DIVA DI 2322798303</t>
  </si>
  <si>
    <t>SINDICATO DOS DESPACHANTES ADUANEIROS - REFERENCIA PC368 OS 0920 NAVIODELIGHT DIVA DI 2322798346</t>
  </si>
  <si>
    <t>ENVASE DE 165,000TONS NO PERIODO 16/11 A 30/11/2023, PRODUTO KCL NO M/V PETROS S</t>
  </si>
  <si>
    <t>DESPESAS COM ARMAZENAGEM - EXP GRANEL 50,85 TONS X R$22,00 = R$1.118,70 - VCTO 091223</t>
  </si>
  <si>
    <t>DESPESAS COM ARMAZENAGEM - ARMAZENAGEM 50,85 TONS X R$22,00 = R$1.118,70 - VCTO 091223</t>
  </si>
  <si>
    <t>FATURA 236441 + CT-ES 28214, 28216, 28227, 28229, 28243 - R$48.184,00 - GO - 2603 KCL COOPERATIVA AGROINDUSTRIAL DOS PRODUTORES RURAIS DO SUDOESTE GOIANO COMIGO - 2702 KCL COOPERATIVA AGROINDUSTRIAL DOS PRODUTORES RURAIS DO SUDOESTE GOIANO COMIGO</t>
  </si>
  <si>
    <t>ENVASE DE 494,000TONS NO PERIODO 16/11 A 30/11/2023, PRODUTO KCL NO M/V VENTURE	16/11 - 30/11 - PC 359</t>
  </si>
  <si>
    <t>SERVICO DE LANCHA -LEITURA DE CALADO - BL09 - SERVICOS PORTUARIOS, FERROPORTUARIOS, UTILIZACAO DO PORTO.</t>
  </si>
  <si>
    <t>SERVICO DE LANCHA -LEITURA DE CALADO - BL09 - SERVICO PORTUARIOS, FERROPORTUARIOS, UTILIZACAO DE PORTO.</t>
  </si>
  <si>
    <t>PRESTACAO DE SERVICOS REALIZADOS NOVEMBRO 2023</t>
  </si>
  <si>
    <t>TARIFA AGRUPADAS OCORRENCIA 08/12/2023</t>
  </si>
  <si>
    <t>DESPESAS COM EMISSAO DO LAUDO DE QUALIFICACAO - RPA PERITO LAUDO E QUANTIFICACAO  - PC 373 E 359 - PERITO TADEU LUIZ TEIXEIRA</t>
  </si>
  <si>
    <t>DESPESAS COM EMISSAO DO LAUDO DE QUALIFICACAO - RPA PERITO LAUDO E QUANTIFICACAO  - PC 359 - PERITO TADEU LUIZ TEIXEIRA</t>
  </si>
  <si>
    <t>FATURA 163207 + CT-E 359 - R$1.480,00 - MS - 2692 NPK 15-15-15 EDELBERTO PAULI FAZENDA MAE MARIA</t>
  </si>
  <si>
    <t>REFERENTE A PUBLICIDADE DA NOVAFERTIL NA REVISTA PARA, NUM ESPACO RODAPE DA PAGINA.</t>
  </si>
  <si>
    <t>NFS-E 392  - CONTRATO SISTEMA DATA BUILDER</t>
  </si>
  <si>
    <t>DESPESA COM ABASTECIMENTO DE AERONAVE</t>
  </si>
  <si>
    <t>FATURA 163320 + CT-ES 1188, 1192, 1193 + R$28.800,00 - MTT - 2296 SAGRA AGROPASTORIL JOTABASSO LTDA FAZENDA VERDE - 2298 SAGRA AGROPASTORIL JOTABASSO LTDA FAZENDA VERDE</t>
  </si>
  <si>
    <t>FATURA 163321 + CT-ES 436, 439, 440 - R$7.200,00 - MTT - 2296 SAGRA AGROPASTORIL JOTABASSO LTDA FAZENDA VERDE - 2298 SAGRA AGROPASTORIL JOTABASSO LTDA FAZENDA VERDE</t>
  </si>
  <si>
    <t>MOVIMENTACAO DE MERCADORIA: NAVIO: VENTURE; MERCADORIA: UREIA; P/ INTERFERTIL; PESO: 285,610 TON; P/ ZPORT 01; PESO: 458,600 TON; P/EXTRACARGO: PESO 40,204 TON (RATEIO); DI:23/2185007-7; DATA SERVICO: 21/11/2023 A 29/11/2023; OS: 10411. TARIFA P/ INTERFERTIL = 22,011.TARIFA P/ ZPORT 01 = 17,611.TARIFA P/ EXTRACARGO = 17,611 + 10% DE TAXA ADMINISTRATIVA. - DESCONTO DO IMPOSTO QUE NAO FOI RETIDO NA FONTE R$22,61</t>
  </si>
  <si>
    <t>MOVIMENTACAO DE MERCADORIA: NAVIO: VENTURE; MERCADORIA: UREIA; P/ INTERFERTIL; PESO: 51,700 TON; P/ ZPORT 01; PESO: 1.601,600 TON; P/EXTRACARGO; PESO: 3,319 TON (RATEIO); DI:23/2184977-0; DATA SERVICO: 21/11/2023 A 29/11/2023; OS: 10411-TARIFA P/ INTERFERTIL = 22,011.TARIFA P/ ZPORT 01 = 17,611. TARIFA P/ EXTRACARGO = 17,611.10% DE TAXA ADMINISTRATIVA. - DESCONTO NA NFSE DO IMPOSTO QUE NÃO FOI RETIDO NA FONTE R$44,10</t>
  </si>
  <si>
    <t>FATURA 1837476 + CT-ES 43964, 43969, 43970 - R$24.950,00 - GO - 2603 KCL COOPERATIVA AGROINDUSTRIAL DOS PRODUTORES RURAIS DO SUDOESTE GOIANO COMIGO</t>
  </si>
  <si>
    <t>FATURA 10112 + CT-E 22673 - R$5.500,00 - MT - 2481 00-21-00 ADAIR VENDRUSCOLO FAZENDA SAO VICENTE</t>
  </si>
  <si>
    <t>FATURA 10117 + CT-ES 13112, 13125, 13124, 13086, 13117, 13118, 13130, 13119, 13098 - R$76.000,00 - MTT -2195 SAGRA GUSTAVO VIGANO PICCOLI FAZENDA RODEIO - 2196 SAGRA GUSTAVO VIGANO PICCOLI FAZENDA RODEIO- 2728 SAGRA GUSTAVO VIGANO PICCOLI FAZENDA PLUMA</t>
  </si>
  <si>
    <t>FATURA 10111 + CT-E 1188 - R$1.000,00 - MS - 2707 KCL MARCIO LUIZ BUFFALO LOTEAMENTO LOTE 37 - PROJETO DE COLONIZACAO ALVORADA</t>
  </si>
  <si>
    <t>ICMS IMPORTACAO - MV SANTA BRISA - PC 375</t>
  </si>
  <si>
    <t>AFRMM DI 2324455400 - N DO PEDIDO 2301640719 - CE- MERCANTE  022305321155400 - MV SANTA BRISA - PC 375</t>
  </si>
  <si>
    <t>PAGAMENTO FRETE MAQUETES NAVIO CARGUEIRO 80 CM DARYA CHAND E TAY KNIGHTHOOD COM VITRINE E BASE</t>
  </si>
  <si>
    <t>SERVICO DE DESEMBARACO ADUANEIRO - PROCESSO: PC285 R$1.500,00 DI: 23/1922443-1 - MV CL CHANGSHA</t>
  </si>
  <si>
    <t>FATURA PRESTACAO DE SERVICO - LAUDO TECNICO 519,96 - TARIFA DE TRANSFERENCIA 12,00 - SISCOMEX 154,23</t>
  </si>
  <si>
    <t>PAGAMENTO  SERVICO PILOTAGEM - PILOTAGEM PILOTO KEYGINALDO</t>
  </si>
  <si>
    <t>PAGAMENTO REF. COMPRA 399 - MAP 11.52 - FOB RONDONOPOLIS - CAMBIO TELA TAXA 4,9545 -CARREGAMENTO IMEDIATO APOS PAGAMENTO</t>
  </si>
  <si>
    <t>DISTRIBUICAO DE LUCROS SOCIOS - APOENA</t>
  </si>
  <si>
    <t>FATURA 163399 + CT-ES 199, 1197, 1215 - R$32.074,40 - MTT - 2298 SAGRA AGROPASTORIL JOTABASSO LTDA FAZENDA VERDE - 2688 KCL ANDRE TRIPOLONI FAZENDA FORTALEZA RG</t>
  </si>
  <si>
    <t>FATURA 163400 + CT-ES 441, 442, 447 - R$7.614,40 - MTT - 2298 SAGRA AGROPASTORIL JOTABASSO LTDA FAZENDA VERDE - 2688 KCL ANDRE TRIPOLONI FAZENDA FORTALEZA RG</t>
  </si>
  <si>
    <t>ND RATEIO - REEMBOLSO MUDANÇA DE BERCO (102 P/ 201). NF 23782 PRATICAGEM, NF 4521 SVITZER, NF 3782 ZPORT APOIO.</t>
  </si>
  <si>
    <t>SERVICO DE ENVASE DE BAGS - QUANTIDADE: 532 UNID - PERIODO 28/11/23 A 05/12/23 - MV TAI KNIGHTOOD</t>
  </si>
  <si>
    <t>FATURA 1837858 + CT-ES 43975, 43977, 43994, 43979, 43987, 43980, 43978, 43981, 43983, 43995, 44003, 44001, 44004 - R$114.148,00 - GO - 2603 KCL COOPERATIVA AGROINDUSTRIAL DOS PRODUTORES RURAIS DO SUDOESTE GOIANO COMIGO - DESCONTO DE R$56,00 REFERENTE A QUEBRA DE FRETE</t>
  </si>
  <si>
    <t>FATURA 32710 + CT-ES 22388, 22391, 22394, 22395, 22387, 22386 - R$16.600,00 - MS - 2460 NPK 15-15-15 COPASUL COOPERATIVA AGRICOLA SUL MATOGROSSENSE COPASUL NAVIRAI - 2462 NPK 15-15-15 COPASUL COOPERATIVA AGRICOLA SUL MATOGROSSENSE COPASUL DEODAPOLIS -2463 NPK 15-15-15 COPASUL COOPERATIVA AGRICOLA SUL MATOGROSSENSE COPASUL DEODAPOLIS</t>
  </si>
  <si>
    <t>FATURA 32711 + CT-ES 3052, 3056, 3058, 3063, 3050, 3049 - R$30.800,00 - MS - 2460 NPK 15-15-15 COPASUL COOPERATIVA AGRICOLA SUL MATOGROSSENSE COPASUL NAVIRAI - 2462 NPK 15-15-15 COPASUL COOPERATIVA AGRICOLA SUL MATOGROSSENSE COPASUL DEODAPOLIS -2463 NPK 15-15-15 COPASUL COOPERATIVA AGRICOLA SUL MATOGROSSENSE COPASUL DEODAPOLIS</t>
  </si>
  <si>
    <t>FATURA 163536 + CT-ES 450, 451 - R$5.742,00 - MTT - 2297 SAGRA AGROPASTORIL JOTABASSO LTDA FAZENDA AURORA</t>
  </si>
  <si>
    <t>DESPESAS COM AERONAVE - TARIFA DE POUSO</t>
  </si>
  <si>
    <t>FATURA 163537 + CT-ES 1227, 1234 - R$22.968,00 - MTT - 2297 SAGRA AGROPASTORIL JOTABASSO LTDA FAZENDA AURORA</t>
  </si>
  <si>
    <t>FATURA 32712 + CT-ES 3038 - R$6.860,00 - MTT - 2649 KCL GUSTAVO VIGANO PICCOLI FAZENDA RODEIO</t>
  </si>
  <si>
    <t>SERVICO PORTUARIO - 312 - GRANEIS PARA NAVEGACAO DE CABORAGM OU IMPORTACAO (QT/PESO/VALOR) TON.: 2951,440</t>
  </si>
  <si>
    <t>SERVICO PORTUARIO 79-PELA PESAGEM DE MERCADORIAS CARREGADAS EM VAGOES OU OUTROS VEICULOS, POR TONELADA OU FRACAO - TON: 4672,890 - NAVIO VENTURE</t>
  </si>
  <si>
    <t>SERVICO PORTUARIO 312-GRANEIS PARA NAVEGACAO DE CABOTAGEM OU IMPORTACAO - TON 1991,110</t>
  </si>
  <si>
    <t>SERVICO PORTUARIO 77-PELO PESAGEM CONTROLE DE MERCADORIAS CARREGADAS EM VAGOES OU OUTROS VEICULOS, POR TONELADA OU FRACAO - TON 2819,450</t>
  </si>
  <si>
    <t>SINDICATO DOS DESPACHANTES ADUANEIROS - REFERENCIA PC371 OS 0773 NAVIOKEN MOONYS DI 2320960286.</t>
  </si>
  <si>
    <t>SERVICOS DE DESEMBARAÇO ADUANEIRO - REFERENCIA PC371 OS 0773 NAVIOKEN MOONYS DI 2320960286</t>
  </si>
  <si>
    <t>FATURA 6777 + CT-ES 21382, 21416, 21383 - R$28.686,00 - GO - 2603 KCL COOPERATIVA AGROINDUSTRIAL DOS PRODUTORES RURAIS DO SUDOESTE GOIANO COMIGO</t>
  </si>
  <si>
    <t>FATURA 516114 + CT-ES 10172, 10173, 10174, 10182, 10187 - R$39.544,20 - GO - 2628 KCL COOPERATIVA AGROINDUSTRIAL DOS PRODUTORES RURAIS DO SUDOESTE GOIANO COMIGO - 2703 KCL COOPERATIVA AGROINDUSTRIAL DOS PRODUTORES RURAIS DO SUDOESTE GOIANO COMIGO</t>
  </si>
  <si>
    <t>FATURA 516176 + CT-ES 185945, 185943, 185944, 185990, 185962 - R$4.130,33 - GO - 2628 KCL COOPERATIVA AGROINDUSTRIAL DOS PRODUTORES RURAIS DO SUDOESTE GOIANO COMIGO - 2703 KCL COOPERATIVA AGROINDUSTRIAL DOS PRODUTORES RURAIS DO SUDOESTE GOIANO COMIGO</t>
  </si>
  <si>
    <t>FATURA 10171 + CT-ES 1663, 1647, 1648, 1665, 1667, 1670 - R$35.930,00 - MS - 2596 NPK 15.15.15 COPASUL COOPERATIVA AGRICOLA SUL MATOGROSSENSE COPASUL NAVIRAI</t>
  </si>
  <si>
    <t>FATURA 10173 + CT-ES 13144, 13155, 13134, 13137, 13156, 13158, 13157, 13174, 13167, 13135, 13138, 13173, 13171 - R$107.950,00 - MTT - 2196 SAGRA GUSTAVO VIGANO PICCOLI FAZENDA RODEIO - 2247 SAGRA ADAIR VENDRUSCOLO FAZENDA SAO VICENTE- 2727 SAGRA GUSTAVO VIGANO PICCOLI FAZENDA ITAPOA</t>
  </si>
  <si>
    <t>NFS-E 4826 - ARMAZENAGEM DE CARGA SOLTA - 50 TONELADA: R$ 750,00 - REFERENTE AO PERIODO DE 14/11/2023 A 13/12/2023, PEDIDO DE IMPORTACAO PC353, D.I: 23/2208520-0. MV CAP SAN ARTEMISSIO.</t>
  </si>
  <si>
    <t>REEMBOLSO MUDANCA DE BERCO/REATRACACAO (NF 23757 - PRATICAGEM; NF 300 - PRATICAGEM ITAPOA. NF 4520 SVITZER). RATEIO 3,74%.</t>
  </si>
  <si>
    <t>REEMBOLSO MUDANCA DE BERCO/REATRACACAO (NF 23757 - PRATICAGEM; NF 300 - PRATICAGEM ITAPOA. NF 4520 SVITZER). RATEIO 5,61%</t>
  </si>
  <si>
    <t>GNRE - ICMS (MV TAI KNIGHTHOOD) - PC 299</t>
  </si>
  <si>
    <t>REFERENTE A ADIANTAMENTO DE COMISSAO ENIO E LUKAS</t>
  </si>
  <si>
    <t>PAGAMENTO DEMURRAGE COST FOR 3000 MT - INVOICE ZQNJ202306BK117ASC-14 - PC 348 - NAVIO TAI KNIGHTHOOD - TAXA 4,8820 - VALOR UNITARIO $ 17.684,99</t>
  </si>
  <si>
    <t>PAGAMENTO DEMURRAGE COST FOR 2000 MT - INVOICE ZQNJ202306BK117ASC-3 - PC 299 - NAVIO TAI KNIGHTHOOD - TAXA 4,8820 - VALOR UNITARIO $ 14.228,50</t>
  </si>
  <si>
    <t>PAGAMENTO DEMURRAGE MV VENTURE (ENB050/23) - EBL6772023 - TAXA 4,8820 - VALOR UNITARIO $56.540,41</t>
  </si>
  <si>
    <t>ICMS DE IMPORTACAO - NAVIO DELIGHT DIVA - PC 368</t>
  </si>
  <si>
    <t>ICMS IMPORTACAO - NAVIO DELIGHT DIVA - PC 370</t>
  </si>
  <si>
    <t>ICMS DE IMPORTACAO - NAVIO DELIGHT DIVA - PC 374</t>
  </si>
  <si>
    <t>SERVICO DE LANCHA - AMARRACAO - BL09 - NAVIO VENTURE - PC 359</t>
  </si>
  <si>
    <t>SERVICO DE LANCHA - AMARRACAO - BL08 - NAVIO VENTURE - PC 373</t>
  </si>
  <si>
    <t>DESPESA FRETE CARREGAMENTO DE EMBALAGEM BIG BAG 800 UNID - CESAR MARGAN MENDES</t>
  </si>
  <si>
    <t>DESPESA COM ABASTECIMENTO AERONAVE EM RONDONOPOLIS SEM NF - MARCIO HENRIQUE LOURENCO DOS SANTOS</t>
  </si>
  <si>
    <t>DESPESA COM MANUTENCAO AERONAVE - PROPOSTA 4439 - VIRA NOTA</t>
  </si>
  <si>
    <t>DISTRIBUICAO DE LUCROS SOCIOS - LUCIANO</t>
  </si>
  <si>
    <t>JUROS IOF CAMBIO 328,08 + 263,96 + 1.048,92</t>
  </si>
  <si>
    <t>TARIFA CONTRATO CAMBIO</t>
  </si>
  <si>
    <t>FATURA 32789 + CT-ES 3064, 3066 - R$14.000,00 - MTT - 2649 KCL GUSTAVO VIGANO PICCOLI FAZENDA RODEIO</t>
  </si>
  <si>
    <t>FATURA 32788 + CT-E 32328 - R$8.820,00 - MTT - 2649 KCL GUSTAVO VIGANO PICCOLI FAZENDA RODEIO</t>
  </si>
  <si>
    <t>FATURA 163651 + CT-ES 116, 117, 118, 119 - R$38.126,00 - GO - 2628 KCL COOPERATIVA AGROINDUSTRIAL DOS PRODUTORES RURAIS DO SUDOESTE GOIANO COMIGO</t>
  </si>
  <si>
    <t>FATURA 163649 + CT-ES 3512, 3515 - R$16.685,80 - GO - 2588 SAGRA COOPERATIVA AGROINDUSTRIAL DOS PRODUTORES RURAIS DO SUDOESTE GOIANO COMIGO</t>
  </si>
  <si>
    <t>FATURA 163648 + CT-ES 1254, 1252, 1256 - R$28.502,00 - GO - 2628 KCL COOPERATIVA AGROINDUSTRIAL DOS PRODUTORES RURAIS DO SUDOESTE GOIANO COMIGO</t>
  </si>
  <si>
    <t>FATURA 163658 + CT-ES 456, 455, 457, 458, 459, 460 - R$16.788,00 - MTT - 2296 SAGRA AGROPASTORIL JOTABASSO LTDA FAZENDA VERDE - 2297 SAGRA AGROPASTORIL JOTABASSO LTDA FAZENDA AURORA</t>
  </si>
  <si>
    <t>FATURA 163657 + CT-ES 1255, 1257, 1260, 1261, 1262 - R$59.472,00 - GO - 2297 SAGRA AGROPASTORIL JOTABASSO LTDA FAZENDA AURORA - 2649 KCL GUSTAVO VIGANO PICCOLI FAZENDA RODEIO</t>
  </si>
  <si>
    <t>FATURA 236480 + CT-E 28312 - R$7.200,00 - GO - 2628 KCL COOPERATIVA AGROINDUSTRIAL DOS PRODUTORES RURAIS DO SUDOESTE GOIANO COMIGO</t>
  </si>
  <si>
    <t>FATURA 236479 + CT-ES 142479, 142527, 142538, 142543 - R$32.227,80 - GO - 2606 SAGRA COOPERATIVA AGROINDUSTRIAL DOS PRODUTORES RURAIS DO SUDOESTE GOIANO COMIGO</t>
  </si>
  <si>
    <t>ENVASE - BIG BAG_ 25/11 A 04/12/2023 - NAVIO_ IONIC KALLIRHOE - PRODUTO_ SAM - PEDIDO_ 278 - TONS_ 955,00 - TARIFA_ 25,00</t>
  </si>
  <si>
    <t>SERVICO PENEIRAMENTO - PENEIRAMENTO_14/11 A 04/12/2023 - NAVIO_ IONIC KALLIRHOE - PRODUTO_ SAM - PEDIDO_ 278 - TONS_ 1.517,00 - TARIFA_ R$ 27,83</t>
  </si>
  <si>
    <t>REF. CONTA DE TELEFONE NUM. 065-33643048 - NF 2946258 - N. FATURA 1774665712- 0- COMP. 12/2023</t>
  </si>
  <si>
    <t>NFS-E 3785 - SERVICO DE LANCHA - LEITURA DE CALADO - BL4 DI 2322613125</t>
  </si>
  <si>
    <t>MOVIMENTACAO DE MERCADORIA: NAVIO: COMMON SPIRIT -MERCADORIA KCL - P/ ZPORT 01 PESO_ 257,440 TON_ P/ EXTRACARGO_ PESO 9,058 TONRATEIO DI_ 23/2261312-5- DATA SERVICO_ 30/11/2023 A 04/12/2023_ OS 10436 / 10% DE TAXA ADMINISTRATIVA - TARIFA P/ ZPORT 01 - 17,611 - TARIFA P/ EXTRACARGO - 17,611.</t>
  </si>
  <si>
    <t>FATURA 974 + CT-ES - 15974, 15983, 15984, 15985, 15988, 15994, 16002 - 2714 00-21-00 ADAIR VENDRUSCOLO FAZENDA SAO VICENTE</t>
  </si>
  <si>
    <t>FATURA 974 + CT-ES 15955, 15917, 15966, 16009, 15969, 15931, 15927, 15948, 15923, 15846, 16008, 16006, 15982, 15881, 15956, 16012, 15909, 15958, 15999, 16010, 15918, 15908, 15949, 16000, 15854, 16007, 15970, 16016, 15910, 15995, 15972, 15926, 15960, 15979, 15855, 15997, 15919, 15971, 15996, 15928, 15930, 15944, 15922, 15916 -R$544.972,40 - MT 2682 00-21-00 TRANSF. NOVATEX - REMESSA -2706 00-21-00 TRANSF. NOVATEX - REMESSA -2709 SSP 21 TRANSF. NOVATEX - REMESSA</t>
  </si>
  <si>
    <t>PAGAMENTO REF. COMPRA 400 - FOB PARANAGUA ? AZ. TERMINAIS DO SUL - PAGAMENTO 15/12/2023, CAMBIO TELA TRAVA 13/12/2023 - 4,9300 - CARREGAMENTO IMEDIATO APOS PAGAMENTO - BIG BAG NOVAFERTIL, ENVASE NA SUL TERMINAIS (R$40,00).</t>
  </si>
  <si>
    <t>FATURA 237035 + CT-ES 142562, 142652, 142650, 142649, 142701, 142710, 142712, 142720, 142722, 142728, 142726 - R$99.205,00 - GO - 2606 SAGRA COOPERATIVA AGROINDUSTRIAL DOS PRODUTORES RURAIS DO SUDOESTE GOIANO COMIGO</t>
  </si>
  <si>
    <t>FATURA 237036 + CT-ES 28320, 28321, 28322, 28330, 28334, 28335, 28336 - R$63.982,00 - GO - 2628 KCL COOPERATIVA AGROINDUSTRIAL DOS PRODUTORES RURAIS DO SUDOESTE GOIANO COMIGO -_x000D_
2703 KCL COOPERATIVA AGROINDUSTRIAL DOS PRODUTORES RURAIS DO SUDOESTE GOIANO COMIGO</t>
  </si>
  <si>
    <t>FATURA 1838246 + CT-ES 44009, 44008, 44006, 44010 - R$31.522,00 - GO - 2603 KCL COOPERATIVA AGROINDUSTRIAL DOS PRODUTORES RURAIS DO SUDOESTE GOIANO COMIGO - DESCONTO DE R$12,00 REFERENTE A QUEBRA DE FRETE</t>
  </si>
  <si>
    <t>AFRMM DI 232470912-0 - PROTOCOLO 3158940126 - PC 392 - OS 392 - NAVIO LONGEVITY DIVA</t>
  </si>
  <si>
    <t>ICMS IMPORTACAO - GNRE - PC 392 - MV LONGEVITY DIVA</t>
  </si>
  <si>
    <t>DESPESA COM COMISSAO S/ VENDAS - DANIEL</t>
  </si>
  <si>
    <t>TARIFA CESTA EMPRESARIAL</t>
  </si>
  <si>
    <t>TAXA LIBERACAO DE BL - BL  6 - NAVIO KEN MOONYS</t>
  </si>
  <si>
    <t>DESPESAS COM COMISSAO S/ VENDAS - DANIEL</t>
  </si>
  <si>
    <t>NFS-E  - LOCACAO IMPRESSORA TERMICA, PERIODO: 02/11 A 02/12/2023</t>
  </si>
  <si>
    <t>PE DE PICOLE IND.E COM.DE ALIMENTOS LTDA</t>
  </si>
  <si>
    <t>S/ NF - TIA BIBI</t>
  </si>
  <si>
    <t>NF5305</t>
  </si>
  <si>
    <t>DESPESA COM CONTRATACAO ANIMACAO INFANIL - FESTA DE CONFRATERNIZACAO NOVAFERTIL 08/12/2023 - FORNECEDOR TIA BIBI E SUA TURMA</t>
  </si>
  <si>
    <t>PAGAMENTO DE PICOLE PARA CONFRATERNIZACAO 08/12 - NOVAFERTIL</t>
  </si>
  <si>
    <t>NFS-e 38824 (MV TAI KNOWLEDGE)</t>
  </si>
  <si>
    <t>FECHAMENTO OPERACAO PORTUARIA - OS 98236|IMPORTACAO | B L QHD16 | 3 278 570 TONS | TAI KNOWLEDGE - ADTO REALIZADO EM 07-12-2023_R$ 92.400,00 - PC354</t>
  </si>
  <si>
    <t>FANCAR DISTRIBUIDORA DE VEICULOS LTDA</t>
  </si>
  <si>
    <t>NF111411</t>
  </si>
  <si>
    <t>DESPESA COM PECA DE ACESSORIO VEICULO F150 LUCIANO</t>
  </si>
  <si>
    <t>TENDA DOS BRINQUEDOS LTDA</t>
  </si>
  <si>
    <t>NFS-e 86</t>
  </si>
  <si>
    <t>S/ NF - C.CREDITO JJYZXJPEREIRA</t>
  </si>
  <si>
    <t>S/ NF - C.CREDITO 28102023</t>
  </si>
  <si>
    <t>S/ NF - C.CREDITO 29102023</t>
  </si>
  <si>
    <t>S/ NF - C.CREDITO LMY1RAPEREIRA</t>
  </si>
  <si>
    <t>S/ NF - C.CREDITO 20112023</t>
  </si>
  <si>
    <t>CESTA DE RELACIONAMENTO</t>
  </si>
  <si>
    <t>S/ NF - C.CREDITO 12112023</t>
  </si>
  <si>
    <t>LOCACAO DOS BRINQUEDOS PARA A CONFRATERNIZACAO DA EMPRESA 08/12/2023</t>
  </si>
  <si>
    <t>DESPESAS COM COMPRA DE POLTRONA EXTRA - FORNECEDOR AZUL LINHA AEREAS - JJYZXJPEREIRA - C. CREDITO LUCIANO ITAU</t>
  </si>
  <si>
    <t>DESPESAS COM COMPRA DE CAPSULA CAFE - FORNECEDOR NESPRESSO - C. CREDITO LUCIANO</t>
  </si>
  <si>
    <t>DESPESAS C. CREDITO LUCIANO - FORNECEDOR B. PRODUCOES CT VENTO - CAMPO GRANDE</t>
  </si>
  <si>
    <t>DESPESAS COM ABASTECIMENTO EM VIAGEM - FORNECEDOR AUTO POSTO C. CT ANCA I - C. CREDITO LUCIANO ITAU - SEM NF FISCAL</t>
  </si>
  <si>
    <t>DESPESAS COM PASSAGENS AEREAS - FORNECEDOR AZUL LINHAS AEREAS - C. CREDITO LUCIANO DESPESA SEM NF</t>
  </si>
  <si>
    <t>DESPESA COM ABASTECIMENTO VIAGENS - FORNECEDOR AMAZONIA AEROPORTO - C. CREDITO LUCIANO SEM NF</t>
  </si>
  <si>
    <t>DESPESAS COM UBER VIAGEM FLAVIA A CURITIBA PARA PALESTRA - C. CREDITO LETICIA ITAU - SEM NF</t>
  </si>
  <si>
    <t>DESPESAS COM ALIMENTACAO VIAGEM FLAVIA A CURITIBA PARA PALESTRA - C. CREDITO LETICIA ITAU - SEM NF</t>
  </si>
  <si>
    <t>TARIFA CESTA DE RELACIONAMENTO</t>
  </si>
  <si>
    <t>DESPESA COM ABASTECIMENTO VIAGENS DIRETORIA - FORNECEDOR AUTO POSTO C-CT ANCA I - C. CREDITO LUCIANO ITAU SEM NF FISCAL</t>
  </si>
  <si>
    <t>JUROS ENCARGOS POR ATRASO</t>
  </si>
  <si>
    <t>ENCAROS POR ATRASO</t>
  </si>
  <si>
    <t>PLANO INT CAPITAL</t>
  </si>
  <si>
    <t>PLANO INT CAPITAL - COTA DE CAPITAL SICREDI</t>
  </si>
  <si>
    <t>S/ NF - MG VIDROS</t>
  </si>
  <si>
    <t>DESPESA COM FRANQUIA SEGURO HILLUX LUCIANO PARA TROCA FAROL - NF EMITIDA EM NOME DO LUCIANO. FORNECEDOR - 07.571.746/0001-02 MG VIDROS AUTOMOTIVOS LDTA</t>
  </si>
  <si>
    <t>AFRMM - OS 689 (MV TAI KNIGHTHOOD) - DI 232031104-0 - PROTOCOLO 3151146165 - PC 299</t>
  </si>
  <si>
    <t>INPEK FERTILIZANTES S.A.</t>
  </si>
  <si>
    <t>404/3681</t>
  </si>
  <si>
    <t>405/724</t>
  </si>
  <si>
    <t>PAGAMENTO REF. COMPRA 404 - NPK 15.15.15 (NPK NO GRAO)  FOB PARANGUÁ - PAGAMENTO 15.12.2023 CAMBIO TELA CARREGAMENTO IMEDIATO APOS PAGAMENTO - TAXA 4,9605</t>
  </si>
  <si>
    <t>PAGAMENTO REF. COMPRA 405 - FOB PARANAGUA-  PAGAMENTO 15.12.2023  -CARREGAMENTO IMEDIATO - 74,00TONS DE ENXOFRE DE BENTONITA</t>
  </si>
  <si>
    <t>321/12703 - 11771</t>
  </si>
  <si>
    <t>NFS-e 15956</t>
  </si>
  <si>
    <t>NFS-E  14861</t>
  </si>
  <si>
    <t>NFS-e 3104 (MV COMMON SPIRIT)</t>
  </si>
  <si>
    <t>NFS-e 4436 (MV KEN MOONYS)</t>
  </si>
  <si>
    <t>NFS-E 15956 - PRESTACAO DE SERVICOS DE PROCESSAMENTO DE DADOS - DEBITO CARTAO CREDITO ITAU PEDRO</t>
  </si>
  <si>
    <t>NFS-E 14861 - HON2023-10 - HONORARIOS CONTABEIS - MS</t>
  </si>
  <si>
    <t>NFS-E 4436 - FECHAMENTO SERVICO DE OPERACAO PORTUARIA, REFERENTE: NAVIO KEN MOONYS - NF 4436 / ADIANTAMENTO RECIBO 342/2023 DE 09/11/2023. -DEMONSTRATIVO DE DESPESA 402/2023</t>
  </si>
  <si>
    <t>CHR PARTICIPACOES LTDA</t>
  </si>
  <si>
    <t>NF16 (C. CREDITO)</t>
  </si>
  <si>
    <t>403/6221 - 1216</t>
  </si>
  <si>
    <t>NF 11680/001</t>
  </si>
  <si>
    <t>NF36495/001</t>
  </si>
  <si>
    <t>FAT - 1163221</t>
  </si>
  <si>
    <t>FAT - 1163749</t>
  </si>
  <si>
    <t>FAT - 1163750</t>
  </si>
  <si>
    <t>FAT - 1163751</t>
  </si>
  <si>
    <t>FAT - 1163752</t>
  </si>
  <si>
    <t>FAT - 1163754</t>
  </si>
  <si>
    <t>FAT - 1163755</t>
  </si>
  <si>
    <t>FAT - 296894</t>
  </si>
  <si>
    <t>FAT - 23781</t>
  </si>
  <si>
    <t>FAT - 237552</t>
  </si>
  <si>
    <t>FAT - 10172</t>
  </si>
  <si>
    <t>DARF IRRF - 3280 11/2023</t>
  </si>
  <si>
    <t>FAT - 32854</t>
  </si>
  <si>
    <t>FAT - 32855</t>
  </si>
  <si>
    <t>FAT - 1839762</t>
  </si>
  <si>
    <t>FAT - 1163824</t>
  </si>
  <si>
    <t>ICMS DIFAL NORMAL - 11/2023</t>
  </si>
  <si>
    <t>DARF INSS - 13ª SALARIO</t>
  </si>
  <si>
    <t>FAT - 10259</t>
  </si>
  <si>
    <t>FAT - 10261</t>
  </si>
  <si>
    <t>FAT - 10237</t>
  </si>
  <si>
    <t>FAT - 10258</t>
  </si>
  <si>
    <t>ADTO 7620 (MV LONGEVITY DIVA)</t>
  </si>
  <si>
    <t>ADTO 7621 (MV LONGEVITY DIVA)</t>
  </si>
  <si>
    <t>S/ NF - REEM. FRETE</t>
  </si>
  <si>
    <t>DARF CRF - 5952 11/2023</t>
  </si>
  <si>
    <t>DARF IRRF - 1708 11/2023</t>
  </si>
  <si>
    <t>NF26799 (C. CREDITO)</t>
  </si>
  <si>
    <t>NF274 (C. CREDITO)</t>
  </si>
  <si>
    <t>BRUNO AUGUSTUS MARQUES DA CUNHA EIRELI - ME</t>
  </si>
  <si>
    <t>NF8108 (C. CREDITO)</t>
  </si>
  <si>
    <t>CLARICE PRETTO COLAGIOVANNI</t>
  </si>
  <si>
    <t>NFS-e - 28485 (C. CREDITO)</t>
  </si>
  <si>
    <t>NF12855 (C. CREDITO)</t>
  </si>
  <si>
    <t>NF16221/001</t>
  </si>
  <si>
    <t>NF12827 (C. CREDITO)</t>
  </si>
  <si>
    <t>NF 16280/001</t>
  </si>
  <si>
    <t>NFS-e 28972 (MV COMMON SPIRIT)</t>
  </si>
  <si>
    <t>NFS-e 28968 (MV COMMON SPIRIT)</t>
  </si>
  <si>
    <t>NFS-e 3114</t>
  </si>
  <si>
    <t>FAT - 1163964</t>
  </si>
  <si>
    <t>FAT - 1163966</t>
  </si>
  <si>
    <t>FAT - 1163967</t>
  </si>
  <si>
    <t>2ª PARCELA. 13º SALARIO</t>
  </si>
  <si>
    <t>JULLIAN FERNANDO GONÇALVES RAMÃO</t>
  </si>
  <si>
    <t>AFRMM - OS 971 (MV NAVIOS SKY)</t>
  </si>
  <si>
    <t>AFRMM - OS 1057 (MV SSI AVENGER)</t>
  </si>
  <si>
    <t>AFRMM - OS 1058 (MV SSI AVENGER)</t>
  </si>
  <si>
    <t>NFS-e 12482 (MV VENTURE)</t>
  </si>
  <si>
    <t>NFS-e 12483 (MV VENTURE)</t>
  </si>
  <si>
    <t>NFS-e 1374343</t>
  </si>
  <si>
    <t>PLUXEE FROTA E COMBUSTIVEL BRASIL LTDA</t>
  </si>
  <si>
    <t>NFS-e 195020</t>
  </si>
  <si>
    <t>FAT - 190990</t>
  </si>
  <si>
    <t>NF 48133/001</t>
  </si>
  <si>
    <t>FAT - 10320</t>
  </si>
  <si>
    <t>FAT - 10308</t>
  </si>
  <si>
    <t>FAT - 10309</t>
  </si>
  <si>
    <t>FAT - 10311</t>
  </si>
  <si>
    <t>FAT - 10314</t>
  </si>
  <si>
    <t>FAT - 10315</t>
  </si>
  <si>
    <t>MULTA - FRETE</t>
  </si>
  <si>
    <t>GNRE - ICMS (MV NAVIOS SKY)</t>
  </si>
  <si>
    <t>GNRE - ICMS (MV SSI AVENGER)</t>
  </si>
  <si>
    <t>APOLICE N. 2201057215</t>
  </si>
  <si>
    <t>S/ NF - DESP. AERONAVE</t>
  </si>
  <si>
    <t>FAT - 10318</t>
  </si>
  <si>
    <t>FAT - 297032</t>
  </si>
  <si>
    <t>FAT - 1164239</t>
  </si>
  <si>
    <t>DEV. FRETE - NF 2437 E 2455</t>
  </si>
  <si>
    <t>DEV. FRETE - NF 2555</t>
  </si>
  <si>
    <t>DEV. FRETE - NF 2634</t>
  </si>
  <si>
    <t>FAT - 1840952</t>
  </si>
  <si>
    <t>FAT - 1840951</t>
  </si>
  <si>
    <t>FAT - 1164237</t>
  </si>
  <si>
    <t>FAT - 1164244</t>
  </si>
  <si>
    <t>FAT - 1840992</t>
  </si>
  <si>
    <t>FAT - 1841355</t>
  </si>
  <si>
    <t>NF 1711/001</t>
  </si>
  <si>
    <t>FAT - 1164240</t>
  </si>
  <si>
    <t>FAT - 1164243</t>
  </si>
  <si>
    <t>FAT - 1841356</t>
  </si>
  <si>
    <t>NFS-e 1473 (MV VENTURE)</t>
  </si>
  <si>
    <t>NFS-e 1472 (MV VENTURE)</t>
  </si>
  <si>
    <t>NFS-e 1475 (MV COMMON SPIRIT)</t>
  </si>
  <si>
    <t>NFS-e 1486 (MV VENTURE)</t>
  </si>
  <si>
    <t>NFS-e 1485 (MV VENTURE)</t>
  </si>
  <si>
    <t>NFS-e 1484 (MV VENTURE)</t>
  </si>
  <si>
    <t>NFS-e 1483 (MV VENTURE)</t>
  </si>
  <si>
    <t>ADTO 098/2023 (MV SANTA BRISA)</t>
  </si>
  <si>
    <t>ADTO 099/2023 (MV SANTA BRISA)</t>
  </si>
  <si>
    <t>ADTO 0100/2023 (MV SANTA BRISA)</t>
  </si>
  <si>
    <t>AFRMM - OS829</t>
  </si>
  <si>
    <t>FAT - 10378</t>
  </si>
  <si>
    <t>FAT - 10379</t>
  </si>
  <si>
    <t>FAT - 10389</t>
  </si>
  <si>
    <t>FAT - 10388</t>
  </si>
  <si>
    <t>FAT - 10384</t>
  </si>
  <si>
    <t>FAT - 10383</t>
  </si>
  <si>
    <t>FAT - 10386</t>
  </si>
  <si>
    <t>FAT - 1164562</t>
  </si>
  <si>
    <t>FAT - 1164561</t>
  </si>
  <si>
    <t>FAT - 1164560</t>
  </si>
  <si>
    <t>FAT - 1164558</t>
  </si>
  <si>
    <t>FAT - 191009</t>
  </si>
  <si>
    <t>FAT - 190402</t>
  </si>
  <si>
    <t>NFS-e 1487 (MV COMMON SPIRIT)</t>
  </si>
  <si>
    <t>FAT - 1842143</t>
  </si>
  <si>
    <t>AFRMM - OS 1075 (MV KYPROS BRAVERY)</t>
  </si>
  <si>
    <t>AFRMM - OS 1074 (MV KYPROS BRAVERY)</t>
  </si>
  <si>
    <t>406/767</t>
  </si>
  <si>
    <t>NF 48199/001</t>
  </si>
  <si>
    <t>FAT - 239621</t>
  </si>
  <si>
    <t>FAT - 239622</t>
  </si>
  <si>
    <t>NFS-e 10895 (MV IONIC KALLIRHOE)</t>
  </si>
  <si>
    <t>GNRE - ICMS (MV KYPROS BRAVERY)</t>
  </si>
  <si>
    <t>GNRE - ICMS (MV KYPROS BRAVERY )</t>
  </si>
  <si>
    <t>WILSON SONS SHIPPING SERVICES LTDA</t>
  </si>
  <si>
    <t>TAXA DE BL - (MV TAI KNOWLEDGE)</t>
  </si>
  <si>
    <t>NFS-e 998 ( MV TAI KNOWLEDGE)</t>
  </si>
  <si>
    <t>CARVALIMA TRANSPORTES LTDA</t>
  </si>
  <si>
    <t>CTE - 7478075</t>
  </si>
  <si>
    <t>401/6191</t>
  </si>
  <si>
    <t>PRO-LABORE - 12/2023</t>
  </si>
  <si>
    <t>REEMB - 12/2023</t>
  </si>
  <si>
    <t>ADTO - NF 36495</t>
  </si>
  <si>
    <t>398/733</t>
  </si>
  <si>
    <t>SAPATOWEB CALCADOS LTDA.</t>
  </si>
  <si>
    <t>NF14596 (C. CREDITO)</t>
  </si>
  <si>
    <t>DESPESAS COM ALIMENTACAO DIRETORIA - C. CREDITO APOENA BB</t>
  </si>
  <si>
    <t>PAGAMENTO REF. COMPRA 403 - FOB PARANAGUA - AZ. FAZ - PAGAMENTO 15/12/2023 - CARREGAMENTO: IMEDIATO APOS PGTO</t>
  </si>
  <si>
    <t>DESPESAS COM PECAS PARA AERONAVE PTVNZ</t>
  </si>
  <si>
    <t>DESPESAS COM PECAS DE AERONAVE</t>
  </si>
  <si>
    <t>REF. UC 6/2680447-6 - CONTA ENERGIA ESCRITORIO CUIABA - SALA 05 - NF 8331257 / MATRICULA 2680447-2023-11-3</t>
  </si>
  <si>
    <t>REF. UC 6/2744277-1 - CONTA ENERGIA ESCRITORIO CUIABA - SALA 06 - NF 8331333 / MATRICULA 2744277-2023-11-8</t>
  </si>
  <si>
    <t>REF. UC 6/3168758-5 - CONTA ENERGIA ESCRITORIO CUIABA - BARRACAO QD 02 LT10-SITIO RECREIO - NF 8425257 - MATRICULA 3168758-2023-11-2</t>
  </si>
  <si>
    <t>FATURA 163221 + CT-ES 417, 418, 419, 421 - R$8.304,00 - MTT - 2296 SAGRA AGROPASTORIL JOTABASSO LTDA FAZENDA VERDE - 2298 SAGRA AGROPASTORIL JOTABASSO LTDA FAZENDA VERDE</t>
  </si>
  <si>
    <t>FATURA 163749 + CT-ES 1263, 1269, 1267, 1265, 1268, 1273 - R$55.962,00 - GO - 2628 KCL COOPERATIVA AGROINDUSTRIAL DOS PRODUTORES RURAIS DO SUDOESTE GOIANO COMIGO - 2703 KCL COOPERATIVA AGROINDUSTRIAL DOS PRODUTORES RURAIS DO SUDOESTE GOIANO COMIGO</t>
  </si>
  <si>
    <t>FATURA 163750 + CT-ES 1276, 1277 - R$18.946,00 - GO - 2703 KCL COOPERATIVA AGROINDUSTRIAL DOS PRODUTORES RURAIS DO SUDOESTE GOIANO COMIGO</t>
  </si>
  <si>
    <t>FATURA 163751 + CT-ES 3524, 3525, 3527 - R$22.803,80 - GO - 2567 SAGRA COOPERATIVA AGROINDUSTRIAL DOS PRODUTORES RURAIS DO SUDOESTE GOIANO COMIGO - 2588 SAGRA COOPERATIVA AGROINDUSTRIAL DOS PRODUTORES RURAIS DO SUDOESTE GOIANO COMIGO</t>
  </si>
  <si>
    <t>FATURA 163752 + CT-ES 3545 - R$6.923,60 - GO - 2567 SAGRA COOPERATIVA AGROINDUSTRIAL DOS PRODUTORES RURAIS DO SUDOESTE GOIANO COMIGO</t>
  </si>
  <si>
    <t>FATURA 163754 + CT-E 462 - R$3.200,00 - MTT - 2649 KCL GUSTAVO VIGANO PICCOLI FAZENDA RODEIO</t>
  </si>
  <si>
    <t>FATURA 163755 + CT-E 1274 - R$12.800,00 - MTT - 2649 KCL GUSTAVO VIGANO PICCOLI FAZENDA RODEIO</t>
  </si>
  <si>
    <t>FATURA 296894 + CT-E 69641 - R$8.800,80 - GO -  2588 SAGRA COOPERATIVA AGROINDUSTRIAL DOS PRODUTORES RURAIS DO SUDOESTE GOIANO COMIGO</t>
  </si>
  <si>
    <t>FATURA 237871 + CT-ES 143116, 143185, 143002, 142943, 143051, 143047, 143055, 142985, 142999 - R$81.340,00 - GO - 2567 SAGRA COOPERATIVA AGROINDUSTRIAL DOS PRODUTORES RURAIS DO SUDOESTE GOIANO COMIGO - 2588 SAGRA COOPERATIVA AGROINDUSTRIAL DOS PRODUTORES RURAIS DO SUDOESTE GOIANO COMIGO</t>
  </si>
  <si>
    <t>FATURA 237552 + CT-ES 142748, 142749, 142742, 142737, 142759, 142818, 142824, 142751, 142743, 142760, 142746, 142745, 142744, 142808, 142753, 142902 - R$148.096,00 - GO - 2588 SAGRA COOPERATIVA AGROINDUSTRIAL DOS PRODUTORES RURAIS DO SUDOESTE GOIANO COMIGO - 2606 SAGRA COOPERATIVA AGROINDUSTRIAL DOS PRODUTORES RURAIS DO SUDOESTE GOIANO COMIGO</t>
  </si>
  <si>
    <t>FATURA 10172 + CT-E 22710 - R$6.615,00 - MTT - 2659 SAGRA ADAIR VENDRUSCOLO E OUTROS FAZENDA RECANTO</t>
  </si>
  <si>
    <t>DESPESAS COM VIAGEM VINICIUS LOCAL NAO TINHA COMO USAR O CARTAO- REEMBOLSO VIAGEM - 11/2023</t>
  </si>
  <si>
    <t>DARF IRRF - 3280 11/2023 - IRRF - REM SERV PREST ASSOCIAD COOP TRABALHO 30,35 30,35 - 06 IRRF - SERV PREST POR ASSOC DE COOP DE TRABALHO</t>
  </si>
  <si>
    <t>FATURA 32854 + CT-ES 323580, 323579, 323581, 323578 - R$36.000,00 - MTT - 2649 KCL GUSTAVO VIGANO PICCOLI FAZENDA RODEIO</t>
  </si>
  <si>
    <t>FATURA 32855 + CT-ES 3067, 3071 - R$14.000,00 - MTT - 2649 KCL GUSTAVO VIGANO PICCOLI FAZENDA RODEIO</t>
  </si>
  <si>
    <t>FATURA 1839762 + CT-ES 44075, 44076 - R$7.938,00 - GO - 2603 KCL COOPERATIVA AGROINDUSTRIAL DOS PRODUTORES RURAIS DO SUDOESTE GOIANO COMIGO - 2702 KCL COOPERATIVA AGROINDUSTRIAL DOS PRODUTORES RURAIS DO SUDOESTE GOIANO COMIGO</t>
  </si>
  <si>
    <t>FATURA 163824 + CT-ES 3578, 3577, 3580, 3595, 3596, 3594, 3579, 3576, 3582, 3583, 3584, 3586, 3585, 3588, 3589, 3590, 3593, 3597 - R$150.972,00 - GO - 2567 SAGRA COOPERATIVA AGROINDUSTRIAL DOS PRODUTORES RURAIS DO SUDOESTE GOIANO COMIGO -2588 SAGRA COOPERATIVA AGROINDUSTRIAL DOS PRODUTORES RURAIS DO SUDOESTE GOIANO COMIGO</t>
  </si>
  <si>
    <t>DAR ICMS DIFAL NORMAL - NFE 3962243</t>
  </si>
  <si>
    <t>DARF INSS 13 SALARIO</t>
  </si>
  <si>
    <t>FATURA 10259 + CT-ES 22789, 22747, 22774, 22761, 22757, 22750, 22755, 22782, 22776, 22756, 22752, 22769, 22772, 22781 - R$89.720,00 - MT - 2328 NP 12-43 VALDIR LUIZ PICININ FAZENDA JOANILDES II -2329 NP 12-43 MOACIR ANTONIO PICININ FAZENDA JOANILDES- 2654 00-21-00 GUSTAVO VIGANO PICCOLI FAZENDA PLUMA _x000D_
2669 00-21-00 GUSTAVO VIGANO PICCOLI FAZENDA DA PEDRA - 2716 00-21-00 ADAIR VENDRUSCOLO E OUTROS FAZENDA RECANTO - 2739 00-21-00 GUSTAVO VIGANO PICCOLI FAZENDA DA PEDRA</t>
  </si>
  <si>
    <t>FATURA 10261 + CT-ES 13204, 13193, 13205 - R$25.500,00 - MTT - 2194 SAGRA GUSTAVO VIGANO PICCOLI FAZENDA RODEIO - 2727 SAGRA GUSTAVO VIGANO PICCOLI FAZENDA ITAPOA</t>
  </si>
  <si>
    <t>FATURA 10237 + CT-ES 1687, 1688, 1680, 1700, 1681, 1676 - R$22.270,00 - MS -  2596 NPK 15.15.15 COPASUL COOPERATIVA AGRICOLA SUL MATOGROSSENSE COPASUL NAVIRAI</t>
  </si>
  <si>
    <t>FATURA 10258 + CT-ES 1721, 1723, 1730 - R$18.500,00 - MS - 2596 NPK 15.15.15 COPASUL COOPERATIVA AGRICOLA SUL MATOGROSSENSE COPASUL NAVIRAI</t>
  </si>
  <si>
    <t>REEMBOLSO PARA MICHELE PELA COMPRA DAS PASSAGENS DO APOENA, LUCIANO E GUSTAVO. CARTAO DO APOENA NAO PASSOU. COMPRA DE 3 PASSAGENS PARA EUA</t>
  </si>
  <si>
    <t>ADIANTAMENTO 7620 DESESTIVA/ CARREGAMENTO - MV LONGEVITY  DIVA</t>
  </si>
  <si>
    <t>ADIANTAMENTO 7621 DESESTIVA/ DESCARGA - MV LONGEVITY  DIVA</t>
  </si>
  <si>
    <t>ESTORNO TRANSPORTE DA MAQUETE AEROPORTO - PERCURSO CARRO + FRETE DA TAM - FORNECEDOR J L FERNANDES MODELISMO E MAQUETES</t>
  </si>
  <si>
    <t>DARF GUIA INSS - IRRF_INSS RETIDO TERCEIROS - PREVIDENCIA S/ FOLHA DE PAGTO - COMP. 11/2023</t>
  </si>
  <si>
    <t>DARF IRRF - 1708 11/2023 - IRRF - REMUNER SERV PRESTADOS POR PJ</t>
  </si>
  <si>
    <t>DESPESAS COM ABASTECIMENTO VIAGEM DIRETORIA - APOENA C. CREDITO BB</t>
  </si>
  <si>
    <t>DESPESAS COM COMPRA DE PANETONE FIM DE ANO FUNCIONARIOS - CACAU SHOW</t>
  </si>
  <si>
    <t>DESPESAS COM REFEICAO EM VIAGEM DIRETORIA - C. CREDITO APOENA BB</t>
  </si>
  <si>
    <t>DESPESAS COM HOSPEDAGEM CHAPADAO DO SUL - 22/11 A 23/11 APOENA</t>
  </si>
  <si>
    <t>DESPESAS COM ABASTECIMENTO VIAGENS DIRETORIA - APOENA BB</t>
  </si>
  <si>
    <t>HONORARIOS CONTABEIS - 13º SALARIO</t>
  </si>
  <si>
    <t>DESPESAS COM ABASTECIMENTO DIRETORIA - C. CREDITO APOENA BB</t>
  </si>
  <si>
    <t>UTILIZADO PARA DESBLOQUEIO CARTAO BB - APOENA</t>
  </si>
  <si>
    <t>DESPESAS COM COMPRA MERCADO LIVRE IDEIAECOS OSASCO BR - C. CREDITO APOENA</t>
  </si>
  <si>
    <t>DESPESAS COM FORNECEDOR COOPERPORTO CUIABA BR - C. CREDITO APOENA</t>
  </si>
  <si>
    <t>SERVICO PORTUARIO - PESAGEM DE MERCADORIAS CARREGADAS EM VAGOES DE PESO NO RECEB. POR TONELADA OU FRACAO (QT/PESO/VALOR) - TON: 2795,940</t>
  </si>
  <si>
    <t>SERVICO PORTUARIO - GRANEIS PARA NAVEGACAO DE CABOTAGM OU IMPORTACAO (QT/PESO/VALOR) - TON: 1978,890</t>
  </si>
  <si>
    <t>HONORARIO REFERENTE A SEGUNDA PARCELA DECIMO TERCEIRO 2023</t>
  </si>
  <si>
    <t>FATURA 163964 + CT-ES 3599, 3601, 3609, 3610, 3621, 3619, 3620 - R$63.528,00 - GO - 2567 SAGRA COOPERATIVA AGROINDUSTRIAL DOS PRODUTORES RURAIS DO SUDOESTE GOIANO COMIGO - 2588 SAGRA COOPERATIVA AGROINDUSTRIAL DOS PRODUTORES RURAIS DO SUDOESTE GOIANO COMIGO</t>
  </si>
  <si>
    <t>FATURA 163966 + CT-E 475 - R$2.368,00 - MTT - 2649 KCL GUSTAVO VIGANO PICCOLI FAZENDA RODEIO</t>
  </si>
  <si>
    <t>FATURA 163967 + CT-E 1282 - R$9.472,00 - MTT - 2649 KCL GUSTAVO VIGANO PICCOLI FAZENDA RODEIO</t>
  </si>
  <si>
    <t>2 PARCELA DO 13 SALARIO -2023</t>
  </si>
  <si>
    <t>2 PARCELA DO 13 SALARIO-2023</t>
  </si>
  <si>
    <t>FORNECEDOR ENVIOU NA FATURA A CONTA ERRADA PARA TED DESTA FATURA, O MESMO PEDIU SE PODIA DEVOLVER O VALOR E A GENTE REFAZER A OPERACAO NA CONTA CORRETA, PARA QUE NAO TIVESSE PROBLEMA FISCAL PARA ELES. FOI AUTORIZADO PELA DIRETORIA ESSA MANOBRA.</t>
  </si>
  <si>
    <t>AFRMM - OS 971 DI 232515185-8 PROTOCOLO 3161585706 - PC 362 - N DO PEDIDO 2301685773</t>
  </si>
  <si>
    <t>AFRMM OS 1057 - DI 232515196-3 - PROTOCOLO 3163586265 - PC 380 - N PEDIDO 231685786</t>
  </si>
  <si>
    <t>AFRMM - OS 1058 - DI 232515204-8 - PROTOCOLO 3161586745 - PC 382 - N PEDIDO 2301685797</t>
  </si>
  <si>
    <t>SERVICO DE ENLONAMENTO REF.: TRANSBORDO: OUROFERTIL II X ZPORT 01; MERCADORIA: KCL; QTDE: 0,5 PERIODOS; DATA SERVICO: 05/12/2023 E05/12/2023; OS: 10441 - MV VENTURE</t>
  </si>
  <si>
    <t>MOVIMENTACAO DE MERCADORIA: TRANSBORDO OUROFERTIL II X ZPORT 01; MERCADORIA: KCL; PESO: 57,580 TON; DATA SERVICO: 05/12/2023 A05/12/2023; OS: 10441. - MV VENTURE - PC 359 E 373</t>
  </si>
  <si>
    <t>ICMS IMPORTACAO - AFRMM - OS 828 - PC 359 - DI 232184977-0- PROTOCOLO 315735255-7</t>
  </si>
  <si>
    <t>NFS-E 1374343  - DESPESAS COM VALE REFEICAO FUNCIONARIOS 13 QUANTIDADE</t>
  </si>
  <si>
    <t>NFS-E  195020 - DESPESAS COM VALE COMBUSTIVEL DOS FUNCIONARIOS ESCRITORIO 7 QUANTIDADES</t>
  </si>
  <si>
    <t>FATURA 190990 + CT-E 62418 - R$7.113,60 - GO - 2606 SAGRA COOPERATIVA AGROINDUSTRIAL DOS PRODUTORES RURAIS DO SUDOESTE GOIANO COMIGO</t>
  </si>
  <si>
    <t>FATURA 10320 + CT-ES 13246, 13266, 13278, 13265, 13245, 13261, 13241, 13264, 13269, 13262 - R$76.500,00 -MTT - 2194 SAGRA GUSTAVO VIGANO PICCOLI FAZENDA PLUMA -2196 SAGRA GUSTAVO VIGANO PICCOLI FAZENDA RODEIO -2727 SAGRA GUSTAVO VIGANO PICCOLI FAZENDA ITAPOA</t>
  </si>
  <si>
    <t>FATURA 10308 + CT-ES 1748, 1753 - R$4.350,00 - MS - 2596 NPK 15.15.15 COPASUL COOPERATIVA AGRICOLA SUL MATOGROSSENSE COPASUL NAVIRAI</t>
  </si>
  <si>
    <t>FATURA 10309 + CT-ES 1770, 1773, 1769 - MTT - 2758 SAGRA ILO POZZOBON FAZENDA RIOGRANDENSE</t>
  </si>
  <si>
    <t>FATURA 10311 + CT-ES 22844, 22843, 22845 - R$20.850,00 - MTT - 2578 SAGRA ILO POZZOBON FAZENDA RIOGRANDENSE</t>
  </si>
  <si>
    <t>FATURA 10314 + CT-E 1190 - R$11.000,00 - MT - 2721 UREIA RENE EUGENIO MIGLIAVACCA E OUTROS FAZENDA PALMARES</t>
  </si>
  <si>
    <t>FATURA 10315 + CT-ES 1191, 1192, 1189 - R$22.500,00 - MS - 2292 UREIA RENE EUGENIO MIGLIAVACCA FAZENDA TAQUARA</t>
  </si>
  <si>
    <t>REFERENTE AO AUTO DE INFRACAO - MT PISO MINIMO DE FRETE CRGTF00025392022 - REF. NF8530  - PED 1692 - JOSE MILTON FALAVINHA E OUTROS - PLACA RLK1F85 - TRANSPORTADORA LFX SERVICOS - DESCONTO 3.150,00</t>
  </si>
  <si>
    <t>REFERENTE AO AUTO DE INFRACAO ? GO PISO MÍNIMO DE FRETE CRGTF00006882023 - PLACA RXK2F91 - REF. NF 1757 - PEDIDO 2097 - COMIGO - ALBIERI TRANSPORTE E LOGISTICA LTDA - DESCONTO R$3.086,93</t>
  </si>
  <si>
    <t>REFERENTE AO AUTO DE INFRACAO ? GO PISO MINIMO DE FRETE CRGTF00005822023 - PLACA RAH4540 - REF NF1722 - PEDIDO 2065 COMIGO - ALBIERI TRANSPORTE E LOGISTICA LTDA</t>
  </si>
  <si>
    <t>AUTO DE INFRACAO - MT PISO MINIMO DE FRETE CRGTF00003712023 - DESCONTO R$1.921,90</t>
  </si>
  <si>
    <t>ICMS IMPORTACAO - PC 362 - MV NAVIOS SKY</t>
  </si>
  <si>
    <t>ICMS IMPORTACAO - PC 380 - MV SSI AVENGER</t>
  </si>
  <si>
    <t>AVERBACAO - SEGURO DE TRANSPORTE INTERNACIONAL - PC 380 - NF 196256 - IDENT. EMB 33 - TAXA PTAX 20/12/2023 - 4,8766</t>
  </si>
  <si>
    <t>DESPESAS COM AERONAVE - HANGARAGEM SORRISO - ICARO CESAR BROETTO</t>
  </si>
  <si>
    <t>DISTRIBUICAO DE LUCROS - 12/2023</t>
  </si>
  <si>
    <t>FATURA 10318 + CT-ES 22797, 22816, 22833, 22794, 22826, 22829, 22818, 22822, 22832, 22795, 22825, 22815, 22841, 22800, 22823, 22817, 22813, 22796, 22834, 22793, 22814, 22838, 22842, 22840, 22839, 22835 -R$170.530,00 - MT -  2328 NP 12-43 VALDIR LUIZ PICININ FAZENDA JOANILDES II -2329 NP 12-43 MOACIR ANTONIO PICININ FAZENDA JOANILDES - 2481 00-21-00 ADAIR VENDRUSCOLO FAZENDA SÃO VICENTE_x000D_
2654 00-21-00 GUSTAVO VIGANO PICCOLI FAZENDA PLUMA- 2671 00-21-00 GUSTAVO VIGANO PICCOLI FAZENDA DA PEDRA - 2716 00-21-00 ADAIR VENDRUSCOLO E OUTROS FAZENDA RECANTO_x000D_
2717 00-21-00 ADAIR VENDRUSCOLO FAZENDA RIO AZUL- 739 00-21-00 GUSTAVO VIGANO PICCOLI FAZENDA DA PEDRA</t>
  </si>
  <si>
    <t>FATURA 297032 + CT-E 69466 - R$8.766,60 - GO - 2588 SAGRA COOPERATIVA AGROINDUSTRIAL DOS PRODUTORES RURAIS DO SUDOESTE GOIANO COMIGO</t>
  </si>
  <si>
    <t>FATURA 164239 + CT- 3644 - R$10.489,60 - GO - 2567 SAGRA COOPERATIVA AGROINDUSTRIAL DOS PRODUTORES RURAIS DO SUDOESTE GOIANO COMIGO</t>
  </si>
  <si>
    <t>DEVOLUCAO REFERENTE A QUEBRA DE FRETE - NF -2437/2455 - TRANSPORTADORA G10 TRANSPORTES - PESO NF 39.690,00 X PESO TICKET 38.440,00 - QUEBRA 1.250,00 - 3,1494% DE KCL - PLACA BEF1472</t>
  </si>
  <si>
    <t>DEVOLUCAO REFERENTE A QUEBRA DE FRETE - NF -2555 - TRANSPORTADORA RODOFRTO TRANS. - PESO NF 48.360,00 X PESO TICKET 48.110,00 - QUEBRA 250,00 - 0,517TONS DE SULFATO - PLACA JAV5H70</t>
  </si>
  <si>
    <t>DEVOLUCAO REFERENTE A QUEBRA DE FRETE - NF -2634 - TRANSPORTADORA RODOFROTA TRANS. - PESO NF 48.400,00 X PESO TICKET 43.010,00 - QUEBRA 5.390,00 - 11,1364 TONS DE SULFATO - PLACA RBL2H29</t>
  </si>
  <si>
    <t>ICMS IMPORTACAO - PC 359 - MV VENTURE</t>
  </si>
  <si>
    <t>ICMS DE IMPORTACAO - PC 373 - MV VENTURE</t>
  </si>
  <si>
    <t>FATURA 1840952 + CT-ES 44132, 44131, 44133, 44135, 44136, 44134 - R$54.058,00 - GO - 2703 KCL COOPERATIVA AGROINDUSTRIAL DOS PRODUTORES RURAIS DO SUDOESTE GOIANO COMIGO</t>
  </si>
  <si>
    <t>FATURA 1840951 + CT-ES 127178, 127169, 127214, 127215, 127217, 127216, 127218 - R$50.251,20 - GO - 2567 SAGRA COOPERATIVA AGROINDUSTRIAL DOS PRODUTORES RURAIS DO SUDOESTE GOIANO COMIGO</t>
  </si>
  <si>
    <t>FATURA 164237 + CT-E 3659 - R$10.500,00 - MS - 2596 NPK 15.15.15 COPASUL COOPERATIVA AGRICOLA SUL MATOGROSSENSE COPASUL NAVIRAI</t>
  </si>
  <si>
    <t>FATURA 164244 + CT-E 1320 - R$9.600,00 - MTT - 2297 SAGRA AGROPASTORIL JOTABASSO LTDA FAZENDA AURORA</t>
  </si>
  <si>
    <t>FATURA 1840992 + CT-ES 127221, 127227, 127225, 127229, 127231, 127232, 127233, 127234 - R$67.429,20 - GO -2567 SAGRA COOPERATIVA AGROINDUSTRIAL DOS PRODUTORES RURAIS DO SUDOESTE GOIANO COMIGO</t>
  </si>
  <si>
    <t>FATURA 1841355 + CT-ES 127236, 127237, 127241, 127239, 127238, 127240 - R$52.722,00 - GO - 2567 SAGRA COOPERATIVA AGROINDUSTRIAL DOS PRODUTORES RURAIS DO SUDOESTE GOIANO COMIGO</t>
  </si>
  <si>
    <t>REF. CONTA DE TELEFONE  - NF 21434208 - N. FATURA 0419368287- COMP. 12/2023 VIVO MOVEL</t>
  </si>
  <si>
    <t>LACRE DE SEGURANCA 35 CM VERDE - DT PP (10.000 À 20.000 - LOGO NOVAFERTIL)</t>
  </si>
  <si>
    <t>FATURA 164240 + CT-ES 3654, 3661 - R$21.155,20 - GO - 2567 SAGRA COOPERATIVA AGROINDUSTRIAL DOS PRODUTORES RURAIS DO SUDOESTE GOIANO COMIGO -2588 SAGRA COOPERATIVA AGROINDUSTRIAL DOS PRODUTORES RURAIS DO SUDOESTE GOIANO COMIGO</t>
  </si>
  <si>
    <t>FATURA 164243 + CT-E 486 - R$2.400,00 - MTT - 2297 SAGRA AGROPASTORIL JOTABASSO LTDA FAZENDA AURORA</t>
  </si>
  <si>
    <t>FATURA 1841356 + CT-ES 44138, 44139 - R$17.512,00 - GO - 2703 KCL COOPERATIVA AGROINDUSTRIAL DOS PRODUTORES RURAIS DO SUDOESTE GOIANO COMIGO</t>
  </si>
  <si>
    <t>ARMAZENAGEM - ACERTO DE PESO DE 7 CAMINHOES - NAVIO MV VENTURE - DI 23/2184977-0</t>
  </si>
  <si>
    <t>ARMAZENAGEM - ACERTO DE PESO DE 36 CAMINHOES A R$200,00CADA, REFERENTE NAVIO VENTURE - DI 23/2185007-7</t>
  </si>
  <si>
    <t>ARMAZENAGEM - ACERTO DE PESO DE 32 CAMINHOES A R$200,00 CADA</t>
  </si>
  <si>
    <t>NFS-E 1486 - 1º PERIODO 21/11 A 20/12/23 DE ARMAZENAGEM 1.532,984T DE CLORETO DE POTASSIO A GRANEL - MV VENTURE - DI 23/2184977-0</t>
  </si>
  <si>
    <t>NFS-E 1485 - 1º PERÍODO DE ARMAZENAGEM 21/11 A 20/12/23 DE 346,532T DE CLORETO DE POTASSIO A GRANEL - MV VENTURE - DI 23/2185007-7</t>
  </si>
  <si>
    <t>NFS-E 1484 - ENVASE DE 635,000T - NAVIO MV VENTURE - DI 23/2184977-0</t>
  </si>
  <si>
    <t>NFS-E 1483 -ENVASE DE 47,000T, REFERENTE NAVIO VENTURE - DI 23/2185007-7</t>
  </si>
  <si>
    <t>SOLICITACAO DE ADIANTAMENTO N°0098/2023 - 80% DO VALOR DA OPERACAO DE TRANSBORDO DO MV SANTA BRISA - BL Nº JTBK02 - PC 375 - MV SANTA BRISA</t>
  </si>
  <si>
    <t>SOLICITACAO DE ADIANTAMENTO N°0099/2023 - 50% DO VALOR DA OPERACAO DE DESCARGA DO MV SANTA BRISA - BL Nº JTBK02 - PC 375 - MV SANTA BRISA</t>
  </si>
  <si>
    <t>SOLICITACAO DE ADIANTAMENTO N°0100/2023 - 70% DO VALOR DA OPERACAO DE ARMAZENAGEM DO MV SANTA BRISA - BL Nº JTBK02 - PC 375</t>
  </si>
  <si>
    <t>AFRMM OS 829 - MV VENTURE - DI 232185007-7 - PROTOCOLO 3157367554 - PC 373</t>
  </si>
  <si>
    <t>FATURA 10378 + CT-E 1791 - R$2.500,00 - MS - 2596 NPK 15.15.15 COPASUL COOPERATIVA AGRICOLA SUL MATOGROSSENSE COPASUL NAVIRAI</t>
  </si>
  <si>
    <t>FATURA 10379 + CT-ES 1819, 1807 - R$15.200,00 - MTT - 2743 SAGRA COOPERATIVA MERCANTIL E INDUSTRIAL DOS PRODUTORES DE SORRISO COOAMI - 2771 SAGRA COOPERATIVA MERCANTIL E INDUSTRIAL DOS PRODUTORES DE SORRISO COOAMI</t>
  </si>
  <si>
    <t>FATURA 10389 + CT-ES 10322 - R$2.500,00 - MTT - 2727 SAGRA GUSTAVO VIGANO PICCOLI FAZENDA ITAPOA</t>
  </si>
  <si>
    <t>FATURA 10388 + CT-ES 13278, 13284 - R$14.500,00 - MTT - 196 SAGRA GUSTAVO VIGANO PICCOLI FAZENDA RODEIO - 2727 SAGRA GUSTAVO VIGANO PICCOLI FAZENDA ITAPOA</t>
  </si>
  <si>
    <t>FATURA 10384 + CT-ES 1193, 1194 - R$10.100,00 - MS - 2292 UREIA RENE EUGENIO MIGLIAVACCA FAZENDA TAQUARA</t>
  </si>
  <si>
    <t>FATURA 10383 + CT-E 22846 - R$2.000,00 - MT - 2721 UREIA RENE EUGENIO MIGLIAVACCA E OUTROS FAZENDA PALMARES</t>
  </si>
  <si>
    <t>FATURA 10386 + CT-ES 22869, 22851, 22858, 22850, 22870, 22862 - R$42.000,00 - MT - 2481 00-21-00 ADAIR VENDRUSCOLO FAZENDA SAO VICENTE - 2716 00-21-00 ADAIR VENDRUSCOLO E OUTROS FAZENDA RECANTO_x000D_
2717 00-21-00 ADAIR VENDRUSCOLO FAZENDA RIO AZUL</t>
  </si>
  <si>
    <t>FATURA 164562 + CT-E 1352 - R$8.400,00 - MTT - 2297 SAGRA AGROPASTORIL JOTABASSO LTDA FAZENDA AURORA</t>
  </si>
  <si>
    <t>FATURA 164561 + CT-E 489 - R$2.100,00 - MTT - 2297 SAGRA AGROPASTORIL JOTABASSO LTDA FAZENDA AURORA</t>
  </si>
  <si>
    <t>FATURA 164560 + CT-E 3789 - R$10.489,60 - GO - 2588 SAGRA COOPERATIVA AGROINDUSTRIAL DOS PRODUTORES RURAIS DO SUDOESTE GOIANO COMIGO</t>
  </si>
  <si>
    <t>FATURA 164558 + CT-E 3804 - R$10.500,00 - MS - 2596 NPK 15.15.15 COPASUL COOPERATIVA AGRICOLA SUL MATOGROSSENSE COPASUL NAVIRAI</t>
  </si>
  <si>
    <t>FATURA 191009 + CT-ES 62476, 62463, 62495, 62483, 62469, 62457, 62458, 62447, 62420, 62421, 62446 - R$102.975,40 - GO - 2588 SAGRA COOPERATIVA AGROINDUSTRIAL DOS PRODUTORES RURAIS DO SUDOESTE GOIANO COMIGO -2606 SAGRA COOPERATIVA AGROINDUSTRIAL DOS PRODUTORES RURAIS DO SUDOESTE GOIANO COMIGO</t>
  </si>
  <si>
    <t>FATURA 190402 + CT-ES 38210, 38211, 38208, 38209 - R$39.538,00 - GO - 2703 KCL COOPERATIVA AGROINDUSTRIAL DOS PRODUTORES RURAIS DO SUDOESTE GOIANO COMIGO</t>
  </si>
  <si>
    <t>NFS-E 1487 - 1º PERIODO 30/11 A 29/12/23 DE 55,580T DE CLORETO DE POTASSIO A GRANEL - MV COMMON SPIRIT - DI 23/2261312-5</t>
  </si>
  <si>
    <t>FATURA 1842143 + CT-ES 127374, 127364, 127362 - R$24.732,00 - GO - 2567 SAGRA COOPERATIVA AGROINDUSTRIAL DOS PRODUTORES RURAIS DO SUDOESTE GOIANO COMIGO</t>
  </si>
  <si>
    <t>PAGAMENTO MULTA POR EXCESSO DE PESO EPSMA00390902023 - PLACA RXR9B05 - TRANSPORTADORA BRASIL CENTRAL - NF 1994 - PRODUTO KCL - DESCONTO NO BOLETO DE R$ 96,26</t>
  </si>
  <si>
    <t>TARIFA DOC / TED</t>
  </si>
  <si>
    <t>ICMS IMPORTACAO - AFRMM - OS 1075 - PC 381 - NAVIO KYPROS BRAVERY - DI 232557761-8 - PROTOCOLO - 3164112442</t>
  </si>
  <si>
    <t>ICMS IMPORTACAO - AFRMM - OS 1074 - PC 388 - DI 232557746-4 - PROTOCOLO 3164111926</t>
  </si>
  <si>
    <t>PAGAMENTO REF. COMPRA 406 - FOB PARANAGUÁ - PAGAMENTO 27.12.2023 ( USD 310,00/T X 4,8430 )_x000D_
CARREGAMENTO IMEDIATO</t>
  </si>
  <si>
    <t>FATURA 239621 + CT-ES 143940, 143931, 143932 - R$31.460,00 - GO - 2498 SAGRA COOPERATIVA AGROINDUSTRIAL DOS PRODUTORES RURAIS DO SUDOESTE GOIANO COMIGO</t>
  </si>
  <si>
    <t>FATURA 239622 + CT-E 28471 - R$9.990,00 - MTT - 2298 SAGRA AGROPASTORIL JOTABASSO LTDA FAZENDA VERDE</t>
  </si>
  <si>
    <t>ARMAZENAGEM - MOVIMENTACAO: NOVEMBRO NAVIO: IONIC KALLIRHOE - TONS 1 SEMANA: 2.248,241 - TARIFA 1 SEMANA: R$ 16,53 - TOTAL: R$ 37.166,40 - TONS 2 SEMANA: 1.415,421 - TARIFA 2 SEMANA: R$ 16,53 - TOTAL: R$ 23.396,91 - TONS 3 SEMANA:1.183,421 - TARIFA 3 SEMANA: R$ 16,53 - TOTAL: R$ 19.561,95 - TONS 4 SEMANA: 122,951 - TARIFA 4 SEMANA: R$ 16,53 - TOTAL: R$ 2.032,38 - TOTAL DE TODAS AS SEMANAS R$ 82.157,65</t>
  </si>
  <si>
    <t>ICMS IMPORTACAO - PC 388 - NAVIO KYPROS BRAVERY</t>
  </si>
  <si>
    <t>ICMS IMPORTACAO - PC 381 - NAVIO KYPROS BRAVERY</t>
  </si>
  <si>
    <t>TAXA DE BL - NAVIO TAI KNOWLEDGE - PC 354 - W11C/2023</t>
  </si>
  <si>
    <t>REEMBOLSO VIAGEM CUIABA 06/12/2023 A 10/12/2023 - UBER _R$ 106,00 - ESTACIONAMENTOS_R$ 225,00_x000D_
HOTEL_R$ 114,29</t>
  </si>
  <si>
    <t>SERVICOS DE DESEMBARACO ADUANEIRO - PC354 OS 0846 NAVIOTAI KNOWLEDGE DI 2322289573</t>
  </si>
  <si>
    <t>DACTE 7478075 - FRETE REMETENTE A. R. R MOCHILAS - FRETE SOBRE ENVIO MOCHILAS BRINDE</t>
  </si>
  <si>
    <t>SINDICATO DOS DESPACHANTES ADUANEIROS - PC354 OS 0846 NAVIOTAI KNOWLEDGE DI 2322289573 - NFS-E 998</t>
  </si>
  <si>
    <t>PAGAMENTO DE PRODUTO - PC 401/6191 - EQUIV A 109TONS DE 20-00-20 -4 412,00/T - TAXA TRAV 4,9600</t>
  </si>
  <si>
    <t>ORDENADOS E SALARIOS - COMP. 12/2023</t>
  </si>
  <si>
    <t>PRO-LABORE - COMP. 12/2023</t>
  </si>
  <si>
    <t>REEMBOLSO REF. DESPESA COM TELEFONE/INTERNET - COMP. 12/2023</t>
  </si>
  <si>
    <t>DESPESA COM VALE TRANSPORTE - COMP.: 01/2024</t>
  </si>
  <si>
    <t>ORDENADOS E SALARIOS - COMP.: 12/2023</t>
  </si>
  <si>
    <t>DIARIAS LIMPEZAS COMPLETAS (SEX/SAB OU DOM) - QDE 6 - DATAS 01-05-08-15-22-30/12/2023 - R$180,00 (R$1080,00) - 1/2 SOLA (DURANTE A SEMANA) QDE 4 - R$90,00 (R$ 360,00)</t>
  </si>
  <si>
    <t>DL SOCIOS- 12/2023</t>
  </si>
  <si>
    <t>SALARIO E ORDENADOS</t>
  </si>
  <si>
    <t>PAGAMENTO POR FORA 3 DIAS TRABALHADORES ANTES DO REGISTRO DA CTPS + REEMB. EXAME ADMISSIONAL</t>
  </si>
  <si>
    <t>ICMS IMPORTACAO - PC 382 - MV SSI AVENGER</t>
  </si>
  <si>
    <t>PAGAMENTO DUPLICADO REFEENTE A PECAS DE AERONAE. CLIENTE NÃO DEU BAIXA NO BOLETO E NOS COBROU NOVAMENTE, FOI FEITO UM PAGAMENTO POR TED. ELES IRÃO DEVOLVER</t>
  </si>
  <si>
    <t>- REF. COMPRA 398 - UREIA 46% EM BIG BAGS - RETIRADA FOB CORUMBÁ MS (JA NACIONALIZADO) -PAGAMENTO 500T 20/12/2023 + 500T 10/01/2024 + 721T 20/01/2024, CAMBIO TELA TAXA 4,8833 - PAGAMENTO PARCIAL 500,00/TONS</t>
  </si>
  <si>
    <t>BRINDES CLIENTES - C. CREDITO APOENA - 3 PARCELAS - CARTAO APOENA BB</t>
  </si>
  <si>
    <t>DT LANC</t>
  </si>
  <si>
    <t>ANUIDADE DIFERENCIADA 6,91 - TARIFA CARTAO DE CREDITO</t>
  </si>
  <si>
    <t>NF172985 (C. CREDITO)</t>
  </si>
  <si>
    <t>DESPESAS COM MERCADO ESCRITORIO COPA E COZINHA - C. CREDITO LETICIA - BIG LAR</t>
  </si>
  <si>
    <t>NFS-e 93973</t>
  </si>
  <si>
    <t>NFS-E 93973 - PRESTACAO DE SERVICOS DE PROCESSAMENTO DE DADOS</t>
  </si>
  <si>
    <t>S/ NF - C.CREDITO 27112023</t>
  </si>
  <si>
    <t>DESPESAS COM HOSPEDAGEM - 01 DIARIA HOSPEDAGEM LUCIANO E FAMILIA - 08/12 A 09/12/2023 - HOTEL PAIAGUAS PALACE HOTEL</t>
  </si>
  <si>
    <t>DESPESA COM HOSPEDAGEM - FORNECEDOR AGENCIA DE TURISMO SAO PAULO - VINICIUS 01 DIARIA -  28/11 A 29/11/2023</t>
  </si>
  <si>
    <t>S/ NF - C.CREDITO 21112023</t>
  </si>
  <si>
    <t>DESPESAS COM PASSAGENS AEREAS - FORNECEDOR LATAM LINHAS AEREAS - VOO JULLIAN IDA E VINDA CUIABA X CAMPO GRANDE - 06/12 A 07/12/2023</t>
  </si>
  <si>
    <t>S/ NF - C.CREDITO 28112023</t>
  </si>
  <si>
    <t>DESPESAS COM PASSAGENS - FORNECEDOR LATAM LINHAS AEREAS - VIAGEM APOENA SAO PAULO X CUIABA - 06/12/2023</t>
  </si>
  <si>
    <t>S/ NF - C.CREDITO 22112023</t>
  </si>
  <si>
    <t>DESPESAS COM HOSPEDAGEM - FORNECEDOR LITORAL VERDE - HOTEL PAIAGUAS - HOSPEDE JULLIAN RAMAO - 06-12-2023 A 07-12-2023</t>
  </si>
  <si>
    <t>S/ NF - C.CREDITO 05122023</t>
  </si>
  <si>
    <t>DESPESAS COM HOSPEDAGEM - FORNECEDOR LITORAL VERDE</t>
  </si>
  <si>
    <t>S/ NF - C.CREDITO 30112023</t>
  </si>
  <si>
    <t>DESPESAS COM HOSPEDAGEM - FORNECEDOR LITORAL VERDE - HOTEL PAIAGUAS - HOSPEDE JULLIAN RAMAO - 05/12/2023 A 06/12/2023</t>
  </si>
  <si>
    <t>S/ NF - C.CREDITO 12122023</t>
  </si>
  <si>
    <t>DESPESAS COM HOSPEDAGEM - FORNEDOR EXPEDIA TAAP - HOTEL NOVOTEL CAMPO GRANDE - 12/12 A 13/12 - HOSPEDE VINICIUS</t>
  </si>
  <si>
    <t>DESPESAS COM HOSPEDAGEM - FORNECEDOR AGENCIA DE TURISMO SAO PAULO</t>
  </si>
  <si>
    <t>FAT - 10418</t>
  </si>
  <si>
    <t>FATURA 10418 + CT-ES 1196, 1195 - R$15.040,00 - MS - 2290 UREIA RENE EUGENIO MIGLIAVACCA FAZENDA CMI</t>
  </si>
  <si>
    <t>NF 16349/001</t>
  </si>
  <si>
    <t>APOLICE N° 30104827 - VEICULO ARGO 1.0 PLACA RRJ8C68 - CHASSI 9BD358A1NNYL53182 - COD. DA FIPE 001509-1</t>
  </si>
  <si>
    <t>NF299645 (C. CREDITO)</t>
  </si>
  <si>
    <t>DESPESAS COM REFEICAO ABORDO - C. CREDITO VINICIUS</t>
  </si>
  <si>
    <t>AGRO FERRAGENS LUIZAO LTDA</t>
  </si>
  <si>
    <t>NF530094 (C. CREDITO)</t>
  </si>
  <si>
    <t>DESPESAS COM COMPRA DE PECA PARA MANUTENCAO DE ROCADEIRA BARRACAO - ANDERSON C. CREDITO</t>
  </si>
  <si>
    <t>F IMADA &amp; CIA LTDA</t>
  </si>
  <si>
    <t>NF25501 (C. CREDITO)</t>
  </si>
  <si>
    <t>DESPESAS COM COMPRA DE PECA PARA MANUTENCAO DE ROCADEIRA BARRACAO - ANDERSON</t>
  </si>
  <si>
    <t>NF25500 (C. CREDITO)</t>
  </si>
  <si>
    <t>NF3574 (C. CREDITO)</t>
  </si>
  <si>
    <t>DESPESAS COM ABASTECIMENTO ADM - ANDERSON BARRACAO</t>
  </si>
  <si>
    <t>CASTELLETTO RESTAURANTE</t>
  </si>
  <si>
    <t>NF62 (C. CREDITO)</t>
  </si>
  <si>
    <t>DESPESAS COM REFEICAO EM VIAGEM METALANDIA- C. CREDITO VINICIUS</t>
  </si>
  <si>
    <t>NF2116 (C. CREDITO)</t>
  </si>
  <si>
    <t>DESPESAS COM MERCADO ESCRITORIO - C. CREDITO PEDRO BB</t>
  </si>
  <si>
    <t>NF 76554/001 (C. CREDITO)</t>
  </si>
  <si>
    <t>DESPESAS COM MERCADO ESCRITORIO - C. CREDITO PEDRO</t>
  </si>
  <si>
    <t>NF1727671 (C. CREDITO)</t>
  </si>
  <si>
    <t>DESPESAS COM COMPRA BARRACAO - C. CREDITO ANDERSON</t>
  </si>
  <si>
    <t>VERSAILLES CONSTRUTORA E PAISAGISMO LTDA</t>
  </si>
  <si>
    <t>NF107 (C. CREDITO)</t>
  </si>
  <si>
    <t>COMPRA DAS PLANTAS ESCRITORIO - PLANTIO DE VINCA, ARECA E BUXINHOS. - C. CREDITO LETICIA</t>
  </si>
  <si>
    <t>NF172371 (C. CREDITO)</t>
  </si>
  <si>
    <t>DESPESAS COM MERCADO ESCRITORIO - C. CREDITO BB PEDRO</t>
  </si>
  <si>
    <t>NF 77160/001 (C. CREDITO)</t>
  </si>
  <si>
    <t>DESPESAS COM MERCADO PARA ESCRITORIO - C. CREDITO PEDRO</t>
  </si>
  <si>
    <t>NF1919 (C. CREDITO)</t>
  </si>
  <si>
    <t>DESPESAS COM ABASTECIMENTO DIRETORIA - LUCIANO C. CREDITO ITAU</t>
  </si>
  <si>
    <t>NF2179 (C. CREDITO)</t>
  </si>
  <si>
    <t>NF12933 (C. CREDITO)</t>
  </si>
  <si>
    <t>DESPESAS COM ABASTECIMENTO ADM ARGO - LETICIA BB</t>
  </si>
  <si>
    <t>NF12935 (C. CREDITO)</t>
  </si>
  <si>
    <t>DESPESAS COM ABASTECIMENTO VIAGENS - APOENA C. CREDITO BB</t>
  </si>
  <si>
    <t>NF172600 (C. CREDITO)</t>
  </si>
  <si>
    <t>EORAIDE  MARIA DE ALMEIDA</t>
  </si>
  <si>
    <t>NF11371 (C. CREDITO)</t>
  </si>
  <si>
    <t>DESPESAS COM UTENSILIOS DE COPA E COZINHA - ESCRITORIO - C. CREDITO PEDRO</t>
  </si>
  <si>
    <t>NF12947 (C. CREDITO)</t>
  </si>
  <si>
    <t>DESPESAS COM ABASTECIMENTO VIAGENS - APOENA BB</t>
  </si>
  <si>
    <t>PANTANAL PRODUTOS PARA FESTAS LTDA</t>
  </si>
  <si>
    <t>NF2039 (C. CREDITO)</t>
  </si>
  <si>
    <t>PAGAMENTO ITENS CESTA SR BENEDITO BARRACAO</t>
  </si>
  <si>
    <t>NFS-e 169(C. CREDITO)</t>
  </si>
  <si>
    <t>SERVICO DE PAISAGISMO ESCRITORIO - PLANTIO DE VINCA, ARECA E BUXINHOS.</t>
  </si>
  <si>
    <t>S/ NF - C.CREDITO 06122023</t>
  </si>
  <si>
    <t>DESPESA COM HOSPEDAGEM NOVOTEL CAMPO GRANDE - FORNECEDOR EXPEDIA TAAP -1 DIARIA - HOSPEDE KEGYNALDO</t>
  </si>
  <si>
    <t>DESPESAS COM PASSAGENS AEREA - FORNECEDOR AZUL LINHAS AEREAS -  PASSAGEM JULLIAN CAMPO GRANDE X CUIABA IDA E VOLTA - 06/12 A 08/12/2023</t>
  </si>
  <si>
    <t>DESPESAS COM HOSPEDAGEM - FORNECEDOR EXPEDIA TAAP - HOTEL TRENTO HOTEL GUAIRA - 02 QUARTOS 01 DIARIA - LUCIANO E VINICIUS - 28/11 A 29/11/2023</t>
  </si>
  <si>
    <t>SANTA CESTA COMERCIO DE ALIMENTOS</t>
  </si>
  <si>
    <t>NF 586/001 (C, CREDITO)</t>
  </si>
  <si>
    <t>DESPESAS COM DOACOES SACOLOES APOENA DIRETORIA - C. CREDITO PEDRO BB</t>
  </si>
  <si>
    <t>MUFFATO HOTEL LTDA</t>
  </si>
  <si>
    <t>NFS-e 20235165</t>
  </si>
  <si>
    <t>DESPESAS COM HOSPEDAGEM FOZ DO IGUACU - 27/11 A 28/11 - VINIVIUS PANICIO - RESERVA FEITA PELA MICHELE - VALOR DE TAXAS E TARIFAS + R$35,93 - VALOR DA NFSE 250,18</t>
  </si>
  <si>
    <t>NFS-e 20235166</t>
  </si>
  <si>
    <t>DESPESAS COM HOSPEDAGEM FOZ DO IGUACU - 27/11 A 28/11 - LUCIANO COELHO- RESERVA FEITA PELA MICHELE - VALOR DE TAXAS E TARIFAS + R$35,93 - VALOR DA NFSE 250,18</t>
  </si>
  <si>
    <t>NFS-e 20235164</t>
  </si>
  <si>
    <t>DESPESAS COM HOSPEDAGEM FOZ DO IGUACU - 27/11 A 28/11 - VINICIUS APARECIDO - RESERVA FEITA PELA MICHELE - VALOR DE TAXAS E TARIFAS + R$35,93 - VALOR DA NFSE 250,18</t>
  </si>
  <si>
    <t>S/ NF - C.CREDITO 23112023</t>
  </si>
  <si>
    <t>DESPESAS COM AGUA MINERAL BARRACAO - FORNECEDOR D LIMAS DISTRIBUIDORA - 04 UNIDADES</t>
  </si>
  <si>
    <t>S/ NF - C.Credito 27112023</t>
  </si>
  <si>
    <t>DESPESAS COM ABASTECIMENTO EM VIAGEM - FORNECEDOR POSTO METROPOLITANO CUIABA - C. CREDITO LETICIA</t>
  </si>
  <si>
    <t>DESPESAS COM ABASTECIMENTO EM VIAGEM - FORNECEDOR POSTO FORMULA 1 CUIABA- DESPESA SEM NF - C. CREDITO LETICIA</t>
  </si>
  <si>
    <t>DESPESAS COM LAVA JATO ARGO - FORNECEDOR TOP CAR ALVORADA CUIABA</t>
  </si>
  <si>
    <t>NFC-e 15176 (C. CREDITO)</t>
  </si>
  <si>
    <t>DESPESAS COM ALIMENTACAO PILOTO EM VIAGEM - FORNECEDOR TOMODACHI SUSHI BAR- CHAPADAO DO SUL - NFC-E 15176 - C. CREDITO VINICIUS</t>
  </si>
  <si>
    <t>NFC-E 102793 (C. CREDITO)</t>
  </si>
  <si>
    <t>DESPESAS COM ALIMENTACAO EM VIAGEM PILOTO VINICIUS - FORNECEDOR CB CUIABA COMERCIO DE ALIMENTOS - NFC-E 102793 - C. CREDITO VINICIUS BB</t>
  </si>
  <si>
    <t>NFC-e 12711 (C. CREDITO)</t>
  </si>
  <si>
    <t>DESPESAS COM ALIMENTACAO EM VIAGEM PILOTO VINICIUS - FORNECEDOR CHURRASCARIA VENEZA - C. CREDITO VINICIUS BB</t>
  </si>
  <si>
    <t>S/ NF - C.CREDITO 29112023</t>
  </si>
  <si>
    <t>DESPESA COM REFEICAO EM VIAGEM PILOTO VINICIUS - FORNECEDOR BURGER KING (IFOOD) - C. CREDITO VINICIUS BB</t>
  </si>
  <si>
    <t>S/ NF - C.CREDITO 1168</t>
  </si>
  <si>
    <t>DESPESAS COM LANCHES E REFEICOES EM VIAGEM PILOTO VINICIUS - FORNECEDOR BARBOSA RIBS COSTELARIA (IFOOD) - PEDIDO 1168 - C CREDITO VINICIUS BB</t>
  </si>
  <si>
    <t>NFC-E 32630 (C. CREDITO)</t>
  </si>
  <si>
    <t>DESPESAS COM ALIMENTACAO EM VIAGEM PILOTO VINICIUS - FORNECEDOR OUTBACK  STEAKHOUSE - NFC-E 32630 - C. CREDITO VINICIUS BB</t>
  </si>
  <si>
    <t>REC 401150 - (C. CREDITO)</t>
  </si>
  <si>
    <t>DESPESAS COM TAXI EM VIAGEM ROTA AEROPORTO - PILOTO VINICIUS - FORNECEDOR SINDICATO DOS CONDUTORES AUTONOMOS DE VEICULOS RODOVIARIOS DE RONDONOPOLIS</t>
  </si>
  <si>
    <t>REC 401152 - (C. CREDITO)</t>
  </si>
  <si>
    <t>DESPESAS COM TAXI EM VIAGEM ROTA NOVATEX PARA AEROPORTO - FORNECEDOR SINDICATO DOS CONDUTORES AUTONOMOS DE VEICULOS RODOVIARIOS DE RONDONOPOLIS - PILOTO VINICIUS</t>
  </si>
  <si>
    <t>REC 3588 - ( C. CREDITO)</t>
  </si>
  <si>
    <t>DESPESAS COM REFEICAO EM VIAGEM PILOTO VINICIUS - FORNECEDOR RESTAURANTE CUIE DE PAU - C. CREDITO VINICIUS</t>
  </si>
  <si>
    <t>REC 0290 - (C. CREDITO)</t>
  </si>
  <si>
    <t>DESPESAS COM LANCHES E REFEICOES EM VIAGEM PILOTO VINICIUS - FORNECEDOR PANIFICADORA ESTRELA - C. CREDITO VINICIUS BB</t>
  </si>
  <si>
    <t>REC 401158 - (C. CREDITO)</t>
  </si>
  <si>
    <t>DESPESAS COM TAXI EM VIAGEM PILOTO VINICIUS - FORNECEDORES SINDICATO DOS CONDUTORES AUTONOMOS DE VEICULOS RODOVIARIOS DE RONDONOPOLIS - ROTA AEROPORTO PARA NOVATEX</t>
  </si>
  <si>
    <t>REC 401166 - (C. CREDITO)</t>
  </si>
  <si>
    <t>DESPESAS COM TAXI EM VIAGEM, PILOTO VINICIUS - FORNECEDOR SINDICATO DOS CONDUTORIES AUTONOMOS DE VEICULOS RODOVIARIOS DE RONDONOPOLIS - ROTA AEROPORTO PARA NOVATEX</t>
  </si>
  <si>
    <t>DESPESAS COM UBER EM VIAGEM PILOTO VINICIUS - C. CREDITO VINICIUS</t>
  </si>
  <si>
    <t>NFC-E 116009 (C. CREDITO)</t>
  </si>
  <si>
    <t>DESPESAS COM CONSUMO EM HOTEL - VIAGEM PILOTO VINICIUS CAMPO GRANDE - FORNECEDOR SEVEN ADM - C. CREDITO VINCIUS BB</t>
  </si>
  <si>
    <t>NFC-E 116010 (C. CREDITO)</t>
  </si>
  <si>
    <t>NFC-E 116034 (C. CREDITO)</t>
  </si>
  <si>
    <t>NFC-e 115926 (C. CREDITO)</t>
  </si>
  <si>
    <t>NFC-e 89140</t>
  </si>
  <si>
    <t>DESPESAS COM LANCHES NA VIAGEM BRUNA PARA CUIABA- FORNECEDOR SORVETES FRUTOS DA TERRA</t>
  </si>
  <si>
    <t>NFC-e 31855</t>
  </si>
  <si>
    <t>DESPESAS COM LANCHES E REFEICOES EM VIAGEM BRUNA PARA CUIABA (ALMOCO NO DOMINGO - FORNECEDOR OUTBACK STEAKHOUSE</t>
  </si>
  <si>
    <t>NFC-e 354850 (C. CREDITO)</t>
  </si>
  <si>
    <t>DESPESAS COM ABASTECIMENTO ARGO ESCRITORIO - FORNECEDOR AUTO POSTO SAO CHARBEL - C. CREDITO PEDRO</t>
  </si>
  <si>
    <t>REC 07122023 - (C. CREDITO)</t>
  </si>
  <si>
    <t>DESPESAS COM REFEICAO ALMOCO VINDA BRUNA PARA CUIABA - FORNECEDOR RESTAURANTE E PEIXARIA PACU NA CHAPA</t>
  </si>
  <si>
    <t>S/ NF - C.Credito 10122023</t>
  </si>
  <si>
    <t>DESPESAS COM ESTACIONAMENTO ALMOCO BRUNA EM VINDA CUIABA - FORNECEDOR SHOPPING ESTACAO CUIABA</t>
  </si>
  <si>
    <t>DESPESA COM FRUTAS PARA DRINKS DA FESTA DE CONFRATERNIZACAO NOVAFERTIL - FRUTARIA PRIME</t>
  </si>
  <si>
    <t>CT-E 168841 - (C. CREDITO)</t>
  </si>
  <si>
    <t>DESPESAS COM FRETE</t>
  </si>
  <si>
    <t>CTE - 166994 (C. CREDITO)</t>
  </si>
  <si>
    <t>FRETE SOBRE ENCOMENDA AERONAVE - CTE 166994</t>
  </si>
  <si>
    <t>DESPESA COM CONSUMO EM HOTEL VIAGEM PILOTO CAMPO GRANDE - FORNECEDOR HTF HOTELARIA LTDA</t>
  </si>
  <si>
    <t>S/ NF - C.CREDITO 17112023</t>
  </si>
  <si>
    <t>DESPESAS COM UBER - SERVICO EXTERNO ESCRITORIO 17/11/2023 - PEDRO C. CREDITO BB</t>
  </si>
  <si>
    <t>DESPESAS COM UBER - SERVICO EXTERNO ESCRITORIO 22/11/2023 - PEDRO C. CREDITO BB</t>
  </si>
  <si>
    <t>DESPESAS COM UBER - SERVICO EXTERNO ESCRITORIO 28/11/2023 - PEDRO C. CREDITO BB</t>
  </si>
  <si>
    <t>DESPESAS COM UBER PEDRO SERVICOS EXTERNOS ESCRITORIO - 30/11/2023 - C. CREDITO BB</t>
  </si>
  <si>
    <t>S/ NF - C.CREDITO 02122023</t>
  </si>
  <si>
    <t>DESPESAS COM UBER PEDRO SERVICOS EXTERNOS ESCRITORIO - 02/12/2023 - C. CREDITO BB</t>
  </si>
  <si>
    <t>S/ NF - C.CREDITO 04122023</t>
  </si>
  <si>
    <t>DESPESAS COM UBER PEDRO SERVICOS EXTERNOS ESCRITORIO - 04/12/2023 - C. CREDITO BB</t>
  </si>
  <si>
    <t>DESPESAS COM UBER PEDRO SERVICOS EXTERNOS ESCRITORIO - 05/12/2023 - C. CREDITO BB</t>
  </si>
  <si>
    <t>S/ NF - C.CREDITO 07122023</t>
  </si>
  <si>
    <t>DESPESAS COM UBER PEDRO SERVICOS EXTERNOS ESCRITORIO - 07/12/2023 - C. CREDITO BB</t>
  </si>
  <si>
    <t>S/ NF - C.CREDITO 08122023</t>
  </si>
  <si>
    <t>DESPESAS COM UBER PEDRO SERVICOS EXTERNOS ESCRITORIO - 08/12/2023 - C. CREDITO BB</t>
  </si>
  <si>
    <t>S/ NF - C.CREDITO 11122023</t>
  </si>
  <si>
    <t>DESPESAS COM UBER PEDRO SERVICOS EXTERNOS ESCRITORIO - 11/12/2023 - C. CREDITO BB</t>
  </si>
  <si>
    <t>S/ NF - C.CREDITO 15122023</t>
  </si>
  <si>
    <t>DESPESAS COM UBER PEDRO SERVICOS EXTERNOS ESCRITORIO - 15/12/2023 - C. CREDITO BB</t>
  </si>
  <si>
    <t>S/ NF - C.CREDITO 17122023</t>
  </si>
  <si>
    <t>DESPESAS COM UBER PEDRO SERVICOS EXTERNOS ESCRITORIO - 17/12/2023 - C. CREDITO BB</t>
  </si>
  <si>
    <t>S/ NF - C.CREDITO 18122023</t>
  </si>
  <si>
    <t>DESPESAS COM UBER PEDRO SERVICOS EXTERNOS ESCRITORIO - 18/12/2023 - C. CREDITO BB</t>
  </si>
  <si>
    <t>NFS-e 292585 (C. CREDITO)</t>
  </si>
  <si>
    <t>DESPESAS COM HOSPEDAGEM VIAGEM VINICIUS PILOTO - C. CREDITO</t>
  </si>
  <si>
    <t>DESPESAS COM HOSPEDAGEM VIAGEM PILOTO VINICIUS - FORNECEDOR NOVOTEL CAMPO GRANDE</t>
  </si>
  <si>
    <t>NFS-e 11015</t>
  </si>
  <si>
    <t>NFS-E 11015 - HONORARIOS CONTABEIS - COMP. 12/2023</t>
  </si>
  <si>
    <t>NFS-e 3167</t>
  </si>
  <si>
    <t>NFS-E 3167 - HONORARIO CONTABIL - COMP.  12/2023</t>
  </si>
  <si>
    <t>FGTS - 12/2023</t>
  </si>
  <si>
    <t>GUIA DE IMPOSTO - FOLHA E ENCARGOS 12/2023</t>
  </si>
  <si>
    <t>BOL - 0001660474</t>
  </si>
  <si>
    <t>BOL 0001660474 - DESPESAS ALUGUEL SALAS MT (05 - 06 - 07) - COMP. 01/2024</t>
  </si>
  <si>
    <t>NFS-E 23 - SERV. DE APOIO ADMINISTRATIVO</t>
  </si>
  <si>
    <t>FAT -  01/2024 (APOENA)</t>
  </si>
  <si>
    <t>NFS-E 564938853 / FAT 23196432284 - DESP DE PEDAGIO E ESTACIONAMENTO - PLACAS - REY8C63 - FLJ5L85 - APOENA</t>
  </si>
  <si>
    <t>MS COMERCIO DERIVADOS PETROLEO LTDA</t>
  </si>
  <si>
    <t>NF 28732/001</t>
  </si>
  <si>
    <t>FAT - 1164681</t>
  </si>
  <si>
    <t>FATURA 164681 + CT-ES 505, 511, 512 - R$20.880,00 - MT - 2328 NP 12-43 VALDIR LUIZ PICININ FAZENDA JOANILDES II</t>
  </si>
  <si>
    <t>FAT - 1164679</t>
  </si>
  <si>
    <t>FATURA 164679 + CT-E 453 - R$2.000,00 - MS - 2290 UREIA RENE EUGENIO MIGLIAVACCA FAZENDA CMI</t>
  </si>
  <si>
    <t>FAT - 9895</t>
  </si>
  <si>
    <t>FATURA 9895 + CT-ES 7197, 7198, 7199 - R$8.475,00 - MS - 2678 NPK 15.15.15 BATISTELLA &amp; VILLETTI LTDA</t>
  </si>
  <si>
    <t>FAT - 9894</t>
  </si>
  <si>
    <t>FATURA 9894 + CT-ES 604, 605, 606 - R$16.385,00 - MS - 2678 NPK 15.15.15 BATISTELLA &amp; VILLETTI LTDA</t>
  </si>
  <si>
    <t>FAT - 1164683</t>
  </si>
  <si>
    <t>FATURA 164683 + CT-E 151 - R$11.729,20 - MT - 2745 UREIA ALCIR ANTONIO GARLET BARCHET FAZENDA FERRADURA I, II, III</t>
  </si>
  <si>
    <t>FAT - 33500</t>
  </si>
  <si>
    <t>FATURA 33500 + CT-E 22408 - R$3.960,00 - MS - 2719 12-24-12 SEMPRE VERDE FLORESTAS E AGRICULTURA LTDA</t>
  </si>
  <si>
    <t>FAT - 33501</t>
  </si>
  <si>
    <t>FATURA 33501 + CT-E 22405 - R$2.960,00 - MS - 2713 SAGRA AMARILDO RAIA FAZENDA LOTE 29</t>
  </si>
  <si>
    <t>FAT - 33502</t>
  </si>
  <si>
    <t>FATURA 33502 + CT-ES 3075, 3080 - R$10.220,00 - MS - 2713 SAGRA AMARILDO RAIA FAZENDA LOTE 29 -2719 12-24-12 SEMPRE VERDE FLORESTAS E AGRICULTURA LTDA</t>
  </si>
  <si>
    <t>FAT - 33503</t>
  </si>
  <si>
    <t>FATURA 33503 + CT-ES 3094, 3079, 3088, 3085, 3097, 3133, 3124, 3135, 3073, 3076, 3085, 3078, 3072, 3074, 3100, 3103, 3086, 3090, 3077, 3120, 3082 - R$139.720,00 - MTT - 2296 SAGRA AGROPASTORIL JOTABASSO LTDA FAZENDA VERDE -2298 SAGRA AGROPASTORIL JOTABASSO LTDA FAZENDA VERDE -2299 SAGRA AGROPASTORIL JOTABASSO LTDA FAZENDA VERDE -2649 KCL GUSTAVO VIGANO PICCOLI FAZENDA RODEIO</t>
  </si>
  <si>
    <t>FAT - 33504</t>
  </si>
  <si>
    <t>FATURA 33504 + CT-ES 323626, 324310, 323907, 324220, 324085, 324567, 324027, 325144, 325264, 323626, 323771, 324085 - R$53.000,00 - MTT - 2296 SAGRA AGROPASTORIL JOTABASSO LTDA FAZENDA VERDE _x000D_
2298 SAGRA AGROPASTORIL JOTABASSO LTDA FAZENDA VERDE -2299 SAGRA AGROPASTORIL JOTABASSO LTDA FAZENDA VERDE</t>
  </si>
  <si>
    <t>FAT - 33505</t>
  </si>
  <si>
    <t>FATURA 33505 + CT-ES 324242, 323859, 323860, 325322, 324620, 324621, 324241 - R$63.140,00 - MTT -2649 KCL GUSTAVO VIGANO PICCOLI FAZENDA RODEIO</t>
  </si>
  <si>
    <t>FAT - 33506</t>
  </si>
  <si>
    <t>FATURA 33506 + CT-E 6449 - R$5.500,00 - MTT - 2649 KCL GUSTAVO VIGANO PICCOLI FAZENDA RODEIO</t>
  </si>
  <si>
    <t>FAT - 9962</t>
  </si>
  <si>
    <t>FATURA 9962 + CT-ES 606, 607 - R$12.615,00 - MS - 2596 NPK 15.15.15 COPASUL NAVIRAI _x000D_
2678 NPK 15-15-15 BATISTELLA &amp; VILLETTI LTDA</t>
  </si>
  <si>
    <t>FAT - 9964</t>
  </si>
  <si>
    <t>FATURA 9964 + CT-ES 7225, 7238 - R$6.025,00 - MS - 2596 NPK 15.15.15 COPASUL NAVIRAI _x000D_
2678 NPK 15-15-15 BATISTELLA &amp; VILLETTI LTDA</t>
  </si>
  <si>
    <t>FAT - 191035</t>
  </si>
  <si>
    <t>FATURA 191035 + CT-ES 62445, 62515 - R$19.012,20 - GO - 2567 SAGRA COOPERATIVA AGROINDUSTRIAL DOS PRODUTORES RURAIS DO SUDOESTE GOIANO COMIGO - 2606 SAGRA COOPERATIVA AGROINDUSTRIAL DOS PRODUTORES RURAIS DO SUDOESTE GOIANO COMIGO</t>
  </si>
  <si>
    <t>FAT - 1164999</t>
  </si>
  <si>
    <t>FATURA 164999 + CT-E 3986 - R$12.500,00 - MS - 2722 SAGRA RENE EUGENIO MIGLIAVACCA FAZENDA CMI</t>
  </si>
  <si>
    <t>FAT - 9981</t>
  </si>
  <si>
    <t>FATURA 9981 + CT-ES 609, 610 - R$14.210,00 - MS - 2678 NPK 15.15.15 BATISTELLA &amp; VILLETTI LTDA</t>
  </si>
  <si>
    <t>FAT - 1165059</t>
  </si>
  <si>
    <t>FATURA 165059 + CT-E 4073 - R$10.500,00 - MS - 2596 NPK 15.15.15 COPASUL COOPERATIVA AGRICOLA SUL MATOGROSSENSE COPASUL NAVIRAI</t>
  </si>
  <si>
    <t>FAT - 1844048</t>
  </si>
  <si>
    <t>FATURA 1844048 + CT-E 44189 - R$10.400,00 - MTT - 2298 SAGRA AGROPASTORIL JOTABASSO LTDA FAZENDA VERDE</t>
  </si>
  <si>
    <t>FAT - 1165001</t>
  </si>
  <si>
    <t>FATURA 165001 + CT-ES 521, 522 - R$13.920,00 - MT - 2328 NP 12-43 VALDIR LUIZ PICININ FAZENDA JOANILDES II</t>
  </si>
  <si>
    <t>FAT - 1165002</t>
  </si>
  <si>
    <t>FATURA 165002 + CT-E 541 - R$2.932,30 - MT - 2745 UREIA ALCIR ANTONIO GARLET BARCHET FAZENDA FERRADURA I, II, III</t>
  </si>
  <si>
    <t>FAT - 1165004</t>
  </si>
  <si>
    <t>FATURA 165004 + CT-E 1427 - R$7.904,00 - MTT 2298 -SAGRA AGROPASTORIL JOTABASSO LTDA FAZENDA VERDE</t>
  </si>
  <si>
    <t>FAT - 190414</t>
  </si>
  <si>
    <t>FATURA 190414 -R$9.494,70 - GO - 2703 KCL COOPERATIVA AGROINDUSTRIAL DOS PRODUTORES RURAIS DO SUDOESTE GOIANO COMIGO</t>
  </si>
  <si>
    <t>FAT - 26611</t>
  </si>
  <si>
    <t>FATURAS 26611 + CT-ES 106634, 4882 - R$11.475,20 - GO - 2779 SAGRA COOPERATIVA AGROINDUSTRIAL DOS PRODUTORES RURAIS DO SUDOESTE GOIANO COMIGO</t>
  </si>
  <si>
    <t>FAT - 26614</t>
  </si>
  <si>
    <t>FATURAS 26614 + CT-ES 106634, 4882 - R$11.475,20 - GO - 2779 SAGRA COOPERATIVA AGROINDUSTRIAL DOS PRODUTORES RURAIS DO SUDOESTE GOIANO COMIGO</t>
  </si>
  <si>
    <t>FAT - 240662</t>
  </si>
  <si>
    <t>FATURA 240662 + CT-ES 143954, 144010, 144067, 144232, 144235, 144297, 144296 - R$93.000,00 -GO - 2498 SAGRA COOPERATIVA AGROINDUSTRIAL DOS PRODUTORES RURAIS DO SUDOESTE GOIANO COMIGO _x000D_
2779 SAGRA COOPERATIVA AGROINDUSTRIAL DOS PRODUTORES RURAIS DO SUDOESTE GOIANO COMIGO</t>
  </si>
  <si>
    <t>FAT - 10419</t>
  </si>
  <si>
    <t>FATURA 10419 + CT-E 1197 - R$9.920,00 - MTT - 2745 UREIA ALCIR ANTONIO GARLET BARCHET FAZENDA FERRADURA I, II, III</t>
  </si>
  <si>
    <t>FAT - 10424</t>
  </si>
  <si>
    <t>FATURA 10424 + CT-E 22881 - R$7.000,00 - MTT -  2660 SAGRA GUSTAVO VIGANO PICCOLI FAZENDA RODEIO</t>
  </si>
  <si>
    <t>FAT - 10423</t>
  </si>
  <si>
    <t>FATURA 10423 + CT-ES 22915, 22914, 22905, 22919, 22888, 22912, 22901, 22883, 22886, 22906, 22889, 22893, 22907, 22911, 22916, 22887, 22897, 22895 - R$116.836,65 - MT - 2318 SAGRA MOACIR ANTONIO PICININ FAZENDA JOANILDES - 2669 00-21-00 GUSTAVO VIGANO PICCOLI FAZENDA DA PEDRA - 2670 00-21-00 GUSTAVO VIGANO PICCOLI FAZENDA ITAPOA -2671 00-21-00 GUSTAVO VIGANO PICCOLI FAZENDA DA PEDRA _x000D_
2716 00-21-00 ADAIR VENDRUSCOLO E OUTROS FAZENDA RECANTO - 2717 00-21-00 ADAIR VENDRUSCOLO FAZENDA RIO AZUL</t>
  </si>
  <si>
    <t>FAT - 10413</t>
  </si>
  <si>
    <t>FATURA 10413 + CT-E 22890 - R$6.630,00 - MTT - 2743 SAGRA COOPERATIVA MERCANTIL E INDUSTRIAL DOS PRODUTORES DE SORRISO COOAMI</t>
  </si>
  <si>
    <t>FAT - 10412</t>
  </si>
  <si>
    <t>FATURA 10412 + CT-ES 1832, 1834, 1846, 1847 - R$17.637,00 - MS - 2596 NPK 15.15.15 PASUL COOPERATIVA AGRICOLA SUL MATOGROSSENSE COPASUL NAVIRAI</t>
  </si>
  <si>
    <t>FAT - 1842966</t>
  </si>
  <si>
    <t>FATURA 1842966 + CT-E 127491 - R$9.392,00 - GO - 2567 SAGRA COOPERATIVA AGROINDUSTRIAL DOS PRODUTORES RURAIS DO SUDOESTE GOIANO COMIGO</t>
  </si>
  <si>
    <t>FAT - 239136</t>
  </si>
  <si>
    <t>FATURA 239163 + CT-E 28455 - R$10.000,00 - MS - 2292 UREIA RENE EUGENIO MIGLIAVACCA FAZENDA TAQUARA</t>
  </si>
  <si>
    <t>FAT - 239135</t>
  </si>
  <si>
    <t>FATURA 239135 + CT-E 2397 - R$2.500,00 - MS - 2292 UREIA RENE EUGENIO MIGLIAVACCA FAZENDA TAQUARA</t>
  </si>
  <si>
    <t>FAT - 1841696</t>
  </si>
  <si>
    <t>FATURA 1841696 + CT-ES 127260, 127322, 127279 - R$25.940,00 - GO - 2567 SAGRA COOPERATIVA AGROINDUSTRIAL DOS PRODUTORES RURAIS DO SUDOESTE GOIANO COMIGO</t>
  </si>
  <si>
    <t>NFS-e 82069 (MV KEN MOONYS)</t>
  </si>
  <si>
    <t>RPS1 000082069 VENCIMENTO 31/12/2023- NAVIO KEN MOONYS - ROCHA/HARBOR - AZ209 - DEZ/23 AG ORIGEM DESTINO: FAZ ARMAZENS GERAIS LTDA PRODUTO: NPK 15 15 QUANTIDADE 1740220 TL FRETE ATE 5 KM X 22.03 = 38.337,05</t>
  </si>
  <si>
    <t>FAT - 1165062</t>
  </si>
  <si>
    <t>FATURA 165062 + CT-ES 4037, 4038, 4074, 4068 - R$48.531,60 - GO - 2498 SAGRA COOPERATIVA AGROINDUSTRIAL DOS PRODUTORES RURAIS DO SUDOESTE GOIANO COMIGO</t>
  </si>
  <si>
    <t>SDPA - OS 1029 ( CV LONGEVITY DIVA)</t>
  </si>
  <si>
    <t>SINDICATO DOS DESPACHANTES ADUANEIROS - PC392 - DI 2324709120 - OS 1029</t>
  </si>
  <si>
    <t>NFS-e 998 (MV TAI KNOWLEDGE)</t>
  </si>
  <si>
    <t>FAT - 1164680</t>
  </si>
  <si>
    <t>FATURA 164680 + CT-E 1409 - R$10.000,00 - MS - 2290 UREIA RENE EUGENIO MIGLIAVACCA FAZENDA CMI</t>
  </si>
  <si>
    <t>NFS-e</t>
  </si>
  <si>
    <t>NFS-E  - SEGURANCA PRIVADA DO BARRACAO.</t>
  </si>
  <si>
    <t>FAT - 9983</t>
  </si>
  <si>
    <t>FATURA 9983 + CT-ES 7239, 7240 - R$7.350,00 - MS - 2678 NPK 15.15.15 BATISTELLA &amp; VILLETTI LTDA</t>
  </si>
  <si>
    <t>FAT - 10449</t>
  </si>
  <si>
    <t>FATURA 10449 + CT-ES 22924, 22930, 22927 - R$20.430,50 - MT - 2318 SAGRA MOACIR ANTONIO PICININ FAZENDA JOANILDES</t>
  </si>
  <si>
    <t>FAT - 10451</t>
  </si>
  <si>
    <t>? FATURA 10451 + CT-ES 1199, 1198 - R$4.136,00 - MS - 2290 UREIA RENE EUGENIO MIGLIAVACCA FAZENDA CMI</t>
  </si>
  <si>
    <t>FAT - 10450</t>
  </si>
  <si>
    <t>FATURA 10450 + CT-E 1200 - R$9.440,00 - MT - 2721 UREIA RENE EUGENIO MIGLIAVACCA E OUTROS FAZENDA PALMARES</t>
  </si>
  <si>
    <t>RC COMERCIO DE DERIVADOS PETROLEO LTDA</t>
  </si>
  <si>
    <t>NF8077</t>
  </si>
  <si>
    <t>NF8077 - DESPESA COM ABASTECIMENTO LUCIANO</t>
  </si>
  <si>
    <t>NFS-e 175</t>
  </si>
  <si>
    <t>PRESTACAO DE SERVICOS REALIZADOS DEZEMBRO 2023 - ARMAZENAMENTO, DEPOSITO, CARGA, DESCARGA, ARRUMACAO E GUARDA DE BENS DE QUALQUER ESPECIE.</t>
  </si>
  <si>
    <t>FAT - 10447</t>
  </si>
  <si>
    <t>FATURA 10447 + CT-ES 1865, 1856, 1867, 1863 - R$35.000,00 - MT - 2756 SAGRA COOPERATIVA MERCANTIL E INDUSTRIAL DOS PRODUTORES DE SORRISO COOAMI</t>
  </si>
  <si>
    <t>REF. UC 6/2744284-7 - CONTA ENERGIA ESCRITORIO CUIABA - SALA 07 - NF 8905403 / MATRICULA 2744284-2023-12-2</t>
  </si>
  <si>
    <t>FAT - 10007</t>
  </si>
  <si>
    <t>FATURA 10007 + CT-ES 611, 612 - R$14.500,00 - 2596 NPK 15.15.15 COPASUL COOPERATIVA AGRICOLA SUL MATOGROSSENSE COPASUL NAVIRAI</t>
  </si>
  <si>
    <t>FAT - 10008</t>
  </si>
  <si>
    <t>FATURA 10008 + CT-ES 7249, 7250 - R$6.500,00 - MS - 2596 NPK 15.15.15 COPASUL COOPERATIVA AGRICOLA SUL MATOGROSSENSE COPASUL NAVIRAI</t>
  </si>
  <si>
    <t>FAT - 33611</t>
  </si>
  <si>
    <t>FATURA 33611 + CT-ES 6453, 6454 - R$10.780,00 - MTT - 2772 SAGRA ILO POZZOBON FAZENDA RIOGRANDENSE</t>
  </si>
  <si>
    <t>FAT - 33612</t>
  </si>
  <si>
    <t>FATURA 33612 + CT-ES 325492, 325541 - R$19.500,00 - MTT - 2649 KCL GUSTAVO VIGANO PICCOLI FAZENDA RODEIO</t>
  </si>
  <si>
    <t>FAT - 1165258</t>
  </si>
  <si>
    <t>FATURA 165258 + CT-E 556 - R$5.180,00 - MT - 2670 00-21-00 GUSTAVO VIGANO PICCOLI FAZENDA ITAPOÃ</t>
  </si>
  <si>
    <t>FAT - 1165259</t>
  </si>
  <si>
    <t>FATURA 165259 + CT-ES 4173, 4178 - R$35.640,00 - MTT  - 2743 SAGRA COOPERATIVA MERCANTIL E INDUSTRIAL DOS PRODUTORES DE SORRISO COOAMI</t>
  </si>
  <si>
    <t>NFS-e 12573 (MV TAI KNIGHTHOOD)</t>
  </si>
  <si>
    <t>TRANSBORDO: GLOBAL 2 X EXTRACARGO - 15,000 TON X R$ 14,15 + 10% TAXA ADMINISTRATIVA - PERÍODO: 18/12/2023</t>
  </si>
  <si>
    <t>NFS-e 12572 (MV TAI KNIGHTHOOD)</t>
  </si>
  <si>
    <t>NFS-E 12572 - SERVICO DE ENLONAMENTO REF.: TRANSBORDO GLOBAL 2 X EXTRACARGO MERCADORIA- SAM QTDE 0,5 PERIODOS DATA SERVICO 18/12/2023 OS 10487.</t>
  </si>
  <si>
    <t>TARIFA MANUT. CONTA 12/2023 + TARIFA PIX</t>
  </si>
  <si>
    <t>NFS-e 236</t>
  </si>
  <si>
    <t>SERVICO DE HANGARAGEM - REFERENTE A ATENDIMENTOS E PERNOITES - PILOTO VINICIUS AERONAVE PT-VNZ_x000D_
DATAS 07/12 12/12 13/12 27/12/23</t>
  </si>
  <si>
    <t>REEMBOLSO FUNCIONARIA IZABEL EM VIAGEM PARA CUIABA 06-12 A 10-12-2023</t>
  </si>
  <si>
    <t>REEMBOLSO DESPESAS DE VIAGEM BRUNA PARA CUIABA 06-12 A 10-12-2023</t>
  </si>
  <si>
    <t>DL - 01/2024 PARCIAL</t>
  </si>
  <si>
    <t>DL PARCIAL SOCIOS - 01/2024 - APOENA</t>
  </si>
  <si>
    <t>DL PARCIAL SOCIOS - 01/2024 LUCIANO</t>
  </si>
  <si>
    <t>TARIFA MENSAL PROGRAMA</t>
  </si>
  <si>
    <t>FAT 23218919558 -  01/2024 (LUCIANO)</t>
  </si>
  <si>
    <t>NFS-E 569576036 / FAT 23218919558 - DESP DE PEDAGIO - PLACA RWB3I62 - LUCIANO COELHO</t>
  </si>
  <si>
    <t>BOL -</t>
  </si>
  <si>
    <t>BOL -  - TAXA CONDOMINIO SALAS MT (05, 06 E 07) - COMP. 01/ 2024</t>
  </si>
  <si>
    <t>FAT - 240881</t>
  </si>
  <si>
    <t>FATURA 240881 + CT-ES 144379, 144394, 144403, 144408 - R$55.392,00 - GO -  2785 SAGRA COOPERATIVA AGROINDUSTRIAL DOS PRODUTORES RURAIS DO SUDOESTE GOIANO COMIGO</t>
  </si>
  <si>
    <t>FAT - 1165332</t>
  </si>
  <si>
    <t>FATURA 165332 + CT-ES 4206, 4232, 4234, 4230, 4237, 4238, 4239 - R$79.456,00 - GO - 2779 SAGRA COOPERATIVA AGROINDUSTRIAL DOS PRODUTORES RURAIS DO SUDOESTE GOIANO COMIGO</t>
  </si>
  <si>
    <t>NFS-e 82278 (MV KEN MOONYS)</t>
  </si>
  <si>
    <t>TRANSPORTE - RPS1 000082278 VENCIMENTO: 05/01/2024 NAVIO KEN MOONYS - ROCHA/HARBOR - AZ209 - DEZ/23 AG: ORIGEM: DESTINO: FERTIPAR 1 QUANTIDADE 27.040,00 KG X 22.03 = 595,69</t>
  </si>
  <si>
    <t>FAT - 10494</t>
  </si>
  <si>
    <t>FATURA 10494 + CT-ES 1888, 1890 - R$12.160,00 - MS - 2722 SAGRA RENE EUGENIO MIGLIAVACCA</t>
  </si>
  <si>
    <t>FAT - 10495</t>
  </si>
  <si>
    <t>FATURA 10495 + CT-ES 1876, 1886, 1889, 1887, 1885 - R$39.400,00 - MTT - 2769 SAGRA ILO POZZOBON FAZENDA MENINA LYNDA</t>
  </si>
  <si>
    <t>FAT- 10496</t>
  </si>
  <si>
    <t>FATURA 10496 + CT-ES 22979, 22980 - R$18.620,00 - MTT - 2756 SAGRA COOPERATIVA MERCANTIL E INDUSTRIAL DOS PRODUTORES DE SORRISO COOAMI</t>
  </si>
  <si>
    <t>FAT - 10497</t>
  </si>
  <si>
    <t>FATURA 10497 + CT-E 23006 - R$6.608,00 - MT - 2721 UREIA RENE EUGENIO MIGLIAVACCA E OUTROS FAZENDA PALMARES</t>
  </si>
  <si>
    <t>FAT - 10498</t>
  </si>
  <si>
    <t>FATURA 10498 + CT-ES 22990, 22981, 22933, 22935, 22974, 22982, 22991, 22992, 22953, 22994, 22971, 22936, 22934 - R$82.010,35 - MT - 2318 SAGRA MOACIR ANTONIO PICININ FAZENDA JOANILDES - 2669 00-21-00 GUSTAVO VIGANO PICCOLI - 2670 00-21-00 GUSTAVO VIGANO PICCOLI FAZENDA ITAPOA - 2671 00-21-00 GUSTAVO VIGANO PICCOLI FAZENDA DA PEDRA -2717 00-21-00 ADAIR VENDRUSCULO</t>
  </si>
  <si>
    <t>FAT - 26684</t>
  </si>
  <si>
    <t>FATURA 26684 + CT-E 4884 - R$7.032,00 - GO - 2715 SAGRA COOPERATIVA AGROINDUSTRIAL DOS PRODUTORES RURAIS DO SUDOESTE GOIANO COMIGO</t>
  </si>
  <si>
    <t>FAT - 26692</t>
  </si>
  <si>
    <t>FATURA 26692 + CT-E 106688 - R$6.599,40 - GO - 2715 SAGRA COOPERATIVA AGROINDUSTRIAL DOS PRODUTORES RURAIS DO SUDOESTE GOIANO COMIGO</t>
  </si>
  <si>
    <t>NF4019 (C. CREDITO)</t>
  </si>
  <si>
    <t>ABASTECIMENTO CARRO LUCIANO</t>
  </si>
  <si>
    <t>HOTEL BOURBON DE FOZ DO IGUACU LTDA - FILIAL ATIBAIA</t>
  </si>
  <si>
    <t>NF330 (C. CREDITO)</t>
  </si>
  <si>
    <t>DESPESA COM CONSUMO EM HOTEL LUCIANO - C. CREDITO ITAU</t>
  </si>
  <si>
    <t>NF13007 (C. CREDITO)</t>
  </si>
  <si>
    <t>DESPESA COM ABASTECIMENTO ADM ARGO - LETICIA BB</t>
  </si>
  <si>
    <t>FAT - 1165419</t>
  </si>
  <si>
    <t>FATURA 165419 + CT-ES 4345, 4346 - R$24.321,00 - GO - 2785 SAGRA COOPERATIVA AGROINDUSTRIAL DOS PRODUTORES RURAIS DO SUDOESTE GOIANO COMIGO</t>
  </si>
  <si>
    <t>FAT - 1165418</t>
  </si>
  <si>
    <t>FATURA 165418 + CT-ES 4331, 4324, 4328, 4329, 4335, 4336, 4341, 4343, 4337, 4338, 4344, 4340 - R$170.481,20 -GO - 2767 ENXOFRE DE BENTONITA INDUSTRIA E COMERCIO DE FERTLIZANTES RIFERTIL LTDA ADUBOS RIFERTIL - 2785 SAGRA COOPERATIVA AGROINDUSTRIAL DOS PRODUTORES RURAIS DO SUDOESTE GOIANO COMIGO</t>
  </si>
  <si>
    <t>FAT - 1165416</t>
  </si>
  <si>
    <t>FATURA 165416 + CT-ES 4257, 4289, 4291, 4295, 4299, 4300, 4304 - R$51.925,40 - GO - 2779 SAGRA COOPERATIVA AGROINDUSTRIAL DOS PRODUTORES RURAIS DO SUDOESTE GOIANO COMIGO - 2785 SAGRA COOPERATIVA AGROINDUSTRIAL DOS PRODUTORES RURAIS DO SUDOESTE GOIANO COMIGO</t>
  </si>
  <si>
    <t>FAT - 1165415</t>
  </si>
  <si>
    <t>FATURA 165415 + CT-ES 571, 572, 576, 575, 583 - R$34.485,35 - MT - 2319 SAGRA VALDIR LUIZ PICININ FAZENDA JOANILDES II</t>
  </si>
  <si>
    <t>FAT - 10056</t>
  </si>
  <si>
    <t>FATURA 10056 + CT-ES 615, 616, 618, 613, 614, 617 - R$30.595,00 - MS - 2678 NPK 15-15-15 BATISTELLA &amp; VILLETTI LTDA - 2763 NPK 15-15-15 BATISTELLA &amp; VILLETTI LTDA -2596 NPK 15.15.15 COPASUL COOPERATIVA AGRICOLA SUL MATOGROSSENSE COPASUL NAVIRAI</t>
  </si>
  <si>
    <t>FAT - 33706</t>
  </si>
  <si>
    <t>FATURA 33707 + CT-E 325807 - R$10.000,00 - MTT - 2649 KCL GUSTAVO VIGANO PICCOLI FAZENDA RODEIO</t>
  </si>
  <si>
    <t>FAT - 33707</t>
  </si>
  <si>
    <t>FAT - 33705</t>
  </si>
  <si>
    <t>FATURA 33705 + CT-ES 3156, 3157, 3158 - R$19.180,00 - MS - 2290 UREIA RENE EUGENIO MIGLIAVACCA FAZENDA CMI - 2292 UREIA RENE EUGENIO MIGLIAVACCA FAZENDA TAQUARA</t>
  </si>
  <si>
    <t>REF. UC 6/3180415-6 - CONTA ENERGIA BARRACAO QDE 02 LT 10 - NF 8992960/ MATRICULA 3180415-2023-12-1</t>
  </si>
  <si>
    <t>FAT - 240963</t>
  </si>
  <si>
    <t>FATURA 240963 + CT-E 144452 - R$13.134,00 - GO - 2715 SAGRA COOPERATIVA AGROINDUSTRIAL DOS PRODUTORES RURAIS DO SUDOESTE GOIANO COMIGO</t>
  </si>
  <si>
    <t>FAT - 26682</t>
  </si>
  <si>
    <t>FATURA 26682 + CT-E 106683 - R$7.969,60 - GO - 2715 SAGRA COOPERATIVA AGROINDUSTRIAL DOS PRODUTORES RURAIS DO SUDOESTE GOIANO COMIGO</t>
  </si>
  <si>
    <t>FAT - 241262</t>
  </si>
  <si>
    <t>FATURA 241262 + CT-ES | 144511, 144540, 144508, 144485, 144467, 144525, 144522, 144541, 144531, 144523, 144468, 144524, 144519 - R$193.927,80 - GO - 2715 SAGRA COOPERATIVA AGROINDUSTRIAL DOS PRODUTORES RURAIS DO SUDOESTE GOIANO COMIGO</t>
  </si>
  <si>
    <t>NFC-E 192186 (C. CREDITO)</t>
  </si>
  <si>
    <t>DESPESAS COM ALIMENTACAO EM VIAGEM PILOTO VINICIUS - FORNECEDOR SUPER ALIANCA - C. CREDITO VINICIUS</t>
  </si>
  <si>
    <t>FAT - 241502</t>
  </si>
  <si>
    <t>FATURA 241502 + CT-ES 144590, 144563, 144577, 144565, 144558, 144594, 144596, 144605, 144608, 144619, 144612 - R$172.933,20 - GO - 2715 SAGRA COOPERATIVA AGROINDUSTRIAL DOS PRODUTORES RURAIS DO SUDOESTE GOIANO COMIGO- 2720 SAGRA COOPERATIVA AGROINDUSTRIAL DOS PRODUTORES RURAIS DO SUDOESTE GOIANO COMIGO</t>
  </si>
  <si>
    <t>S/ NF - DOMINIO</t>
  </si>
  <si>
    <t>BOLETO REFERENTE A MANUTENCAO DE REGISTROS DE DOMINIOS NA INTERNET  DOMINIO NOVAFERTIL.COM.BR - 24/01/2024 A 23/01/2029 - EMPRESA NIC.BR. EM NOME DO LUCIANO</t>
  </si>
  <si>
    <t>FAT - 26694</t>
  </si>
  <si>
    <t>FATURA 26694 + CT-E 4885 - R$5.823,00 - GO - 2715 SAGRA COOPERATIVA AGROINDUSTRIAL DOS PRODUTORES RURAIS DO SUDOESTE GOIANO COMIGO</t>
  </si>
  <si>
    <t>S/ NF - C.CREDITO 24112023</t>
  </si>
  <si>
    <t>DESPESAS COM ABASTECIMENTO EM VIAGEM LUCIANO - C. CREDITO ITAU - FORNECEDOR TORK OIL MOD. CAMPO GRANDE</t>
  </si>
  <si>
    <t>DESPESAS COM CONSUMO EM HOTEL - VIAGEM LUCIANO - FORNECEDOR HTF HOTELARIA</t>
  </si>
  <si>
    <t>S/ NF - C.CREDITO LATAM</t>
  </si>
  <si>
    <t>DESPESAS COM PASSAGEM AEREA - FORNECEDOR LATAM LINHAS AEREAS - LUCIANO C. CREDITO ITAU</t>
  </si>
  <si>
    <t>S/ NF - C.CREDITO PQYF7BPEREIRA</t>
  </si>
  <si>
    <t>DESPESAS COM PASSAGEM AEREA - FORNECEDOR AZUL LINHAS AEREAS - PQYF7BPEREIRA - C. CREDITO LUCIANO ITAU</t>
  </si>
  <si>
    <t>S/ NF - C.CREDITO YCU6GBPEREIRA</t>
  </si>
  <si>
    <t>DESPESAS COM PASSAGENS AEREA - FORNECEDOR AZUL LINHAS AEREAS_YCU6GBPEREIRA - C. CREDITO LUCIANO</t>
  </si>
  <si>
    <t>DESPESAS COM ABASTECIMENTO DIRETORIA EM VIAGEM - FORNECEDOR REDE FALEIRO CAMPO GRANDE - C. CREDITO ITAU</t>
  </si>
  <si>
    <t>DESPESAS COM RESTAURANTE INTERNACIONAL - FORNECEDOR VENANCIO RESTAURANTE - PUERTO IGUAZU - DOLAR CONVERTIDO $5,18</t>
  </si>
  <si>
    <t>JUROS CARTAO IOF</t>
  </si>
  <si>
    <t>JUROS REPASSE IOF CARTAO CREDITO ITAU</t>
  </si>
  <si>
    <t>ENCARGO FATURA ITAU APOENA</t>
  </si>
  <si>
    <t>NFS-e 482 (MV CL CHANGSHA)</t>
  </si>
  <si>
    <t>NFS-E 482 - SERVICO DE ENVASE EM BIG BAG NO PERÍODO DE 01/12/2023 À 31/12/2023 - MV CL CHANGSHA - BL Nº 104</t>
  </si>
  <si>
    <t>FAT - 10535</t>
  </si>
  <si>
    <t>FATURA 10535 + CT-E 23012 - R$5.180,00 - MT - 2669 00-21-00 GUSTAVO VIGANO PICCOLI</t>
  </si>
  <si>
    <t>FAT - 10528</t>
  </si>
  <si>
    <t>FATURA 10528 + CT-E 1201 - R$1.900,00 - MS - 2292 UREIA RENE EUGENIO MIGLIAVACCA FAZENDA TAQUARA</t>
  </si>
  <si>
    <t>FAT - 10527</t>
  </si>
  <si>
    <t>FATURA 10527 + CT-E 23011 - R$8.432,00 - MT - 2745 UREIA ALCIR ANTONIO GARLET BARCHET FAZENDA FERRADURA I, II, III</t>
  </si>
  <si>
    <t>FAT - 10524</t>
  </si>
  <si>
    <t>FATURA 10524 + CT-E 23022 - R$7.410,00 - MTT - 2769 SAGRA ILO POZZOBON FAZENDA MENINA LYNDA</t>
  </si>
  <si>
    <t>FAT - 10523</t>
  </si>
  <si>
    <t>FATURA 10523 + CT-ES 1897, 1898, 1896 - R$25.660,80 - GO - 2785 SAGRA COOPERATIVA AGROINDUSTRIAL DOS PRODUTORES RURAIS DO SUDOESTE GOIANO COMIGO</t>
  </si>
  <si>
    <t>S/ NF - 10012024</t>
  </si>
  <si>
    <t>DESPESAS COM PECAS PARA AERONAVE - FORNECEDOR FRANCISCO ROMERA GARCIA FILHO - REPARO NA INSTALACAO DO PITO ESTATISTICA</t>
  </si>
  <si>
    <t>BOL   /2024</t>
  </si>
  <si>
    <t>NFS-E - HON2023-08 - HONORARIOS CONTABEIS - MS</t>
  </si>
  <si>
    <t>NFS- e 272180</t>
  </si>
  <si>
    <t>NFS- E 272180 - PLANO CONTROLE MENSAL SISTEMA DE NOTAS DE SERVICO / XML - COMP. 01/2024</t>
  </si>
  <si>
    <t>NFS-e 2992</t>
  </si>
  <si>
    <t>NFS-E 2992 - DESPESA HONORARIO CONTABIL - FILIAL SANTAREM/PA</t>
  </si>
  <si>
    <t>NFS-e 9078</t>
  </si>
  <si>
    <t>NFS-E 9078 - SERV. PRESTADOS EM 01/2024 - SERVICOS DE CONSULTA SEFAZ COMPLETO MENSAL</t>
  </si>
  <si>
    <t>NFS-e 397</t>
  </si>
  <si>
    <t>NFS-E 397 - CONTRATO SISTEMA DATA BUILDER</t>
  </si>
  <si>
    <t>NFS-e 79</t>
  </si>
  <si>
    <t>NFS-E 79 - SERVICO DE APOIO - NELSON MANOEL - ENGENHEIRO RESPONSAVEL MS E GO</t>
  </si>
  <si>
    <t>FAT - 1165003</t>
  </si>
  <si>
    <t>FATURA 165003 + CT-E 517 - R$1.976,00 - MTT - 2298 SAGRA AGROPASTORIL JOTABASSO LTDA FAZENDA VERDE</t>
  </si>
  <si>
    <t>PRADO SUZUKI &amp; ASSOCIADOS S/S</t>
  </si>
  <si>
    <t>NFS-e 6658</t>
  </si>
  <si>
    <t>NFS-E 6658 - PAGAMENTO REFERENTE AUDITORIA 2022 E 2023 - 6 PARCELAS</t>
  </si>
  <si>
    <t>NF16465/001</t>
  </si>
  <si>
    <t>TERMINAIS DO SUL ARMAZENS GERAIS LTDA</t>
  </si>
  <si>
    <t>NFS-e 2095 (MV DELIGHT DIVA)</t>
  </si>
  <si>
    <t>REF. PERIODO ENVASE BIG BAG ENTRE OS DIAS 30/11/2023 A 29/12/2023 - NAVIO DELIGHT DIVA - DI 23/2279826-5 - SULFATO DE AMONIO</t>
  </si>
  <si>
    <t>FATURA 10079 + CT-ES 7264, 7269, 7268, 7265, 7266, 7267 - R$14.845,00 - MS - 2596 1236 NPK 15.15.15 COPASUL COOPERATIVA AGRICOLA SUL MATOGROSSENSE COPASUL NAVIRAI - 2678 NPK 15-15-15 BATISTELLA &amp; VILLETTI LTDA - 2763 NPK 15-15-15 BATISTELLA &amp; VILLETTI LTDA</t>
  </si>
  <si>
    <t>NFS-e 12615 (MV COMMON SPIRIT)</t>
  </si>
  <si>
    <t>NFS-E 12615 - SERVICO DE ENLONAMENTO REF. - TRANSBORDO EXTRACARGO X ZPORT 01- MERCADORIA KCL VERMELHO QTDE 1 PERIODO- DATA SERVICO- 07/12/2023E 07/12/2023 -  OS 10452.</t>
  </si>
  <si>
    <t>NFS-e 12616 (MV COMMON SPIRIT)</t>
  </si>
  <si>
    <t>NFS-E 12616 -DESCRICAO DO SERVICO TRANSBORDO EXTRACARGO X ZPORT 1 - PARA A VIAGEM QUE NAO ATINGIU O PESO MÍNIMO DO CAMINHAO, FOI COBRADO 15 TON - TARIFA P/ ZPORT 01 - 12,309.</t>
  </si>
  <si>
    <t>FAT - 981</t>
  </si>
  <si>
    <t>FATURA 981 + CT-ES  16147, 16044, 16045, 16066 - R$232.590,50 - MT - 2714 00-21-00 ADAIR VENDRUSCOLO FAZENDA SAO VICENTE</t>
  </si>
  <si>
    <t>FATURA 981 + CT-ES 16122, 16037, 16029, 16089, 16039, 16040, 16127, 16125, 16079, 16086, 16092, 16028, 16058, 16133, 16121, 16035, 16087, 16061, 16042 - R$232.590,50 - MT - 2709 SSP 21 TRANSFERENCIA NOVATEX - REMESSA</t>
  </si>
  <si>
    <t>FAT - 1165566</t>
  </si>
  <si>
    <t>FATURA 165566 + CT-ES 4348, 4349 - R$27.763,20 -GO - 2715 SAGRA COOPERATIVA AGROINDUSTRIAL DOS PRODUTORES RURAIS DO SUDOESTE GOIANO COMIGO</t>
  </si>
  <si>
    <t>FAT - 1165568</t>
  </si>
  <si>
    <t>FATURA 165568 + CT-E 9027 - R$500,00 - GO - 2767 ENXOFRE DE BENTONITA INDUSTRIA E COMERCIO DE FERTLIZANTES RIFERTIL LTDA ADUBOS RIFERTIL</t>
  </si>
  <si>
    <t>FAT - 1846187</t>
  </si>
  <si>
    <t>FATURA 1846187 + CT-E 44226 - R$11.800,00 - MT -  2745 UREIA ALCIR ANTONIO GARLET BARCHET FAZENDA FERRADURA I, II, III</t>
  </si>
  <si>
    <t>NFS-e 12617 (MV TAI KNIGHTHOOD)</t>
  </si>
  <si>
    <t>NFS-E 12617 - SERVICO DE ENLONAMENTO REF. TRANSBORDO OUROFERTIL II X GLOBAL 2- MERCADORIA KCL_ QTDE - 0,5 PERIODOS- DATA SERVICO- 18/12/2023- OS 10488. - TARIFA P/ ENLONADOR = R$ 574,937</t>
  </si>
  <si>
    <t>NFS-E 12618 (MV TAI KNIGHTHOOD)</t>
  </si>
  <si>
    <t>NFS-E 12618 (MV TAI KNIGHTHOOD) - MOVIMENTACAO DE MERCADORIA - PESO LIQUIDO 9.320 - TRANSBORDO OUROFERTIL II X GLOBAL 2 -  MERCADORIA -  SAM_ PESO MIN FATURAMENTO- 15,000 TON -  DATA SERVICO  - 18/12/2023 - OS -10488. TARIFA P/ GLOBAL 2 = 13,684</t>
  </si>
  <si>
    <t>JUROS DE CARTAO DE CREDITO</t>
  </si>
  <si>
    <t>ENCARGOS FATURA CARTAO CREDITO ITAU</t>
  </si>
  <si>
    <t>JUROS ENCARGOS CARTAO DE CREDITO</t>
  </si>
  <si>
    <t>ADTO - 7748 PC 381 (MV KYPROS BRAVERY)</t>
  </si>
  <si>
    <t>ADIANTAMENTO DESESTIVA/ CARREGAMENTO - MV KYPROS BRAVERY - PC 381 - NF 7748 - VOLUME 1500,00 VALOR UNITARIO 26,95</t>
  </si>
  <si>
    <t>ADTO - 7749 PC 388 (MV KYPROS BRAVERY)</t>
  </si>
  <si>
    <t>ADIANTAMENTO DESESTIVA/ DESCARGA - MV KYPROS BRAVERY - PC 388 - NF 7749 - VOLUME 1500,00 VALOR UNITARIO 28,05</t>
  </si>
  <si>
    <t>TX FUNCIO. 2024 FILI. GO</t>
  </si>
  <si>
    <t>TAXA DE LICENCA PARA FUNCIONAMENTO - EXERCICIO 2024</t>
  </si>
  <si>
    <t>LEONARDO ANDRE MERCHIORI</t>
  </si>
  <si>
    <t>S/ NF</t>
  </si>
  <si>
    <t>PAGAMENTO FEITO ERRADO - PAGAMENTO SERIA PARA LENARGEE SAIU EM NOME DO LEONARDO PILOTO - ELE ESTORNOU NA CONTA DO BB</t>
  </si>
  <si>
    <t>APOLICE N. 841443 - PLANO DE SAUDE - COMP.: 01/2024</t>
  </si>
  <si>
    <t>A.R.R. BRINDES COMERCIO DE PRODUTOS PROMOCIONAIS E</t>
  </si>
  <si>
    <t>NF9933/001</t>
  </si>
  <si>
    <t>PAGAMENTO MOCHILAS BRINDE FUNCIONARIOS - 30 UNIDADES.</t>
  </si>
  <si>
    <t>FAT - 190424</t>
  </si>
  <si>
    <t>FATURA 190424 + CT-E 38239 - R$9.508,45 - GO - 2702 KCL COOPERATIVA AGROINDUSTRIAL DOS PRODUTORES RURAIS DO SUDOESTE GOIANO COMIGO</t>
  </si>
  <si>
    <t>FAT - 191059</t>
  </si>
  <si>
    <t>FATURA 191059 + CT-ES 62639, 62647, 62640, 62575, 62470, 62660 - R$59.596,60 - GO - 2498 SAGRA COOPERATIVA AGROINDUSTRIAL DOS PRODUTORES RURAIS DO SUDOESTE GOIANO COMIGO - 2567 SAGRA COOPERATIVA AGROINDUSTRIAL DOS PRODUTORES RURAIS DO SUDOESTE GOIANO COMIGO - 2588 SAGRA COOPERATIVA AGROINDUSTRIAL DOS PRODUTORES RURAIS DO SUDOESTE GOIANO COMIGO</t>
  </si>
  <si>
    <t>FAT - 1165779</t>
  </si>
  <si>
    <t>FATURA 165779 + CT-E 4360 - R$15.078,40 - GO - 2715 SAGRA COOPERATIVA AGROINDUSTRIAL DOS PRODUTORES RURAIS DO SUDOESTE GOIANO COMIGO</t>
  </si>
  <si>
    <t>FAT - 105636</t>
  </si>
  <si>
    <t>FATURA 10563 + CT-ES 23053, 23056, 23064, 23062 - R$27.160,00 - MTT - 2660 KCL GUSTAVO VIGANO PICCOLI FAZENDA RODEIO</t>
  </si>
  <si>
    <t>FAT - 10562</t>
  </si>
  <si>
    <t>FATURA 10562 + CT-ES 23049, 23054, 23047, 23060, 23044, 23035, 23048, 23046 - R$56.000,00 - MT - 2481 SSP 21% ADAIR VENDRUSCULO FAZ SÃO VICENTE - 2717 00-21-00 ADAIR VENDRUSCULO FAZENDA RIO AZUL</t>
  </si>
  <si>
    <t>FAT - 10561</t>
  </si>
  <si>
    <t>FATURA 10561 + CT-ES 23028, 23027, 23026, 23037, 23058, 23036 - R$44.650,00 - MTT - 2769 SAGRA ILO POZZOBON FAZENDA MENINA LYNDA</t>
  </si>
  <si>
    <t>FAT - 10559</t>
  </si>
  <si>
    <t>FATURA 10559 + CT-E 23059 - R$6.480,00 - MS - 2722 SAGRA RENE EUGENIO MIGLIAVACCA FAZENDA CMI</t>
  </si>
  <si>
    <t>FAT - 10558</t>
  </si>
  <si>
    <t>FATURA 10558 + CT-ES 1905, 1928, 1911, 1904, 1929, 1927 - R$28.079,84 - MS - 2596 NPK 15.15.15 COPASUL COOPERATIVA AGRICOLA SUL MATOGROSSENSE COPASUL NAVIRAI - 2722 SAGRA RENE EUGENIO MIGLIAVACCA FAZENDA CMI</t>
  </si>
  <si>
    <t>FAT - 156417</t>
  </si>
  <si>
    <t>FATURA 156417 + CT-ES 192621, 192658, 192728, 192732 - R$70.000,00 - MT - _x000D_
2734 UREIA CARLOS ERNESTO AUGUSTIN FAZENDA FARROUPILHA</t>
  </si>
  <si>
    <t>FAT - 1841562</t>
  </si>
  <si>
    <t>FATURA 1841562 + CT-E 12850 - R$2.000,00 - MS - 2292 UREIA RENE EUGENIO MIGLIAVACCA FAZENDA TAQUARA</t>
  </si>
  <si>
    <t>NFS-e 6659</t>
  </si>
  <si>
    <t>ORGANIZACAO SOCIETARIA - PARCELA DE ENTRADA REFERENTE AUDITORIA JAN/2023 - DEZ/2023</t>
  </si>
  <si>
    <t>FAT - 10560</t>
  </si>
  <si>
    <t>FATURA 10560 + CT-ES 23032, 23031, 23039 - R$15.681,60 - GO - 2785 SAGRA COOPERATIVA AGROINDUSTRIAL DOS PRODUTORES RURAIS DO SUDOESTE GOIANO COMIGO</t>
  </si>
  <si>
    <t>FAT - 18935</t>
  </si>
  <si>
    <t>FATURA 18935 - LOCACAO IMPRESSORA TERMINA, PERIODO:02-12-2023 A 02-01-2024</t>
  </si>
  <si>
    <t>NFS- e 184</t>
  </si>
  <si>
    <t>NFS-E 184 - REFERENTE: ATENDIMENTOS E HANGARAGEM PT-VNZ - COMP. 01/2024</t>
  </si>
  <si>
    <t>NF 10482/001</t>
  </si>
  <si>
    <t>NF 10482 - DESPESAS COM EMBALAGENS - BIG BAG</t>
  </si>
  <si>
    <t>FAT - 1165839</t>
  </si>
  <si>
    <t>FATURA 165839 + CT-E 1533 - R$16.665,60 - MT - 2731 UREIA ANDRE TRIPOLONI FAZENDA FORTALEZA</t>
  </si>
  <si>
    <t>FAT - 1165840</t>
  </si>
  <si>
    <t>FATURA 165840 + CT-ES 614, 618, 619, 616, 617, 620, 613, 612 - R$51.695,35 - MT 2319 SAGRA VALDIR LUIZ PICININ FAZENDA JOANILDES II - 2671 00-21-00 GUSTAVO VIGANO PICCOLI FAZENDA DA PEDRA -2731 UREIA ANDRE TRIPOLONI FAZENDA FORTALEZA</t>
  </si>
  <si>
    <t>FAT - 241611</t>
  </si>
  <si>
    <t>FATURA 241611 + CT-ES 144760, 144701, 144732, 144758, 144793, 144703, 144759, 144710, 144706, 144723, 144709, 144730, 144781, 144740, 144707 - R$220.222,20 - GO - 2720 SAGRA COOPERATIVA AGROINDUSTRIAL DOS PRODUTORES RURAIS DO SUDOESTE GOIANO COMIGO</t>
  </si>
  <si>
    <t>S/ NF - COMB. AERONAVE</t>
  </si>
  <si>
    <t>DESPESA COM ABASTECIMENTO AERONAVE EM RONDONOPOLIS - SEM NOTA FISCAL - MARCIO HENRIQUE LOURENCO DOS SANTOS</t>
  </si>
  <si>
    <t>REC - 1126</t>
  </si>
  <si>
    <t>EDITORA PARA FISCAL - ANUNCIO DE RODAPE REVISTA PARÁ FISCAL - RECIBO 1126</t>
  </si>
  <si>
    <t>FAT - 1165843</t>
  </si>
  <si>
    <t>FATURA 165843 + CT-ES 4427, 4428, 4429 - R$30.725,60 - GO - 2720 SAGRA COOPERATIVA AGROINDUSTRIAL DOS PRODUTORES RURAIS DO SUDOESTE GOIANO COMIGO - 2767 ENXOFRE DE BENTONITA INDUSTRIA E COMERCIO DE FERTLIZANTES RIFERTIL LTDA ADUBOS RIFERTIL - 2788 ENXOFRE DE BENTONITA INDUSTRIA E COMERCIO DE FERTLIZANTES RIFERTIL LTDA ADUBOS RIFERTIL</t>
  </si>
  <si>
    <t>FAT - 1165845</t>
  </si>
  <si>
    <t>FATURA 165845 + CT-E 615 - R$3.700,00 - MTT - 2775 SAGRA AGROPASTORIL JOTABASSO LTDA FAZENDA AURORA</t>
  </si>
  <si>
    <t>FAT - 297489</t>
  </si>
  <si>
    <t>FATURA 297489 + CT-ES 3617,3618 - R$26.534,40 - GO - 2715 SAGRA COOPERATIVA AGROINDUSTRIAL DOS PRODUTORES RURAIS DO SUDOESTE GOIANO COMIGO</t>
  </si>
  <si>
    <t>FAT - 1165846</t>
  </si>
  <si>
    <t>FATURA 165846 + CT-E 1534 - R$14.800,00 - MTT -2775 SAGRA AGROPASTORIL JOTABASSO LTDA FAZENDA AURORA</t>
  </si>
  <si>
    <t>COMISSAO SOBRE VENDAS</t>
  </si>
  <si>
    <t>ADTO VIAGENS</t>
  </si>
  <si>
    <t>ADTO DE VIAGENS</t>
  </si>
  <si>
    <t>COMPRA DE MOEDA ESTRANGEIRA - DOLAR - $4.000,00 - TAXA SEM TARIFAS 5,11374876 - TAXA TOTA 5,1700 - EMPRESA OM DISTRIBUIDORA DE TITULOS</t>
  </si>
  <si>
    <t>FAT - 26758</t>
  </si>
  <si>
    <t>FATURAS 26758  + CT-ES 4887, 106749 - R$5.320,00 - GO - 2785 SAGRA COOPERATIVA AGROINDUSTRIAL DOS PRODUTORES RURAIS DO SUDOESTE GOIANO COMIGO</t>
  </si>
  <si>
    <t>VENDA 2230</t>
  </si>
  <si>
    <t>VENDA 2230 - 1/1 - REFERENTE A NOVEMBRO DE 2023</t>
  </si>
  <si>
    <t>VENDA 2243</t>
  </si>
  <si>
    <t>VENDA 2243 - 1/1 - REFERENTE A DEZEMBRO DE 2023(ULTIMA)</t>
  </si>
  <si>
    <t>NF16535/001</t>
  </si>
  <si>
    <t>NFS-e 299</t>
  </si>
  <si>
    <t>DESPESAS COM HANGARAGEM AERONAVE - CATEGORIA II PILOTO VUNICIUS AERONAVE DE PREFIXO PT-VNZ_x000D_
OPERACOES DIURNAS E NOTURNAS</t>
  </si>
  <si>
    <t>NFS-e 10998 (MV IONIC KALLIRHOE)</t>
  </si>
  <si>
    <t>NFS-E 10998 - ENVASE - BIG BAG 05/12 A 02/01/2024 NAVIO IONIC KALLIRHOE - PRODUTO: SAM - PEDIDO: 278 -_x000D_
TONS 49,00 - TARIFA: 25,00</t>
  </si>
  <si>
    <t>NFS-e 10999 (MV IONIC KALLIRHOE)</t>
  </si>
  <si>
    <t>NFS-E SERVICO PENEIRAMENTO 05/12 A 02/01/2024 - NAVIO IONIC KALLIRHOE - PRODUTO SAM - PEDIDO 278 -_x000D_
TONS 49,00 - TARIFA: 27,83O</t>
  </si>
  <si>
    <t>FAT - 241793</t>
  </si>
  <si>
    <t>FATURA 241793 + CT-ES 144637, 144638 - R$28.188,60 - GO - 2720 SAGRA COOPERATIVA AGROINDUSTRIAL DOS PRODUTORES RURAIS DO SUDOESTE GOIANO COMIGO</t>
  </si>
  <si>
    <t>FAT - 1166050</t>
  </si>
  <si>
    <t>FATURA 166050 + CT-E 4465 - R$10.694,40 - GO - 2720 SAGRA COOPERATIVA AGROINDUSTRIAL DOS PRODUTORES RURAIS DO SUDOESTE GOIANO COMIGO</t>
  </si>
  <si>
    <t>FAT - 1166051</t>
  </si>
  <si>
    <t>FATURA 166051 + CT-ES 4527, 4528, 4532 - R$39.667,20 - GO - 2785 SAGRA PERATIVA AGROINDUSTRIAL DOS PRODUTORES RURAIS DO SUDOESTE GOIANO COMIGO</t>
  </si>
  <si>
    <t>FAT - 520742</t>
  </si>
  <si>
    <t>FATURA 520742 + CT-ES 1214353, 1215008, 1215010, 1216589 - R$11.408,00 - MT - 2731 UREIA ANDRE TRIPOLONI FAZENDA FORTALEZA - 2745 UREIA ALCIR ANTONIO GARLET BARCHET FAZENDA FERRADURA I, II, III</t>
  </si>
  <si>
    <t>FAT - 520735</t>
  </si>
  <si>
    <t>FATURA 520735 + CT-ES 139980, 140180 - R$3.600,00 - MS - 2292 UREIA RENE EUGENIO MIGLIAVACCA FAZENDA TAQUARA</t>
  </si>
  <si>
    <t>FAT - 520760</t>
  </si>
  <si>
    <t>FATURA 520760 + CT-ES 10250, 10299 - R$18.900,00 - MS - 2292 UREIA RENE EUGENIO MIGLIAVACCA FAZENDA TAQUARA</t>
  </si>
  <si>
    <t>FAT - 520766</t>
  </si>
  <si>
    <t>FATURA 527066 + CT-ES 10214, 10215 - R$22.000,00 - MTT - 2298 SAGRA AGROPASTORIL JOTABASSO LTDA FAZENDA VERDE</t>
  </si>
  <si>
    <t>FAT - 520763</t>
  </si>
  <si>
    <t>FATURA 520763 + CT-E 10217 - R$14.500,00- MTT - 2649 KCL GUSTAVO VIGANO PICCOLI FAZENDA RODEIO</t>
  </si>
  <si>
    <t>D. ALBIERI TRANSPORTE E LOGISTICA LTDA</t>
  </si>
  <si>
    <t>FAT - 8993</t>
  </si>
  <si>
    <t>FATURA 8993 + CT-ES 66628, 66670, 66656, 66677, 66678, 66680, 66696, 66692, 66711, 66606, 66605, 509809, 509808 509869, 509900, 509906, 509909, 509920, 509930 - R$156.953,60 - GO - 2785 SAGRA COOPERATIVA AGROINDUSTRIAL DOS PRODUTORES RURAIS DO SUDOESTE GOIANO COMIGO - 2715 SAGRA COOPERATIVA AGROINDUSTRIAL DOS PRODUTORES RURAIS DO SUDOESTE GOIANO COMIGO - 2720 SAGRA COOPERATIVA AGROINDUSTRIAL DOS PRODUTORES RURAIS DO SUDOESTE GOIANO COMIGO</t>
  </si>
  <si>
    <t>FAT - 26757</t>
  </si>
  <si>
    <t>FATURAS 26758 E 26757 + CT-ES 4887, 106749 - R$11.020,00 - GO - 2785 SAGRA COOPERATIVA AGROINDUSTRIAL DOS PRODUTORES RURAIS DO SUDOESTE GOIANO COMIGO</t>
  </si>
  <si>
    <t>FAT - 520756</t>
  </si>
  <si>
    <t>FATURA 520756 + CT-ES 10242, 10243, 10251, 10269 - R$64.232,00 - MT - 2731 UREIA ANDRE TRIPOLONI FAZENDA FORTALEZA  - 2745 UREIA ALCIR ANTONIO GARLET BARCHET FAZENDA FERRADURA I, II, III</t>
  </si>
  <si>
    <t>FAT - 156645</t>
  </si>
  <si>
    <t>FATURA 156645 + CT-ES 192838, 192878 - R$35.000,00 - MT - 2734 UREIA CARLOS ERNESTO AUGUSTIN FAZENDA FARROUPILHA</t>
  </si>
  <si>
    <t>TX ALVARA FUNCIONA. 105016664</t>
  </si>
  <si>
    <t>TAXA RENOVACAO DO ALVARA DE FUNCIONAMENTO FILIAL CHAPADA -01/2024</t>
  </si>
  <si>
    <t>PAGAMENTO DE LOCACAO APTO EM MIAMI - REEMBOLSO APOENA - CONGRESSO</t>
  </si>
  <si>
    <t>PAGAMENTO REFERENTE A COMPRA DE PASSAGENS PARA BRUNA ZARPELON PERIODO 30-01 A 01-02-2024 - MICHELE COMPROU COM O CARTAO DA AGENCIA - SEGUE REEMBOLSO PARA MICHELE CRISTINA GIRARDI</t>
  </si>
  <si>
    <t>FAT - 520748</t>
  </si>
  <si>
    <t>FATURA 520748 + CT-ES 1212345, 1213122, 1214637 - R$6.000,00 - MTT - 2298 SAGRA AGROPASTORIL JOTABASSO LTDA FAZENDA VERDE - 2649 KCL GUSTAVO VIGANO PICCOLI FAZENDA RODEIO</t>
  </si>
  <si>
    <t>AFRMM DIFERENCA DI 232096028-6 - PROTOCOLO 3161700971 - PC 371 - OS 773 - N DO PEDIDO 2400094452</t>
  </si>
  <si>
    <t>REF. CONTA DE TELEFONE NUM. 065-33643048 - NF 2986941 - N. FATURA 1787735778- 0- COMP. 01/2024</t>
  </si>
  <si>
    <t>REF. UC 6/3168758-5 - CONTA ENERGIA ESCRITORIO CUIABA - BARRACAO QD 02 LT10-SITIO RECREIO - NF 8992846 - MATRICULA 3168758-2023-12-0</t>
  </si>
  <si>
    <t>REF. UC 6/2680447-6 - CONTA ENERGIA ESCRITORIO CUIABA - SALA 05 - NF 8905350 / MATRICULA 2680447-2023-12-1</t>
  </si>
  <si>
    <t>REF. UC 6/2744277-1 - CONTA ENERGIA ESCRITORIO CUIABA - SALA 06 - NF 8905402 / MATRICULA 2744277-2023-12-6</t>
  </si>
  <si>
    <t>NFS-e 27609</t>
  </si>
  <si>
    <t>TAXA LIBERACAO BL- LONGEVITY DIVA 231223 PARANAGUA PORT BL FEE - PC 392 - NF 27609</t>
  </si>
  <si>
    <t>FAT - 10606</t>
  </si>
  <si>
    <t>FATURA 10606 + CT-ES 23084, 23102, 23101 - R$17.360,00 - MTT - 2660 SAGRA GUSTAVO VIGANO PICCOLI FAZENDA RODEIO</t>
  </si>
  <si>
    <t>FAT - 10605</t>
  </si>
  <si>
    <t>FATURA 10605 + CT-ES 23077, 23079, 23083, 23081, 23078, 23082 - R$38.780,00 - MT - 2481 SSP 21% ADAIR VENDRUSCULO FAZ SAO VICENTE - 2716 SSP 21% ADAIR VENDRUSCULO FAZ RECANTO - 2717 00-21-00 ADAIR VENDRUSCULO FAZENDA RIO AZUL</t>
  </si>
  <si>
    <t>FAT - 10604</t>
  </si>
  <si>
    <t>FATURA 10604 + CT-ES 1205, 1203, 1204, 1202 - R$57.384,40 - MTT - 2409 KCL VALDIR LUIZ PICININ FAZENDA JOANILDES II - 2649 KCL GUSTAVO VIGANO PICCOLI FAZENDA RODEIO</t>
  </si>
  <si>
    <t>FAT - 10598</t>
  </si>
  <si>
    <t>FATURA 10598 + CT-E 23103 - R$6.290,00 - MTT - 2772 SAGRA ILO POZZOBON FAZENDA RIOGRANDENSE</t>
  </si>
  <si>
    <t>FAT - 10603</t>
  </si>
  <si>
    <t>FATURA 10603 + CT-ES 23085, 23090, 23086 - R$34.204,80 - GO - 2708 KCL COOPERATIVA AGROINDUSTRIAL DOS PRODUTORES RURAIS DO SUDOESTE GOIANO COMIGO</t>
  </si>
  <si>
    <t>FAT - 10597</t>
  </si>
  <si>
    <t>FATURA 10597 + CT-E 1930 - MS - 2596 NPK 15.15.15 COPASUL COOPERATIVA AGRICOLA SUL MATOGROSSENSE COPASUL NAVIRAI</t>
  </si>
  <si>
    <t>FAT - 10426</t>
  </si>
  <si>
    <t>FATURA 10426 + CT-E 13314 - R$8.500,00 - 2727 SAGRA GUSTAVO VIGANO PICCOLI FAZENDA ITAPOA</t>
  </si>
  <si>
    <t>NFS- e 214 (MV NAVIOS SKY )</t>
  </si>
  <si>
    <t>TAXA DE LIBERACAO DE BL - MV-NAVIOS SKY - BL NSLK06 - OS 971 - PC 362</t>
  </si>
  <si>
    <t>NF 3735/001</t>
  </si>
  <si>
    <t>DESPESAS COM BIG BAG</t>
  </si>
  <si>
    <t>NFS-e 117</t>
  </si>
  <si>
    <t>REFERENTE PRESTACAO DE SERVICOS SOBRE VENDAS</t>
  </si>
  <si>
    <t>412/77795</t>
  </si>
  <si>
    <t>REF. COMPRA 412 , FOB PARANAGUA , PAGAMENTO 16.01.2024 ( USD 630,00/T X 4,9000 ) - CARREGAMENTO IMEDIATO APOS PAGAMENTO - CLIENTE TINHA SALDO DE 4,98T DE SSP - PED 69768 VALOR UNITARIO R$ 1.215,00 = R$ 6.050,70 - FOI DADO DESCONTO NESTE PEDIDO</t>
  </si>
  <si>
    <t>NF8112</t>
  </si>
  <si>
    <t>DESPESAS COM ABASTECIMENTO LUCIANO</t>
  </si>
  <si>
    <t>FAT - 33968</t>
  </si>
  <si>
    <t>FATURA 33968 + CT-ES 3163, 3169, 3172 - R$20.384,00 - MT - 2731 UREIA ANDRE TRIPOLONI FAZENDA FORTALEZA - 2745 UREIA ALCIR ANTONIO GARLET BARCHET FAZENDA FERRADURA I, II, III</t>
  </si>
  <si>
    <t>FAT - 33973</t>
  </si>
  <si>
    <t>FATURA 33973 + CT-ES 326410, 326363 - R$29.000,00 - MTT - 2649 KCL GUSTAVO VIGANO PICCOLI FAZENDA RODEIO</t>
  </si>
  <si>
    <t>FAT - 33971</t>
  </si>
  <si>
    <t>FATURA 33971 + CT-ES 326239, 326366 - R$24.000,00 - MT - 2745 UREIA ALCIR ANTONIO GARLET BARCHET FAZENDA FERRADURA I, II, III</t>
  </si>
  <si>
    <t>FAT - 33970</t>
  </si>
  <si>
    <t>FATURA 33970 + CT-ES 3173, 3174 - R$14.000,00 - MTT - 2649 KCL GUSTAVO VIGANO PICCOLI FAZENDA RODEIO</t>
  </si>
  <si>
    <t>FAT - 33974</t>
  </si>
  <si>
    <t>FATURA 33974 + CT-E 22527 - R$4.888,00 - MS -2292 UREIA RENE EUGENIO MIGLIAVACCA FAZENDA TAQUARA</t>
  </si>
  <si>
    <t>FAT - 33972</t>
  </si>
  <si>
    <t>FATURA 33972 + CT-E 326404 - R$13.888,00 - MT - 2731 UREIA ANDRE TRIPOLONI FAZENDA FORTALEZA</t>
  </si>
  <si>
    <t>REFERENTE A VALOR RESIDUAL EXECESSO DE PESO EPSMA00390902023</t>
  </si>
  <si>
    <t>NFS-e 233 (MV COMMON SPIRIT)</t>
  </si>
  <si>
    <t>RECEBIMENTO DE VENDAS</t>
  </si>
  <si>
    <t>TAXA DE SUCESSO 25% - 591,07 USD CONVERTIDO DOLAR 4,87 - PC 377 - NFSE 233 - MV COMMON SPIRIT</t>
  </si>
  <si>
    <t>FAT - 1847473</t>
  </si>
  <si>
    <t>FATURA 1847473 + CT-E 128251 - R$14.886,40 - GO - 2715 SAGRA COOPERATIVA AGROINDUSTRIAL DOS PRODUTORES RURAIS DO SUDOESTE GOIANO COMIGO</t>
  </si>
  <si>
    <t>FAT - 242045</t>
  </si>
  <si>
    <t>FATURA 242045 + CT-E 28658 - R$14.662,40 - GO - 2703 KCL COOPERATIVA AGROINDUSTRIAL DOS PRODUTORES RURAIS DO SUDOESTE GOIANO COMIGO</t>
  </si>
  <si>
    <t>FAT 5320862 -  (INFRAERO)</t>
  </si>
  <si>
    <t>FAT 5320862 - TARIFA DE VOO INFRAERO - COMP.: 11/2023</t>
  </si>
  <si>
    <t>FAT 4378652 - (DECEA)</t>
  </si>
  <si>
    <t>FATURA 4378652 - TARIFA DECEA - VOOS REALIZADOS - COMP.: 11/2023</t>
  </si>
  <si>
    <t>NFS-e 1496 (MV VENTURE)</t>
  </si>
  <si>
    <t>2º PERIODO DE ARMAZENAGEM - 21/12 A 19/01/2024 DE ARMAZENAGEM 508,634T DE CLORETO DE POTASSIO A GRANEL - MV VENTURE - DI 23/2184977-0</t>
  </si>
  <si>
    <t>NFS-e 1495 (MV VENTURE)</t>
  </si>
  <si>
    <t>2º PERIODO DE ARMAZENAGEM - 21/12 A 19/01/2024 DE 66,722T DE CLORETO DE POTASSIO A GRANEL - MV VENTURE - DI 23/2185007-7</t>
  </si>
  <si>
    <t>FAT - 34012</t>
  </si>
  <si>
    <t>FATURA 34012 + CT-ES 326210, 326209 - R$17.710,00 - MTT - 2772 SAGRA ILO POZZOBON FAZENDA RIOGRANDENSE</t>
  </si>
  <si>
    <t>FAT - 1847819</t>
  </si>
  <si>
    <t>FATURA 1847819 + CT-E 128265 - R$15.008,00 - GO - 2715 SAGRA COOPERATIVA AGROINDUSTRIAL DOS PRODUTORES RURAIS DO SUDOESTE GOIANO COMIGO</t>
  </si>
  <si>
    <t>FAT - 1166185</t>
  </si>
  <si>
    <t>FATURA 166185 + CT-ES 9192, 9193 - R$500,00 - GO - 2767 ENXOFRE DE BENTONITA INDUSTRIA E COMERCIO DE FERTLIZANTES RIFERTIL LTDA ADUBOS RIFERTIL - 2788 ENXOFRE DE BENTONITA INDUSTRIA E COMERCIO DE FERTLIZANTES RIFERTIL LTDA ADUBOS RIFERTIL</t>
  </si>
  <si>
    <t>FAT - 10645</t>
  </si>
  <si>
    <t>FATURA 10645 + CT-ES 23159, 23120, 23158, 23157, 23121 - R$37.600,00 - MTT - 2770 SAGRA NELSI POZZOBON E OUTRO FAZENDA HORIZONTINA</t>
  </si>
  <si>
    <t>FAT - 10644</t>
  </si>
  <si>
    <t>FATURA 10644 + CT-ES 23109, 23108, 23126, 23122, 23123, 23134, 23107, 23127 - R$54.880,00 - MT - 2716 SSP 21% ADAIR VENDRUSCULO FAZ RECANTO - 2717 00-21-00 ADAIR VENDRUSCULO FAZENDA RIO AZUL</t>
  </si>
  <si>
    <t>FAT - 10642</t>
  </si>
  <si>
    <t>FATURA 10642 + CT-ES 1211, 1206, 1210 - R$31.651,20 - GO - 2708 KCL COOPERATIVA AGROINDUSTRIAL DOS PRODUTORES RURAIS DO SUDOESTE GOIANO COMIGO</t>
  </si>
  <si>
    <t>NF5868</t>
  </si>
  <si>
    <t>DESPESAS COM PECAS PARA MANUTENCAO AERONAVE</t>
  </si>
  <si>
    <t>PED 5226</t>
  </si>
  <si>
    <t>REFERENTE PECAS PARA MANUTENCAO DE AERONAVE - PEDIDO 5226 - AGUARDANDO NF COMPLEMENTAR</t>
  </si>
  <si>
    <t>FAT - 10643</t>
  </si>
  <si>
    <t>FATURA 10643 + CT-ES 1208, 1209, 1207 - R$48.435,60 - MTT - 2409 KCL VALDIR LUIZ PICININ FAZENDA JOANILDES II - 2649 KCL GUSTAVO VIGANO PICCOLI FAZENDA RODEIO</t>
  </si>
  <si>
    <t>DARF GUIA INSS_IRRF_INSS RETIDO TERCEIROS - PREVIDENCIA S/ FOLHA DE PAGTO - COMP. 01/2024</t>
  </si>
  <si>
    <t>DARF CRF - 5952 - 12/2023</t>
  </si>
  <si>
    <t>DARF IRRF - 1708 - 12/2023</t>
  </si>
  <si>
    <t>DARF IRRF - 1708 12/2023 - IRRF - REMUNER SERV PRESTADOS POR PJ</t>
  </si>
  <si>
    <t>DARF IRRF - 3280 -12/2023</t>
  </si>
  <si>
    <t>DARF IRRF - 3280 12/2023 - IRRF - REM SERV PREST ASSOCIAD COOP TRABALHO 30,35 30,35 - 06 IRRF - SERV PREST POR ASSOC DE COOP DE TRABALHO</t>
  </si>
  <si>
    <t>FAT - 2084339 (MV CL CHANGSHA)</t>
  </si>
  <si>
    <t>FRETE FLUVIAL - BALSA BEHIDRO 007 ( NF 270 - PC 285 - CTE 270- R$ 61.615,13) - FRETE FLUVIAL - BALSA BEHIDRO 001 (NF 271 - PC 285 - CTE 271 - R$ 65.810,87) - FRETE FLUVIAL - BALSA TBL CDXXXIII (NF 272 - PC 285 - CTE 272 - R$ 65.468,35) - MV CL CHANGSHA</t>
  </si>
  <si>
    <t>NFS-e 1507 (MV VENTURE)</t>
  </si>
  <si>
    <t>NFS-E 1507 - ENVASE DE 100,000T - NAVIO MV VENTURE - DI 23/2184977-0 - PERIODO 16/12 A 31/12/2023 -</t>
  </si>
  <si>
    <t>FAT - 1847995</t>
  </si>
  <si>
    <t>FATURA 1847995 + CT-ES 128322, 128313, 128341, 128343 - R$60.563,20 - GO - 2720 SAGRA COOPERATIVA AGROINDUSTRIAL DOS PRODUTORES RURAIS DO SUDOESTE GOIANO COMIGO</t>
  </si>
  <si>
    <t>FAT - 191086</t>
  </si>
  <si>
    <t>FATURA 191086 + CT-ES 62657, 62716, 62423, 62455, 62693, 62700, 62661 - R$95.336,80 - GO - 2498 SAGRA COOPERATIVA AGROINDUSTRIAL DOS PRODUTORES RURAIS DO SUDOESTE GOIANO COMIGO - 2606 SAGRA COOPERATIVA AGROINDUSTRIAL DOS PRODUTORES RURAIS DO SUDOESTE GOIANO COMIGO - 2715 SAGRA COOPERATIVA AGROINDUSTRIAL DOS PRODUTORES RURAIS DO SUDOESTE GOIANO COMIGO - 2779 SAGRA COOPERATIVA AGROINDUSTRIAL DOS PRODUTORES RURAIS DO SUDOESTE GOIANO COMIGO</t>
  </si>
  <si>
    <t>NFS-e 1080 (MV SANTA BRISA)</t>
  </si>
  <si>
    <t>NFS-E 1080 - SERVICOS DE DESEMBARACO ADUANEIRO - REFERENCIA PC375 OS 1003 NAVIOSANTA BRISA DI 2324455454</t>
  </si>
  <si>
    <t>SDA - OS 1003 (MV SANTA BRISA)</t>
  </si>
  <si>
    <t>SINDICATO DOS DESPACHANTES ADUANEIROS - REFERENCIA PC375 OS 1003 NAVIOSANTA BRISA DI 2324455454</t>
  </si>
  <si>
    <t>FAT - 1166302</t>
  </si>
  <si>
    <t>FATURA 166302 + CT-ES 1594, 1597, 1596, 1595, 1604, 1601, 1600, 1599, 1608, 1607, 1609, 1613, 1612, 1616, 1614, 1615, 1617, 1618 - R$191.751,60 - GO - 2646 KCL COOPERATIVA AGROINDUSTRIAL DOS PRODUTORES RURAIS DO SUDOESTE GOIANO COMIGO</t>
  </si>
  <si>
    <t>FAT - 191087</t>
  </si>
  <si>
    <t>FATURA 191087 + CT-E 62650 - R$11.840,00 - MTT - 2768 SAGRA NELSI POZZOBON FAZENDA POMBA BRANCA</t>
  </si>
  <si>
    <t>ICMS IMPORTACAO COMPLEMENTAR - PC 371 - NAVIO KEN MOONYS -</t>
  </si>
  <si>
    <t>FAT - 1166303</t>
  </si>
  <si>
    <t>FATURA 166303 + CT-E 688 - R$500,00 - MTT - 2768 SAGRA NELSI POZZOBON FAZENDA POMBA BRANCA</t>
  </si>
  <si>
    <t>FAT - 33969</t>
  </si>
  <si>
    <t>FATURA 33969 + CT-E 3171 - R$5.264,00 - MS - 2292 UREIA RENE EUGENIO MIGLIAVACCA FAZENDA TAQUARA + 21,04 DE JUROS</t>
  </si>
  <si>
    <t>FAT - 637</t>
  </si>
  <si>
    <t>FATURA 367 + CT-ES 35705, 35731, 35791, 35806, 35808, 35844, 35846 - R$38.875,00 - MT - 2729 UREIA GUSTAVO VIGANO PICCOLI FAZENDA RODEIO</t>
  </si>
  <si>
    <t>FAT - 636</t>
  </si>
  <si>
    <t>FATURA 636 + CT-ES 530, 534, 540, 539, 538, 543, 542, 541 - R$100.520,00 - MT - 2729 UREIA GUSTAVO VIGANO PICCOLI FAZENDA RODEIO</t>
  </si>
  <si>
    <t>TARIFA BANCARIA DOC/ TED</t>
  </si>
  <si>
    <t>DL - 01/2024</t>
  </si>
  <si>
    <t>DISTRIBUICAO DE LUCROS SOCIOS - 01/2024</t>
  </si>
  <si>
    <t>NF619 (C. CREDITO)</t>
  </si>
  <si>
    <t>DESPESAS COM LANCHES E REFEICOES DIRETORIA - C. CREDITO BB</t>
  </si>
  <si>
    <t>- PAGAMENTO PED 398 PARCIAL_ 500 TONS DE UREIA A $350,00/T = $175.000,00 - TAXA 4,9235</t>
  </si>
  <si>
    <t>- PAGAMENTO PC 398 - QUITACAO PEDIDO EQUIV. 721,00TONS A $350,00/T - TAXA 4,8895</t>
  </si>
  <si>
    <t>NF13077 (C. CREDITO)</t>
  </si>
  <si>
    <t>S/ NF - C.Credito - 08122023</t>
  </si>
  <si>
    <t>DESPESAS SEM NOTA FISCAL - C. CREDITO APOENA - MEPAYFINANCIAL NOVA LIMA BR</t>
  </si>
  <si>
    <t>FAT - 1848030</t>
  </si>
  <si>
    <t>FATURA 1848030 + CT-E 128369 - R$15.065,60 - GO - 2720 SAGRA COOPERATIVA AGROINDUSTRIAL DOS PRODUTORES RURAIS DO SUDOESTE GOIANO COMIGO</t>
  </si>
  <si>
    <t>FAT - 1166469</t>
  </si>
  <si>
    <t>FATURA 166469 + CT-ES 1625, 1626, 1627, 1628, E 1629 - R$54.978,00 - GO - 2646 KCL COOPERATIVA AGROINDUSTRIAL DOS PRODUTORES RURAIS DO SUDOESTE GOIANO COMIGO</t>
  </si>
  <si>
    <t>ICMS MATRIZ NORMAL - 1112 - 12/2023</t>
  </si>
  <si>
    <t>ICMS DIFAL - 1317</t>
  </si>
  <si>
    <t>ICMS DIFAL  - NF 9933, 14596 - 12/2023 - DIFERENCA DE ALIQUOTA</t>
  </si>
  <si>
    <t>FAT - 156897</t>
  </si>
  <si>
    <t>FATURA 156897 + CT-ES 193010, 193028, 193060, 193061 - R$68.000,00 - MT - 2734 UREIA CARLOS ERNESTO AUGUSTIN FAZENDA FARROUPILHA</t>
  </si>
  <si>
    <t>FATURA 7149 + CT-ES 22155, 22201, 22346, 22200, 22297 - R$78.568,00 - MT - 2731 UREIA ANDRE TRIPOLONI FAZENDA FORTALEZA - 2745 UREIA ALCIR ANTONIO GARLET BARCHET FAZENDA FERRADURA I, II, III</t>
  </si>
  <si>
    <t>FAT - 7151</t>
  </si>
  <si>
    <t>FATURA 7151 + CT-ES 146, 157 - R$9.216,00 - MT - 2745 UREIA ALCIR ANTONIO GARLET BARCHET FAZENDA FERRADURA I, II, III</t>
  </si>
  <si>
    <t>FAT - 7145</t>
  </si>
  <si>
    <t>FATURA 7145 + CT-ES 5397, 5252, 5398, 5231 - R$36.234,40 - GO - 2588 SAGRA COOPERATIVA AGROINDUSTRIAL DOS PRODUTORES RURAIS DO SUDOESTE GOIANO COMIGO - 2603 KCL COOPERATIVA AGROINDUSTRIAL DOS PRODUTORES RURAIS DO SUDOESTE GOIANO COMIGO</t>
  </si>
  <si>
    <t>FATURA 7148 + CT-E 21685 - R$9.700,00 - GO - 2703 KCL COOPERATIVA AGROINDUSTRIAL DOS PRODUTORES RURAIS DO SUDOESTE GOIANO COMIGO</t>
  </si>
  <si>
    <t>ADTO 019/2024 (MV SSI AVENGER)</t>
  </si>
  <si>
    <t>SOLICITACAO DE ADIANTAMENTO DE 80% DO VALOR DA OPERACAO DO MV SSI AVENGER - NR. 019/2024 ? BL 6 - PC 382 - ADIANTAMENTO 019/2024</t>
  </si>
  <si>
    <t>ADTO 018/2024 (MV SSI AVENGER)</t>
  </si>
  <si>
    <t>SOLICITACAO DE ADIANTAMENTO DE 80% DO VALOR DA OPERACAO DO MV SSI AVENGER - NR. 018/2024 - BL 5 - PC 380 - ADIANTAMENTO 018/2024</t>
  </si>
  <si>
    <t>FAT - 1166470</t>
  </si>
  <si>
    <t>FATURA 166470 + CT-E 1648 - R$12.421,50 - GO - 2646 KCL COOPERATIVA AGROINDUSTRIAL DOS PRODUTORES RURAIS DO SUDOESTE GOIANO COMIGO</t>
  </si>
  <si>
    <t>FAT - 522434</t>
  </si>
  <si>
    <t>FATURA 522434 + CT-E 10403 - R$7.360,00 - MS - 2290 UREIA RENE EUGENIO MIGLIAVACCA FAZENDA CAMAPUA</t>
  </si>
  <si>
    <t>BLEND COMERCIO DE BEBIDAS LTDA</t>
  </si>
  <si>
    <t>NF701</t>
  </si>
  <si>
    <t>PAGAMENTO REFERENTE BRINDES AOS CLIENTES E PARCEIROS</t>
  </si>
  <si>
    <t>SURA SEGUROS S.A.</t>
  </si>
  <si>
    <t>APOLICE N. 2201057215 (IMPORT)</t>
  </si>
  <si>
    <t>SEGURO DE TRANSPORTE INTERNACIONAL - AVERBACAO 32 (PC 299 - NF 197357 - IDENT. EMB 33 MV TAI KNIGHTHOOD)_AVERBACAO 33 ( PC 375 - NF 197357 - IDENT. EMB 36 - MV SANTA BRISA)_ AVERBACAO 34 (PC 368 - NF 197357 - IDENT. EMB.  37 - MV DELIGHT DIVA)_AVERBACAO 35 (PC 368 - NF 197357 - IDENT. EMB.  38 - MV DELIGHT DIVA_ AVERBACAO 36 (PC 392 - NF 197357 - IDENT. EMB.  39 - MV LONGEVITY DIVA)_ AVERBACAO 37 (PC 374 - NF 197357 - IDENT. EMB. 40 - MV DELIGHT DIVA)_AVERBACAO 38 (PC 381 - NF 197357 - IDENT. EMB. 41 - MV KYPROS BRAVARY)_ AVERBACAO 39 (PC 388 - NF 197357 - IDENT. EMB. 42  - MV KYPROS BRAVERY)_ AVERBACAO 40 (PC 337 - NF 197357 - IDENT. EMB.  40 - MV ELENI M)_AVERBACAO 41 (PC 338 - NF 197357 - IDENT. EMB.44 - MV ELENI M )- TAXA PTAX 19/01/2024 - 4,9223 - $ 5.929,50</t>
  </si>
  <si>
    <t>NFS-E      - DESPESAS COM VALE REFEICAO FUNCIONARIOS 11 QUANTIDADE</t>
  </si>
  <si>
    <t>NFS-E       - DESPESAS COM VALE COMBUSTIVEL DOS FUNCIONARIOS ESCRITORIO 7 QUANTIDADES</t>
  </si>
  <si>
    <t>NF807</t>
  </si>
  <si>
    <t>DESPESAS COM ABASTECIMENTO DE AERONAVE</t>
  </si>
  <si>
    <t>FAT - 191098</t>
  </si>
  <si>
    <t>FATURA 191098 + CT-ES 62451, 62427, 62424, 62425, 62426 - R$46.439,80 - GO - 2606 SAGRA COOPERATIVA AGROINDUSTRIAL DOS PRODUTORES RURAIS DO SUDOESTE GOIANO COMIGO</t>
  </si>
  <si>
    <t>FAT - 10228</t>
  </si>
  <si>
    <t>FATURA 10228 + CT-E 625 - R$6.747,00 - MS - 2761 SAGRA RENE EUGENIO MIGLAVACCA FAZ CMI - CAMAPUA</t>
  </si>
  <si>
    <t>FAT - 10230</t>
  </si>
  <si>
    <t>FATURA 10230 + CT-E 7382 - R$3.003,00 - MS - 2761 SAGRA RENE EUGENIO MIGLAVACCA FAZ CMI ? CAMAPUA</t>
  </si>
  <si>
    <t>FAT - 1166514</t>
  </si>
  <si>
    <t>FATURA 166514 + CT-ES 1666, 1665, 1668, 1669, 1670, 1673, 1671, 1675, 1676, 1679, 1682, 1680, 1683 - R$141.374,40 - GO -  2646 KCL COOPERATIVA AGROINDUSTRIAL DOS PRODUTORES RURAIS DO SUDOESTE GOIANO COMIGO</t>
  </si>
  <si>
    <t>FAT - 156990</t>
  </si>
  <si>
    <t>FATURA 156990 + CT-ES 193086, 193085, 193110, 193124, 193147, 193149, 193161, 193160 - R$105.015,00 - MT -  2734 UREIA FAZENDA FARROUPILHA - 2735 UREIA CARLOS ERNESTO AUGUSTIN FAZ BOA VISTA RANCHO FUNDO AG</t>
  </si>
  <si>
    <t>FAT - 10702</t>
  </si>
  <si>
    <t>FATURA 10702 + CT-ES 2016, 2007, 2003 - R$20.500,00 - MS - 2718 SAGRA COPASUL COOPERATIVA AGRICOLA SUL MATOGROSSENSE COPASUL NAVIRAI</t>
  </si>
  <si>
    <t>FAT - 10703</t>
  </si>
  <si>
    <t>FATURA 10703 + CT-E 1212 - R$12.240,00 - MS - 2649 KCL GUSTAVO VIGANO PICCOLI FAZENDA RODEIO</t>
  </si>
  <si>
    <t>FAT - 10704</t>
  </si>
  <si>
    <t>FATURA 10704 + CT-ES 23175, 23205, 23174, 23197 - R$25.620,00 - MT - 2716 SSP 21% ADAIR VENDRUSCULO FAZENDA RECANTO - 2717 00-21-00 ADAIR VENDRUSCULO FAZENDA RIO AZUL</t>
  </si>
  <si>
    <t>FAT - 10249</t>
  </si>
  <si>
    <t>FATURA 10249 + CT-E 619 - R$5.655,00 - MS - 2763 NPK 15-15-15 BATISTELLA &amp; VILLETTI LTDA</t>
  </si>
  <si>
    <t>FAT - 9006</t>
  </si>
  <si>
    <t>FATURA 9006 + CT-ES 66748, 66750, 66756, 66772, 66764, 66729, 66785, 66826, 66807, 66818, 66817, 509958, 510147, 509973, 510068, 510065, 510032, 510035, 510034, 510037, 510069, 510117, 510166, 510163, 510168 - R$157.851,40 - GO - 2715 SAGRA COOPERATIVA AGROINDUSTRIAL DOS PRODUTORES RURAIS DO SUDOESTE GOIANO COMIGO - 2720 SAGRA COOPERATIVA AGROINDUSTRIAL DOS PRODUTORES RURAIS DO SUDOESTE GOIANO COMIGO - 2785 SAGRA COOPERATIVA AGROINDUSTRIAL DOS PRODUTORES RURAIS DO SUDOESTE GOIANO COMIGO</t>
  </si>
  <si>
    <t>FAT - 1848590</t>
  </si>
  <si>
    <t>FATURA 1848590 + CT-ES 44313, 44315 - R$19.200,00 - MS - 2290 UREIA RENE EUGENIO MIGLIAVACCA FAZENDA CAMAPUA - 2292 UREIA RENE EUGENIO MIGLIAVACCA FAZENDA TAQUARA</t>
  </si>
  <si>
    <t>FAT - 1166602</t>
  </si>
  <si>
    <t>FATURA 166602 + CT-E 1701 - R$17.068,00 - MTT - 2649 KCL GUSTAVO VIGANO PICCOLI FAZENDA RODEIO</t>
  </si>
  <si>
    <t>FAT - 1166601</t>
  </si>
  <si>
    <t>FATURA 166601 + CT-E 4754 - R$9.095,00 - GO - 2785 SAGRA COOPERATIVA AGROINDUSTRIAL DOS PRODUTORES RURAIS DO SUDOESTE GOIANO COMIGO</t>
  </si>
  <si>
    <t>FAT - 1166596</t>
  </si>
  <si>
    <t>FATURA 166596 + CT-ES 756, 759, 762, 763 - R$27.238,25 - MT - 2319 SAGRA VALDIR LUIZ PICININ FAZENDA JOANILDES II</t>
  </si>
  <si>
    <t>FAT - 10250</t>
  </si>
  <si>
    <t>FATURA 10250 + CT-E 7409 - R$4.095,00 - MS - 2763 NPK 15.15.15 BATISTELLA &amp; VILLETTI LTDA</t>
  </si>
  <si>
    <t>FAT - 1166599</t>
  </si>
  <si>
    <t>FATURA 166599 + CT-ES 1688, 1690, 1691, 1694, 1697 - R$54.768,00 - GO - 2646 KCL COOPERATIVA AGROINDUSTRIAL DOS PRODUTORES RURAIS DO SUDOESTE GOIANO COMIGO</t>
  </si>
  <si>
    <t>FAT - 191105</t>
  </si>
  <si>
    <t>FATURA 191105 + CT-E 62453 - R$9.664,00 - GO - 2606 SAGRA COOPERATIVA AGROINDUSTRIAL DOS PRODUTORES RURAIS DO SUDOESTE GOIANO COMIGO</t>
  </si>
  <si>
    <t>NFS-e 3677 ( MV KEN MOONYS)</t>
  </si>
  <si>
    <t>ARMAZENAGEM - 1720,499 - REFERENTE AO PERIODO DE 04/12/2023 A 02/01/2024, NAVIO KEN MOONYS - D.I: 23/2096028-6, PRODUTO NPK 15-15-15 - PC 371</t>
  </si>
  <si>
    <t>TARIFA BANCARIA DOC E TED</t>
  </si>
  <si>
    <t>INVOICE - DE24/0002 (MV COMMON SPIRIT)</t>
  </si>
  <si>
    <t>REMESSA FINANCEIRA PARA PAGAMENTO DE DEMURRAGE $29.937,81 X 4,9230 FLUXO D0D2. - INVOICE DE24/0002 - ENBO68/23</t>
  </si>
  <si>
    <t>INVO. 40100113 (MV KEN MOONYS)</t>
  </si>
  <si>
    <t>REMESSA FINANCEIRA PARA PAGAMENTO DE DEMURRAGE US$28.994,05 X 4,9230 FLUXO D0D2. - INVOICE 40100113 - MV KEN MOONYS</t>
  </si>
  <si>
    <t>IOF - ITAU</t>
  </si>
  <si>
    <t>IOF</t>
  </si>
  <si>
    <t>IOF CAMBIO 560,06 + 542,40 = DEMURRAGE ENBEL E PUREFERT</t>
  </si>
  <si>
    <t>TARIFA CONTRATO CAMBIO - DEMURRAGE ENBEL E PUREFET</t>
  </si>
  <si>
    <t>BOL - 135061</t>
  </si>
  <si>
    <t>FAT - 985</t>
  </si>
  <si>
    <t>FATURA 985 + CT-E 16345 - R$11.615,00 - MT - 2706 TRANSFERENCIA NOVATEX REMESSA_x000D_
2709 TRANSFERENCIA NOVATEX REMESSA</t>
  </si>
  <si>
    <t>REF. CONTA DE TELEFONE  - NF 21455290 - N. FATURA 0419368287- COMP. 01/2024 VIVO MOVEL</t>
  </si>
  <si>
    <t>NFS-e 1116 (MV NAVIOS SKY)</t>
  </si>
  <si>
    <t>SERVICOS DE DESEMBARACO ADUANEIRO - REFERENCIA PC362 OS 0971 NAVIONAVIOS SKY DI 2325151858 -</t>
  </si>
  <si>
    <t>SDA - OS 971 (MV NAVIOS SKY)</t>
  </si>
  <si>
    <t>SINDICATO DOS DESPACHANTES ADUANEIROS - REFERENCIA PC362 OS 0971 NAVIONAVIOS SKY DI 2325151858</t>
  </si>
  <si>
    <t>FAT - 34349</t>
  </si>
  <si>
    <t>FATURA 34349 + CT-ES 3225, 3226, 3222, 3230, 3233, 3234, 3231 - R$115.416,40 - MTT - 2403 KCL MOACIR ANTONIO PICININ FAZ JOANILDES - 2649 KCL GUSTAVO VIGANO PICCOLI FAZENDA RODEIO</t>
  </si>
  <si>
    <t>FAT - 1166741</t>
  </si>
  <si>
    <t>FATURA 166741 + CT-ES 1714, 1715, 1716, 1723 - R$42.835,20 - GO - 2646 KCL COOPERATIVA AGROINDUSTRIAL DOS PRODUTORES RURAIS DO SUDOESTE GOIANO COMIGO</t>
  </si>
  <si>
    <t>FAT - 1166744</t>
  </si>
  <si>
    <t>FATURA 166744 + CT-ES 4764, 4765, 4769 - R$35.925,00 - GO - 2785 SAGRA COOPERATIVA AGROINDUSTRIAL DOS PRODUTORES RURAIS DO SUDOESTE GOIANO COMIGO</t>
  </si>
  <si>
    <t>NFS-e 82821 (MV TAI KNOWLEDGE)</t>
  </si>
  <si>
    <t>NFS-E 82821 - FRETE VIRA - NAVIO TAI KNOWLEDGE - HARBOR/ROCHA -AZ208 - DEZ/23 AG ORIGEM  DESTINO_ FAZ ARMAZENS GERAIS LTDA PRODUTO_ SAM = SULFATO DE AMONIO QUANTIDADE 976980 TL FRETE ATE 5 KM X 22.03</t>
  </si>
  <si>
    <t>NFS-e 82823 (MV TAI KNOWLEDGE)</t>
  </si>
  <si>
    <t>NFS-E 82823 - FRETE VIRA - NAVIO TAI KNOWLEDGE - HARBOR/ROCHA -AZ208 - DEZ/23 AG_ ORIGEM_ DESTINO_ ROCHA 1 QUANTIDADE 35.560,00 KG X 22.03</t>
  </si>
  <si>
    <t>NFS-e 82822 (MV TAI KNOWLEDGE)</t>
  </si>
  <si>
    <t>NFS-E 82822 - FRETE VIRA - NAVIO TAI KNOWLEDGE - HARBOR/ROCHA - AZ208 - DEZ/23 AG ORIGEM - DESTINO- BERTUOL QUANTIDADE 47.520,00 KG X 22.03</t>
  </si>
  <si>
    <t>NFS-e 82824 (MV TAI KNOWLEDGE)</t>
  </si>
  <si>
    <t>NFS-E 82824 - FRETE VIRA - NAVIO TAI KNOWLEDGE - HARBOR/ROCHA -AZ208 - DEZ/23 AG_ ORIGEM_ DESTINO_ FERTIPAR ATLANTICO QUANTIDADE 71.100,00 KG X 26,41</t>
  </si>
  <si>
    <t>FAT - 522346</t>
  </si>
  <si>
    <t>FATURA 522346 + CT-E 140693 - R$1.104,00 - MS - 2290 UREIA RENE EUGENIO MIGLIAVACCA FAZENDA CAMAPUA</t>
  </si>
  <si>
    <t>FAT - 10767</t>
  </si>
  <si>
    <t>FATURA 10767 + CT-ES 10650, 10619 - R$5.100,00 - MT - 2806 UREIA ORCIVAL GOUVEIA GUIMARAES E OUTROS FAZENDA SANTA MARGARIDA</t>
  </si>
  <si>
    <t>FAT - 10766</t>
  </si>
  <si>
    <t>FATURA 10766 + CT-ES 13490, 13501 - R$18.360,00 - MT - 2806 UREIA ORCIVAL GOUVEIA GUIMARAES E OUTROS FAZENDA SANTA MARGARIDA</t>
  </si>
  <si>
    <t>FAT - 10765</t>
  </si>
  <si>
    <t>FATURA 10765 + CT-E 23218 - R$7.000,00 - MT - 2717 00-21-00 ADAIR VENDRUSCULO FAZENDA RIO AZUL</t>
  </si>
  <si>
    <t>FAT - 10758</t>
  </si>
  <si>
    <t>FATURA 10758 + CT-ES 2037, 2032 - R$17.078,40 - MT - 2815 MAP 11.52 IVANDRO BARCHET FAZENDA FERRADURA</t>
  </si>
  <si>
    <t>FAT - 10760</t>
  </si>
  <si>
    <t>FATURA 10760 + CT-E 23270 - R$6.358,50 - MT - 2815 MAP 11.52 IVANDRO BARCHET FAZENDA FERRADURA</t>
  </si>
  <si>
    <t>FAT - 10759</t>
  </si>
  <si>
    <t>FATURA 10759 + CT-ES 2025 - R$2.500,00 - MS - 2718 SAGRA COPASUL COOPERATIVA AGRICOLA SUL MATOGROSSENSE COPASUL NAVIRAI</t>
  </si>
  <si>
    <t>FAT - 10761</t>
  </si>
  <si>
    <t>FATURA 10761 + CT-E 1216 - R$7.200,00 - MT - 2819 UREIA ALEXANDRE AUGUSTIN E OUTRO FAZENDA PONTALZINHO</t>
  </si>
  <si>
    <t>FAT - 10762</t>
  </si>
  <si>
    <t>FATURA 10762 + CT-ES 1214, 1215 - R$16.680,40 - MTT - 2403 KCL MOACIR ANTONIO PICININ FAZ JOANILDES_x000D_
2409 KCL VALDIR LUIZ PICININ FAZENDA JOANILDES II</t>
  </si>
  <si>
    <t>MULTA - PLACA SPE7A28</t>
  </si>
  <si>
    <t>MULTA F 150 APOENA - AUTO INFRACAO R707664861 - DATA INFRACAO 09/12/2023 - PLACA SPE7A28</t>
  </si>
  <si>
    <t>TARIFA DOC/TED 12,00 + TARIFA RENOVACAO 63,20</t>
  </si>
  <si>
    <t>FAT - 658</t>
  </si>
  <si>
    <t>FATURA 658 + CT-ES 35914, 35967, 36011, 36034 - R$23.625,00 - MT - 2729 UREIA GUSTAVO VIGANO PICCOLI FAZENDA RODEIO</t>
  </si>
  <si>
    <t>FAT - 656</t>
  </si>
  <si>
    <t>FATURA 656 + CT-ES 548, 550, 559 - R$39.480,00 - MT - 2729 UREIA GUSTAVO VIGANO PICCOLI FAZENDA RODEIO</t>
  </si>
  <si>
    <t>FAT 5326052 - (INFRAERO)</t>
  </si>
  <si>
    <t>26/01/0024</t>
  </si>
  <si>
    <t>FAT 5326052 - TARIFA INFRAERO DE VOO - COMP. 01/2024</t>
  </si>
  <si>
    <t>NFS-e 2536</t>
  </si>
  <si>
    <t>NFS-E 2536 - COBRANCA REFERENTE A GERACAO DE DOCUMENTOS VENCIMENTO 26/01/2024 253 DANFES X 12,0 - DI23/2279828-1 MV DELIGHT DIVA 38D - DI23/2470912-0 LONGEVITY DIVA 77D - DI23/2279834-6 MV DELIGHT DIVA 45D - DI23/2279830-3 MV DELIGHT DIVA 42D - DI23/2228957-3 TAI KNOWLEDGE 51D</t>
  </si>
  <si>
    <t>FAT - 191110</t>
  </si>
  <si>
    <t>FATURA 191110 + CT-ES 62452, 62454 - R$19.756,00 - GO - 2606 SAGRA COOPERATIVA AGROINDUSTRIAL DOS PRODUTORES RURAIS DO SUDOESTE GOIANO COMIGO</t>
  </si>
  <si>
    <t>FAT - 191109</t>
  </si>
  <si>
    <t>FATURA 191109 + CT-E 62697 - R$10.260,00 - MS - 2722 SAGRA RENE EUGENIO MIGLIAVACCA FAZENDA CMI</t>
  </si>
  <si>
    <t>FAT - 190447</t>
  </si>
  <si>
    <t>FATURA 190447 + CT-E 38230 - R$8.000,00 - MS - 2292 UREIA RENE EUGENIO MIGLIAVACCA FAZENDA TAQUARA</t>
  </si>
  <si>
    <t>FAT - 1843339</t>
  </si>
  <si>
    <t>FATURA 1843339 + CT-E 378944 - R$1.850,00 - 2768 SAGRA NELSI POZZOBON FAZENDA POMBA BRANCA</t>
  </si>
  <si>
    <t>FAT - 191118</t>
  </si>
  <si>
    <t>FATURA 191118 + CT-E 62701 - R$ 14.848,00 - GO - 2715 SAGRA COOPERATIVA AGROINDUSTRIAL DOS PRODUTORES RURAIS DO SUDOESTE GOIANO COMIGO</t>
  </si>
  <si>
    <t>NF5329</t>
  </si>
  <si>
    <t>FAT - 34350</t>
  </si>
  <si>
    <t>FATURA 34350 + CT-ES 3235, 3237, 3244, 3243, 3245 - R$81.827,20 - MTT - 2403 KCL MOACIR ANTONIO PICININ FAZ JOANILDES- 2409 KCL VALDIR LUIZ PICININ FAZENDA JOANILDES II - 2649 KCL GUSTAVO VIGANO PICCOLI FAZENDA RODEIO</t>
  </si>
  <si>
    <t>FAT - 1166804</t>
  </si>
  <si>
    <t>FATURA 166807 + CT-E 185 - R$8.725,00 - GO - 2708 KCL COOPERATIVA AGROINDUSTRIAL DOS PRODUTORES RURAIS DO SUDOESTE GOIANO COMIGO</t>
  </si>
  <si>
    <t>FAT - 1166806</t>
  </si>
  <si>
    <t>FATURA 166806 + CT-ES 1751, 1755, 1756 - R$34.742,40 - GO - 2708 KCL COOPERATIVA AGROINDUSTRIAL DOS PRODUTORES RURAIS DO SUDOESTE GOIANO COMIGO</t>
  </si>
  <si>
    <t>FAT - 1166808</t>
  </si>
  <si>
    <t>FATURA 166808 + CT-E 1753 - R$17.054,40 - MTT - 2649 KCL GUSTAVO VIGANO PICCOLI FAZENDA RODEIO</t>
  </si>
  <si>
    <t>FAT - 1849161</t>
  </si>
  <si>
    <t>FATURA 1849161 + CT-E 44331 - R$7.222,01 - MS - 2292 UREIA RENE EUGENIO MIGLIAVACCA FAZENDA TAQUARA - DESCONTO DE QUEBRA DE FRETE APLICADO, REF. NF 2437, 2455 - PLACA BEF1472. - VALOR DA FATURA R$ 10.000,00</t>
  </si>
  <si>
    <t>LAUDO QUANTI. (MV NAVIOS SKY)</t>
  </si>
  <si>
    <t>LAUDO DE QUANTIFICACAO - ENGº AYRO CRUZ NETO - PC 362 - RPA 36/2024 - NAVIOS SKY</t>
  </si>
  <si>
    <t>ICMS COMPLEMENTAR - PC 392 - NAVIO LONGEVITY DIVA</t>
  </si>
  <si>
    <t>FAT - 1166807</t>
  </si>
  <si>
    <t>NFS-e 3174 (MV NAVIOS SKY)</t>
  </si>
  <si>
    <t>NFS-E 3174 - FECHAMENTO REF. ADIANTAMENTO OPERACAO PORTUARIA NAVIOS SKY - ND 35 REF. NUM. 32445, 32616, 32406, 32354, 32435 - OGMO TPAS - MAO DE OBRA - NFS-E 3174 - ZPORT REF. OPERACAO PORTUARIA - NFS 29813 E 29808 - FORN SCPAR REF. TAXA GRANEIS IMPORTACAO</t>
  </si>
  <si>
    <t>ND 35/2024 (MV NAVIOS SKY)</t>
  </si>
  <si>
    <t>ND 35/2024 - FECHAMENTO REF. ADIANTAMENTO OPERACAO PORTUARIA NAVIOS SKY - ND 35 REF. NUM. 32445, 32616, 32406, 32354, 32435 - OGMO TPA - MAO DE OBRA - NFS-E 3174 - ZPORT REF. OPERACAO PORTUARIA - NFS 29813 E 29808 ? FORN SCPAR REF. TAXA GRANEIS IMPORTACAO</t>
  </si>
  <si>
    <t>387/46533/ OV 35370</t>
  </si>
  <si>
    <t>- PAGAMENTO PC 387 - EQUIVALENTE A 219,51TONS JA CARREGADO - OV 35370 - TAXA PTAX 12/01 - 4,8543</t>
  </si>
  <si>
    <t>SDA - OS 846 (MV TAI KNOWLEDGE)</t>
  </si>
  <si>
    <t>ADAIR VENDRUSCOLO</t>
  </si>
  <si>
    <t>FOB SAO FRANCISCO DO SUL_x000D_
PAGAMENTO 29.05.2024_x000D_
CARREGAMENTO: IMEDIATO APOS ATRACACAO DO NAVIO</t>
  </si>
  <si>
    <t>-</t>
  </si>
  <si>
    <t>479 - INTERFERTIL FERTILIZANTES LTDA - 7155</t>
  </si>
  <si>
    <t>NP 10-45</t>
  </si>
  <si>
    <t>FERTIBALBOA PTE.LTD</t>
  </si>
  <si>
    <t>547 - ENBEL S.A. - INV24/0540- MV COMMON GALAXY</t>
  </si>
  <si>
    <t>JARDEL ADONIS NIEDERMEIER E OUTRO</t>
  </si>
  <si>
    <t>663 - NOVATEX ARMAZENS GERAIS LTDA - 001-27</t>
  </si>
  <si>
    <t>664 - NOVATEX ARMAZENS GERAIS LTDA - 001-28</t>
  </si>
  <si>
    <t>SSP 19%</t>
  </si>
  <si>
    <t>MARLON FEDRIZZI</t>
  </si>
  <si>
    <t>INTERFERTIL</t>
  </si>
  <si>
    <t>CIF COPASUL NAVIRAI (RAIO 100KM)_x000D_
PAGAMENTO 30.11.2025_x000D_
CARREGAMENTO: NOV/DEZ</t>
  </si>
  <si>
    <t>NP 08-40</t>
  </si>
  <si>
    <t>NP 03-30-00 9S</t>
  </si>
  <si>
    <t>Produto</t>
  </si>
  <si>
    <t>Embalagem</t>
  </si>
  <si>
    <t>PC</t>
  </si>
  <si>
    <t>Referência</t>
  </si>
  <si>
    <t>UF</t>
  </si>
  <si>
    <t>Saldo</t>
  </si>
  <si>
    <t>Comprometido</t>
  </si>
  <si>
    <r>
      <rPr>
        <b/>
        <sz val="9"/>
        <color rgb="FF000000"/>
        <rFont val="Tahoma"/>
        <family val="2"/>
      </rPr>
      <t xml:space="preserve">Disponível      </t>
    </r>
    <r>
      <rPr>
        <b/>
        <sz val="8"/>
        <color rgb="FF000000"/>
        <rFont val="Tahoma"/>
        <family val="2"/>
      </rPr>
      <t>(p/ venda)</t>
    </r>
  </si>
  <si>
    <r>
      <rPr>
        <b/>
        <sz val="9"/>
        <color rgb="FF000000"/>
        <rFont val="Tahoma"/>
        <family val="2"/>
      </rPr>
      <t xml:space="preserve">Disponível </t>
    </r>
    <r>
      <rPr>
        <b/>
        <sz val="8"/>
        <color rgb="FF000000"/>
        <rFont val="Tahoma"/>
        <family val="2"/>
      </rPr>
      <t>(armazém )</t>
    </r>
  </si>
  <si>
    <t>Quebra</t>
  </si>
  <si>
    <t>Observações</t>
  </si>
  <si>
    <t xml:space="preserve">UREIA </t>
  </si>
  <si>
    <t>Big Bag</t>
  </si>
  <si>
    <t>PC 596</t>
  </si>
  <si>
    <t>Remessa NF 13459</t>
  </si>
  <si>
    <t>MT-M</t>
  </si>
  <si>
    <t>EXTRA CARGO  - SC</t>
  </si>
  <si>
    <t>Já Retirado do armazém 496 ton.</t>
  </si>
  <si>
    <t>Granel</t>
  </si>
  <si>
    <t>MT-F</t>
  </si>
  <si>
    <t>ZPORT - SC</t>
  </si>
  <si>
    <t>SAGRA</t>
  </si>
  <si>
    <t>PC 573</t>
  </si>
  <si>
    <t>MV Shandong Fu Hui</t>
  </si>
  <si>
    <t>15,599 Produto bom + Varredura 21,095 = Transferido varredura do Navio SKY - 9,975 ton./Permeke 11,12 ton.</t>
  </si>
  <si>
    <t>GO</t>
  </si>
  <si>
    <t>PC 606</t>
  </si>
  <si>
    <t>Aguardando a Flávia lançar as quebras</t>
  </si>
  <si>
    <t>PC 502</t>
  </si>
  <si>
    <t xml:space="preserve">MV Georgios P </t>
  </si>
  <si>
    <t>FAZ - PR</t>
  </si>
  <si>
    <t>PC 508</t>
  </si>
  <si>
    <t>MV AYE EVOLUTION</t>
  </si>
  <si>
    <t>23,69 Quebra</t>
  </si>
  <si>
    <t>PC 443</t>
  </si>
  <si>
    <t xml:space="preserve">MV Common Spirit </t>
  </si>
  <si>
    <t>MS</t>
  </si>
  <si>
    <t>PC 594</t>
  </si>
  <si>
    <t>MV IONIC KALLIRHOE</t>
  </si>
  <si>
    <t>FAZ - PR / FOSPAR</t>
  </si>
  <si>
    <t>MV COMMON LUCK</t>
  </si>
  <si>
    <t>PC 599</t>
  </si>
  <si>
    <t>Considerando Quebra portuária de 14,155 e de 17,003  Faz/Recebimento de 7,559 já incluído no saldo</t>
  </si>
  <si>
    <t>PC 600</t>
  </si>
  <si>
    <t>Recebido Rateio de 41,021</t>
  </si>
  <si>
    <t>15-15-15</t>
  </si>
  <si>
    <t>PC 562</t>
  </si>
  <si>
    <t>MV IRMGARD</t>
  </si>
  <si>
    <t>Chegou 2.173,26 - Quebra aproximada de 37,607.Junção de saldo 0,243 CL Heidi - Rateio/Aguardando Recebimento de Rateio de 19,224 ton. Chegou Faz. Rateio de 18,268</t>
  </si>
  <si>
    <t>PC 568</t>
  </si>
  <si>
    <t>Verificar Vendas não fecha</t>
  </si>
  <si>
    <t>ETB 04.02 Venda para Marlon Fedrizzi. Dif 30t consideramos quebra - Remeteu 1000 FAZ Dev.empréstimo 2kt. BR FÉRTIL</t>
  </si>
  <si>
    <t>PC 571</t>
  </si>
  <si>
    <t xml:space="preserve">MV FASSA </t>
  </si>
  <si>
    <t>Remeteu 1000 Faz - Aguardando relatório Faz</t>
  </si>
  <si>
    <t>UREIA PECUARIA</t>
  </si>
  <si>
    <t>PC 492</t>
  </si>
  <si>
    <t>Remessa NF 3540</t>
  </si>
  <si>
    <t xml:space="preserve">AEC33 ARMAZENS </t>
  </si>
  <si>
    <t>PC 637</t>
  </si>
  <si>
    <t>Remessa NF 13634/13638</t>
  </si>
  <si>
    <t>2 A DEPOSITO</t>
  </si>
  <si>
    <t>INTERFÉRTIL</t>
  </si>
  <si>
    <t>PC 567</t>
  </si>
  <si>
    <t>MAP 11-52</t>
  </si>
  <si>
    <t>PC 339</t>
  </si>
  <si>
    <t>Tran. prop. OCP 202. NF rem. 11252</t>
  </si>
  <si>
    <t>NOVATEX - MT</t>
  </si>
  <si>
    <t>Dif final 0,34t solicitar quebra assim que retirar.</t>
  </si>
  <si>
    <t>PC 480</t>
  </si>
  <si>
    <t xml:space="preserve">MV Fassa </t>
  </si>
  <si>
    <t>NOVATEX - BR FERTIL/ANDALI</t>
  </si>
  <si>
    <t>PC 205</t>
  </si>
  <si>
    <t>NF rem. 11638. Saldo Andali NF 9377</t>
  </si>
  <si>
    <t>0,10t QUEBRA (soliciitar assim que retirar)</t>
  </si>
  <si>
    <t>PC 283</t>
  </si>
  <si>
    <t xml:space="preserve">MV LONGETIVITY DIVA NF rem. 29 </t>
  </si>
  <si>
    <t>1,04t QUEBRA (soliciitar assim que retirar)</t>
  </si>
  <si>
    <t>CMOC</t>
  </si>
  <si>
    <t>SSP 21%</t>
  </si>
  <si>
    <t>PC 579</t>
  </si>
  <si>
    <t>OV 40552</t>
  </si>
  <si>
    <t>Novatex Fiscal 972,11 e Chegou 971,53</t>
  </si>
  <si>
    <t>PC 580</t>
  </si>
  <si>
    <t>OV 40553</t>
  </si>
  <si>
    <t>Novatex Fiscal 799,57,11 e Chegou 799,33t.Vendeu 187,89 direto Cmoc</t>
  </si>
  <si>
    <t>PC 581</t>
  </si>
  <si>
    <t>OV 40554</t>
  </si>
  <si>
    <t>Novatex Fiscal 993,47, e Chegou 993,42t.</t>
  </si>
  <si>
    <t>PC 582</t>
  </si>
  <si>
    <t>OV 40555</t>
  </si>
  <si>
    <t>Novatex Fiscal 837,87, e Chegou 789,74t.Acrescentou saldo 40553 e 40554 e vendeu 176,66t direto CMOC - Chegou na Novatex Remessa NF 13541 - Caminhão Quebrou, Chegou 47,60, conferir saldo que chegou</t>
  </si>
  <si>
    <t>Boro/ Ulexita</t>
  </si>
  <si>
    <t>PC 525</t>
  </si>
  <si>
    <t>Agesa - Corumbá</t>
  </si>
  <si>
    <t>Total 308t, chegou NTX 2t a mais</t>
  </si>
  <si>
    <t>OCP</t>
  </si>
  <si>
    <t>NP 03-30</t>
  </si>
  <si>
    <t>PC 671</t>
  </si>
  <si>
    <t>OV 40001819</t>
  </si>
  <si>
    <t>PC 650</t>
  </si>
  <si>
    <t>MV POLES</t>
  </si>
  <si>
    <t>ETA/ETB 28.03 - 2k transferência para NOVATEX</t>
  </si>
  <si>
    <t>PC 688</t>
  </si>
  <si>
    <t>OV 13746</t>
  </si>
  <si>
    <t xml:space="preserve">CAMPO RICO </t>
  </si>
  <si>
    <t>ENXOFRE DE BENTONITA</t>
  </si>
  <si>
    <t>PC 477</t>
  </si>
  <si>
    <t xml:space="preserve">Será Carregado, saldo disponível </t>
  </si>
  <si>
    <t>ELEVA</t>
  </si>
  <si>
    <t>PC 624</t>
  </si>
  <si>
    <t>MULTITRANS -PR</t>
  </si>
  <si>
    <t>UNIZ - PA</t>
  </si>
  <si>
    <t>PC 547</t>
  </si>
  <si>
    <t>MV COMMON GALAXY</t>
  </si>
  <si>
    <t>Em atualização armazém UNIZ - Não fecha SistemaXRelatório armazém</t>
  </si>
  <si>
    <t>MAP 12-61</t>
  </si>
  <si>
    <t>PC 526</t>
  </si>
  <si>
    <t>MV JIN PING</t>
  </si>
  <si>
    <t>ETB 20.04</t>
  </si>
  <si>
    <t>PC 563</t>
  </si>
  <si>
    <t xml:space="preserve">MV BRIGHTON       </t>
  </si>
  <si>
    <t>ETB 24.03</t>
  </si>
  <si>
    <t>PC 609</t>
  </si>
  <si>
    <t>MV TBN</t>
  </si>
  <si>
    <t>Laycan Jul/2025</t>
  </si>
  <si>
    <t>PC 623</t>
  </si>
  <si>
    <t>Laycan Ago/2025</t>
  </si>
  <si>
    <t>PC 636</t>
  </si>
  <si>
    <t>PC 635</t>
  </si>
  <si>
    <t>BORAX - TETRABORATO</t>
  </si>
  <si>
    <t>PC 638</t>
  </si>
  <si>
    <t>MV MSC PETRA (MAERSK OLYMPIC)</t>
  </si>
  <si>
    <t>AEC33</t>
  </si>
  <si>
    <t>ETA 10.04</t>
  </si>
  <si>
    <t>PC 645</t>
  </si>
  <si>
    <t>MV LALE S</t>
  </si>
  <si>
    <t>ETA 09.04</t>
  </si>
  <si>
    <t>PC 652</t>
  </si>
  <si>
    <t>Laycan Abril/2025</t>
  </si>
  <si>
    <t>PC 665</t>
  </si>
  <si>
    <t>Laycan TBC - Jul a Set / 2025</t>
  </si>
  <si>
    <t>SSP 20%</t>
  </si>
  <si>
    <t>PC 673</t>
  </si>
  <si>
    <t>Laycan - Abr / 2025</t>
  </si>
  <si>
    <t>PC 678</t>
  </si>
  <si>
    <t>Laycan - Ago a Set / 2025</t>
  </si>
  <si>
    <t>PC 686</t>
  </si>
  <si>
    <t>PC 687</t>
  </si>
  <si>
    <t>Laycan - Mai</t>
  </si>
  <si>
    <t>PC 692</t>
  </si>
  <si>
    <t>Laycan - Abril</t>
  </si>
  <si>
    <t>Totais</t>
  </si>
  <si>
    <t>ENBEL</t>
  </si>
  <si>
    <t>AMEROPA</t>
  </si>
  <si>
    <t>PUREFERT</t>
  </si>
  <si>
    <t>BULKFERTZ</t>
  </si>
  <si>
    <t>BESTWIN TRADE</t>
  </si>
  <si>
    <t>FERTSTREAM</t>
  </si>
  <si>
    <t>ALLIED HARVEST/ Agrilaf</t>
  </si>
  <si>
    <t>KEYTRADE</t>
  </si>
  <si>
    <t>CONTINENTAL/ Bulkfertz</t>
  </si>
  <si>
    <t>Fornecedor</t>
  </si>
  <si>
    <t>BASE ESTOQUE</t>
  </si>
  <si>
    <t xml:space="preserve">Preço Compra </t>
  </si>
  <si>
    <r>
      <t xml:space="preserve">Comigo. Era bag, passou para granel. FAZ - </t>
    </r>
    <r>
      <rPr>
        <sz val="8"/>
        <color rgb="FFFF0000"/>
        <rFont val="Calibri"/>
        <family val="2"/>
        <scheme val="minor"/>
      </rPr>
      <t>Transferido saldo 12,983  para saldo negativo -13,258 - PC 605 Navio Rostrum</t>
    </r>
  </si>
  <si>
    <r>
      <rPr>
        <sz val="8"/>
        <color rgb="FFFF0000"/>
        <rFont val="Calibri"/>
        <family val="2"/>
        <scheme val="minor"/>
      </rPr>
      <t>Falta carregar 32,98 da compra</t>
    </r>
    <r>
      <rPr>
        <sz val="8"/>
        <color rgb="FF000000"/>
        <rFont val="Calibri"/>
        <family val="2"/>
        <scheme val="minor"/>
      </rPr>
      <t xml:space="preserve"> - Armazém 2A informou as quebras dos PC s 603/566/567, já descontado no PC</t>
    </r>
  </si>
  <si>
    <t>INTERFERTIL - AEC33 ARMAZENS</t>
  </si>
  <si>
    <t>ELEVA - Extra Cargo Armazéns</t>
  </si>
  <si>
    <t>Dt Pagto</t>
  </si>
  <si>
    <t>PAGTO 1</t>
  </si>
  <si>
    <t>Qtde PG</t>
  </si>
  <si>
    <t>Qtde Total PC</t>
  </si>
  <si>
    <t>Qtde Carregada</t>
  </si>
  <si>
    <t>Vlr Pago</t>
  </si>
  <si>
    <t>TX Travada</t>
  </si>
  <si>
    <t>PAGTO 2</t>
  </si>
  <si>
    <t>Média Taxa USD</t>
  </si>
  <si>
    <t>Vlr Financ. Estoque</t>
  </si>
  <si>
    <t>PAGTO 3</t>
  </si>
  <si>
    <t>Demurrage</t>
  </si>
  <si>
    <t>Vlr USD</t>
  </si>
  <si>
    <t>Status</t>
  </si>
  <si>
    <t>TOTAL PAGTOS</t>
  </si>
  <si>
    <t>POSIÇÃO FINANCEIRA</t>
  </si>
  <si>
    <t>PAGTO 4</t>
  </si>
  <si>
    <t>EPM - AEC33 ARMAZENS</t>
  </si>
  <si>
    <t>OCP - NOVATEX</t>
  </si>
  <si>
    <t>Sem Financeiro
Encontro de Contas</t>
  </si>
  <si>
    <t>KEYTRADE - IMPO/ONNO</t>
  </si>
  <si>
    <t xml:space="preserve">Transmissão de propriedade/ retirada até 30.01.25 - Venda não lançada no sistema </t>
  </si>
  <si>
    <t>PAGTO 5</t>
  </si>
  <si>
    <t>PAGTO 6</t>
  </si>
  <si>
    <t>A PAGAR 10/08/2025</t>
  </si>
  <si>
    <t>A PAGAR 31/08/2025</t>
  </si>
  <si>
    <t>FERTIBALBOA  / AGRILAF</t>
  </si>
  <si>
    <t>A PAGAR 15/07/2025</t>
  </si>
  <si>
    <t>A PAGAR 15/08/2025</t>
  </si>
  <si>
    <t>A PAGAR 22/04/2025</t>
  </si>
  <si>
    <t>A PAGAR 03/04/2025</t>
  </si>
  <si>
    <t>A PAGAR 16/05/2025</t>
  </si>
  <si>
    <t>A PAGAR 29/08/2025</t>
  </si>
  <si>
    <t>A PAGAR 02/05/2025</t>
  </si>
  <si>
    <t>A PAGAR 15/09/2025</t>
  </si>
  <si>
    <t>A PAGAR 15/05/2025</t>
  </si>
  <si>
    <t>A PAGAR 02/06/2025</t>
  </si>
  <si>
    <t>A PAGAR 30/05/2025</t>
  </si>
  <si>
    <t>A PAGAR 17/04/2025</t>
  </si>
  <si>
    <t>ESTOQUE FINANCEIRO
(Vlr compra)</t>
  </si>
  <si>
    <t>TOTAL SALDO EM CONTAS EM R$ (BR + NY)</t>
  </si>
  <si>
    <t>SALDOS BANCÁRIOS (R$)</t>
  </si>
  <si>
    <t>SALDOS BANCÁRIOS (USD)</t>
  </si>
  <si>
    <t>PAULO ROGERIO DE MORAIS MACHADO</t>
  </si>
  <si>
    <t>NOVAFERTIL COMERCIO DE FERTILIZANTES LTDA</t>
  </si>
  <si>
    <t>R$</t>
  </si>
  <si>
    <t>PED</t>
  </si>
  <si>
    <t>VENCIMENTO</t>
  </si>
  <si>
    <t>QTDE RECEBER</t>
  </si>
  <si>
    <t>PGTO FORNECEDOR</t>
  </si>
  <si>
    <t>SULFATO DE AMONIO GRANULADO</t>
  </si>
  <si>
    <t>CLORETO DE POTASSIO (KCL)</t>
  </si>
  <si>
    <t>NUTRIVERDE IND. COM. IMP. E EXP. LTDA</t>
  </si>
  <si>
    <t>NP 12.46 6S 12%N TOTAL 46% PSO5 CNA + H2O 6% S TOTAL</t>
  </si>
  <si>
    <t>663 - 27/02/2025 - Cot.: R$ 5,7757 - USD 9.450,00</t>
  </si>
  <si>
    <t>FOB RONDONOPOLIS _x000D_
PAGAMENTO 30.08.2025 PTAX DO DIA ANTERIOR AO VENCIMENTO_x000D_
CARREGAMENTO IMEDIATO (COM ASSINATURA DE PEDIDO E CONTRATO).</t>
  </si>
  <si>
    <t>SUPERFOSFATO SIMPLES 00-19-00</t>
  </si>
  <si>
    <t>664 - 27/02/2025 - Cot.: R$ 5,7757 - USD 7.250,00</t>
  </si>
  <si>
    <t>FOB RONDONOPOLIS - NOVATEX_x000D_
PGTO: 30.08.2025 - PTAX DO DIA ANTERIOR AO VENCIMENTO_x000D_
CARREGAMENTO IMEDIATO (COM ASSINATURA DE PEDIDO E CONTRATO).</t>
  </si>
  <si>
    <t>547 - 10/02/2025 - Cot.: R$ 5,7970 - USD 1.002.586,48
547 - 10/02/2025 - Cot.: R$ 5,7980 - USD 1.400.000,00</t>
  </si>
  <si>
    <t>CIF FAZENDA_x000D_
PAGAMENTO 29.08.2025, CAMBIO PRONTO ( NO CASO DE PRORROGACAO ATE A DATA DE 30/11 SERA ACRESCIDO JUROS)_x000D_
CARREGAMENTO ABRIL  (COM ASSINATURA PEDIDO E CONTRATO)</t>
  </si>
  <si>
    <t>ORLANDO GRESSLER</t>
  </si>
  <si>
    <t>CASHFLOW - ENTRADAS VENDAS PRODUTO</t>
  </si>
  <si>
    <t>CASHFLOW - SAIDAS COMPRAS PRODUTO</t>
  </si>
  <si>
    <t>COD. FORNECEDOR</t>
  </si>
  <si>
    <t>REFERENCIA</t>
  </si>
  <si>
    <t>EMPRESA</t>
  </si>
  <si>
    <t>APROVACAO</t>
  </si>
  <si>
    <t>QTDE A PAGAR</t>
  </si>
  <si>
    <t>QTDE VENDIDA</t>
  </si>
  <si>
    <t>QTDE A VENDER</t>
  </si>
  <si>
    <t>ID FILIAL</t>
  </si>
  <si>
    <t>NOVAFERTIL GO</t>
  </si>
  <si>
    <t>NOVAFERTIL MT</t>
  </si>
  <si>
    <t>NOVAFERTIL CUIABA</t>
  </si>
  <si>
    <t>NOVAFERTIL MS</t>
  </si>
  <si>
    <t>BESTWIN TRADE (HK) LIMITED</t>
  </si>
  <si>
    <t>DATA EMISSAO</t>
  </si>
  <si>
    <t>VALOR PRINCIPAL</t>
  </si>
  <si>
    <t>MULTA</t>
  </si>
  <si>
    <t>CENTRO DE CUSTO</t>
  </si>
  <si>
    <t>DATA CAD</t>
  </si>
  <si>
    <t>USER_CAD</t>
  </si>
  <si>
    <t>DATA ATUAL</t>
  </si>
  <si>
    <t>USER_ATUAL</t>
  </si>
  <si>
    <t>DATA CAD PGTO</t>
  </si>
  <si>
    <t>USER CAD PGTO</t>
  </si>
  <si>
    <t>FORMA DE PAGAMENTO</t>
  </si>
  <si>
    <t>LARA REGINA CERANTOLA DE OLIVEIRA</t>
  </si>
  <si>
    <t>CONSORCIO NÂº 6219031</t>
  </si>
  <si>
    <t>CPR FINANC - CTR 106324110004600</t>
  </si>
  <si>
    <t>DESP C/ AERONAVE - PT-VNZ</t>
  </si>
  <si>
    <t>REEMB TELEFONE</t>
  </si>
  <si>
    <t>CASHFLOW - SAIDAS GERAIS</t>
  </si>
  <si>
    <t>CASHFLOW - SAIDAS GERAIS CONTA NY</t>
  </si>
  <si>
    <t>CUSTOS DESPESAS: ADM + FRETES + AERONAVES + PESSOAL + IMP. s/ FOLHA e OUTROS + ARZENAGEM NOVATEX + COMISSÕES S/ VENDAS + CPR BANCOS + CUSTOS IMPOT. + CONSORCIO BB</t>
  </si>
  <si>
    <t>VLR CONVERTIDO</t>
  </si>
  <si>
    <t>BANCO BB - CC</t>
  </si>
  <si>
    <t>BANCO BRA CC + Invest Fácil</t>
  </si>
  <si>
    <t>BANCO BRA - APLICAÇÃO (IRPJ e CSLL 2018)</t>
  </si>
  <si>
    <t>BANCO ITAU - CC</t>
  </si>
  <si>
    <t>BANCO ITAÚ - APLICAÇÃO (IRPJ e CSLL 2018)</t>
  </si>
  <si>
    <t>VLR (USD/R$)</t>
  </si>
  <si>
    <t>VLR A RECEBER R$</t>
  </si>
  <si>
    <t>VLR R$</t>
  </si>
  <si>
    <t>COPASUL COOPERATIVA AGRICOLA SUL MATOGROSSENSE</t>
  </si>
  <si>
    <t>CIF COPASUL MARACAJU (RAIO 100KM)_x000D_
PAGAMENTO 30.10.2025_x000D_
CARREGAMENTO IMEDIATO NA ATRACAO DO NAVIO, PREVISAO SETEMBRO 2025</t>
  </si>
  <si>
    <t>ADAIR VENDRUSCOLO E OUTROS</t>
  </si>
  <si>
    <t>DESP C/ AERONAVE MUSTANG - PR-SBH</t>
  </si>
  <si>
    <t>CLEBER BARROS PEREIRA LTDA</t>
  </si>
  <si>
    <t>CASHFLOW - SAIDAS COMPRAS PRODUTO - CONTA NY</t>
  </si>
  <si>
    <t>EMPRESTIMO BANCARIO (PR-SBH)</t>
  </si>
  <si>
    <t>REEMBOLSO</t>
  </si>
  <si>
    <t>ODONTOPREV S.A.</t>
  </si>
  <si>
    <t>PLANO ODONTOLOGICO</t>
  </si>
  <si>
    <t>NFS-e ??</t>
  </si>
  <si>
    <t>MARTINS SIMAO &amp; ASSOCIADOS S/S</t>
  </si>
  <si>
    <t>BOL -  DEBITO AUTOMATICO ITAU</t>
  </si>
  <si>
    <t>APOLICE N. 6.692.382</t>
  </si>
  <si>
    <t>CONSORCIO</t>
  </si>
  <si>
    <t>APOLICE N. 6.692.378</t>
  </si>
  <si>
    <t>CIF FAZENDA MOURAO_x000D_
PAGAMENTO 30.10.2025 CAMBIO PRONTO, FAVOR ENTRAR EM CONTATO PARA TRAVA ( LETICIA /FINANCEIRO (65) 99639-0497 )_x000D_
CARREGAMENTO EM NOVEMBRO  (prazo maximo de carregamento 30 dias depois da LIBERACAO do carregamento,  apos, sera cobrada  a armazenagem de R$ 20,00/t).</t>
  </si>
  <si>
    <t>CIF FAZENDA MUTUM_x000D_
PAGAMENTO 30.10.2025 CAMBIO PRONTO, FAVOR ENTRAR EM CONTATO PARA TRAVA ( LETICIA /FINANCEIRO (65) 99639-0497 )_x000D_
CARREGAMENTO EM NOVEMBRO (prazo maximo de carregamento 30 dias depois da LIBERACAO do carregamento,  apos, sera cobrada  a armazenagem de R$ 20,00/t).</t>
  </si>
  <si>
    <t>ID</t>
  </si>
  <si>
    <t>BANCO ITAÚ NY</t>
  </si>
  <si>
    <t>VALOR PAGO R$</t>
  </si>
  <si>
    <t>VALOR PAGO USD</t>
  </si>
  <si>
    <t>VALOR A PAGAR USD</t>
  </si>
  <si>
    <t>VALOR A PAGAR R$</t>
  </si>
  <si>
    <t>COMBUSTIVEL (PR-SBH)</t>
  </si>
  <si>
    <t>ERNANI ALVES DE SOUZA JUNIOR</t>
  </si>
  <si>
    <t>VILLAS BOAS E COMPANHIA</t>
  </si>
  <si>
    <t>ALUGUEL PR FILIAL</t>
  </si>
  <si>
    <t>BANCO XP - CC</t>
  </si>
  <si>
    <t>PC 720  ID 14172_x000D_
CIF UNIDADE MARACAJU RAIO 100KM_x000D_
PAGAMENTO 09.01.2026_x000D_
Previsao de entrega de OUT 2025  a JAN 2026, COM ASSINATURA NO PEDIDO ( prazo maximo de carregamento 30 dias depois da LIBERACAO do carregamento, apos, sera cobrada a armazenagem de R$ 20,00/t )</t>
  </si>
  <si>
    <t>PC 720  ID 14158_x000D_
CIF UNIDADE MARACAJU RAIO 100KM_x000D_
PAGAMENTO 09.01.2026_x000D_
Previsao de entrega de OUT 2025  a JAN 2026, COM ASSINATURA NO PEDIDO ( prazo maximo de carregamento 30 dias depois da LIBERACAO do carregamento, apos, sera cobrada a armazenagem de R$ 20,00/t )</t>
  </si>
  <si>
    <t>PC 720  ID **_x000D_
CIF UNIDADE ANAURILANDIA RAIO 100KM_x000D_
PAGAMENTO 09.01.2026_x000D_
Previsao de entrega de OUT 2025  a JAN 2026, COM ASSINATURA NO PEDIDO ( prazo maximo de carregamento 30 dias depois da LIBERACAO do carregamento, apos, sera cobrada a armazenagem de R$ 20,00/t )</t>
  </si>
  <si>
    <t>PC 720 ID *** _x000D_
CIF UNIDADE MARACAJU RAIO 100KM_x000D_
PAGAMENTO 09.01.2026_x000D_
Previsao de entrega de OUT 2025  a JAN 2026, COM ASSINATURA NO PEDIDO ( prazo maximo de carregamento 30 dias depois da LIBERACAO do carregamento, apos, sera cobrada a armazenagem de R$ 20,00/t )</t>
  </si>
  <si>
    <t>BANCO XP - APLC COMPROMISSADA 95%</t>
  </si>
  <si>
    <t>BANCO BB - APLIC COMPROMISSADA 97,5%</t>
  </si>
  <si>
    <t>BANCO BB - APLIC AUTOMÁTICA 96%</t>
  </si>
  <si>
    <t>JUNIOR MASANOBU UTIDA E OUTROS</t>
  </si>
  <si>
    <t>AERO SIAQ ADMINISTRADORA AEROPORTUARIA LTDA</t>
  </si>
  <si>
    <t>BANCO XP - APLC CBD 110%</t>
  </si>
  <si>
    <t>CAAP-COOPERATIVA ALIANCA DOS PRODUTORES DO PARECIS</t>
  </si>
  <si>
    <t>GPBR PARTICIPACOES LTDA</t>
  </si>
  <si>
    <t>VALE ACADEMIA</t>
  </si>
  <si>
    <t>BANCO BRA - APLIC COMPROMISSADA 90%</t>
  </si>
  <si>
    <t>ITACIR JOSE PICININ E OUTRO</t>
  </si>
  <si>
    <t>CIF FAZENDA_x000D_
PAGAMENTO 20.10.2025 CAMBIO PRONTO, FAVOR ENTRAR EM CONTATO PARA TRAVA ( LETICIA /FINANCEIRO (65) 99639-0497 ) _x000D_
CARREGAMENTO NA ATRACACAO DO NAVIO - PROGRAMACAO OUTUBRO/NOVEMBRO</t>
  </si>
  <si>
    <t>PC 725_x000D_
CIF FAZENDA_x000D_
PAGAMENTO 28.11.2025 CAMBIO PRONTO, FAVOR ENTRAR EM CONTATO PARA TRAVA ( LETICIA /FINANCEIRO (65) 99639-0497 )_x000D_
CARREGAMENTO NA ATRACACAO DO NAVIO PREVISTA PARA SETEMBRO, COM ASSINATURA DO PEDIDO  E CONTRATO ( CASO NAO SEJA AUTORIZADO O CARREGAMENTO NA ATRACACAO SERA ACRESCIDO USD 7,50/TON/QUINZENA DE ARMAZENAGEM)</t>
  </si>
  <si>
    <t>PC 725_x000D_
CIF FAZENDA RODEIO_x000D_
PAGAMENTO 30.11.2025 CAMBIO PRONTO_x000D_
CARREGAMENTO DEZEMBRO, APOS ESSE PERIODO SERA COBRADA A ARMAZENAGEM DE R$ 20,00/T. CAMINHAO GRANELEIRO</t>
  </si>
  <si>
    <t>MUTUO</t>
  </si>
  <si>
    <t>NOVATEX</t>
  </si>
  <si>
    <t>CTR EMPRESTIMO</t>
  </si>
  <si>
    <t>CFR PARANAGUA_x000D_
 QUANTITY: 5.000T (MIN.MAX)_x000D_
 SHIPMENT: SET/OUT_x000D_
 ORIGIN: CHINA_x000D_
 PAYMENT: NOR IN PARANAGUA, BRAZIL</t>
  </si>
  <si>
    <t>HANGARAGEM E PERNOITES (PR-SBH)</t>
  </si>
  <si>
    <t>HANGARAGEM E PERNOITES (PT-VNZ)</t>
  </si>
  <si>
    <t>PLANO DE SAUDE</t>
  </si>
  <si>
    <t>TOTVS S.A.</t>
  </si>
  <si>
    <t>NFS-e 1226259</t>
  </si>
  <si>
    <t>BOL 2350003384</t>
  </si>
  <si>
    <t>SEGURO AERONAVE (PT-VNZ)</t>
  </si>
  <si>
    <t>DL -        /2025</t>
  </si>
  <si>
    <t>MICRORAR INFORMATICA LTDA</t>
  </si>
  <si>
    <t>COPEL DISTRIBUICAO S.A.</t>
  </si>
  <si>
    <t>FOLHA DE PAGAMENTO</t>
  </si>
  <si>
    <t>(PR) REEMB TELEFONE</t>
  </si>
  <si>
    <t>13Âº SALARIO</t>
  </si>
  <si>
    <t>NF7435103 (C.CREDITO)</t>
  </si>
  <si>
    <t>SERVICOS PRESTADOS</t>
  </si>
  <si>
    <t>BANCO XP - APLC COMPROMISSADA 93%</t>
  </si>
  <si>
    <t>00-21-00</t>
  </si>
  <si>
    <t>DEMURRAGE</t>
  </si>
  <si>
    <t>(PR) BOL -</t>
  </si>
  <si>
    <t>(PR) FILIAL PARANAGUA</t>
  </si>
  <si>
    <t>NFS- e</t>
  </si>
  <si>
    <t>(PR) 10/2025</t>
  </si>
  <si>
    <t>(PR) 11/2025</t>
  </si>
  <si>
    <t>(PR) 1 PARCELA 13 SALARIO NOV/25</t>
  </si>
  <si>
    <t>(PR) GPE NOVEMBRO 2025 - DL SOCIOS 11/2025</t>
  </si>
  <si>
    <t>(PR) 12/2025</t>
  </si>
  <si>
    <t>(PR) 13 SALARIO 2 PARACELA DEZ/25</t>
  </si>
  <si>
    <t>(PR) GPE DEZEMBRO 2025 - DL SOCIOS 12/2025</t>
  </si>
  <si>
    <t>APOLICE  02350003384</t>
  </si>
  <si>
    <t>SUPERFOSFATO SIMPLES 00-20-00</t>
  </si>
  <si>
    <t>NFS-e 202500002672713 (C. CREDITO)</t>
  </si>
  <si>
    <t>CLARO NXT TELECOMUNICACOES S/A</t>
  </si>
  <si>
    <t>OPERACAO PORTUARIA</t>
  </si>
  <si>
    <t>563 - KEYTRADE AG - INV 1004500 - MV BRIGHTON (INDIGO OMEGA)</t>
  </si>
  <si>
    <t>563 - 06/02/2025 - Cot.: R$ 5,7990 - USD 132.300,00
563 - 13/02/2025 - Cot.: R$ 5,8060 - USD 17.766,00
563 - 25/02/2025 - Cot.: R$ 5,7845 - USD 378.000,00
563 - 07/03/2025 - Cot.: R$ 5,7765 - USD 737.100,00
563 - 10/03/2025 - Cot.: R$ 5,8640 - USD 562.174,00
563 - 12/03/2025 - Cot.: R$ 5,8410 - USD 629.660,00</t>
  </si>
  <si>
    <t>PC 563_x000D_
CIF FAZENDA_x000D_
PAGAMENTO 30.11.2025 PTAX DIA ANTERIOR AO PAGAMENTO_x000D_
CARREGAMENTO IMEDIATO ( APOS ASSINATURA CONTRATO E PEDIDO )</t>
  </si>
  <si>
    <t>237 - BRA (C. CRED) - PEDRO</t>
  </si>
  <si>
    <t>341 - ITAU (BR - CC)</t>
  </si>
  <si>
    <t>673 - ORION TRADING S.A. - INV 250425 - MV ARAGONA</t>
  </si>
  <si>
    <t>673 - 14/05/2025 - Cot.: R$ 5,6154 - USD 742.500,00</t>
  </si>
  <si>
    <t>PC 673_x000D_
CIF FAZENDA RECANTO_x000D_
PAGAMENTO 30.10.2025 CAMBIO PRONTO_x000D_
CARREGAMENTO IMEDIATO (APOS ASSINATURA DE PEDIDO E CONTRATO).</t>
  </si>
  <si>
    <t>BORAX - TETRABORATO DISODICO PENTAHIDRATADO</t>
  </si>
  <si>
    <t>CIF FAZENDA_x000D_
PAGAMENTO 30.10.20205 PTAX DIA ANTERIOR AO PAGAMENTO _x000D_
CARREGAMENTO IMEDIATO APOS ASSINATURA DO PEDIDO E DO CONTRATO</t>
  </si>
  <si>
    <t>580 - CMOC BRASIL MINERACAO, INDUSTRIA E PARTICIPACOES LTDA - OV 40553
581 - CMOC BRASIL MINERACAO, INDUSTRIA E PARTICIPACOES LTDA - OV 40554</t>
  </si>
  <si>
    <t>580 - 06/12/2024 - Cot.: R$ 1,0000 - R$ 1.437.325,06
581 - 06/12/2024 - Cot.: R$ 1,0000 - R$ 1.437.327,46</t>
  </si>
  <si>
    <t>CIF FAZENDA_x000D_
PAGAMENTO 30.10.20205 PTAX DIA ANTERIOR AO PAGAMENTO_x000D_
CARREGAMENTO IMEDIATO APOS ASSINATURA DO PEDIDO E DO CONTRATO</t>
  </si>
  <si>
    <t>GERONIMO HENRIQUE DA SILVA</t>
  </si>
  <si>
    <t>(PR) 11</t>
  </si>
  <si>
    <t>(PR) 12</t>
  </si>
  <si>
    <t>580 - CMOC BRASIL MINERACAO, INDUSTRIA E PARTICIPACOES LTDA - OV 40553
581 - CMOC BRASIL MINERACAO, INDUSTRIA E PARTICIPACOES LTDA - OV 40554
582 - CMOC BRASIL MINERACAO, INDUSTRIA E PARTICIPACOES LTDA - OV 40555</t>
  </si>
  <si>
    <t>580 - 06/12/2024 - Cot.: R$ 1,0000 - R$ 1.437.325,06
581 - 06/12/2024 - Cot.: R$ 1,0000 - R$ 1.437.327,46
582 - 15/10/2024 - Cot.: R$ 1,0000 - R$ 14.613,61
582 - 06/12/2024 - Cot.: R$ 1,0000 - R$ 1.418.712,89</t>
  </si>
  <si>
    <t>FUNDO DE GARANTIA DO TEMPO DE SERVIÃ‡O</t>
  </si>
  <si>
    <t>727 - 01/08/2025 - Cot.: R$ 1,0000 - R$ 3.941.916,75</t>
  </si>
  <si>
    <t>CIF FAZENDA_x000D_
PAGAMENTO 30.10.20205 PTAX DIA ANTERIOR AO VENCIMENTO_x000D_
CARREGAMENTO IMEDIATO APOS ASSINATURA DO PEDIDO E DO CONTRATO</t>
  </si>
  <si>
    <t>700 - ENBEL S.A. - PI25/0174 - MV OTZIAS (ENB25/147) RUSSIA</t>
  </si>
  <si>
    <t>678 - BESTWIN TRADE (HK) LIMITED - P.INV 195/025 - MV SINCERITY DIVA - CHINA</t>
  </si>
  <si>
    <t>581 - CMOC BRASIL MINERACAO, INDUSTRIA E PARTICIPACOES LTDA - OV 40554
582 - CMOC BRASIL MINERACAO, INDUSTRIA E PARTICIPACOES LTDA - OV 40555</t>
  </si>
  <si>
    <t>581 - 06/12/2024 - Cot.: R$ 1,0000 - R$ 1.437.327,46
582 - 15/10/2024 - Cot.: R$ 1,0000 - R$ 14.613,61
582 - 06/12/2024 - Cot.: R$ 1,0000 - R$ 1.418.712,89</t>
  </si>
  <si>
    <t>PC 582_x000D_
CIF FAZENDA_x000D_
PAGAMENTO 30.11.2025 PTAX DIA ANTERIOR AO VENCIMENTO_x000D_
CARREGAMENTO IMEDIATO (APOS ASSINATURA CONTRATO E PEDIDO)</t>
  </si>
  <si>
    <t>727 - BESTWIN TRADE (HK) LIMITED - INV SCB2412-3426-B - MV TAI KNIGHTHOOD - CHINA</t>
  </si>
  <si>
    <t>PC 727_x000D_
DESMEMBRAMENTO DO PEDIDO 4217_x000D_
CIF ANAURILANDIA/MS RAIO 100KM _x000D_
PAGAMENTO 09.01.2026_x000D_
CARREGAMENTO JANEIRO 2026</t>
  </si>
  <si>
    <t>PC 727_x000D_
DESMEMBRAMENTO DO PEDIDO 4217_x000D_
CIF DEODAPOLIS /MS RAIO 100KM _x000D_
PAGAMENTO 09.01.2026_x000D_
CARREGAMENTO JANEIRO 2026</t>
  </si>
  <si>
    <t>PC 727_x000D_
PEDIDO INICIAL 5000TONS DISTRIBUIDAS 111TONS PARA PEDIDO 4351, 12TONS PARA PEDIDO 4352, 33TONS PARA PEDIDO 4353, 400TONS PARA PEDIDO 4354, 180TONS PARA PEDIDO 4355, 60TONS PARA PEDIDO 4356 , 114TONS PARA PEDIDO 4357_x000D_
CIF NAVIRAI  RAIO 100KM _x000D_
PAGAMENTO 09.01.2026_x000D_
CARREGAMENTO JANEIRO 2026</t>
  </si>
  <si>
    <t>720 - KEYTRADE AG - INV 1004853A - MV NAVIOS GEMINI - CHINA</t>
  </si>
  <si>
    <t>PC 720  ID *** _x000D_
CIF UNIDADE MARACAJU RAIO 100KM_x000D_
PAGAMENTO 09.01.2026_x000D_
Previsao de entrega de OUT 2025  a JAN 2026, COM ASSINATURA NO PEDIDO ( prazo maximo de carregamento 30 dias depois da LIBERACAO do carregamento, apos, sera cobrada a armazenagem de R$ 20,00/t )</t>
  </si>
  <si>
    <t>PC 720  ID 14161_x000D_
CIF UNIDADE MARACAJU RAIO 100KM_x000D_
PAGAMENTO 09.01.2026_x000D_
Previsao de entrega de OUT 2025  a JAN 2026, COM ASSINATURA NO PEDIDO ( prazo maximo de carregamento 30 dias depois da LIBERACAO do carregamento, apos, sera cobrada a armazenagem de R$ 20,00/t )</t>
  </si>
  <si>
    <t>720 - KEYTRADE AG - INV 1004853A - MV NAVIOS GEMINI - CHINA
727 - BESTWIN TRADE (HK) LIMITED - INV SCB2412-3426-B - MV TAI KNIGHTHOOD - CHINA</t>
  </si>
  <si>
    <t>PC 727 e PC 720_x000D_
DESMEMBRAMENTO DO PEDIDO 4217_x000D_
CIF NAVIRAI/MS RAIO 100KM _x000D_
PAGAMENTO 09.01.2026_x000D_
CARREGAMENTO JANEIRO 2026</t>
  </si>
  <si>
    <t>PC 720_x000D_
DESMEMBRAMENTO DO PEDIDO 4217_x000D_
CIF ANGELICA/MS RAIO 100KM _x000D_
PAGAMENTO 09.01.2026_x000D_
CARREGAMENTO JANEIRO 2026</t>
  </si>
  <si>
    <t>PC 720_x000D_
DESMEMBRAMENTO DO PEDIDO 4217_x000D_
CIF DEODAPOLIS /MS RAIO 100KM _x000D_
PAGAMENTO 09.01.2026_x000D_
CARREGAMENTO JANEIRO 2026</t>
  </si>
  <si>
    <t>PC 720_x000D_
DESMEMBRAMENTO DO PEDIDO 4217_x000D_
CIF NAVIRAI/MS RAIO 100KM _x000D_
PAGAMENTO 09.01.2026_x000D_
CARREGAMENTO JANEIRO 2026</t>
  </si>
  <si>
    <t>INSS/IRRF Retidos e Terceiros</t>
  </si>
  <si>
    <t>ENERGISA MATO GROSSO DO SUL - DISTRIBUIDORA DE ENERGIA S.A.</t>
  </si>
  <si>
    <t>BOL 11/2025</t>
  </si>
  <si>
    <t>BOL 12/2025</t>
  </si>
  <si>
    <t>PC 722_x000D_
DESMEMBRAMENTO DO PEDIDO 4216_x000D_
CIF FAZENDA_x000D_
PAGAMENTO 29.08.2025 CAMBIO PRONTO_x000D_
CARREGAMENTO IMEDIATO</t>
  </si>
  <si>
    <t>ERNESTO MARTELLI</t>
  </si>
  <si>
    <t>PC 722_x000D_
CIF FAZENDA ( CAMPO NOVO DO PARECIS-MT - FAZENDA LONDRINA - ROD BR 364, KM 890 + 40 km A DIREITA LINHA SANTA MARIA 10 a 12 KM DE CNP). CAMINHAO GRANELEIRO. ENTREGA SEGUNDA A SEXTA HORARIO COMERCIAL, SABADO ATE 10:00. EXCETO FERIADOS. CONTATO CESAR (65) 99682-9208._x000D_
PAGAMENTO 28.11.2025 PTAX DIA ANTERIOR AO VENCIMENTO_x000D_
CARREGAMENTO NOVEMBRO 2025 (APOS ASSINATURA DO PEDIDO E CONTRATO)</t>
  </si>
  <si>
    <t>PC 722_x000D_
CIF FAZENDA ( CAMPO NOVO DO PARECIS-MT - FAZENDA  HORIZONTE - CAMPO NOVO DO PARECIS + 15 KM SENTIDO BRASNORTE. CAMINHAO GRANELEIRO. ENTREGA SEGUNDA A SEXTA HORARIO COMERCIAL, SABADO ATE 10:00. EXCETO FERIADOS. CONTATO CESAR (65) 99682-9208._x000D_
PAGAMENTO 28.11 .2025 PTAX DIA ANTERIOR AO VENCIMENTO_x000D_
CARREGAMENTO NOVEMBRO 2025 (APOS ASSINATURA DO PEDIDO E CONTRATO)</t>
  </si>
  <si>
    <t>VITORIO HERKLOTZ E OUTROS</t>
  </si>
  <si>
    <t>PC 722_x000D_
CIF FAZENDA_x000D_
PAGAMENTO 28.11.2025 PTAX DIA ANTERIOR AO VENCIMENTO_x000D_
CARREGAMENTO NOVEMBRO 2025 (APOS ASSINATURA DO PEDIDO E CONTRATO)</t>
  </si>
  <si>
    <t>749 - 18/08/2025 - Cot.: R$ 5,3928 - USD 148.956,50</t>
  </si>
  <si>
    <t>CIF FAZENDA RODEIO_x000D_
PAGAMENTO 28.11.2025 ( USD 365,00 x 5,3928 = R$ 1.968,372/t  )_x000D_
CARREGAMENTO IMEDIATO, CAMINHAO CACAMBA (APOS ASSINATURA DO PEDIDO E CONTRATO)</t>
  </si>
  <si>
    <t>CIF FAZENDA ITAPOA_x000D_
PAGAMENTO 28.11.2025 ( USD 365,00 x 5,3928 = R$ 1.968,372/t  )_x000D_
CARREGAMENTO IMEDIATO, CAMINHAO CACAMBA (APOS ASSINATURA DO PEDIDO E CONTRATO)</t>
  </si>
  <si>
    <t xml:space="preserve">PED 4.233 - CAAP-COOPERATIVA ALIANCA DOS PRODUTORES DO PARECIS- Quantidade: 1.000,00
PED 4.243 - GUSTAVO VIGANO PICCOLI- Quantidade: 1.000,00
PED 4.247 - ITACIR JOSE PICININ E OUTRO- Quantidade: 1.500,00
PED 4.246 - LUIMAR LUIZ GEMI- Quantidade: 1.000,00
PED 3.955 - NUTRIVERDE IND. COM. IMP. E EXP. LTDA- Quantidade: 450,00
</t>
  </si>
  <si>
    <t>JoÃ£o Lucas Cosme Rondon</t>
  </si>
  <si>
    <t>Thamily B. Viegas de Pinnho</t>
  </si>
  <si>
    <t>X</t>
  </si>
  <si>
    <t>novafertil</t>
  </si>
  <si>
    <t>Vinicius Araujo de Oliveira</t>
  </si>
  <si>
    <t>Natalia Pereira Bento</t>
  </si>
  <si>
    <t xml:space="preserve">REFERENTE NOTA FICAL NÂº 202500001226259-CTR CONTFECV9 PROPOSTA: AANDRM/10 - PARCELE FACIL TOTVS EM 6 PARC - 1 X R$ 511,60 + 5X 250,00 R$ 1.761,60 - PROCESSAMENTO,ARMAZEN.,HOSPEDAGEM DE DADOS E CONGENERES. MODULO RH FOLHA DE PAGAMENTO.
</t>
  </si>
  <si>
    <t>Pedro Jose de Almeida Neto</t>
  </si>
  <si>
    <t xml:space="preserve">REFERENTE NOTA FICAL NÂº 202500001226258-CTR CONTFECV9 PROPOSTA: AANDRM/10 - PARCELE FACIL TOTVS EM 6 PARC - 1X R$ 940,08 E 5X R$ 583,33 TOTAL R$ 3.856,75 - CDU - LICENCIAMENTO OU CESSAO DE DIREITO DE USO DE PROG. - MODULO RH FOLHA DE PAGAMENTO.
</t>
  </si>
  <si>
    <t>FATURAMENTO (PR) ID: 1.442
PREVISAO DE PAGAMENTO DESESTIVA TERMINAL PC623 PC720 PC737 MV NAVIOS GEMINI</t>
  </si>
  <si>
    <t xml:space="preserve">DESPESA COM COMPRA DE NOTEBOOK PARA ESCRITORIO - PARCELADO EM 12X 13,19
</t>
  </si>
  <si>
    <t>Bruna Ysabela Santos Monteiro</t>
  </si>
  <si>
    <t>237 - BRA (C. CRED) - APOENA</t>
  </si>
  <si>
    <t xml:space="preserve">DESPESA COM COMPRA DE NOTEBOOK PARA ESCRITORIO - PARCELADO EM 12X 603,14
</t>
  </si>
  <si>
    <t>DEAJAN MONTANHA</t>
  </si>
  <si>
    <t>DESPESA  C/ BARRACAO</t>
  </si>
  <si>
    <t>SEGURANCA E VIGILANCIA ( BARRACAO )</t>
  </si>
  <si>
    <t>ANDERSON NOGUEIRA DE BRITO</t>
  </si>
  <si>
    <t>PRESTACAO CONSORCIO - N.Âº DA PROPOSTA 6.692.378 - GRUPO 1728 - COTA 484 - N.Âº MAXIMO DE COTAS DO 9.999 - 48X</t>
  </si>
  <si>
    <t>PRESTACAO CONSORCIO - N.Âº DA PROPOSTA 6.692.382 - GRUPO 1728 - COTA 4640 - N.Âº MAXIMO DE COTAS DO 9.999 - 48X</t>
  </si>
  <si>
    <t>PRESTACAO CONSORCIO - N.Âº DA PROPOSTA 6.219.031 - GRUPO 1683 - COTA 135 - N.Âº MAXIMO DE COTAS DO 9.999 - 48X</t>
  </si>
  <si>
    <t>(PR) DARF INSS/IRRF</t>
  </si>
  <si>
    <t>FATURAMENTO (PR) ID: 1.529
PREVISAO DE PAGAMENTO TRANSPORTE FLUVIAL PC678 MV SINCERITY DIVA</t>
  </si>
  <si>
    <t>Leticia Fernandes Brites</t>
  </si>
  <si>
    <t>FATURAMENTO BOL ID: 1.497_x000D_
DESPESAS ALUGUEL SALAS MATRIZ (01-02- 05 - 06 - 07)</t>
  </si>
  <si>
    <t>FATURAMENTO (PR) ID: 914
PLANO ODONTOLOGICO COLABORADORES - APOLICE N. 1043310</t>
  </si>
  <si>
    <t>FATURAMENTO (PR) ID: 1.596
SERVICO DE APOIO - NELSON MANOEL - ENGENHEIRO RESPONSAVEL MS E GO</t>
  </si>
  <si>
    <t>FATURAMENTO (PR) ID: 1.600
SERVICO DE APOIO ADMINISTRATIVO</t>
  </si>
  <si>
    <t>FATURAMENTO (PR) ID: 1.186
DESPESA COM SERVICO DE PILOTO</t>
  </si>
  <si>
    <t>FATURAMENTO (PR) ID: 1.509
PAGAMENTO REFERENTE TAXA DE CONDOMINIO DAS SALAS 01-02-05-06-07-R$ 3.471,36</t>
  </si>
  <si>
    <t>FATURAMENTO (PR) ID: 848
DESPESA COM ALUGUEL SALA 3 FILIAL MS</t>
  </si>
  <si>
    <t>FATURAMENTO (PR) ID: 843
DESPESA COM ALUGUEL SALA 02 FILIAL MS</t>
  </si>
  <si>
    <t>FATURAMENTO (PR) ID: 853
PAGAMENTO REFERENTE A ALUGUEL ESCRITORIO PARANAGUA - ALUGUEL SALA 2.500,00 - ALUGUEL VAGA GARAGEM 300,00 - IPTU SALA 30,63 - CONDIMINIO SALA 550,00 - CONDOMINIO VAGA GARAGEM 55,00 - IPTU VAGA GARAGEM 28,70</t>
  </si>
  <si>
    <t>FATURAMENTO (PR) ID: 890
DESPESA COM SISTEMA DATA BUILDER</t>
  </si>
  <si>
    <t>FATURAMENTO (PR) ID: 907
PLANO SAUDE COLABORADORES - APOLICE  8460841443</t>
  </si>
  <si>
    <t>FATURAMENTO (PR) ID: 943
DESPESA COM SERVICOS AEROPORTUARIOS - HANGARAGEM DE AERONAVE - AERONAVE PT-VNZ</t>
  </si>
  <si>
    <t>FATURAMENTO (PR) ID: 937
DESPESA COM SERVICOS AEROPORTUARIOS - HANGARAGEM DE AERONAVE - AERONAVE PH-SBH</t>
  </si>
  <si>
    <t>FATURAMENTO (PR) ID: 885
LOCACAO DE IMPRESSORA TERMICA - FILIAL PARANAGUA</t>
  </si>
  <si>
    <t>FATURAMENTO (PR) ID: 1.111
INTERNET ESCRITORIO MS</t>
  </si>
  <si>
    <t>FATURAMENTO (PR) ID: 1.584
FGTS COLABORADORES</t>
  </si>
  <si>
    <t>FATURAMENTO (PR) ID: 1.588
DARF INSS/IRRF</t>
  </si>
  <si>
    <t>CPR FINANCEIRA JUNTO AO BANCO ITAU PARA COMPRA DO MUSTANG - PREFIXO PR-SBH, EM 10 PARCELAS VL PRINC + JR EM DOLAR, VENC SEMESTRAL, INICIO 21/05/2025 - TERMINO 21/11/2029 - PARCELA 2/10</t>
  </si>
  <si>
    <t>FATURAMENTO (PR) ID: 919
DESPESA COM VALE ACADEMIA PARA OS COLABORADORES</t>
  </si>
  <si>
    <t>FATURAMENTO (PR) ID: 1.105
INTERNET ESCRITORIO PARANAGUA</t>
  </si>
  <si>
    <t>FATURAMENTO (PR) ID: 876
DESPESA COM HONORARIOS CONTABEIS - MATRIZ</t>
  </si>
  <si>
    <t>FATURAMENTO (PR) ID: 766
PRIMEIRA PARCELA DO DECIMO TERCEIRO SALARIO PAGAMENTO 28/11/25 PARA 11 COLABORADORES CONFORME PLOLITICAS IMPLEMENTADAS</t>
  </si>
  <si>
    <t>FATURAMENTO (PR) ID: 755
REEMBOLSO REF. DESPESA COM TELEFONE/INTERNET - COMP.  11/2025</t>
  </si>
  <si>
    <t>FATURAMENTO (PR) ID: 718</t>
  </si>
  <si>
    <t>FATURAMENTO (PR) ID: 751
DL 11-2025 - ORDENADOS E SALARIOS - COMP.  11/2025</t>
  </si>
  <si>
    <t>FATURAMENTO (PR) ID: 1.514
DESPESA COM ENERGIA BARRACAO</t>
  </si>
  <si>
    <t>FATURAMENTO BOL ID: 200
DESPESA COM SEGURO AERONAVE SENECA - PREFIXO PT-VNZ</t>
  </si>
  <si>
    <t>FATURAMENTO (PR) ID: 1.605
REFERENTE A PRESTACAO DE SERVICOS DE SEGURANCA DESARMADA BARRACAO</t>
  </si>
  <si>
    <t>FATURAMENTO (PR) ID: 898
PRESTACAO DE SERVICOS EM INFORMATICA</t>
  </si>
  <si>
    <t>FATURAMENTO (PR) ID: 1.593
ALGUEL REFRENTE A VAGA DE GARAGEM N 62 DO CENTRO EMPRESARIAL PAIAGUAS PARA A NOVAFERTIL</t>
  </si>
  <si>
    <t>FATURAMENTO (PR) ID: 1.471
PREVISAO DE PAGAMENTO DEMURRAGE PC725 MV TBN</t>
  </si>
  <si>
    <t>FATURAMENTO (PR) ID: 1.472
PREVISAO DE PAGAMENTO DEMURRAGE PC726 MV TBN</t>
  </si>
  <si>
    <t>FATURAMENTO BOL ID: 1.498_x000D_
DESPESAS ALUGUEL SALAS MATRIZ (01-02- 05 - 06 - 07)</t>
  </si>
  <si>
    <t>FATURAMENTO (PR) ID: 915
PLANO ODONTOLOGICO COLABORADORES - APOLICE N. 1043310</t>
  </si>
  <si>
    <t>FATURAMENTO (PR) ID: 1.601
SERVICO DE APOIO ADMINISTRATIVO</t>
  </si>
  <si>
    <t>FATURAMENTO (PR) ID: 1.510
PAGAMENTO REFERENTE TAXA DE CONDOMINIO DAS SALAS 01-02-05-06-07-R$ 3.471,36</t>
  </si>
  <si>
    <t>FATURAMENTO (PR) ID: 1.187
DESPESA COM SERVICO DE PILOTO</t>
  </si>
  <si>
    <t>FATURAMENTO (PR) ID: 1.597
SERVICO DE APOIO - NELSON MANOEL - ENGENHEIRO RESPONSAVEL MS E GO</t>
  </si>
  <si>
    <t>FATURAMENTO (PR) ID: 908
PLANO SAUDE COLABORADORES - APOLICE  8460841443</t>
  </si>
  <si>
    <t>FATURAMENTO (PR) ID: 844
DESPESA COM ALUGUEL SALA 02 FILIAL MS</t>
  </si>
  <si>
    <t>FATURAMENTO (PR) ID: 854
PAGAMENTO REFERENTE A ALUGUEL ESCRITORIO PARANAGUA - ALUGUEL SALA 2.500,00 - ALUGUEL VAGA GARAGEM 300,00 - IPTU SALA 30,63 - CONDIMINIO SALA 550,00 - CONDOMINIO VAGA GARAGEM 55,00 - IPTU VAGA GARAGEM 28,70</t>
  </si>
  <si>
    <t>FATURAMENTO (PR) ID: 849
DESPESA COM ALUGUEL SALA 3 FILIAL MS</t>
  </si>
  <si>
    <t>FATURAMENTO (PR) ID: 891
DESPESA COM SISTEMA DATA BUILDER</t>
  </si>
  <si>
    <t>FATURAMENTO (PR) ID: 944
DESPESA COM SERVICOS AEROPORTUARIOS - HANGARAGEM DE AERONAVE - AERONAVE PT-VNZ</t>
  </si>
  <si>
    <t>FATURAMENTO (PR) ID: 1.506
DESPESA COM ENERGIA DUAS SALAS FILAL MS</t>
  </si>
  <si>
    <t>FATURAMENTO (PR) ID: 938
DESPESA COM SERVICOS AEROPORTUARIOS - HANGARAGEM DE AERONAVE - AERONAVE PH-SBH</t>
  </si>
  <si>
    <t>FATURAMENTO (PR) ID: 1.470
PREVISAO DE PAGAMENTO DEMURRAGE PC724 MV TBN</t>
  </si>
  <si>
    <t>FATURAMENTO (PR) ID: 886
LOCACAO DE IMPRESSORA TERMICA - FILIAL PARANAGUA</t>
  </si>
  <si>
    <t>FATURAMENTO (PR) ID: 1.112
INTERNET ESCRITORIO MS</t>
  </si>
  <si>
    <t>FATURAMENTO (PR) ID: 767
SEGUNDA PARCELA DO DECIMO TERCEIRO SALARIO PAGAMENTO 19/11/25</t>
  </si>
  <si>
    <t>FATURAMENTO (PR) ID: 1.501
DESPESA COM ENERGIA FILIAL PARANAGUA</t>
  </si>
  <si>
    <t>FATURAMENTO (PR) ID: 1.589
DARF INSS/IRRF</t>
  </si>
  <si>
    <t>FATURAMENTO (PR) ID: 1.585
FGTS COLABORADORES</t>
  </si>
  <si>
    <t>FATURAMENTO (PR) ID: 1.624
ENERGIA MATRIZ</t>
  </si>
  <si>
    <t>FATURAMENTO (PR) ID: 920
DESPESA COM VALE ACADEMIA PARA OS COLABORADORES</t>
  </si>
  <si>
    <t>FATURAMENTO (PR) ID: 1.106
INTERNET ESCRITORIO PARANAGUA</t>
  </si>
  <si>
    <t>FATURAMENTO (PR) ID: 875
DESPESA COM HONORARIOS CONTABEIS - MATRIZ</t>
  </si>
  <si>
    <t>FATURAMENTO (PR) ID: 752
DL 12-2025 - ORDENADOS E SALARIOS - COMP.  12/2025</t>
  </si>
  <si>
    <t>FATURAMENTO (PR) ID: 719</t>
  </si>
  <si>
    <t>FATURAMENTO (PR) ID: 756
REEMBOLSO REF. DESPESA COM TELEFONE/INTERNET - COMP.  12/2025</t>
  </si>
  <si>
    <t>BOL  - DESPESAS ALUGUEL SALAS MT (01-02- 05 - 06 - 07) - COMP. 04/2025</t>
  </si>
  <si>
    <t>NFS- E  422746 - PLANO CONTROLE MENSAL SISTEMA DE NOTAS DE SERVICO / XML - COMP.: 01/2025</t>
  </si>
  <si>
    <t>BOL DESPESA COM INTERNET ESCRITORIO DE CUABA - CTR PROCESSO NÂº 53500.007646/2014-57</t>
  </si>
  <si>
    <t>FATURAMENTO (PR) ID: 856
PAGAMENTO REFERENTE A ALUGUEL ESCRITORIO PARANAGUA - ALUGUEL SALA 2.500,00 - ALUGUEL VAGA GARAGEM 300,00 - IPTU SALA 30,63 - CONDIMINIO SALA 550,00 - CONDOMINIO VAGA GARAGEM 55,00 - IPTU VAGA GARAGEM 28,70</t>
  </si>
  <si>
    <t>DESPESA COM HONORARIOS CONTABEIS FILIAL PARA</t>
  </si>
  <si>
    <t>NFS-E  - HON2025-01- HONORARIOS CONTABEIS - MS</t>
  </si>
  <si>
    <t>DESPESA DO SISTEMA DATA BUILDER</t>
  </si>
  <si>
    <t>DESPESA COM PROGRAMA DE ASSINATURA DE DOCUMENTOS</t>
  </si>
  <si>
    <t>DL SOCIOS -            /2025</t>
  </si>
  <si>
    <t>REEMBOLSO REF. DESPESA COM TELEFONE/INTERNET - COMP.    /2025</t>
  </si>
  <si>
    <t>FATURAMENTO BOL ID: 201_x000D_
DESPESA COM SEGURO AERONAVE SENECA - PREFIXO PT-VNZ</t>
  </si>
  <si>
    <t>FATURAMENTO (PR) ID: 857
PAGAMENTO REFERENTE A ALUGUEL ESCRITORIO PARANAGUA - ALUGUEL SALA 2.500,00 - ALUGUEL VAGA GARAGEM 300,00 - IPTU SALA 30,63 - CONDIMINIO SALA 550,00 - CONDOMINIO VAGA GARAGEM 55,00 - IPTU VAGA GARAGEM 28,70</t>
  </si>
  <si>
    <t>FATURAMENTO (PR) ID: 858
PAGAMENTO REFERENTE A ALUGUEL ESCRITORIO PARANAGUA - ALUGUEL SALA 2.500,00 - ALUGUEL VAGA GARAGEM 300,00 - IPTU SALA 30,63 - CONDIMINIO SALA 550,00 - CONDOMINIO VAGA GARAGEM 55,00 - IPTU VAGA GARAGEM 28,70</t>
  </si>
  <si>
    <t>PAGAMENTO REFERENTE A ALUGUEL ESCRITORIO PARANAGUA - ALUGUEL SALA 2.500,00 - ALUGUEL VAGA GARAGEM 300,00 - IPTU SALA 30,63 - CONDIMINIO SALA 550,00 - CONDOMINIO VAGA GARAGEM 55,00 - IPTU VAGA GARAGEM 28,70</t>
  </si>
  <si>
    <t>CPR FINANCEIRA JUNTO AO BANCO ITAU PARA COMPRA DO MUSTANG - PREFIXO PR-SBH, EM 10 PARCELAS VL PRINC + JR EM DOLAR, VENC SEMESTRAL, INICIO 21/05/2025 - TERMINO 21/11/2029 - PARCELA 3/10</t>
  </si>
  <si>
    <t>CPR FINANCEIRA JUNTO AO BANCO ITAU PARA COMPRA DO MUSTANG - PREFIXO PR-SBH, EM 10 PARCELAS VL PRINC + JR EM DOLAR, VENC SEMESTRAL, INICIO 21/05/2025 - TERMINO 21/11/2029 - PARCELA 4/10</t>
  </si>
  <si>
    <t>CPR FINANCEIRA JUNTO AO BANCO ITAU PARA COMPRA DO MUSTANG - PREFIXO PR-SBH, EM 10 PARCELAS VL PRINC + JR EM DOLAR, VENC SEMESTRAL, INICIO 21/05/2025 - TERMINO 21/11/2029 - PARCELA 5/10</t>
  </si>
  <si>
    <t>CPR FINANCEIRA JUNTO AO BANCO ITAU PARA COMPRA DO MUSTANG - PREFIXO PR-SBH, EM 10 PARCELAS VL PRINC + JR EM DOLAR, VENC SEMESTRAL, INICIO 21/05/2025 - TERMINO 21/11/2029 - PARCELA 6/10</t>
  </si>
  <si>
    <t>CPR FINANCEIRA JUNTO AO BANCO ITAU PARA COMPRA DO MUSTANG - PREFIXO PR-SBH, EM 10 PARCELAS VL PRINC + JR EM DOLAR, VENC SEMESTRAL, INICIO 21/05/2025 - TERMINO 21/11/2029 - PARCELA 7/10</t>
  </si>
  <si>
    <t>CPR FINANCEIRA JUNTO AO BANCO ITAU PARA COMPRA DO MUSTANG - PREFIXO PR-SBH, EM 10 PARCELAS VL PRINC + JR EM DOLAR, VENC SEMESTRAL, INICIO 21/05/2025 - TERMINO 21/11/2029 - PARCELA 8/10</t>
  </si>
  <si>
    <t>CPR FINANCEIRA JUNTO AO BANCO ITAU PARA COMPRA DO MUSTANG - PREFIXO PR-SBH, EM 10 PARCELAS VL PRINC + JR EM DOLAR, VENC SEMESTRAL, INICIO 21/05/2025 - TERMINO 21/11/2029 - PARCELA 9/10</t>
  </si>
  <si>
    <t>CPR FINANCEIRA JUNTO AO BANCO ITAU PARA COMPRA DO MUSTANG - PREFIXO PR-SBH, EM 10 PARCELAS VL PRINC + JR EM DOLAR, VENC SEMESTRAL, INICIO 21/05/2025 - TERMINO 21/11/2029 - PARCELA 10/10</t>
  </si>
  <si>
    <t>749 - CMOC BRASIL MINERACAO, INDUSTRIA E PARTICIPACOES LTDA - 44565</t>
  </si>
  <si>
    <t>720 - 19/08/2025 - Cot.: R$ 5,4765 - USD 660.000,00</t>
  </si>
  <si>
    <t>720 - 19/08/2025 - Cot.: R$ 5,4765 - USD 660.000,00
727 - 01/08/2025 - Cot.: R$ 1,0000 - R$ 3.941.916,75</t>
  </si>
  <si>
    <t>(PR) PC635/MV GOLDEN GLINT OP</t>
  </si>
  <si>
    <t>(PR) PC678/MV SINCERITY DIVA TRANSBORDO BARCAÃ‡A</t>
  </si>
  <si>
    <t>(PR) PC678/MV SINCERITY DIVA TRANSP FLUVIAL</t>
  </si>
  <si>
    <t>(PR) PC623-PC720-PC737/MV NAVIOS GEMINI OP</t>
  </si>
  <si>
    <t>(PR) PC678/MV SINCERITY DIVA DEMURRAGE</t>
  </si>
  <si>
    <t>712 - OCP FERTILIZANTES LTDA - 40002153</t>
  </si>
  <si>
    <t>712 - 30/06/2025 - Cot.: R$ 5,4759 - USD 705.000,00</t>
  </si>
  <si>
    <t>PC 712_x000D_
CIF FAZENDA_x000D_
PAGAMENTO ATE 30.01.2026 CAMBIO PRONTO_x000D_
CARREGAMENTO IMEDIATO (APOS ASSINATURA DO PEDIDO E CONTRATO)</t>
  </si>
  <si>
    <t>691 - AMS AMEROPA MARKETING AND SALES AG - INVSI0048781 - MV FRIENDSHIP DIVA - CHINA</t>
  </si>
  <si>
    <t>691 - 21/08/2025 - Cot.: R$ 5,4671 - USD 668.000,00</t>
  </si>
  <si>
    <t>Thais Eduarda dos Santos</t>
  </si>
  <si>
    <t>(PR) PC635/MV GOLDEN GLINT TRANSP FLUVIAL</t>
  </si>
  <si>
    <t>FATURAMENTO (PR) ID: 1.664
PREVISÃƒO DE PAGAMENTO TRANSPORTE FLUVIAL PC635 MV GOLDEN GLINT</t>
  </si>
  <si>
    <t>INDUSTRIAL E COMERCIAL ALMEIDA LTDA</t>
  </si>
  <si>
    <t>COPA E COZINHA</t>
  </si>
  <si>
    <t>FERTISTREAM DMCC</t>
  </si>
  <si>
    <t>734 - 25/08/2025 - Cot.: R$ 5,4036 - USD 134.475,00</t>
  </si>
  <si>
    <t>CIF FAZENDA DA PEDRA_x000D_
12 BAGS DE 1,25TON CADA_x000D_
PAGAMENTO 28.11.2025 (USD 1.225,00 x 5,4086 = R$ 6.625,535/t)_x000D_
CARREGAMENTO DEZEMBRO (APOS ASSINATURA DO PEDIDO E CONTRATO)</t>
  </si>
  <si>
    <t>CIF FAZENDA RODEIO_x000D_
44 BAGS DE 1,25TON CADA_x000D_
PAGAMENTO 28.11.2025 (USD 1.225,00 x 5,4086 = R$ 6.625,535/t)_x000D_
CARREGAMENTO DEZEMBRO (APOS ASSINATURA DO PEDIDO E CONTRATO)</t>
  </si>
  <si>
    <t>CIF FAZENDA PLUMA_x000D_
10 BAGS DE 1,25TON CADA_x000D_
PAGAMENTO 28.11.2025 (USD 1.225,00 x 5,4086 = R$ 6.625,535/t)_x000D_
CARREGAMENTO DEZEMBRO (APOS ASSINATURA DO PEDIDO E CONTRATO)</t>
  </si>
  <si>
    <t>CIF FAZENDA SAO JOAO_x000D_
28 BAGS DE 1,25TON CADA_x000D_
PAGAMENTO 28.11.2025 (USD 1.225,00 x 5,4086 = R$ 6.625,535/t)_x000D_
CARREGAMENTO DEZEMBRO (APOS ASSINATURA DO PEDIDO E CONTRATO)</t>
  </si>
  <si>
    <t>CIF FAZENDA FRARE II_x000D_
11 BAGS DE 1,25TON CADA_x000D_
PAGAMENTO 28.11.2025 (USD 1.225,00 x 5,4086 = R$ 6.625,535/t)_x000D_
CARREGAMENTO DEZEMBRO (APOS ASSINATURA DO PEDIDO E CONTRATO)</t>
  </si>
  <si>
    <t>SEMPRE VERDE FLORESTAS E AGRICULTURA LTDA</t>
  </si>
  <si>
    <t>FATURAMENTO (PR) ID: 1.722
PGTO REF. PRO LABORE</t>
  </si>
  <si>
    <t>FATURAMENTO (PR) ID: 1.718
PGTO REF. PRO LABORE</t>
  </si>
  <si>
    <t>FATURAMENTO (PR) ID: 1.726
PGTO REF. PRO LABORE</t>
  </si>
  <si>
    <t>FATURAMENTO (PR) ID: 1.719
PGTO REF. PRO LABORE</t>
  </si>
  <si>
    <t>FATURAMENTO (PR) ID: 1.723
PGTO REF. PRO LABORE</t>
  </si>
  <si>
    <t>FATURAMENTO (PR) ID: 1.727
PGTO REF. PRO LABORE</t>
  </si>
  <si>
    <t>HEXAGON TRADING AG</t>
  </si>
  <si>
    <t>700 - 08/05/2025 - Cot.: R$ 5,6725 - USD 88.750,00
700 - 13/05/2025 - Cot.: R$ 5,6330 - USD 88.750,00
700 - 30/06/2025 - Cot.: R$ 5,4330 - USD 710.000,00
700 - 22/07/2025 - Cot.: R$ 5,5299 - USD 603.500,00
700 - 29/08/2025 - Cot.: R$ 5,4253 - USD 284.000,00</t>
  </si>
  <si>
    <t>722 - ENBEL S.A. - INV25/0288 - MV LAKER - RÃšSSIA</t>
  </si>
  <si>
    <t>PC 700_x000D_
CIF FAZENDA_x000D_
PAGAMENTO 30.10.2025 ( Travado dia 01.09.2025  A 5,4510 X USD 495,00/T  =  R$ 2.698,245 )_x000D_
CARREGAMENTO IMEDIATO NA ATRACACAO DO NAVIO, COM PREVISAO DE CHEGADA 2? QUINZENA DE SETEMBRO  (APOS ASSINATURA DO PEDIDO E CONTRATO)</t>
  </si>
  <si>
    <t>678 - 04/08/2025 - Cot.: R$ 5,5092 - USD 768.000,00
678 - 01/09/2025 - Cot.: R$ 5,4269 - USD 147.000,00</t>
  </si>
  <si>
    <t>PC 678_x000D_
CIF FAZENDA_x000D_
PAGAMENTO 28.11.2025 ( Travado dia 01.09.2025 a 5,4559 x USD 307,00/T = R$ 1.674,9613 )_x000D_
CARREGAMENTO IMEDIATO NA ATRACACAO DO NAVIO, PREVISAO  SETEMBRO/OUTUBRO  (COM ASSINATURA PEDIDO E CONTRATO)</t>
  </si>
  <si>
    <t>725 - 01/09/2025 - Cot.: R$ 5,4402 - USD 90.900,00</t>
  </si>
  <si>
    <t>(PR) PC751/MV RI GUANG FENG DESESTIVA</t>
  </si>
  <si>
    <t>FATURAMENTO (PR) ID: 1.745
PREVISÃƒO DE PAGAMENTO DESESTIVA PC751 MV RI GUANG FENG</t>
  </si>
  <si>
    <t>PRATT AND WHITNEY CANADA CORP</t>
  </si>
  <si>
    <t>609 - BESTWIN TRADE (HK) LIMITED - INV SCB2412-3426-A - MV TAI KNIGHTHOOD - CHINA
691 - AMS AMEROPA MARKETING AND SALES AG - INVSI0048781 - MV FRIENDSHIP DIVA - CHINA</t>
  </si>
  <si>
    <t>609 - 01/08/2025 - Cot.: R$ 5,5445 - USD 863.500,00
691 - 21/08/2025 - Cot.: R$ 5,4671 - USD 668.000,00</t>
  </si>
  <si>
    <t>PC 691_x000D_
CIF FAZENDA_x000D_
PAGAMENTO 28.11.2025 CAMBIO PRONTO, FAVOR ENTRAR EM CONTATO PARA TRAVA ( LETICIA /FINANCEIRO (65) 99639-0497 )_x000D_
CARREGAMENTO NA ATRACACAO DO NAVIO PREVISTA PARA SETEMBRO, COM ASSINATURA DO PEDIDO  E CONTRATO ( CASO NAO SEJA AUTORIZADO O CARREGAMENTO NA ATRACACAO SERA ACRESCIDO USD 7,50/TON/QUINZENA DE ARMAZENAGEM)</t>
  </si>
  <si>
    <t>TELEFONE E INTERNET ( BARRACAO )</t>
  </si>
  <si>
    <t>C&amp;G SERVICOS DE CONTROLES E ASSESSORIA LTDA</t>
  </si>
  <si>
    <t>(PR) PC754/MV DEEP BLUE DESESTIVA</t>
  </si>
  <si>
    <t>FATURAMENTO (PR) ID: 1.742
PREVISAO DE PAGAMENTO DESESTIVA TERMINAL PC754 MV DEEP BLUE</t>
  </si>
  <si>
    <t>FATURAMENTO (PR) ID: 1.789
DESPESA COM ABASTECIMENTO AERONAVE PR-SBH</t>
  </si>
  <si>
    <t>FATURAMENTO (PR) ID: 1.779
TELEFONE FIXO MATRIZ</t>
  </si>
  <si>
    <t>FATURAMENTO (PR) ID: 1.783
COMPRA MERCADO ESCRITORIO MATRIZ</t>
  </si>
  <si>
    <t>FATURAMENTO (PR) ID: 1.787
CDU - LICENCIAMENTO OU CESSAO DE DIREITO DE USO DE PROGRAMAS</t>
  </si>
  <si>
    <t>FATURAMENTO (PR) ID: 1.766
PRESTACAO DE SERVICOS REFERENTE AO PLANEJAMENTO , REPORTE DE HORAS NA PLATAFORMA EAGLE GOLD (PWC) E CAMP (TEXTRON) DA AERONAVE: PR-SBH</t>
  </si>
  <si>
    <t>FATURAMENTO (PR) ID: 1.771
VIVO MATRIZ - R$ 848,74 DEBITO AUTOMATICO BRA</t>
  </si>
  <si>
    <t>FATURAMENTO (PR) ID: 1.790
DESPESA COM ABASTECIMENTO AERONAVE PR-SBH</t>
  </si>
  <si>
    <t>FATURAMENTO (PR) ID: 1.780
TELEFONE FIXO MATRIZ</t>
  </si>
  <si>
    <t>FATURAMENTO (PR) ID: 1.784
COMPRA MERCADO ESCRITORIO MATRIZ</t>
  </si>
  <si>
    <t>FATURAMENTO (PR) ID: 1.788
CDU - LICENCIAMENTO OU CESSAO DE DIREITO DE USO DE PROGRAMAS</t>
  </si>
  <si>
    <t>FATURAMENTO (PR) ID: 1.767
PRESTACAO DE SERVICOS REFERENTE AO PLANEJAMENTO , REPORTE DE HORAS NA PLATAFORMA EAGLE GOLD (PWC) E CAMP (TEXTRON) DA AERONAVE: PR-SBH</t>
  </si>
  <si>
    <t>FATURAMENTO (PR) ID: 1.772
VIVO MATRIZ - R$ 848,74 DEBITO AUTOMATICO BRA</t>
  </si>
  <si>
    <t>FATURAMENTO (PR) ID: 1.791
DESPESA COM ABASTECIMENTO AERONAVE PR-SBH</t>
  </si>
  <si>
    <t>SANTA MARIA DO BURITI EMPREENDIMENTOS IMOBILIARIOS E AGROPECUARIA LTDA</t>
  </si>
  <si>
    <t>761 - INTERFERTIL FERTILIZANTES LTDA - 9358</t>
  </si>
  <si>
    <t>CIF PARAISO DAS AGUAS/MS _x000D_
PAGAMENTO 30.09.2025 R$: 50.616,00 / 30.10.2025 R$: 50.616,00 E  28.11.2025 R$: 50.616,00_x000D_
CARREGAMENTO IMEDIATO (APOS ASSINATURA DO PEDIDO E CONTRATO)</t>
  </si>
  <si>
    <t>BANCO BRA - APLIC CDB 100%</t>
  </si>
  <si>
    <t>(PR) PC623/MV NAVIOS GEMINI DEMURRAGE</t>
  </si>
  <si>
    <t>FATURAMENTO (PR) ID: 1.460
PREVISAO DE PAGAMENTO DEMURRAGE PC623 MV NAVIOS GEMINI</t>
  </si>
  <si>
    <t>(PR) PC737/MV NAVIOS GEMINI DEMURRAGE</t>
  </si>
  <si>
    <t>FATURAMENTO (PR) ID: 1.817
PREVISÃƒO DE PAGAMENTO DEMURRAGE PC737 MV NAVIOS GEMINI</t>
  </si>
  <si>
    <t>(PR) PC720/MV NAVIOS GEMINI DEMURRAGE</t>
  </si>
  <si>
    <t>FATURAMENTO (PR) ID: 1.816
PREVISÃƒO DE PAGAMENTO DEMURRAGE PC720 MV NAVIOS GEMINI</t>
  </si>
  <si>
    <t>PC 748_x000D_
PEDIDO MAE, SERA DESMEMBRADO POSTERIORMENTE_x000D_
CIF FAZENDA (REGIAO DE SORRISO/MT) _x000D_
PAGAMENTO 28.11.2025 CAMBIO PRONTO_x000D_
CARREGAMENTO DEZEMBRO, APOS PAGAMENTO</t>
  </si>
  <si>
    <t>WEST MAQ LTDA</t>
  </si>
  <si>
    <t>1587/001</t>
  </si>
  <si>
    <t>MAQUINAS E EQUIPAMENTOS</t>
  </si>
  <si>
    <t xml:space="preserve">COMPRA DE EMPILHADEIRA P/ NOVATEX
</t>
  </si>
  <si>
    <t>(PR) PC731/MV MIDJUR DEMURRAGE</t>
  </si>
  <si>
    <t>FATURAMENTO (PR) ID: 1.462
PREVISAO DE PAGAMENTO DEMURRAGE PC731 MV MIDJUR</t>
  </si>
  <si>
    <t>(PR) PC751/MV RI GUANG FENG DEMURRAGE</t>
  </si>
  <si>
    <t>FATURAMENTO (PR) ID: 1.819
PREVISÃƒO DE PAGAMENTO DEMURRAGE PC751 MV RI GUANG FENG</t>
  </si>
  <si>
    <t>ALLIED HARVEST (ASIA) COMPANY LIMITED</t>
  </si>
  <si>
    <t>FOSFATO MONOAMONICO (MAP 12.61)</t>
  </si>
  <si>
    <t>04-14-08</t>
  </si>
  <si>
    <t>04-30-10</t>
  </si>
  <si>
    <t>UREIA FERTILIZANTE MINERAL SIMPLES</t>
  </si>
  <si>
    <t>LINEAGRO PRODUTOS AGROPECUARIOS SA</t>
  </si>
  <si>
    <t>PEDIDO DE COMPRA: 005951_x000D_
SACARIA 50KGS_x000D_
CIF LOJA AGROLINE - Campo Grande/MS  (RUA 14 DE JULHO, 575, VILA GLORIA - CAMPO GRANDE - MS - 79004-390)_x000D_
PAGAMENTO 08.12.2025_x000D_
CARREGAMENTO IMEDIATO (COM ASSINATURA PEDIDO E CONTRATO)</t>
  </si>
  <si>
    <t>LN COMERCIO DE ELETRONICOS LTDA CPA 19</t>
  </si>
  <si>
    <t>665 - AMS AMEROPA MARKETING AND SALES AG - INVSI0049358 - MV YAN DANG HAI - CHINA</t>
  </si>
  <si>
    <t>665 - 05/09/2025 - Cot.: R$ 5,3954 - USD 814.500,00</t>
  </si>
  <si>
    <t>636 - FERTIBALBOA PTE.LTD - INV 20250429AS-1 - MV PAN CERES - CHINA</t>
  </si>
  <si>
    <t>636 - 16/06/2025 - Cot.: R$ 5,5067 - USD 510.000,00</t>
  </si>
  <si>
    <t>PC 636_x000D_
DESMEMBRAMENTO DO PEDIDO 3955 DEVIDO ALTERACAO NA MODALIDADE FRETE PARA CIF COM CRESCIMO DE R$420,00/T , VALOR EM ABERTO NO FINANCEIRO_x000D_
CIF NUTRIVERDE MT_x000D_
PAGAMENTO 01.09.2025 VALOR  DO PRODUTO FOB ( USD 167,00/T + USD 70,00,00/T X  5,4319 )_x000D_
CARREGAMENTO IMEDIATO</t>
  </si>
  <si>
    <t>734 - CONTINENTAL TRADING RESOURCES S.A - INV 2025-5261 - MV GSL ARCADIA (MAERSK SEQUOIA) - GUATEMALA</t>
  </si>
  <si>
    <t>BANCO ITAU - APLIC COMPROMISSADA 95%</t>
  </si>
  <si>
    <t xml:space="preserve">PED 4.536 - COOPERATIVA AGROINDUSTRIAL DOS PRODUTORES RURAIS DO SUDOESTE GOIANO- Quantidade: 2.000,00
PED 4.537 - COOPERATIVA AGROINDUSTRIAL DOS PRODUTORES RURAIS DO SUDOESTE GOIANO- Quantidade: 2.000,00
</t>
  </si>
  <si>
    <t>776 - 11/09/2025 - Cot.: R$ 5,3772 - USD 698.000,00</t>
  </si>
  <si>
    <t>PC 776_x000D_
FOB SAO FRANCISCO DO SUL SC (SERA ALTERADO PARA CIF NA VESPERA DO EMBARQUE)_x000D_
PAGAMENTO  30.10.2025 CAMBIO PRONTO_x000D_
CARREGAMENTO NO COSTADO DO NAVIO, PREVISAO PARA NOVEMBRO/INICIO DE DEZEMBRO</t>
  </si>
  <si>
    <t>PC 691_x000D_
CIF NUTRIVERDE MT_x000D_
ESTE PEDIDO CANCELA E SUBSTITUI 624,90TONS DO PEDIDO 4514 DEVIDO ALTERACAO NO VALOR DO FRETE DE R$400,00/T PARA R$ 420,00/T_x000D_
CARREGAMENTO IMEDIATO</t>
  </si>
  <si>
    <t>771 - INTERFERTIL FERTILIZANTES LTDA - 9392</t>
  </si>
  <si>
    <t>773 - INTERFERTIL FERTILIZANTES LTDA - 9390</t>
  </si>
  <si>
    <t>772 - INTERFERTIL FERTILIZANTES LTDA - 9389</t>
  </si>
  <si>
    <t>774 - INTERFERTIL FERTILIZANTES LTDA - 9391</t>
  </si>
  <si>
    <t>(PR) PC727/MV TAI KNIGHTHOOD DEMURRAGE</t>
  </si>
  <si>
    <t>FATURAMENTO (PR) ID: 1.871
PREVISÃƒO DE PAGAMENTO DEMURRAGE PC727 MV TAI KNIGHTHOOD</t>
  </si>
  <si>
    <t>FATURAMENTO (PR) ID: 1.890
PAGAMENTO REFERENTE A DEMURRAGE DO PC776</t>
  </si>
  <si>
    <t>FATURAMENTO (PR) ID: 1.889
PAGAMENTO REFERENTE A DEMURRAGE DO PC778</t>
  </si>
  <si>
    <t>CIF FAZENDA_x000D_
PAGAMENTO 03.10.2025 PTAX DIA ANTERIOR AO VENCIMENTO_x000D_
CARREGAMENTO IMEDIATO (APOS ASSINATURA DO PEDIDO E CONTRATO)</t>
  </si>
  <si>
    <t>PR1627</t>
  </si>
  <si>
    <t>FOB SFS_x000D_
PAGAMENTO 30.10.2025_x000D_
CARREGAMENTO IMEDIATO</t>
  </si>
  <si>
    <t>PR1626</t>
  </si>
  <si>
    <t>780 - OUROFERTIL NORDESTE LTDA - PR1626</t>
  </si>
  <si>
    <t>722 - 29/08/2025 - Cot.: R$ 5,4208 - USD 194.594,40
722 - 11/09/2025 - Cot.: R$ 5,3860 - USD 144.000,00
722 - 15/09/2025 - Cot.: R$ 5,3142 - USD 381.405,60</t>
  </si>
  <si>
    <t xml:space="preserve">PED 4.549 - LINEAGRO PRODUTOS AGROPECUARIOS SA- Quantidade: 74,00
</t>
  </si>
  <si>
    <t>779 - OUROFERTIL NORDESTE LTDA - PR1627</t>
  </si>
  <si>
    <t>PEDIDO DE COMPRA 003951/2025_x000D_
CIF LOJA AGROLINE - Pontes e Lacerda/MT  (Av. Tancredo Neves, 925 - Jardim Marilia, Pontes e Lacerda - MT, 78250-000)_x000D_
PAGAMENTO 15.12.2025 _x000D_
CARREGAMENTO IMEDIATO (APOS ASSINATURA DE PEDIDO E CONTRATO)</t>
  </si>
  <si>
    <t>PC 691_x000D_
CIF NUTRIVERDE MT_x000D_
DESMEMBRAMENTO DO PEDIDO 3955 DEVIDO ALTERACAO NA MODALIDADE FRETE PARA CIF COM ACRESCIMO DE R$400,00/T, VALOR EM ABERTO NO FINANCEIRO_x000D_
PAGAMENTO 01.09.2025 VALOR  DO PRODUTO FOB ( USD 167,00/T + USD 70,00,00/T X  5,4319 )_x000D_
CARREGAMENTO IMEDIATO</t>
  </si>
  <si>
    <t>CIF MIRANDA/MS_x000D_
PAGAMENTO EM 15/10: R$ 41.563,33 / 17/11: R$ 41.563,33 E 15/12: R$ 41.563,34_x000D_
CARREGAMENTO IMEDIATO (APOS ASSINATURA DE PEDIDO E CONTRATO)</t>
  </si>
  <si>
    <t>FERTISERVICE SERVICOS LOGISTICOS LTDA</t>
  </si>
  <si>
    <t>EVENTO INTERNO</t>
  </si>
  <si>
    <t>J P MARTINS AVIACAO LTDA</t>
  </si>
  <si>
    <t>PECAS (PT-VNZ)</t>
  </si>
  <si>
    <t>EPM TELECOMUNICACOES LTDA</t>
  </si>
  <si>
    <t>CONTROL QUALITY INSPECOES,ANALISES E SERVICOS LTDA</t>
  </si>
  <si>
    <t>29962/002</t>
  </si>
  <si>
    <t>FATURAMENTO (PR) ID: 1.920
INTERNET ESCRITORIO MATIZ</t>
  </si>
  <si>
    <t>FATURAMENTO (PR) ID: 1.921
INTERNET ESCRITORIO MATIZ</t>
  </si>
  <si>
    <t>EMPILHADEIRA NOVATEX</t>
  </si>
  <si>
    <t>EMPILHADEIRA NOVATEX / VERIFICAR COMO FICARÁ RECEBIMENTO DESTE VALOR</t>
  </si>
  <si>
    <t>781 - OUROFERTIL NORDESTE LTDA - PR1633</t>
  </si>
  <si>
    <t>PEDIDO DE COMPRA 003935_x000D_
CIF LOJA AGROLINE - CACERES /MT_x000D_
PAGAMENTO 17.12.2025_x000D_
CARREGAMENTO IMEDIATO (APOS ASSINATURA DE PEDIDO E CONTRATO)</t>
  </si>
  <si>
    <t>PEDIDO DE COMPRA 003956_x000D_
CIF LOJA AGROLINE - VILA RICA /MT_x000D_
PAGAMENTO 17.12.2025_x000D_
CARREGAMENTO IMEDIATO (APOS ASSINATURA DE PEDIDO E CONTRATO)</t>
  </si>
  <si>
    <t>PECAS AERONAVE PT-VNZ</t>
  </si>
  <si>
    <t>PR1633</t>
  </si>
  <si>
    <t xml:space="preserve">PED 4.559 - LINEAGRO PRODUTOS AGROPECUARIOS SA- Quantidade: 37,00
PED 4.560 - LINEAGRO PRODUTOS AGROPECUARIOS SA- Quantidade: 37,00
</t>
  </si>
  <si>
    <t>FOB SFS SACARIA 50 KGS_x000D_
PAGAMENTO 30.10.2025_x000D_
CARREGAMENTO IMEDIATO</t>
  </si>
  <si>
    <t>750 - ENBEL S.A. - INV25/0360 - MV LMZ EUROPA - TURCOMENISTÃƒO</t>
  </si>
  <si>
    <t>FOSFATO MONOAMONICO (MAP 11-52)</t>
  </si>
  <si>
    <t>783 - INTERFERTIL FERTILIZANTES LTDA - 9423</t>
  </si>
  <si>
    <t>ORDEM DE COMPRA  003937_x000D_
CIF LOJA AGROLINE - Confresa/MT _x000D_
PGTO: 18/12/2025 _x000D_
CARREGAMENTO IMEDIATO (APOS ASSINATURA DE PEDIDO E CONTRATO)</t>
  </si>
  <si>
    <t>784 - INTERFERTIL FERTILIZANTES LTDA - 9424</t>
  </si>
  <si>
    <t>785 - INTERFERTIL FERTILIZANTES LTDA - 9425</t>
  </si>
  <si>
    <t>ORDEM DE COMPRA 003937_x000D_
CIF LOJA AGROLINE - Confresa/MT_x000D_
PGTO: 18/12/2025_x000D_
CARREGAMENTO IMEDIATO (APOS ASSINATURA DE PEDIDO E CONTRATO)</t>
  </si>
  <si>
    <t>ANIMA PRESTADORA DE SERVICOS POSTAIS LTDA ME</t>
  </si>
  <si>
    <t>(PR) PC754/MV DEEP BLUE DEMURRAGE</t>
  </si>
  <si>
    <t>FATURAMENTO (PR) ID: 1.820
PREVISÃƒO DE PAGAMENTO DEMURRAGE PC754 MV DEEP BLUE</t>
  </si>
  <si>
    <t xml:space="preserve">PED 4.509 - GUSTAVO VIGANO PICCOLI- Quantidade: 4.000,00
PED 4.065 - NUTRIVERDE IND. COM. IMP. E EXP. LTDA- Quantidade: 300,00
</t>
  </si>
  <si>
    <t>NF74059</t>
  </si>
  <si>
    <t>NF5868556</t>
  </si>
  <si>
    <t>NF560</t>
  </si>
  <si>
    <t>NF24220</t>
  </si>
  <si>
    <t>NF359600</t>
  </si>
  <si>
    <t>SUPERMERCADO SCS LTDA</t>
  </si>
  <si>
    <t>NF6562</t>
  </si>
  <si>
    <t>59611/001</t>
  </si>
  <si>
    <t>26707/001</t>
  </si>
  <si>
    <t>237 - BRA (C. CRED) - GERONIMO</t>
  </si>
  <si>
    <t>MONTANA INDUSTRIA E COMERCIO DE SUPLEMENTOS MINERAIS E RACOES LTDA</t>
  </si>
  <si>
    <t>786 - OUROFERTIL NORDESTE LTDA - PR1642</t>
  </si>
  <si>
    <t>CIF CAMPO NOVO DO PARECIS/MT_x000D_
PAGAMENTO ATE 30.10.2025 ( VALOR UNITARIO FOB R$ 2.921,00/T + FRETE R$ 430,00/T = R$ 3.351,00/T )_x000D_
CARREGAMENTO 30.09.2025 (APOS ASSINATURA DO PEDIDO E CONTRATO)</t>
  </si>
  <si>
    <t>PC 750_x000D_
CIF FAZENDA_x000D_
PAGAMENTO 30.10.2025 ( Travado dia 24.09.2025 a 5,3144 x USD 495,00/t = R$ 2.630,628/T  )_x000D_
CARREGAMENTO IMEDIATO NA ATRACACAO DO NAVIO, COM PREVISAO DE CHEGADA 1? QUINZENA DE OUTUBRO  (APOS ASSINATURA DO PEDIDO E CONTRATO)</t>
  </si>
  <si>
    <t>CASA PAULO</t>
  </si>
  <si>
    <t>NF2</t>
  </si>
  <si>
    <t>NF16907</t>
  </si>
  <si>
    <t>RECIBO 13293</t>
  </si>
  <si>
    <t>PR1642</t>
  </si>
  <si>
    <t xml:space="preserve">PED 4.581 - MARLON FEDRIZZI- Quantidade: 48,00
</t>
  </si>
  <si>
    <t>FOB SFS_x000D_
PAGAMENTO ATE 30.10.2025_x000D_
CARREGAMENTO 30.09.2025</t>
  </si>
  <si>
    <t xml:space="preserve">PED 4.548 - MONTANA INDUSTRIA E COMERCIO DE SUPLEMENTOS MINERAIS E RACOES LTDA- Quantidade: 37,00
</t>
  </si>
  <si>
    <t>750 - 24/09/2025 - Cot.: R$ 5,3059 - USD 360.000,00</t>
  </si>
  <si>
    <t>PC 700_x000D_
 ID 15195_x000D_
CIF NAVIRAI/MS RAIO 100KM _x000D_
PAGAMENTO 30.10.2025_x000D_
CARREGAMENTO IMEDIATO (APOS ASSINATURA DO PEDIDO E CONTRATO)</t>
  </si>
  <si>
    <t>PC 700_x000D_
 ID 15215_x000D_
CIF NAVIRAI/MS RAIO 100KM _x000D_
PAGAMENTO 30.10.2025_x000D_
CARREGAMENTO IMEDIATO (APOS ASSINATURA DO PEDIDO E CONTRATO)</t>
  </si>
  <si>
    <t>PC 700_x000D_
 ID 15213_x000D_
CIF NOVA ANDRADINA MS  RAIO 100KM _x000D_
PAGAMENTO 30.10.2025_x000D_
CARREGAMENTO IMEDIATO (APOS ASSINATURA DO PEDIDO E CONTRATO)</t>
  </si>
  <si>
    <t>CONFEITARIA R V OLIVEIRA LTDA</t>
  </si>
  <si>
    <t>3437/001</t>
  </si>
  <si>
    <t>NF27102</t>
  </si>
  <si>
    <t>LANCHES E REFEICOES (PT-VNZ)</t>
  </si>
  <si>
    <t>REBOUCAS CONSTRUCAO E ACABAMENTO LTDA</t>
  </si>
  <si>
    <t>NF142152</t>
  </si>
  <si>
    <t>MANUNTENCAO E CONSTRUCAO</t>
  </si>
  <si>
    <t>(PR) PC788/MV TBN DEMURRAGE</t>
  </si>
  <si>
    <t>FATURAMENTO (PR) ID: 1.980
PREVISÃƒO DE PAGAMENTO REFERENTE A DEMURRAGE DO PC788 MV TBN</t>
  </si>
  <si>
    <t>SIVIERO E CIA LTDA</t>
  </si>
  <si>
    <t>790 - INTERFERTIL FERTILIZANTES LTDA - 9448</t>
  </si>
  <si>
    <t>CIF BELA VISTA MS_x000D_
PAGAMENTO 30.10.2025_x000D_
CARREGAMENTO IMEDIATO (APOS ASSINATURA DO PEDIDO E CONTRATO)</t>
  </si>
  <si>
    <t>789 - INTERFERTIL FERTILIZANTES LTDA - 9447</t>
  </si>
  <si>
    <t>INV - MV TBN - TURCOMENISTAO</t>
  </si>
  <si>
    <t>ZENAIDE BAR E RESTAURANTE LTDA</t>
  </si>
  <si>
    <t>NF34</t>
  </si>
  <si>
    <t>E.A. COSTA - RESTAURANTE</t>
  </si>
  <si>
    <t>RECIBO 05891</t>
  </si>
  <si>
    <t>RECIBO PE020869436BR</t>
  </si>
  <si>
    <t>(PR) PC792/MV TBN DEMURRAGE</t>
  </si>
  <si>
    <t>FATURAMENTO (PR) ID: 2.022
PREVISÃƒO DE CUSTO DEMURRAGE DO PC792 MV TBN</t>
  </si>
  <si>
    <t>(PR) PC793/MV TBN DEMURRAGE</t>
  </si>
  <si>
    <t>FATURAMENTO (PR) ID: 2.023
PREVISÃƒO DE CUSTO DEMURRAGE DO PC793 MV TBN</t>
  </si>
  <si>
    <t>03/01/2025</t>
  </si>
  <si>
    <t>06/01/2025</t>
  </si>
  <si>
    <t>07/01/2025</t>
  </si>
  <si>
    <t>08/01/2025</t>
  </si>
  <si>
    <t>13/01/2025</t>
  </si>
  <si>
    <t>14/01/2025</t>
  </si>
  <si>
    <t>15/01/2025</t>
  </si>
  <si>
    <t>Coluna1</t>
  </si>
  <si>
    <t>21/01/2025</t>
  </si>
  <si>
    <t>22/01/2025</t>
  </si>
  <si>
    <t>23/01/2025</t>
  </si>
  <si>
    <t>31/01/2025</t>
  </si>
  <si>
    <t>03/02/2025</t>
  </si>
  <si>
    <t>06/02/2025</t>
  </si>
  <si>
    <t>07/02/2025</t>
  </si>
  <si>
    <t>11/02/2025</t>
  </si>
  <si>
    <t>13/02/2025</t>
  </si>
  <si>
    <t>14/02/2025</t>
  </si>
  <si>
    <t>17/02/2025</t>
  </si>
  <si>
    <t>21/02/2025</t>
  </si>
  <si>
    <t>24/02/2025</t>
  </si>
  <si>
    <t>03/03/2025</t>
  </si>
  <si>
    <t>06/03/2025</t>
  </si>
  <si>
    <t>11/03/2025</t>
  </si>
  <si>
    <t>12/03/2025</t>
  </si>
  <si>
    <t>14/03/2025</t>
  </si>
  <si>
    <t>17/03/2025</t>
  </si>
  <si>
    <t>19/03/2025</t>
  </si>
  <si>
    <t>21/03/2025</t>
  </si>
  <si>
    <t>25/03/2025</t>
  </si>
  <si>
    <t>26/03/2025</t>
  </si>
  <si>
    <t>Coluna2</t>
  </si>
  <si>
    <t>27/03/2025</t>
  </si>
  <si>
    <t>31/03/2025</t>
  </si>
  <si>
    <t>Coluna3</t>
  </si>
  <si>
    <t>01/04/2025</t>
  </si>
  <si>
    <t>02/04/2025</t>
  </si>
  <si>
    <t>03/04/2025</t>
  </si>
  <si>
    <t>04/04/2025</t>
  </si>
  <si>
    <t>Coluna4</t>
  </si>
  <si>
    <t>07/04/2025</t>
  </si>
  <si>
    <t>Coluna5</t>
  </si>
  <si>
    <t>Coluna6</t>
  </si>
  <si>
    <t>09/04/2025</t>
  </si>
  <si>
    <t>Coluna7</t>
  </si>
  <si>
    <t>10/04/2025</t>
  </si>
  <si>
    <t>11/04/2025</t>
  </si>
  <si>
    <t>Coluna8</t>
  </si>
  <si>
    <t>14/04/2025</t>
  </si>
  <si>
    <t>Coluna9</t>
  </si>
  <si>
    <t>Coluna10</t>
  </si>
  <si>
    <t>15/04/2025</t>
  </si>
  <si>
    <t>16/04/2025</t>
  </si>
  <si>
    <t>Coluna11</t>
  </si>
  <si>
    <t>17/04/2025</t>
  </si>
  <si>
    <t>22/04/2025</t>
  </si>
  <si>
    <t>Coluna12</t>
  </si>
  <si>
    <t>23/04/2025</t>
  </si>
  <si>
    <t>Coluna13</t>
  </si>
  <si>
    <t>Coluna14</t>
  </si>
  <si>
    <t>24/04/2025</t>
  </si>
  <si>
    <t>Coluna15</t>
  </si>
  <si>
    <t>25/04/2025</t>
  </si>
  <si>
    <t>Coluna16</t>
  </si>
  <si>
    <t>Coluna17</t>
  </si>
  <si>
    <t>28/04/2025</t>
  </si>
  <si>
    <t>29/04/2025</t>
  </si>
  <si>
    <t>02/05/2025</t>
  </si>
  <si>
    <t>04/05/2025</t>
  </si>
  <si>
    <t>05/05/2025</t>
  </si>
  <si>
    <t>06/05/2025</t>
  </si>
  <si>
    <t>Coluna18</t>
  </si>
  <si>
    <t>07/05/2025</t>
  </si>
  <si>
    <t>Coluna19</t>
  </si>
  <si>
    <t>08/05/2025</t>
  </si>
  <si>
    <t>Coluna20</t>
  </si>
  <si>
    <t>09/05/2025</t>
  </si>
  <si>
    <t>Coluna21</t>
  </si>
  <si>
    <t>12/05/2025</t>
  </si>
  <si>
    <t>Coluna22</t>
  </si>
  <si>
    <t>13/05/2025</t>
  </si>
  <si>
    <t>14/05/2025</t>
  </si>
  <si>
    <t>Coluna23</t>
  </si>
  <si>
    <t>Coluna24</t>
  </si>
  <si>
    <t>15/05/2025</t>
  </si>
  <si>
    <t>16/05/2025</t>
  </si>
  <si>
    <t>Coluna25</t>
  </si>
  <si>
    <t>19/05/2025</t>
  </si>
  <si>
    <t>20/05/2025</t>
  </si>
  <si>
    <t>Coluna26</t>
  </si>
  <si>
    <t>21/05/2025</t>
  </si>
  <si>
    <t>22/05/2025</t>
  </si>
  <si>
    <t>Coluna27</t>
  </si>
  <si>
    <t>23/05/2025</t>
  </si>
  <si>
    <t>Coluna28</t>
  </si>
  <si>
    <t>26/05/2025</t>
  </si>
  <si>
    <t>Coluna29</t>
  </si>
  <si>
    <t>27/05/2025</t>
  </si>
  <si>
    <t>Coluna30</t>
  </si>
  <si>
    <t>28/05/2025</t>
  </si>
  <si>
    <t>Coluna31</t>
  </si>
  <si>
    <t>29/05/2025</t>
  </si>
  <si>
    <t>30/05/2025</t>
  </si>
  <si>
    <t>02/06/2025</t>
  </si>
  <si>
    <t>03/06/2025</t>
  </si>
  <si>
    <t>04/06/2025</t>
  </si>
  <si>
    <t>Coluna32</t>
  </si>
  <si>
    <t>05/06/2025</t>
  </si>
  <si>
    <t>Coluna33</t>
  </si>
  <si>
    <t>06/06/2025</t>
  </si>
  <si>
    <t>09/06/2025</t>
  </si>
  <si>
    <t>10/06/2025</t>
  </si>
  <si>
    <t>11/06/2025</t>
  </si>
  <si>
    <t>12/06/2025</t>
  </si>
  <si>
    <t>13/06/2025</t>
  </si>
  <si>
    <t>16/06/2025</t>
  </si>
  <si>
    <t>Coluna34</t>
  </si>
  <si>
    <t>Coluna35</t>
  </si>
  <si>
    <t>17/06/2025</t>
  </si>
  <si>
    <t>Coluna36</t>
  </si>
  <si>
    <t>18/06/2025</t>
  </si>
  <si>
    <t>20/06/2025</t>
  </si>
  <si>
    <t>Coluna37</t>
  </si>
  <si>
    <t>23/06/2025</t>
  </si>
  <si>
    <t>Coluna38</t>
  </si>
  <si>
    <t>Coluna39</t>
  </si>
  <si>
    <t>24/06/2025</t>
  </si>
  <si>
    <t>Coluna40</t>
  </si>
  <si>
    <t>25/06/2025</t>
  </si>
  <si>
    <t>Coluna41</t>
  </si>
  <si>
    <t>26/06/2025</t>
  </si>
  <si>
    <t>Coluna42</t>
  </si>
  <si>
    <t>27/06/2025</t>
  </si>
  <si>
    <t>30/06/2025</t>
  </si>
  <si>
    <t>01/07/2025</t>
  </si>
  <si>
    <t>Coluna43</t>
  </si>
  <si>
    <t>02/07/2025</t>
  </si>
  <si>
    <t>Coluna44</t>
  </si>
  <si>
    <t>03/07/2025</t>
  </si>
  <si>
    <t>04/07/2025</t>
  </si>
  <si>
    <t>07/07/2025</t>
  </si>
  <si>
    <t>09/07/2025</t>
  </si>
  <si>
    <t>Coluna45</t>
  </si>
  <si>
    <t>10/07/2025</t>
  </si>
  <si>
    <t>Coluna46</t>
  </si>
  <si>
    <t>11/07/2025</t>
  </si>
  <si>
    <t>Coluna47</t>
  </si>
  <si>
    <t>14/07/2025</t>
  </si>
  <si>
    <t>15/07/2025</t>
  </si>
  <si>
    <t>16/07/2025</t>
  </si>
  <si>
    <t>17/07/2025</t>
  </si>
  <si>
    <t>18/07/2025</t>
  </si>
  <si>
    <t>21/07/2025</t>
  </si>
  <si>
    <t>22/07/2025</t>
  </si>
  <si>
    <t>23/07/2025</t>
  </si>
  <si>
    <t>24/07/2025</t>
  </si>
  <si>
    <t>25/07/2025</t>
  </si>
  <si>
    <t>28/07/2025</t>
  </si>
  <si>
    <t>29/07/2025</t>
  </si>
  <si>
    <t>30/07/2025</t>
  </si>
  <si>
    <t>31/07/2025</t>
  </si>
  <si>
    <t>01/08/2025</t>
  </si>
  <si>
    <t>04/08/2025</t>
  </si>
  <si>
    <t>05/08/2025</t>
  </si>
  <si>
    <t>06/08/2025</t>
  </si>
  <si>
    <t>07/08/2025</t>
  </si>
  <si>
    <t>08/08/2025</t>
  </si>
  <si>
    <t>11/08/2025</t>
  </si>
  <si>
    <t>12/08/2025</t>
  </si>
  <si>
    <t>13/08/2025</t>
  </si>
  <si>
    <t>14/08/2025</t>
  </si>
  <si>
    <t>15/08/2025</t>
  </si>
  <si>
    <t>18/08/2025</t>
  </si>
  <si>
    <t>19/08/2025</t>
  </si>
  <si>
    <t>20/08/2025</t>
  </si>
  <si>
    <t>21/08/2025</t>
  </si>
  <si>
    <t>22/08/2025</t>
  </si>
  <si>
    <t>25/08/2025</t>
  </si>
  <si>
    <t>26/08/2025</t>
  </si>
  <si>
    <t>27/08/2025</t>
  </si>
  <si>
    <t>28/08/2025</t>
  </si>
  <si>
    <t>29/08/2025</t>
  </si>
  <si>
    <t>01/09/2025</t>
  </si>
  <si>
    <t>02/09/2025</t>
  </si>
  <si>
    <t>03/09/2025</t>
  </si>
  <si>
    <t>04/09/2025</t>
  </si>
  <si>
    <t>05/09/2025</t>
  </si>
  <si>
    <t>08/09/2025</t>
  </si>
  <si>
    <t>09/09/2025</t>
  </si>
  <si>
    <t>10/09/2025</t>
  </si>
  <si>
    <t>11/09/2025</t>
  </si>
  <si>
    <t>12/09/2025</t>
  </si>
  <si>
    <t>15/09/2025</t>
  </si>
  <si>
    <t>16/09/2025</t>
  </si>
  <si>
    <t>17/09/2025</t>
  </si>
  <si>
    <t>18/09/2025</t>
  </si>
  <si>
    <t>19/09/2025</t>
  </si>
  <si>
    <t>22/09/2025</t>
  </si>
  <si>
    <t>23/09/2025</t>
  </si>
  <si>
    <t>24/09/2025</t>
  </si>
  <si>
    <t>25/09/2025</t>
  </si>
  <si>
    <t>26/09/2025</t>
  </si>
  <si>
    <t>Total</t>
  </si>
  <si>
    <t>TOTAL</t>
  </si>
  <si>
    <t>30/01/2025</t>
  </si>
  <si>
    <t>28/02/2025</t>
  </si>
  <si>
    <t>30/04/2025</t>
  </si>
  <si>
    <t>29/09/2025</t>
  </si>
  <si>
    <t>NF580</t>
  </si>
  <si>
    <t>NF168917</t>
  </si>
  <si>
    <t>26824/001</t>
  </si>
  <si>
    <t>DESPESA COM ABASTECIMENTO AERONAVE PR-SBH</t>
  </si>
  <si>
    <t>BOL 144703</t>
  </si>
  <si>
    <t>ND PC733/MV STAR WAVE DEMURRAGE</t>
  </si>
  <si>
    <t>FATURAMENTO ND ID: 1.711
PAGAMENTO DEMURRAGE PC733 MV STAR WAVE</t>
  </si>
  <si>
    <t>ND PC636/MV PAN CERES DEMURRAGE</t>
  </si>
  <si>
    <t>FATURAMENTO ND ID: 1.457
PAGAMENTO DEMURRAGE PC636 MV PAN CERES</t>
  </si>
  <si>
    <t>ND PC716/MV STAR WAVE DEMURRAGE</t>
  </si>
  <si>
    <t>FATURAMENTO ND ID: 1.455
PAGAMENTO DEMURRAGE PC716 MV STAR WAVE</t>
  </si>
  <si>
    <t>761 - 30/09/2025 - Cot.: R$ 1,0000 - R$ 112.924,00</t>
  </si>
  <si>
    <t>690 - AMS AMEROPA MARKETING AND SALES AG - INVSI0048779 - MV FRIENDSHIP DIVA - CHINA
720 - KEYTRADE AG - INV 1004853A - MV NAVIOS GEMINI - CHINA</t>
  </si>
  <si>
    <t>690 - 12/08/2025 - Cot.: R$ 5,3931 - USD 495.000,00
720 - 19/08/2025 - Cot.: R$ 5,4765 - USD 660.000,00</t>
  </si>
  <si>
    <t>748 - ENBEL S.A. - INV - MV HUI TONG - CHINA</t>
  </si>
  <si>
    <t>PC 720  _x000D_
ID 14177_x000D_
CIF UNIDADE MARACAJU RAIO 100KM_x000D_
PAGAMENTO 09.01.2026_x000D_
Previsao de entrega de OUT 2025  a JAN 2026, COM ASSINATURA NO PEDIDO ( prazo maximo de carregamento 30 dias depois da LIBERACAO do carregamento, apos, sera cobrada a armazenagem de R$ 20,00/t )</t>
  </si>
  <si>
    <t>CLEMIR JOAO SCHEIN LTDA</t>
  </si>
  <si>
    <t>NF2571</t>
  </si>
  <si>
    <t xml:space="preserve">PGTO REF. A 50% DO VALOR DA NF- REF. A BRINDES
</t>
  </si>
  <si>
    <t>(PR) PC748/MV HUI TONG DEMURRAGE</t>
  </si>
  <si>
    <t>FATURAMENTO (PR) ID: 1.818
PREVISÃƒO DE PAGAMENTO DEMURRAGE PC748 MV RUI TONG</t>
  </si>
  <si>
    <t>30/09/2025</t>
  </si>
  <si>
    <t>INV - MV HUI TONG - CHINA</t>
  </si>
  <si>
    <t>PC 734_x000D_
CIF FAZENDA SAO VICENTE_x000D_
17 BAGS DE 1,25TON CADA_x000D_
PAGAMENTO 10.12.2025 PTAX DIA ANTERIOR AO VENCIMENTO_x000D_
CARREGAMENTO IMEDIATO (APOS ASSINATURA DO PEDIDO E CONTRATO)</t>
  </si>
  <si>
    <t>01/10/2025</t>
  </si>
  <si>
    <t>AMAZON PALACE HOTEL LTDA</t>
  </si>
  <si>
    <t>NFS-e 2462</t>
  </si>
  <si>
    <t>HOSPEDAGEM (PR-SBH)</t>
  </si>
  <si>
    <t>REF A HOSPEDAGEM - GERONIMO</t>
  </si>
  <si>
    <t>02/10/2025</t>
  </si>
  <si>
    <t>NF3407</t>
  </si>
  <si>
    <t>NF3409</t>
  </si>
  <si>
    <t>FLORESTA HOTELARIA E TURISMO LTDA EPP</t>
  </si>
  <si>
    <t>NF15479</t>
  </si>
  <si>
    <t>NF275641</t>
  </si>
  <si>
    <t>CAROLINE DISTRIB DE MOVEIS E ARTIGOS DE DECORACAO LTDA</t>
  </si>
  <si>
    <t>NF15309</t>
  </si>
  <si>
    <t>NF71441</t>
  </si>
  <si>
    <t>169076/001</t>
  </si>
  <si>
    <t>CDU - LICENCIAMENTO OU CESSAO DE DIREITO DE USO DE PROG.CONTRATO: CONTFECV9</t>
  </si>
  <si>
    <t>NFS-e 1273917</t>
  </si>
  <si>
    <t>NF790</t>
  </si>
  <si>
    <t>NF681</t>
  </si>
  <si>
    <t>NF18522</t>
  </si>
  <si>
    <t>03/10/2025</t>
  </si>
  <si>
    <t>12-24-12</t>
  </si>
  <si>
    <t>06/10/2025</t>
  </si>
  <si>
    <t>PIS/COFINS</t>
  </si>
  <si>
    <t>(PR) PC621-PC740-PC787/MV YM RESPECT AFRMM</t>
  </si>
  <si>
    <t>FATURAMENTO (PR) ID: 2.107
PREVISÃƒO DE PAGAMENTO AFRMM PC621 - PC740 - PC787 MV YM RESPECT</t>
  </si>
  <si>
    <t>(PR) PC621-PC740-PC787/MV YM RESPECT DESESTIVA</t>
  </si>
  <si>
    <t>FATURAMENTO (PR) ID: 2.109
PREVISÃƒO DE PAGAMENTO DESESTIVA / THD PC621 - PC740 - PC787 MV YM RESPECT</t>
  </si>
  <si>
    <t>(PR) PC621-PC740-PC787/MV YM RESPECT CARREGAMENTO</t>
  </si>
  <si>
    <t>FATURAMENTO (PR) ID: 2.110
PREVISÃƒO DE PAGAMENTO CARREGAMENTO PC621 - PC740 - PC787 MV YM RESPECT</t>
  </si>
  <si>
    <t>FREITAS DO NASCIMENTO COMERCIO DE GAS E AGUA LTDA</t>
  </si>
  <si>
    <t>NF8000</t>
  </si>
  <si>
    <t>ESPACO DA LIMPEZA PARANAGUA LTDA</t>
  </si>
  <si>
    <t>NF459</t>
  </si>
  <si>
    <t>CONDOR SUPER CENTER LTDA</t>
  </si>
  <si>
    <t>NF92459</t>
  </si>
  <si>
    <t>DESPESA COM MATERIAL DE LIMPEZA E LANCHE FILIAL PARANAGUA</t>
  </si>
  <si>
    <t>COMBUSPAR COMERCIO DE COMBUSTIVEIS LTDA</t>
  </si>
  <si>
    <t>NF3912</t>
  </si>
  <si>
    <t>DESPESA COM COMBUSTIVEL HELTON</t>
  </si>
  <si>
    <t>(PR) PC621-PC740-PC787/MV YM RESPECT ICMS</t>
  </si>
  <si>
    <t>FATURAMENTO (PR) ID: 2.108
PREVISÃƒO DE PAGAMENTO ICMS PC621 - PC740 - PC787 MV YM RESPECT</t>
  </si>
  <si>
    <t>FATURAMENTO (PR) ID: 2.123
PREVISÃƒO DE PAGAMENTO 40% DO VALOR DE OP PORTUÃRIA DO PC635 MV GOLDEN GLINT BARCAÃ‡A X TERMINAL</t>
  </si>
  <si>
    <t>(PR) PC796/MV TBN DEMURRAGE</t>
  </si>
  <si>
    <t>FATURAMENTO (PR) ID: 2.115
PREVISÃƒO DE PAGAMENTO DEMURRAGE PC796 MV TBN</t>
  </si>
  <si>
    <t>(PR) PC795/MV TBN DEMURRAGE</t>
  </si>
  <si>
    <t>FATURAMENTO (PR) ID: 2.114
PREVISÃƒO DE PAGAMENTO DEMURRAGE PC795 MV TBN</t>
  </si>
  <si>
    <t>07/10/2025</t>
  </si>
  <si>
    <t>NF26912</t>
  </si>
  <si>
    <t xml:space="preserve">PED 4.625 - CELIA STORCH KLEIN E OUTROS- Quantidade: 50,00
</t>
  </si>
  <si>
    <t>FOB SFS_x000D_
PAGAMENTO 30.10.2025 PTAX DIA ANTERIOR AO VENCIMENTO_x000D_
CARREGAMENTO IMEDIATO</t>
  </si>
  <si>
    <t>CELIA STORCH KLEIN E OUTROS</t>
  </si>
  <si>
    <t>CIF FAZENDA_x000D_
PAGAMENTO 30.10.2025 PTAX DIA ANTERIOR AO VENCIMENTO_x000D_
CARREGAMENTO IMEDIATO (APOS ASSINATURA DO PEDIDO E CONTRATO)</t>
  </si>
  <si>
    <t>08/10/2025</t>
  </si>
  <si>
    <t>DESPESA COM COMBUSTIVEL AERONAVE PR-SBH</t>
  </si>
  <si>
    <t>ARIADNY LETICIA RODRIGUES GONCALVES 04819228145</t>
  </si>
  <si>
    <t>LUCIO DA COSTA VIANA</t>
  </si>
  <si>
    <t>NFS-e 5729</t>
  </si>
  <si>
    <t xml:space="preserve">REFERENTE A LOCACAO DE PAINEL DE LED PARA EVENTO DO DIA 28/11 _x000D_
_x000D_
50% DO VALOR, RESTANTE NO DIA 27/11
</t>
  </si>
  <si>
    <t>09/10/2025</t>
  </si>
  <si>
    <t>799 - INTERFERTIL FERTILIZANTES LTDA - 9491</t>
  </si>
  <si>
    <t>RURAL AGRO SOLUCOES RACOES E SERVICOS LTDA</t>
  </si>
  <si>
    <t>CIF BONITO/MS, SACARIA 50KG_x000D_
PAGAMENTO 07/11/2025: R$ 25.080,00 E 08/12/2025: R$ 25.080,00_x000D_
CARREGAMENTO IMEDIATO (APOS ASSINATURA DE PEDIDO E CONTRATO)</t>
  </si>
  <si>
    <t>NPK 10-15-15</t>
  </si>
  <si>
    <t>CIF BONITO/MS, SACARIA 50KG_x000D_
PAGAMENTO 07/11/2025: R$ 22.050,00 E 08/12/2025: R$ 22.050,00_x000D_
CARREGAMENTO IMEDIATO (APOS ASSINATURA DE PEDIDO E CONTRATO)</t>
  </si>
  <si>
    <t>Alterado para CIF em 09.10.2025 com acrescimo de R$275,00/T ref. ao frete, valor em aberto no financeiro_x000D_
PAGAMENTO 01.08.2025 VALOR  DO PRODUTO FOB ( USD 181,00/T + USD 70,00,00/T X  5,5485 )_x000D_
CARREGAMENTO IMEDIATO APOS ATRACACAO</t>
  </si>
  <si>
    <t>PC 691
ESTE PEDIDO CANCELA E SUBSTITUI 60TONS DO PEDIDO 4586 COM VALOR UNITARIO CALCULADO PARA FATURAMENTO COM BASE TAXA 5,3425 x USD 248,00  + FRETE R$ 650,00/T =  R$ 1.974,94/T
PAGAMENTO ATE 28.11.2025 CAMBIO PRONTO ( USD 248,00/T ) SERA TRAVADO ATE 03.11.2025 NO PAGAMENTO AO FORNECEDOR
CARREGAMENTO IMEDIATO (APOS ASSINATURA DO PEDIDO E CONTRATO)</t>
  </si>
  <si>
    <t>PC 691_x000D_
ESTE PEDIDO CANCELA E SUBSTITUI 49TONS DO PEDIDO 4586 , VALOR UNITARIO CALCULADO PARA FATURAMENTO COM BASE TAXA 5,3425 x USD 248,00  + FRETE R$ 530,00/T =  R$1.854,94/T_x000D_
PAGAMENTO ATE 28.11.2025 CAMBIO PRONTO ( USD 248,00/T ) SERA TRAVADO ATE 03.11.2025 NO PAGAMENTO AO FORNECEDOR_x000D_
CARREGAMENTO IMEDIATO (APOS ASSINATURA DO PEDIDO E CONTRATO)</t>
  </si>
  <si>
    <t>621 - BESTWIN TRADE (HK) LIMITED - INV SCB2501-341-A - MV YM RESPECT - CHINA</t>
  </si>
  <si>
    <t>621 - 09/10/2025 - Cot.: R$ 5,3536 - USD 825.000,00</t>
  </si>
  <si>
    <t>773 - 09/10/2025 - Cot.: R$ 1,0000 - R$ 6.971,10</t>
  </si>
  <si>
    <t>774 - 09/10/2025 - Cot.: R$ 1,0000 - R$ 60.760,00</t>
  </si>
  <si>
    <t>772 - 09/10/2025 - Cot.: R$ 1,0000 - R$ 49.801,50</t>
  </si>
  <si>
    <t>771 - 09/10/2025 - Cot.: R$ 1,0000 - R$ 8.761,35</t>
  </si>
  <si>
    <t xml:space="preserve">PED 4.629 - RURAL AGRO SOLUCOES RACOES E SERVICOS LTDA- Quantidade: 22,00
</t>
  </si>
  <si>
    <t>FOB SFS SACARIA 50KG_x000D_
PAGAMENTO 15DDF_x000D_
CARREGAMENTO IMEDIATO</t>
  </si>
  <si>
    <t xml:space="preserve">PED 4.630 - RURAL AGRO SOLUCOES RACOES E SERVICOS LTDA- Quantidade: 15,00
</t>
  </si>
  <si>
    <t>FOB SFS FOB SFS SACARIA 50KG_x000D_
PAGAMENTO 15DDF_x000D_
CARREGAMENTO IMEDIATO</t>
  </si>
  <si>
    <t>INV - MV BBG YULIN - CHINA</t>
  </si>
  <si>
    <t>UNI-Z SANTARÃ‰M OPERAÃ‡Ã•ES PORTUÃRIAS LTDA</t>
  </si>
  <si>
    <t>(PR) PC665/MV YAN DANG HAI TRANSP FLUVIAL</t>
  </si>
  <si>
    <t>FATURAMENTO (PR) ID: 1.416
PREVISAO DE PAGAMENTO TRANSPORTE FLUVIAL PC665 MV YAN DANG HAI</t>
  </si>
  <si>
    <t>NFS-e 12232</t>
  </si>
  <si>
    <t>HONORARIOS CONTABEIS MATRIZ</t>
  </si>
  <si>
    <t>ND PC715/MV LAKER DEMURRAGE</t>
  </si>
  <si>
    <t>FATURAMENTO ND ID: 1.461
PAGAMENTO DEMURRAGE PC715 MV LAKER</t>
  </si>
  <si>
    <t>ND PC722/MV LAKER DEMURRAGE</t>
  </si>
  <si>
    <t>FATURAMENTO ND ID: 1.714
PAGAMENTO DEMURRAGE PC722 MV LAKER DEMURRAGE</t>
  </si>
  <si>
    <t>PC 700 ID 15347_x000D_
CIF ANGELICA/MS RAIO 80KM _x000D_
PAGAMENTO 30.10.2025_x000D_
CARREGAMENTO IMEDIATO (APOS ASSINATURA DO PEDIDO E CONTRATO)</t>
  </si>
  <si>
    <t>ID 15356_x000D_
CIF MARACAJU/MS RAIO 150KM _x000D_
PAGAMENTO 30.10.2025_x000D_
CARREGAMENTO IMEDIATO (APOS ASSINATURA DO PEDIDO E CONTRATO)</t>
  </si>
  <si>
    <t>776 - ENBEL S.A. - P.INV25/0381 - MV UNION GLORY - TURCOMENISTÃƒO</t>
  </si>
  <si>
    <t>801 - INTERFERTIL FERTILIZANTES LTDA - 9497</t>
  </si>
  <si>
    <t>800 - INTERFERTIL FERTILIZANTES LTDA - 9496</t>
  </si>
  <si>
    <t>788 - ALLIED HARVEST (ASIA) COMPANY LIMITED - INV - MV BBG YULIN - CHINA</t>
  </si>
  <si>
    <t>COOPERATIVA AGROINDUSTRIAL AMAMBAI COOPERSA</t>
  </si>
  <si>
    <t>CIF  AMAMBAI MS (RAIO 80KM)_x000D_
PAGAMENTO 30.12.2025_x000D_
CARREGAMENTO NOVEMBRO 2025 (APOS ASSINATURA DO PEDIDO E CONTRATO)</t>
  </si>
  <si>
    <t>10/10/2025</t>
  </si>
  <si>
    <t>TARIFAS AERONAUTICAS (PR-SBH)</t>
  </si>
  <si>
    <t>NF143926</t>
  </si>
  <si>
    <t>60293/001</t>
  </si>
  <si>
    <t>WMS SUPERMERCADOS DO BRASIL LTDA</t>
  </si>
  <si>
    <t>NF76667</t>
  </si>
  <si>
    <t xml:space="preserve">BOLETO PARA PAGAMENTO DE 50% REFERENTE A MUSICA AO VIVO PARA O DIA 27/11 (JANTAR) E LOCACAO DE SOM PARA O DIA 28/11
</t>
  </si>
  <si>
    <t>(PR) PC776/MV UNION GLORY DEMURRAGE</t>
  </si>
  <si>
    <t>(PR) PC803/MV UNION GLORY DEMURRAGE</t>
  </si>
  <si>
    <t>FATURAMENTO (PR) ID: 2.173
PREVISÃƒO DE PAGAMENTO DEMURRAGE DO PC803 MV UNION GLORY</t>
  </si>
  <si>
    <t>FATURAMENTO (PR) ID: 2.174
PREVISÃƒO DE PAGAMENTO DEMURRAGE DO PC802</t>
  </si>
  <si>
    <t>CFR PARANAGUA_x000D_
QUANTITY: 400T (MIN.MAX)_x000D_
SHIPMENT: OUTUBRO_x000D_
ORIGIN: CHINA_x000D_
PAYMENT: NOR IN PARANAGUA, BRAZIL</t>
  </si>
  <si>
    <t>INV - MV UNION GLORY - TURCOMENISTAO</t>
  </si>
  <si>
    <t>CFR SFS_x000D_
QUANTITY: 500T (MIN.MAX)_x000D_
LAYCAN: OUT, 2025_x000D_
ORIGIN: TURKMENISTAN_x000D_
PAYMENT: NOR IN SFS PORTS</t>
  </si>
  <si>
    <t>CFR PARANAGUA_x000D_
 QUANTITY: 1.600T (MIN.MAX)_x000D_
 SHIPMENT: SET/OUT_x000D_
 ORIGIN: CHINA_x000D_
 PAYMENT: NOR IN PARANAGUA, BRAZIL</t>
  </si>
  <si>
    <t>P.INV25/0381 - MV UNION GLORY - TURCOMENISTAO</t>
  </si>
  <si>
    <t>CFR SFS_x000D_
QUANTITY: 4.500T (MIN.MAX)_x000D_
LAYCAN: OUT, 2025_x000D_
ORIGIN: TURKMENISTAN_x000D_
PAYMENT: NOR IN SFS PORTS</t>
  </si>
  <si>
    <t>13/10/2025</t>
  </si>
  <si>
    <t>700 - ENBEL S.A. - PI25/0174 - MV OTZIAS (ENB25/147) RUSSIA
750 - ENBEL S.A. - INV25/0360 - MV LMZ EUROPA - TURCOMENISTÃƒO</t>
  </si>
  <si>
    <t>700 - 08/05/2025 - Cot.: R$ 5,6725 - USD 88.750,00
700 - 13/05/2025 - Cot.: R$ 5,6330 - USD 88.750,00
700 - 30/06/2025 - Cot.: R$ 5,4330 - USD 710.000,00
700 - 22/07/2025 - Cot.: R$ 5,5299 - USD 603.500,00
700 - 29/08/2025 - Cot.: R$ 5,4253 - USD 284.000,00
750 - 24/09/2025 - Cot.: R$ 5,3059 - USD 360.000,00</t>
  </si>
  <si>
    <t>PC 691_x000D_
ESTE PEDIDO CANCELA E SUBSTITUI 64TONS DO PEDIDO 4586 COM VALOR UNITARIO CALCULADO PARA FATURAMENTO COM BASE TAXA 5,3425 x USD 248,00  + FRETE R$ 650,00/T =  R$ 1.974,94/T_x000D_
PAGAMENTO ATE 28.11.2025 CAMBIO PRONTO ( USD 248,00/T ) SERA TRAVADO ATE 03.11.2025 NO PAGAMENTO AO FORNECEDOR_x000D_
CARREGAMENTO IMEDIATO (APOS ASSINATURA DO PEDIDO E CONTRATO)</t>
  </si>
  <si>
    <t>PC 691
ESTE PEDIDO CANCELA E SUBSTITUI 48TONS DO PEDIDO 4586 , VALOR UNITARIO CALCULADO PARA FATURAMENTO COM BASE TAXA 5,3425 x USD 248,00  + FRETE R$ 530,00/T =  R$1.854,94/T
PAGAMENTO ATE 28.11.2025 CAMBIO PRONTO ( USD 248,00/T ) SERA TRAVADO ATE 03.11.2025 NO PAGAMENTO AO FORNECEDOR
CARREGAMENTO IMEDIATO (APOS ASSINATURA DO PEDIDO E CONTRATO)</t>
  </si>
  <si>
    <t>RODOMAX TRANSPORTES LTDA</t>
  </si>
  <si>
    <t>NF4358</t>
  </si>
  <si>
    <t>NF144174</t>
  </si>
  <si>
    <t>CFR FOSPAR - PARANAGUA PR_x000D_
QUANTITY: 5.000T (MIN.MAX)_x000D_
SHIPMENT: 1-15 OCTOBER/2025_x000D_
ORIGIN: CHINA_x000D_
PAYMENT: CAD 7 DAYS AFTER RECEIVED COPY OF BL, BRAZIL</t>
  </si>
  <si>
    <t xml:space="preserve">PED 4.641 - COOPERATIVA AGROINDUSTRIAL AMAMBAI COOPERSA- Quantidade: 222,00
PED 4.651 - COOPERATIVA AGROINDUSTRIAL AMAMBAI COOPERSA- Quantidade: 74,00
</t>
  </si>
  <si>
    <t>14/10/2025</t>
  </si>
  <si>
    <t>12-24-12 + 0,3B + 0,75Zn + 0,5%Cu + 3%S_x000D_
CIF FAZENDA SANTA IZABEL (AGUA CLARA/MS) Roteiro de entrega: https://maps.app.goo.gl/np663ksXzFBWiqNd7 Combinar com antecedencia com Supervisor Leandro Ramiro a descarga e local da entrega (fone: +55 67 99973-9002)_x000D_
PAGAMENTO 15 DDF_x000D_
CARREGAMENTO IMEDIATO (COM ASSINATURA PEDIDO E CONTRATO)</t>
  </si>
  <si>
    <t>PIANETTO TRANSPORTES E LOGISTICA LTDA</t>
  </si>
  <si>
    <t>SWILE DO BRASIL S.A.</t>
  </si>
  <si>
    <t>L FERNANDO PROVENZANO DE SOUZA EPP</t>
  </si>
  <si>
    <t>NF20919</t>
  </si>
  <si>
    <t>NF74793</t>
  </si>
  <si>
    <t>237 - BRA (C. CRED) - MYLENA</t>
  </si>
  <si>
    <t>NF74795</t>
  </si>
  <si>
    <t>FATURAMENTO (PR) ID: 2.187
PREVISÃƒO DE CUSTO DEMURRAGE DO PC678 MV SINCERITY DIVA</t>
  </si>
  <si>
    <t>FATURAMENTO BOL ID: 1.775
INTERNET BARRACAO</t>
  </si>
  <si>
    <t>FATURAMENTO (PR) ID: 2.185
DESPESA COM VALE ALIMENTACAO/ REFEICAO E MOBILIDADE COLABORADORES</t>
  </si>
  <si>
    <t>FERTA TRADE DMCC</t>
  </si>
  <si>
    <t>(PR) PC804/MV RILA DEMURRAGE</t>
  </si>
  <si>
    <t>FATURAMENTO (PR) ID: 2.175
PREVISÃƒO DE PAGAMENTO REFERENTE A DEMURRAGE DO PC804 MV RILA</t>
  </si>
  <si>
    <t>FATURAMENTO BOL ID: 1.776
INTERNET BARRACAO</t>
  </si>
  <si>
    <t>(PR) 01/2025</t>
  </si>
  <si>
    <t>FATURAMENTO (PR) ID: 2.186
DESPESA COM VALE ALIMENTACAO/ REFEICAO E MOBILIDADE COLABORADORES</t>
  </si>
  <si>
    <t>DARCI AGOSTINHO BOFF E OUTROS</t>
  </si>
  <si>
    <t>715 - ENBEL S.A. - INV25/0235 - MV LAKER - RUSSIA</t>
  </si>
  <si>
    <t>715 - 26/08/2025 - Cot.: R$ 5,4236 - USD 1.080.000,00</t>
  </si>
  <si>
    <t>FOB SAO FRANCISCO DO SUL_x000D_
PAGAMENTO 30.11.2025 CAMBIO PRONTO, FAVOR ENTRAR EM CONTATO PARA TRAVA_x000D_
CARREGAMENTO IMEDIATO (COM ASSINATURA PEDIDO E CONTRATO)</t>
  </si>
  <si>
    <t xml:space="preserve">PED 4.654 - SEMPRE VERDE FLORESTAS E AGRICULTURA LTDA- Quantidade: 50,00
</t>
  </si>
  <si>
    <t>12-24-12 + 0,3B + 0,75ZN + 0,5%CU + 3%S_x000D_
FOB SFS BIG BAG NOVAFERTIL_x000D_
PAGAMENTO 15 DFF_x000D_
CARREGAMENTO IMEDIATO</t>
  </si>
  <si>
    <t>790 - 15/10/2025 - Cot.: R$ 1,0000 - R$ 19.020,00</t>
  </si>
  <si>
    <t>789 - 15/10/2025 - Cot.: R$ 1,0000 - R$ 48.450,00</t>
  </si>
  <si>
    <t>15/10/2025</t>
  </si>
  <si>
    <t>NFS-e 12451</t>
  </si>
  <si>
    <t>REFERENTE A EXAMES OCUPACIONAIS</t>
  </si>
  <si>
    <t>(PR) PC806/MV RIPLE PROSPERITY DEMURRAGE</t>
  </si>
  <si>
    <t>FATURAMENTO (PR) ID: 2.215
PREVISÃƒO DE PAGAMENTO DEMURRAGE PC806 MV RIPLE PROSPERITY</t>
  </si>
  <si>
    <t>PINV25/0425 - MV RIPLEY PROSPERITY - CHINA</t>
  </si>
  <si>
    <t xml:space="preserve">PED 4.658 - COOPERATIVA AGROINDUSTRIAL DOS PRODUTORES RURAIS DO SUDOESTE GOIANO- Quantidade: 2.000,00
</t>
  </si>
  <si>
    <t>CFR SFS_x000D_
 QUANTITY: 2000T (MIN.MAX)_x000D_
 LAYCAN: OUT, 2025_x000D_
 ORIGIN: CHINA_x000D_
 PAYMENT: BL DATE + 15 CALENDAR DAYS AGAINST SCANNED/EMAILED COPIES OF USUAL SHIPPING DOCUMENTS (OBL AND INVOICE)</t>
  </si>
  <si>
    <t xml:space="preserve">PED 4.662 - GLOBAL PECUARIA LTDA- Quantidade: 48,00
</t>
  </si>
  <si>
    <t>FOB SFS_x000D_
PAGAMENTO 14.11.2025 PTAX DIA ANTERIOR AO VENCIMENTO_x000D_
CARREGAMENTO IMEDIATO</t>
  </si>
  <si>
    <t>CFR PNG_x000D_
QUANTITY: 3.000T (MIN.MAX)_x000D_
LAYCAN: NOVEMBER, 2025_x000D_
ORIGIN: TURKMENISTAN_x000D_
PAYMENT: NOR IN PARANAGUA PORTS</t>
  </si>
  <si>
    <t>CFR PNG_x000D_
QUANTITY: 2.000T (MIN.MAX)_x000D_
LAYCAN: NOVEMBER, 2025_x000D_
ORIGIN: TURKMENISTAN_x000D_
PAYMENT: NOR IN PARANAGUA PORTS</t>
  </si>
  <si>
    <t>CFR PNG_x000D_
QUANTITY: 5.000T (MIN.MAX)_x000D_
LAYCAN: NOVEMBER, 2025_x000D_
ORIGIN: TURKMENISTAN_x000D_
PAYMENT: NOR IN PARANAGUA PORTS</t>
  </si>
  <si>
    <t>16/10/2025</t>
  </si>
  <si>
    <t>GLOBAL PECUARIA LTDA</t>
  </si>
  <si>
    <t>807 - OUROFERTIL NORDESTE LTDA - PR1669</t>
  </si>
  <si>
    <t>PC 807_x000D_
PAGAMENTO 14.11.2025 PTAX DO DIA ANTERIOR AO VENCIMENTO_x000D_
CIF SAPEZAL - FAZENDA ENCANTADO I_x000D_
CARREGAMENTO IMEDIATO (APOS ASSINATURA DE PEDIDO E CONTRATO)</t>
  </si>
  <si>
    <t>PEDIDO INICIAL DE 4000TONS DESMEMBRADAS 1000TONS PARA PEDIDO 4514  E 2550TONS PARA PEDIDO 4520_x000D_
CIF NUTRIVERDE _x000D_
PAGAMENTO AGOSTO A  SETEMBRO - NA EMISSAO DOS DOCUMENTOS DO IMPORTADOR _x000D_
CARREGAMENTO IMEDIATO APOS ATRACACAO, PREVISAO OUTUBRO</t>
  </si>
  <si>
    <t>NFS-e 1066</t>
  </si>
  <si>
    <t>REFERENTE A EMISSAO DE NOTAS MIC DOS PC716 E PC733 â€“ MV STAR WAVE</t>
  </si>
  <si>
    <t>NF6679</t>
  </si>
  <si>
    <t>COMPRA PARA PALESTRA DO OUTUBRO ROSA</t>
  </si>
  <si>
    <t>NF695</t>
  </si>
  <si>
    <t>COMPRA DE TRUFAS PARA PALESTRA DO OUTUBRO ROSA</t>
  </si>
  <si>
    <t>NF27003</t>
  </si>
  <si>
    <t>NF3</t>
  </si>
  <si>
    <t>COMPRA DE HISBISCO E CAMOMILA PARA LEMBRANCINHA DA PALESTRA DO OUTUBRO ROSA</t>
  </si>
  <si>
    <t>NF6682</t>
  </si>
  <si>
    <t>REF. A CAFE DA MANHA NO DIA DA PALESTRA DO OUTUBRO ROSA</t>
  </si>
  <si>
    <t>SMARTCELL PRODUTOS ELETRONICOS LTDA</t>
  </si>
  <si>
    <t>NF129</t>
  </si>
  <si>
    <t>COMPRA DE CARREGADOR</t>
  </si>
  <si>
    <t>5168/001</t>
  </si>
  <si>
    <t>5168 NFE OPERACAO TRIANGULAR - CUIABA - MT X FERTISERVICE SERVICOS LOGISTICOS LTDA - MORRETES - PR</t>
  </si>
  <si>
    <t>(PR) FRETE DO DIA 01/11 A 15/11</t>
  </si>
  <si>
    <t>FATURAMENTO (PR) ID: 2.266
PREVISAO DE FRETES DO DIA 01/11 A 15/11</t>
  </si>
  <si>
    <t>(PR) FRETES DO DIA 15/11 A 30/11</t>
  </si>
  <si>
    <t>FATURAMENTO (PR) ID: 2.267_x000D_
PREVISAO DE FRETES DO DIA 16/11 A 30/11</t>
  </si>
  <si>
    <t>(PR) FRETES DO DIA 01/12 A 15/12</t>
  </si>
  <si>
    <t>FATURAMENTO (PR) ID: 2.268_x000D_
PREVISAO DE FRETES DO DIA 01/12 A 15/12</t>
  </si>
  <si>
    <t>(PR) FRETES DO DIA 16/12 A 30/12</t>
  </si>
  <si>
    <t>FATURAMENTO (PR) ID: 2.269
PREVISAO DE FRETES DO DIA 16/12 A 30/12</t>
  </si>
  <si>
    <t>(PR) 01/2026</t>
  </si>
  <si>
    <t>FATURAMENTO (PR) ID: 2.237
PREVISAO DE COMPRA DE EMBALAGENS P/ 2026</t>
  </si>
  <si>
    <t>(PR) FRETES DO DIA 01/01/26 A 30/01/26</t>
  </si>
  <si>
    <t>FATURAMENTO (PR) ID: 2.270
PREVISAO DE FRETES DO DIA 01/01/26 A 30/01/26</t>
  </si>
  <si>
    <t>(PR) 02/2026</t>
  </si>
  <si>
    <t>FATURAMENTO (PR) ID: 2.238
PREVISAO DE COMPRA DE EMBALAGENS P/ 2026</t>
  </si>
  <si>
    <t>(PR) 03/2026</t>
  </si>
  <si>
    <t>FATURAMENTO (PR) ID: 2.240
PREVISAO DE COMPRA DE EMBALAGENS P/ 2026</t>
  </si>
  <si>
    <t>(PR) 04/2026</t>
  </si>
  <si>
    <t>FATURAMENTO (PR) ID: 2.242
PREVISAO DE COMPRA DE EMBALAGENS P/ 2026</t>
  </si>
  <si>
    <t>(PR) 05/2026</t>
  </si>
  <si>
    <t>FATURAMENTO (PR) ID: 2.243
PREVISAO DE COMPRA DE EMBALAGENS P/ 2026</t>
  </si>
  <si>
    <t>(PR) 06/2026</t>
  </si>
  <si>
    <t>FATURAMENTO (PR) ID: 2.244
PREVISAO DE COMPRA DE EMBALAGENS P/ 2026</t>
  </si>
  <si>
    <t>(PR) 07/2025</t>
  </si>
  <si>
    <t>FATURAMENTO (PR) ID: 2.239
PREVISAO DE COMPRA DE EMBALAGENS P/ 2026</t>
  </si>
  <si>
    <t>(PR) 08/2025</t>
  </si>
  <si>
    <t>FATURAMENTO (PR) ID: 2.241
PREVISAO DE COMPRA DE EMBALAGENS P/ 2026</t>
  </si>
  <si>
    <t>(PR) 09/2026</t>
  </si>
  <si>
    <t>FATURAMENTO (PR) ID: 2.245
PREVISAO DE COMPRA DE EMBALAGENS P/ 2026</t>
  </si>
  <si>
    <t>(PR) 10/2026</t>
  </si>
  <si>
    <t>FATURAMENTO (PR) ID: 2.246
PREVISAO DE COMPRA DE EMBALAGENS P/ 2026</t>
  </si>
  <si>
    <t>(PR) 11/2026</t>
  </si>
  <si>
    <t>FATURAMENTO (PR) ID: 2.247
PREVISAO DE COMPRA DE EMBALAGENS P/ 2026</t>
  </si>
  <si>
    <t>(PR) 12/2026</t>
  </si>
  <si>
    <t>FATURAMENTO (PR) ID: 2.248
PREVISAO DE COMPRA DE EMBALAGENS P/ 2026</t>
  </si>
  <si>
    <t>PR1669</t>
  </si>
  <si>
    <t>691 - 21/08/2025 - Cot.: R$ 5,4671 - USD 668.000,00
726 - 05/09/2025 - Cot.: R$ 5,3962 - USD 101.000,00
726 - 30/09/2025 - Cot.: R$ 5,3149 - USD 103.424,00
726 - 17/10/2025 - Cot.: R$ 5,3822 - USD 0,00</t>
  </si>
  <si>
    <t>725 - AMS AMEROPA MARKETING AND SALES AG - INV10454/25 - MV TALIMEN - CHINA</t>
  </si>
  <si>
    <t>CIF NUTRIVERDE_x000D_
PAGAMENTO: AGOSTO/SETEMBRO (NA EMISSAO DOS DOCUMENTOS DO IMPORTADOR)._x000D_
CAMBIO PRONTO_x000D_
CARREGAMENTO IMEDIATO APOS ATRACACAO</t>
  </si>
  <si>
    <t>PC 700 ID 15412_x000D_
CIF NOVA ANDRADINA (RAIO 100KM)_x000D_
PAGAMENTO 20.11.2025_x000D_
CARREGAMENTO IMEDIATO (APOS ASSINATURA DO PEDIDO E CONTRATO)</t>
  </si>
  <si>
    <t>802 - AMS AMEROPA MARKETING AND SALES AG - INV - MV TALIMEN - CHINA</t>
  </si>
  <si>
    <t>17/10/2025</t>
  </si>
  <si>
    <t>TRANSPANORAMA TRANSPORTES S.A.</t>
  </si>
  <si>
    <t>TRANSPORTES TRANSVIDAL LTDA</t>
  </si>
  <si>
    <t>11733/001</t>
  </si>
  <si>
    <t>COMPRA DE PAPEL TOALHA MATRIZ</t>
  </si>
  <si>
    <t>DAR 1004003615</t>
  </si>
  <si>
    <t>FATURAMENTO DAR ID: 2.284_x000D_
MULTA F150 LUCIANO</t>
  </si>
  <si>
    <t>DAR J003947292</t>
  </si>
  <si>
    <t>FATURAMENTO DAR ID: 2.283_x000D_
MULTA F150 APOENA</t>
  </si>
  <si>
    <t>REF A ENERGIA DA FILIAL DE MS</t>
  </si>
  <si>
    <t>REF A ENERGIA FILIAL DE MS - SALA 02</t>
  </si>
  <si>
    <t>(PR) PC778/MV TALIMEN DEMURRAGE</t>
  </si>
  <si>
    <t>(PR) PC724/MV TBN TALIMEN DEMURRAGE</t>
  </si>
  <si>
    <t>(PR) PC802/ MV TALIMEN DEMURRAGE</t>
  </si>
  <si>
    <t>(PR) PC725/MV TALIMEN DEMURRAGE</t>
  </si>
  <si>
    <t>(PR) PC726/MV TALIMEN DEMURRAGE</t>
  </si>
  <si>
    <t>INV10454/25 - MV TALIMEN - CHINA</t>
  </si>
  <si>
    <t>P.INV10455/25 - MV TALIMEN - CHINA</t>
  </si>
  <si>
    <t>INV - MV TALIMEN - CHINA</t>
  </si>
  <si>
    <t>20/10/2025</t>
  </si>
  <si>
    <t>CARLOS ERNESTO AUGUSTIN</t>
  </si>
  <si>
    <t>CIF FAZENDA_x000D_
PAGAMENTO 7 DDF ( USD 330,00/T x 5,3771 = R$ 1.774,443/T )_x000D_
CARREGAMENTO IMEDIATO (APOS ASSINATURA DO PEDIDO E CONTRATO)</t>
  </si>
  <si>
    <t>PC 691_x000D_
ESTE PEDIDO CANCELA E SUBSTITUI 49TONS DO PEDIDO 4586 , VALOR UNITARIO CALCULADO PARA FATURAMENTO COM BASE NA TAXA 5,3425 x USD 248,00  + FRETE R$ 530,00/T =  R$1.854,94/T_x000D_
PAGAMENTO ATE 28.11.2025 CAMBIO PRONTO ( USD 248,00/T ) SERA TRAVADO ATE 03.11.2025 NO PAGAMENTO AO FORNECEDOR_x000D_
CARREGAMENTO IMEDIATO (APOS ASSINATURA DO PEDIDO E CONTRATO)</t>
  </si>
  <si>
    <t>805 - INTERFERTIL FERTILIZANTES LTDA - 9506</t>
  </si>
  <si>
    <t>VALDIR ROQUE JACOBOWSKI E OUTROS</t>
  </si>
  <si>
    <t>784 - 20/10/2025 - Cot.: R$ 1,0000 - R$ 31.358,40</t>
  </si>
  <si>
    <t>785 - 20/10/2025 - Cot.: R$ 1,0000 - R$ 29.604,50</t>
  </si>
  <si>
    <t>783 - 20/10/2025 - Cot.: R$ 1,0000 - R$ 90.355,00</t>
  </si>
  <si>
    <t>(PR) PC665/MV YAN DANG HAI BARCAÃ‡A TERMINAL</t>
  </si>
  <si>
    <t>FATURAMENTO (PR) ID: 1.897
PREVISÃƒO DE PAGAMENTO REFERENTE A 40% DA OP. PORTUARIA DO PC665 MV YAN DANG HAI BARCAÃ‡A TERMINAL</t>
  </si>
  <si>
    <t>SKY - JET COMERCIO DE COMBUSTIVEIS LTDA</t>
  </si>
  <si>
    <t>BOL PC751/MV RI GUANG FENG</t>
  </si>
  <si>
    <t>NFS-e 4022</t>
  </si>
  <si>
    <t>REFERENTE AS DESPESAS ADUANEIRAS DOS PC751 â€“ MV RI GUAN FENG</t>
  </si>
  <si>
    <t>NFS-e 2151 (MV FRIENDSHIP DIVA)</t>
  </si>
  <si>
    <t>REFERENTE AO SERVICO DE ENVASE DO MV FRIENDSHIP DIVA â€“ PC691</t>
  </si>
  <si>
    <t>NFS-e 2152 (MV MIDJUR)</t>
  </si>
  <si>
    <t>REFERENTE AO SERVICO DE ENVASE DO MV MIDJUR â€“ PC731</t>
  </si>
  <si>
    <t>NF628</t>
  </si>
  <si>
    <t>DESPESA COM ABASTECIMENTO LUCIANO</t>
  </si>
  <si>
    <t>NATURA COMERCIAL LTDA.</t>
  </si>
  <si>
    <t>NF856</t>
  </si>
  <si>
    <t>M G CURVO TAVARES RIBEIRO LTDA</t>
  </si>
  <si>
    <t>NFS-e 1046</t>
  </si>
  <si>
    <t>ADESIVO FOSCO PARA PAREDE OUTUBRO ROSA/NOVEMBRO AZUL</t>
  </si>
  <si>
    <t>DELAIR MIRANDA ALVES DOS SANTOS</t>
  </si>
  <si>
    <t>NFS-e 3916 (MV FRIENDSHIP DIVA)</t>
  </si>
  <si>
    <t>REFERENTE A COBRANCA DE GERACAO DE DOCUMENTOS MIC DO MV FRIENDSHIP DIVA â€“ PC686, PC690 E PC691</t>
  </si>
  <si>
    <t>NFS-e 3917 (MV FRIENDSHIP DIVA)</t>
  </si>
  <si>
    <t>REFERENTE A COBRANÃ‡A DE GERAÃ‡ÃƒO DE DOCUMENTOS MIC DO MV FRIENDSHIP DIVA â€“ PC686, PC690 E PC691</t>
  </si>
  <si>
    <t>NFS-e 3918 (MV FRIENDSHIP DIVA)</t>
  </si>
  <si>
    <t>FAIRFAX BRASIL SEGUROS CORPORATIVOS SA</t>
  </si>
  <si>
    <t>SEGURO MUSTANG - PARCELA 02/10</t>
  </si>
  <si>
    <t>SEGURO AERONAVE (PR-SBH)</t>
  </si>
  <si>
    <t>SEGURO CASCO AERONAVE PREFIXO PR-SBH - PARCELA 02/10</t>
  </si>
  <si>
    <t>341 - ITAU (NY)</t>
  </si>
  <si>
    <t>TEXTRON AVIATION INC</t>
  </si>
  <si>
    <t>INV</t>
  </si>
  <si>
    <t>PROGRAMA DE PECAS USD (PR-SBH)</t>
  </si>
  <si>
    <t>PROGRAMA DE PECAS DA AERONAVE MUSTANG REFERENTE A CECLULA (PRO-PARTS)  - INVOICE NO</t>
  </si>
  <si>
    <t>(PR) PC609-PC727/MV TAI KNIGHTHOOD OP</t>
  </si>
  <si>
    <t>FATURAMENTO (PR) ID: 1.437
PREVISAO DE PAGAMENTO DESESTIVA TERMINAL PC609 PC727 MV TAI KNIGHTHOOD</t>
  </si>
  <si>
    <t>(PR) OUTUBRO/2025</t>
  </si>
  <si>
    <t>PROGRAMA DO MOTOR USD (PR-SBH)</t>
  </si>
  <si>
    <t>FATURAMENTO (PR) ID: 1.758
HORAS DE VOO MUSTANG</t>
  </si>
  <si>
    <t>48.910.402 SIMONI CRISTINA MACHADO DE MORAIS</t>
  </si>
  <si>
    <t>CONFRATERNIZACAO</t>
  </si>
  <si>
    <t>SEGURO MUSTANG - PARCELA 03/10</t>
  </si>
  <si>
    <t>SEGURO CASCO AERONAVE PREFIXO PR-SBH - PARCELA 03/10</t>
  </si>
  <si>
    <t>(PR) NOVEMBRO/2025</t>
  </si>
  <si>
    <t>FATURAMENTO (PR) ID: 1.759
HORAS DE VOO MUSTANG</t>
  </si>
  <si>
    <t>SEGURO MUSTANG - PARCELA 04/10</t>
  </si>
  <si>
    <t>SEGURO CASCO AERONAVE PREFIXO PR-SBH - PARCELA 04/10</t>
  </si>
  <si>
    <t>SEGURO MUSTANG - PARCELA 05/10</t>
  </si>
  <si>
    <t>SEGURO CASCO AERONAVE PREFIXO PR-SBH - PARCELA 05/10</t>
  </si>
  <si>
    <t>SEGURO MUSTANG -PARCELA 06/10</t>
  </si>
  <si>
    <t>SEGURO CASCO AERONAVE PREFIXO PR-SBH - PARCELA 06/10</t>
  </si>
  <si>
    <t>SEGURO MUSTANG - PARCELA 07/10</t>
  </si>
  <si>
    <t>SEGURO CASCO AERONAVE PREFIXO PR-SBH - PARCELA 07/10</t>
  </si>
  <si>
    <t>SEGURO MUSTANG - PARCELA 08/10</t>
  </si>
  <si>
    <t>SEGURO CASCO AERONAVE PREFIXO PR-SBH - PARCELA 08/10</t>
  </si>
  <si>
    <t>SEGURO MUSTANG - PARCELA 09/10</t>
  </si>
  <si>
    <t>SEGURO CASCO AERONAVE PREFIXO PR-SBH - PARCELA 09/10</t>
  </si>
  <si>
    <t>SEGURO MUSTANG - PARCELA 10/10</t>
  </si>
  <si>
    <t>SEGURO CASCO AERONAVE PREFIXO PR-SBH - PARCELA 10/10</t>
  </si>
  <si>
    <t xml:space="preserve">PED 4.289 - CARINA NEVES GUIMARAES E OUTROS- Quantidade: 404,00
PED 4.290 - CARINA NEVES GUIMARAES E OUTROS- Quantidade: 108,00
PED 3.947 - NUTRIVERDE IND. COM. IMP. E EXP. LTDA- Quantidade: 500,00
PED 4.123 - PAULO ROGERIO DE MORAIS MACHADO- Quantidade: 492,00
</t>
  </si>
  <si>
    <t>21/10/2025</t>
  </si>
  <si>
    <t>809 - CMOC BRASIL MINERACAO, INDUSTRIA E PARTICIPACOES LTDA - 54377</t>
  </si>
  <si>
    <t>809 - 20/10/2025 - Cot.: R$ 1,0000 - R$ 515.298,29</t>
  </si>
  <si>
    <t>731 - PUREFERT TRADING S.A - INV 2025-617 - MV MIDJUR - RUSSIA</t>
  </si>
  <si>
    <t>731 - 09/09/2025 - Cot.: R$ 5,4195 - USD 1.518.000,00</t>
  </si>
  <si>
    <t>PC 731_x000D_
ALTERADO PARA CIF EM 21.10.2025 COM O ACRESCIMO DE R$ 340,00/T, VALOR EM ABERTO NO FINANCEIRO_x000D_
PAGAMENTO 20.10.2025 VALOR DO PRODUTO FOB ( USD 518,00/T X 5,3792  = R$ 2.786,4256/T )_x000D_
BIG BAG BRANCO_x000D_
CARREGAMENTO IMEDIATO APOS ATRACACAO DO NAVIO, PREVISAO 2? QUINZENA DE OUTUBRO</t>
  </si>
  <si>
    <t>691 - AMS AMEROPA MARKETING AND SALES AG - INVSI0048781 - MV FRIENDSHIP DIVA - CHINA
726 - AMS AMEROPA MARKETING AND SALES AG - P.INV10455/25 - MV TALIMEN - CHINA
788 - ALLIED HARVEST (ASIA) COMPANY LIMITED - INV - MV BBG YULIN - CHINA</t>
  </si>
  <si>
    <t>758 - CMOC BRASIL MINERACAO, INDUSTRIA E PARTICIPACOES LTDA - 
810 - CMOC BRASIL MINERACAO, INDUSTRIA E PARTICIPACOES LTDA - 54378</t>
  </si>
  <si>
    <t>758 - 05/09/2025 - Cot.: R$ 1,0000 - R$ 1.544.915,81
758 - 12/09/2025 - Cot.: R$ 1,0000 - R$ 1.524.283,73
758 - 19/09/2025 - Cot.: R$ 1,0000 - R$ 1.500.283,72
810 - 20/10/2025 - Cot.: R$ 5,3771 - USD 143.748,00</t>
  </si>
  <si>
    <t>TRIM FLORESTAL S.A.</t>
  </si>
  <si>
    <t>10-00-30 + 0,7 BORO</t>
  </si>
  <si>
    <t>10-00-30 + 4%S + 0,7%B_x000D_
CIF FAZENDA CANAVIEIRA, BRASILANDIA - MS _x000D_
PAGAMENTO 15 DDF_x000D_
CARREGAMENTO IMEDIATO (APOS ASSINATURA DO PEDIDO E CONTRATO )</t>
  </si>
  <si>
    <t>CIF FAZENDA_x000D_
PAGAMENTO 14.11.2025 PTAX DIA ANTERIOR AO VENCIMENTO_x000D_
VALOR UNITARIO PARA EFEITO DE EMISSAO DA NOTA FISCAL USD 312,00/T X 5,4390 = R$ 1.696,968/T</t>
  </si>
  <si>
    <t>PC 691_x000D_
ESTE PEDIDO CANCELA E SUBSTITUI 31TONS DO PEDIDO 4586 COM VALOR UNITARIO CALCULADO PARA FATURAMENTO COM BASE TAXA 5,3425 x USD 248,00  + FRETE R$ 650,00/T =  R$ 1.974,94/T_x000D_
PAGAMENTO ATE 28.11.2025 CAMBIO PRONTO ( USD 248,00/T ) SERA TRAVADO ATE 03.11.2025 NO PAGAMENTO AO FORNECEDOR_x000D_
CARREGAMENTO IMEDIATO (APOS ASSINATURA DO PEDIDO E CONTRATO)</t>
  </si>
  <si>
    <t>PEDIDO INICIAL 5000TONS DESMEMBRADAS 200TONS PARA O PEDIDO 4689_x000D_
FOB PARANAGUA ( SERA ALTERADO PARA CIF NA VESPERA DO EMBARQUE )_x000D_
PAGAMENTO ATE 28.11.2025 CAMBIO PRONTO ( PEDIDO SERA ALTERADO PARA REAIS ATE 03.11.2025 NO PAGAMENTO AO FORNECEDOR )_x000D_
CARREGAMENTO DEZEMBRO/JANEIRO</t>
  </si>
  <si>
    <t>TRANSMAION TRANSPORTES DE CARGAS LTDA</t>
  </si>
  <si>
    <t>BORGNO TRANSPORTES LTDA</t>
  </si>
  <si>
    <t>FAT FRETE 65424</t>
  </si>
  <si>
    <t>FAT FRETE 135156</t>
  </si>
  <si>
    <t>FAT FRETE 135154</t>
  </si>
  <si>
    <t>FAT FRETE 135153</t>
  </si>
  <si>
    <t>FAT FRETE 271185</t>
  </si>
  <si>
    <t>FAT FRETE 271184</t>
  </si>
  <si>
    <t>FAT FRETE 271183</t>
  </si>
  <si>
    <t>NFS-e 2426</t>
  </si>
  <si>
    <t>REFERENTE A ARMAZENAGEM DO PC573 â€“ MV SHANDONG FU HUI</t>
  </si>
  <si>
    <t>NFS-e 2427</t>
  </si>
  <si>
    <t>REFERENTE A ARMAZENAGEM DO PC622 â€“ MV MARO MARO</t>
  </si>
  <si>
    <t>QUATRO MAOS COZINHA AUTORAL LTDA</t>
  </si>
  <si>
    <t>FORNECIMENTO DE REFEICOES REFERENTE AO PEDIDO 004137</t>
  </si>
  <si>
    <t>NF18681</t>
  </si>
  <si>
    <t>F M LOPES LTDA</t>
  </si>
  <si>
    <t>NFS-e 1433</t>
  </si>
  <si>
    <t>CONFECCAO DE CREDENCIAL EM PVC</t>
  </si>
  <si>
    <t>REF. UC 6/2744284-7 - CONTA ENERGIA ESCRITORIO CUIABA - SALA 07 - NF 022953730/ MATRICULA 2744284 -2025-10-1 PAGAMENTO DEBITO AUTOMATICO BRADESCO</t>
  </si>
  <si>
    <t>REF. UC 6/2680447-6 - CONTA ENERGIA ESCRITORIO CUIABA - SALA 05 - NF 022947380/ MATRICULA 2680447-2025-10-0- PAGAMENTO DEBITO AUTOMATICO BRADESCO</t>
  </si>
  <si>
    <t>REF. UC 6/2744277-1 - CONTA ENERGIA ESCRITORIO CUIABA - SALA 06 - NF 22953728/ MATRICULA 27442772025-10-5/ PAGAMENTO DEBITO AUTOMATICO BRADESCO</t>
  </si>
  <si>
    <t>NFS-e 25073</t>
  </si>
  <si>
    <t>REFERENTE AO SERVIÃ‡O DE SUPERVISÃƒO DE DESCARGA DO MV LMZ EUROPA â€“ PC750 E PC752</t>
  </si>
  <si>
    <t>REF A ENERGIA DA FILIAL DE PR - LEITURA 12/09 A 14/10</t>
  </si>
  <si>
    <t xml:space="preserve">REFERENTE A JANTAR QUE SERA REALIZADO NO DIA 27/11
</t>
  </si>
  <si>
    <t>(PR) PC621/MV YM RESPECT DEMURRAGE</t>
  </si>
  <si>
    <t>FATURAMENTO (PR) ID: 2.338
PREVISÃƒO DE PAGAMENTO DEMURRAGE DO PC621 MV YM RESPECT</t>
  </si>
  <si>
    <t>(PR) PC740/MV YM RESPECT DEMURRAGE</t>
  </si>
  <si>
    <t>FATURAMENTO (PR) ID: 2.337
PREVISÃƒO DE PAGAMENTO DEMURRAGE DO PC740 MV YM RESPECT</t>
  </si>
  <si>
    <t>(PR) PC787/MV YM RESPECT DEMURRAGE</t>
  </si>
  <si>
    <t>FATURAMENTO (PR) ID: 2.339
PREVISÃƒO DE PAGAMENTO DEMURRAGE DO PC787 MV YM RESPECT</t>
  </si>
  <si>
    <t xml:space="preserve">PED 4.690 - TRIM FLORESTAL S.A.- Quantidade: 320,00
</t>
  </si>
  <si>
    <t>10-00-30 + 4%S + 0,7%B_x000D_
FOB SFS BIG BAG NOVAFERTIL_x000D_
PAGAMENTO 15 DFF_x000D_
CARREGAMENTO IMEDIATO</t>
  </si>
  <si>
    <t xml:space="preserve">PED 4.585 - MARLON FEDRIZZI- Quantidade: 4.800,00
PED 4.123 - PAULO ROGERIO DE MORAIS MACHADO- Quantidade: 200,00
</t>
  </si>
  <si>
    <t>22/10/2025</t>
  </si>
  <si>
    <t>SEGURO LUC - PARCELA 02/10</t>
  </si>
  <si>
    <t>SEGURO LUC AERONAVE PREFIXO PR-SBH - PARCELA 02/10</t>
  </si>
  <si>
    <t>SEGURO LUC - PARCELA 03/10</t>
  </si>
  <si>
    <t>SEGURO LUC AERONAVE PREFIXO PR-SBH - PARCELA 03/10</t>
  </si>
  <si>
    <t>SEGURO LUC - PARCELA 04/10</t>
  </si>
  <si>
    <t>SEGURO LUC AERONAVE PREFIXO PR-SBH - PARCELA 04/10</t>
  </si>
  <si>
    <t>SEGURO LUC - PARCELA 05/10</t>
  </si>
  <si>
    <t>SEGURO LUC AERONAVE PREFIXO PR-SBH - PARCELA 05/10</t>
  </si>
  <si>
    <t>SEGURO LUC - PARCELA 06/10</t>
  </si>
  <si>
    <t>SEGURO LUC AERONAVE PREFIXO PR-SBH - PARCELA 06/10</t>
  </si>
  <si>
    <t>SEGURO LUC - PARCELA 07/10</t>
  </si>
  <si>
    <t>SEGURO LUC AERONAVE PREFIXO PR-SBH - PARCELA 07/10</t>
  </si>
  <si>
    <t>SEGURO LUC - PARCELA 08/10</t>
  </si>
  <si>
    <t>SEGURO LUC AERONAVE PREFIXO PR-SBH - PARCELA 08/10</t>
  </si>
  <si>
    <t>SEGURO LUC - PARCELA 09/10</t>
  </si>
  <si>
    <t>SEGURO LUC AERONAVE PREFIXO PR-SBH - PARCELA 09/10</t>
  </si>
  <si>
    <t>SEGURO LUC - PARCELA 10/10</t>
  </si>
  <si>
    <t>SEGURO LUC AERONAVE PREFIXO PR-SBH - PARCELA 10/10</t>
  </si>
  <si>
    <t>811 - INTERFERTIL FERTILIZANTES LTDA - 9557</t>
  </si>
  <si>
    <t>DONATO BIANCHI GODOY</t>
  </si>
  <si>
    <t>687 - FERTISTREAM DMCC - INV FSDMCC-25S-0704 - MV ROSANNA</t>
  </si>
  <si>
    <t>687 - 30/05/2025 - Cot.: R$ 5,6890 - USD 488.000,00
687 - 13/06/2025 - Cot.: R$ 5,5783 - USD 488.000,00</t>
  </si>
  <si>
    <t>CIF FAZENDA_x000D_
PAGAMENTO 30/60 DIAS VIA BOLETO_x000D_
CARREGAMENTO IMEDIATO (APOS ASSINATURA DE PEDIDO E CONTRATO)</t>
  </si>
  <si>
    <t>MARIA DE LOURDES BITTENCOURT PEDROSA BARBOSA COELHO</t>
  </si>
  <si>
    <t>CIF FAZENDA_x000D_
PAGAMENTO 30 DIAS VIA BOLETO_x000D_
CARREGAMENTO IMEDIATO (APOS ASSINATURA DE PEDIDO E CONTRATO)</t>
  </si>
  <si>
    <t>PC 691_x000D_
ESTE PEDIDO CANCELA E SUBSTITUI 200TONS DO PEDIDO 4585 , VALOR UNITARIO CALCULADO PARA FATURAMENTO COM BASE NA TAXA 5,3425 x USD 248,00  + FRETE R$ 535,00/T =  R$1.859,94/T_x000D_
PAGAMENTO ATE 28.11.2025 CAMBIO PRONTO ( USD 248,00/T ) SERA TRAVADO ATE 03.11.2025 NO PAGAMENTO AO FORNECEDOR_x000D_
CARREGAMENTO IMEDIATO (APOS ASSINATURA DO PEDIDO E CONTRATO)</t>
  </si>
  <si>
    <t>PC 691_x000D_
ESTE PEDIDO CANCELA E SUBSTITUI 47TONS DO PEDIDO 4586 , VALOR UNITARIO CALCULADO PARA FATURAMENTO COM BASE NA TAXA 5,3425 x USD 248,00  + FRETE R$ 530,00/T =  R$1.854,94/T_x000D_
PAGAMENTO ATE 28.11.2025 CAMBIO PRONTO ( USD 248,00/T ) SERA TRAVADO ATE 03.11.2025 NO PAGAMENTO AO FORNECEDOR_x000D_
CARREGAMENTO IMEDIATO (APOS ASSINATURA DO PEDIDO E CONTRATO)</t>
  </si>
  <si>
    <t>FLY JET AVIATION LTDA</t>
  </si>
  <si>
    <t>FATURAMENTO FAT FRETE ID: 2.352_x000D_
CTE: 3.133 EMITIDO EM 26/09/2025, CTE: 23.383 EMITIDO EM 26/09/2025, _x000D_
PD 4520 SAGRA NUTRIVERDE</t>
  </si>
  <si>
    <t>FATURAMENTO FAT FRETE ID: 2.349_x000D_
PD 4588 KCL COPASUL</t>
  </si>
  <si>
    <t>FATURAMENTO FAT FRETE ID: 2.351_x000D_
PD 4477 KCL ADAIR VENDRUSCOLO</t>
  </si>
  <si>
    <t>FATURAMENTO FAT FRETE ID: 2.350_x000D_
PD 4496 SAGRA COMIGO</t>
  </si>
  <si>
    <t>FAT FRETE 398917</t>
  </si>
  <si>
    <t>FATURAMENTO FAT FRETE ID: 2.355_x000D_
CTE: 200.385 EMITIDO EM 13/10/2025, CTE: 200.388 EMITIDO EM 13/10/2025, _x000D_
PD 4318 SAGRA COMIGO</t>
  </si>
  <si>
    <t>TRANSPORTE RODOVIARIO 1500 LTDA</t>
  </si>
  <si>
    <t>FAT FRETE 1060085</t>
  </si>
  <si>
    <t>FAT FRETE 1060086</t>
  </si>
  <si>
    <t>FATURAMENTO FAT FRETE ID: 2.346_x000D_
PD 4579 KCL VALDIR ANTONIO NIEDERMEIER</t>
  </si>
  <si>
    <t>FATURAMENTO FAT FRETE ID: 2.347_x000D_
CTE: 5.010 EMITIDO EM 25/09/2025, CTE: 17.524 EMITIDO EM 28/09/2025, _x000D_
PD 4395 KCL COMIGO</t>
  </si>
  <si>
    <t>FATURAMENTO FAT FRETE ID: 2.348_x000D_
PD 4534 KCL COMIGO</t>
  </si>
  <si>
    <t>FAT FRETE 399961</t>
  </si>
  <si>
    <t>FATURAMENTO BOL ID: 2.335_x000D_
PAGAMENTO BOLETO REFERENTE AO SINDICATO DOS DESPACHANTES PC751 MV RI GUAN FENG</t>
  </si>
  <si>
    <t>FAT FRETE 134432</t>
  </si>
  <si>
    <t>FAT FRETE 97329</t>
  </si>
  <si>
    <t>FAT FRETE 4112348</t>
  </si>
  <si>
    <t>FAT FRETE 271346</t>
  </si>
  <si>
    <t>FAT FRETE 271345</t>
  </si>
  <si>
    <t>FAT FRETE 271344</t>
  </si>
  <si>
    <t>FAT FRETE 271342</t>
  </si>
  <si>
    <t>FAT FRETE 236285</t>
  </si>
  <si>
    <t>FAT FRETE 236288</t>
  </si>
  <si>
    <t>FAT FRETE 236280</t>
  </si>
  <si>
    <t>FAT FRETE 29128</t>
  </si>
  <si>
    <t>FAT FRETE 11836</t>
  </si>
  <si>
    <t>FAT FRETE 4535</t>
  </si>
  <si>
    <t>FAT FRETE 400348</t>
  </si>
  <si>
    <t>NFS-e 2167</t>
  </si>
  <si>
    <t>SERVIÃ‡O DE ARMAZENAGEM DO PC690 E PC691 â€“ MV FRIENDSHIP DIVA</t>
  </si>
  <si>
    <t>FAT FRETE 20156</t>
  </si>
  <si>
    <t>NFS-e 2168</t>
  </si>
  <si>
    <t>53840/001</t>
  </si>
  <si>
    <t>PACTUS LOGISTICA INTEGRADA LTDA</t>
  </si>
  <si>
    <t>FAT FRETE 14516</t>
  </si>
  <si>
    <t>FAT FRETE 29197</t>
  </si>
  <si>
    <t>FAT FRETE 398953</t>
  </si>
  <si>
    <t>NFS-e 2430 (MV SIRINA)</t>
  </si>
  <si>
    <t>NFSE 2430 - ARMAZENAGEM DE 14,420 TON - DI 25/0785710-1 - 7Âº PERIODO 21/10 A 19/11/2025 - MV SIRINA â€“ PC642</t>
  </si>
  <si>
    <t>NFS-e 99397</t>
  </si>
  <si>
    <t>REFERENTE AO TRANSPORTE VIRA DO PC636 â€“ MV PAN CERES</t>
  </si>
  <si>
    <t>NFS-e 99399</t>
  </si>
  <si>
    <t>NFS-e 99398</t>
  </si>
  <si>
    <t>NFS-e 6035 (MV GEMINI)</t>
  </si>
  <si>
    <t>NFSE 6035 - SERVICO DE OPERACAO PORTUARIA, QUANTIDADE DESCARREGADA: 1.000,515 TONS PRODUTO: SAM GRAN DI: 25/2074146-4 DATA: 17/09/2025 â€“ MV GEMINI â€“ PC737</t>
  </si>
  <si>
    <t>NFS-e 6037</t>
  </si>
  <si>
    <t>NFSE 6037 - SERVICO DE OPERACAO PORTUARIA, QUANTIDADE DESCARREGADA: 4.002,060 TONS PRODUTO: SAM GRAN DI: 25/2074135-9 DATA: 17/09/2025 â€“ MV GEMINI â€“ PC720</t>
  </si>
  <si>
    <t>NFS-e 6036 ( MV GEMINI)</t>
  </si>
  <si>
    <t>NFSE 6036 - SERVICO DE OPERACAO PORTUARIA, QUANTIDADE DESCARREGADA: 1.000,515 TONS PRODUTO: SAM GRAN DI: 25/2074121-9 DATA: 17/09/2025 â€“ MV GEMINI â€“ PC623</t>
  </si>
  <si>
    <t>HONORARIOS CONTABEIS</t>
  </si>
  <si>
    <t>ND PC752/MV LMZ EUROPA DEMURRAGE</t>
  </si>
  <si>
    <t>FATURAMENTO ND ID: 1.874
PAGAMENTO DEMURRAGE PC752 MV LMZ EUROPA</t>
  </si>
  <si>
    <t>ND PC750/MV LMZ EUROPA DEMURRAGE</t>
  </si>
  <si>
    <t>FATURAMENTO ND ID: 1.672
PAGAMENTO DEMURRAGE PC750 MV LMZ EUROPA</t>
  </si>
  <si>
    <t>ANAPE CAPITAL CONSULTORIA LTDA</t>
  </si>
  <si>
    <t>(PR) CTR 11/2025</t>
  </si>
  <si>
    <t>FATURAMENTO (PR) ID: 2.371_x000D_
ALUGUEL FILIAL RIO VERDE - GO</t>
  </si>
  <si>
    <t>(PR) PC609/MV TAI KNIGHTHOOD DEMURRAGE</t>
  </si>
  <si>
    <t>FATURAMENTO (PR) ID: 1.468
PREVISAO DE PAGAMENTO DEMURRAGE PC609 MV TAI KNIGHTHOOD</t>
  </si>
  <si>
    <t>(PR) CTR 12/2025</t>
  </si>
  <si>
    <t>FATURAMENTO (PR) ID: 2.372_x000D_
ALUGUEL FILIAL RIO VERDE - GO</t>
  </si>
  <si>
    <t>(PR) CTR 01/2026</t>
  </si>
  <si>
    <t>FATURAMENTO (PR) ID: 2.373_x000D_
ALUGUEL FILIAL RIO VERDE - GO</t>
  </si>
  <si>
    <t>(PR) CTR 02/2026</t>
  </si>
  <si>
    <t>FATURAMENTO (PR) ID: 2.374_x000D_
ALUGUEL FILIAL RIO VERDE - GO</t>
  </si>
  <si>
    <t>(PR) CTR 03/2026</t>
  </si>
  <si>
    <t>FATURAMENTO (PR) ID: 2.375_x000D_
ALUGUEL FILIAL RIO VERDE - GO</t>
  </si>
  <si>
    <t>(PR) CTR 04/2026</t>
  </si>
  <si>
    <t>FATURAMENTO (PR) ID: 2.376_x000D_
ALUGUEL FILIAL RIO VERDE - GO</t>
  </si>
  <si>
    <t>(PR) CTR 05/2025</t>
  </si>
  <si>
    <t>FATURAMENTO (PR) ID: 2.379_x000D_
ALUGUEL FILIAL RIO VERDE - GO</t>
  </si>
  <si>
    <t>(PR) CTR 06/2025</t>
  </si>
  <si>
    <t>FATURAMENTO (PR) ID: 2.381_x000D_
ALUGUEL FILIAL RIO VERDE - GO</t>
  </si>
  <si>
    <t>(PR) CTR 07/2025</t>
  </si>
  <si>
    <t>FATURAMENTO (PR) ID: 2.383_x000D_
ALUGUEL FILIAL RIO VERDE - GO</t>
  </si>
  <si>
    <t>(PR) CTR 08/2025</t>
  </si>
  <si>
    <t>FATURAMENTO (PR) ID: 2.384_x000D_
ALUGUEL FILIAL RIO VERDE - GO</t>
  </si>
  <si>
    <t>(PR) CTR 09/2026</t>
  </si>
  <si>
    <t>FATURAMENTO (PR) ID: 2.385_x000D_
ALUGUEL FILIAL RIO VERDE - GO</t>
  </si>
  <si>
    <t>23/10/2025</t>
  </si>
  <si>
    <t>ANDRE TRIPOLONI</t>
  </si>
  <si>
    <t>FERTILIZANTE NP 11-44</t>
  </si>
  <si>
    <t>FOB SAO FRANCISCO DO SUL  ( SERA ALTERADO PARA  CIF EM NOVEMBRO )_x000D_
PAGAMENTO  05/11/2025 CAMBIO PRONTO A SER TRAVADO NA HORA DO PAGAMENTO ( Entrar em contato com Gabriel Queiroz ( 65 ) 99639-0497 )_x000D_
CARREGAMENTO IMEDIATO APOS PAGAMENTO</t>
  </si>
  <si>
    <t>(PR) PC743/MV MAERSK JAIPUR PIS</t>
  </si>
  <si>
    <t>FATURAMENTO (PR) ID: 2.099
PREVISÃƒO DE PAGAMENTO IMPOSTO PIS PC743 MV MAERSK JAIPUR</t>
  </si>
  <si>
    <t>(PR) PC743/MV MAERSK JAIPUR TCP</t>
  </si>
  <si>
    <t>FATURAMENTO (PR) ID: 2.106
PREVISÃƒO DE PAGAMENTO TCP PC743 MV MAERSK JAIPUR</t>
  </si>
  <si>
    <t>(PR) PC743/MV MAERSK JAIPUR SISCOMEX</t>
  </si>
  <si>
    <t>FATURAMENTO (PR) ID: 2.101
PREVISÃƒO DE PAGAMENTO SISCOMEX PC743 MV MAERSK JAIPUR</t>
  </si>
  <si>
    <t>(PR) PC743/MV MAERSK JAIPUR AFRMM</t>
  </si>
  <si>
    <t>FATURAMENTO (PR) ID: 2.105
PREVISÃƒO DE PAGAMENTO AFRMM PC743MV MAERSK JAIPUR</t>
  </si>
  <si>
    <t>(PR) PC743/MV MAERSK JAIPUR ICMS</t>
  </si>
  <si>
    <t>FATURAMENTO (PR) ID: 2.103
PREVISÃƒO DE PAGAMENTO ICMS PC743 MV MAERSK JAIPUR</t>
  </si>
  <si>
    <t>(PR) PC743/MV MAERSK JAIPUR COFINS</t>
  </si>
  <si>
    <t>FATURAMENTO (PR) ID: 2.100
PREVISÃƒO DE PAGAMENTO COFINS PC743 MV MAERSK JAIPUR</t>
  </si>
  <si>
    <t>NF1683</t>
  </si>
  <si>
    <t>NFS-e 2181 (MV GEMINI)</t>
  </si>
  <si>
    <t>REFERENTE A ARMAZENAGEM E ACERTO DE PESO DO MV NAVIOS GEMINI â€“ PC623, PC720 E PC737</t>
  </si>
  <si>
    <t>NFS-e 2180</t>
  </si>
  <si>
    <t>NFS-e 2182 (MV GEMINI)</t>
  </si>
  <si>
    <t>NFS-e 2183 (MV GEMINI)</t>
  </si>
  <si>
    <t>NFS-e 135439</t>
  </si>
  <si>
    <t>PGTO REF. A ASSINATURA ELETRONICA DE DOCUMENTOS</t>
  </si>
  <si>
    <t>REFERENTE A ARMAZENAGEM DO PC731 â€“ MV MIDJUR</t>
  </si>
  <si>
    <t>NF11706</t>
  </si>
  <si>
    <t>NF27091</t>
  </si>
  <si>
    <t>FAT FRETE 2058010</t>
  </si>
  <si>
    <t>FAT FRETE 2056454</t>
  </si>
  <si>
    <t>FAT FRETE 2058015</t>
  </si>
  <si>
    <t>FAT FRETE 281136</t>
  </si>
  <si>
    <t>FAT FRETE 67324</t>
  </si>
  <si>
    <t>FAT FRETE 67321</t>
  </si>
  <si>
    <t>FAT FRETE 11901</t>
  </si>
  <si>
    <t>FAT FRETE 20203</t>
  </si>
  <si>
    <t>FAT FRETE 67323</t>
  </si>
  <si>
    <t>FAT FRETE 20200</t>
  </si>
  <si>
    <t>FAT FRETE 401124</t>
  </si>
  <si>
    <t>FAT FRETE 401123</t>
  </si>
  <si>
    <t>FAT FRETE 20198</t>
  </si>
  <si>
    <t>FAT FRETE 281138</t>
  </si>
  <si>
    <t>SCHAEFER LOGISTICA &amp; TRANSPORTES LTDA</t>
  </si>
  <si>
    <t>FAT FRETE 21599</t>
  </si>
  <si>
    <t>FAT FRETE 2058018</t>
  </si>
  <si>
    <t>53922/001</t>
  </si>
  <si>
    <t>NF33646</t>
  </si>
  <si>
    <t>NFS-e 25149 (MV FRIENDSHIP DIVA)</t>
  </si>
  <si>
    <t>ENVIO DE AMOSTRAS DO MV FRIENDSHIP DIVA â€“ PC689, PC690 E PC691</t>
  </si>
  <si>
    <t>NFS-e 25152 (MV STAR WAVE)</t>
  </si>
  <si>
    <t>REFERENTE AO SERVIÃ‡O DE ENVIO DE AMOSTRAS DO MV STAR WAVE â€“ PC716 E PC733</t>
  </si>
  <si>
    <t>(PR) PC813/MV TBN DEMURRAGE</t>
  </si>
  <si>
    <t>FATURAMENTO (PR) ID: 2.404
PREVISÃƒO DE PAGAMENTO DEMURRAGE DO PC813 MV TBN</t>
  </si>
  <si>
    <t xml:space="preserve">PED 4.696 - ANDRE TRIPOLONI- Quantidade: 400,00
</t>
  </si>
  <si>
    <t>FOB SFS_x000D_
PAGAMENTO 05.11.2025 CAMBIO PRONTO A SER TRAVADO NA HORA DO PAGAMENTO_x000D_
CARREGAMENTO IMEDIATO APOS PAGAMENTO</t>
  </si>
  <si>
    <t>INV - MV TBN - OMAN</t>
  </si>
  <si>
    <t>ENB25/0266_x000D_
CFR SANTAREM_x000D_
QUANTITY: 5.000T (MIN.MAX)_x000D_
LAYCAN: SEPTEMBER , 2025_x000D_
ORIGIN: CHINA_x000D_
PAYMENT: BL DATE + 14 DAYS AFTER RECEIVED COPY OF BL</t>
  </si>
  <si>
    <t>24/10/2025</t>
  </si>
  <si>
    <t>FATURAMENTO FAT FRETE ID: 2.391_x000D_
CTE: 46.826 EMITIDO EM 29/09/2025, _x000D_
PD 4575 KCL COMIGO</t>
  </si>
  <si>
    <t>FAT FRETE 1412</t>
  </si>
  <si>
    <t>FATURAMENTO FAT FRETE ID: 2.415
4467 00 21 00 ALEXANDRE AUGUSTIN E OUTRO EM RECUPERACAO JUDICIAL_x000D_
4470 00 21 00 ALEXANDRE AUGUSTIN E OUTRO EM RECUPERACAO JUDICIAL_x000D_
4471 00 21 00 ALEXANDRE AUGUSTIN E OUTRO EM RECUPERACAO JUDICIAL_x000D_
4473 00 21 00 ALEXANDRE AUGUSTIN E OUTRO EM RECUPERACAO JUDICIAL_x000D_
4530 00 21 00 ALEXANDRE AUGUSTIN E OUTRO EM RECUPERACAO JUDICIAL_x000D_
4562 00 21 00 ALEXANDRE AUGUSTIN E OUTRO EM RECUPERACAO JUDICIAL_x000D_
4568 00 21 00 ALEXANDRE AUGUSTIN E OUTRO EM RECUPERACAO JUDICIAL_x000D_
4569 00 21 00 ALEXANDRE AUGUSTIN E OUTRO EM RECUPERACAO JUDICIAL_x000D_
4570 00 21 00 ALEXANDRE AUGUSTIN E OUTRO EM RECUPERACAO JUDICIAL_x000D_
4611 00 21 00 ALEXANDRE AUGUSTIN E OUTRO EM RECUPERACAO JUDICIAL_x000D_
4612 00 21 00 ALEXANDRE AUGUSTIN E OUTRO EM RECUPERACAO JUDICIAL_x000D_
4635 00 21 00 ALEXANDRE AUGUSTIN E OUTRO EM RECUPERACAO JUDICIAL</t>
  </si>
  <si>
    <t>FATURAMENTO FAT FRETE ID: 2.392_x000D_
PD 4575 KCL COMIGO</t>
  </si>
  <si>
    <t>FATURAMENTO FAT FRETE ID: 2.369_x000D_
CTE: 200.345 EMITIDO EM 13/10/2025, CTE: 200.347 EMITIDO EM 13/10/2025, _x000D_
PD 4318 SAGRA COMIGO</t>
  </si>
  <si>
    <t>FATURAMENTO FAT FRETE ID: 2.358_x000D_
CTE: 4.219 EMITIDO EM 09/10/2025, CTE: 4.220 EMITIDO EM 09/10/2025, CTE: 4.221 EMITIDO EM 09/10/2025, CTE: 4.223 EMITIDO EM 09/10/2025, CTE: 4.224 EMITIDO EM 09/10/2025, CTE: 4.225 EMITIDO EM 09/10/2025, CTE: 4.226 EMITIDO EM 09/10/2025, CTE: 4.227 EMITIDO EM 09/10/2025, CTE: 4.228 EMITIDO EM 10/10/2025, CTE: 4.229 EMITIDO EM 10/10/2025, CTE: 4.230 EMITIDO EM 10/10/2025, CTE: 4.231 EMITIDO EM 10/10/2025, CTE: 4.232 EMITIDO EM 10/10/2025, CTE: 4.233 EMITIDO EM 10/10/2025, CTE: 4.234 EMITIDO EM 10/10/2025, CTE: 4.237 EMITIDO EM 10/10/2025, CTE: 4.238 EMITIDO EM 10/10/2025, CTE: 4.239 EMITIDO EM 11/10/2025, CTE: 4.242 EMITIDO EM 12/10/2025, _x000D_
PD 3927 SAGRA NUTRIVERDE_x000D_
PD 4624 SAGRA NUTRIVERDE</t>
  </si>
  <si>
    <t>FATURAMENTO FAT FRETE ID: 2.357_x000D_
CTE: 1.474 EMITIDO EM 13/09/2025, CTE: 1.475 EMITIDO EM 15/09/2025, CTE: 1.476 EMITIDO EM 16/09/2025, CTE: 1.477 EMITIDO EM 16/09/2025, CTE: 1.478 EMITIDO EM 16/09/2025, CTE: 1.479 EMITIDO EM 17/09/2025, CTE: 1.481 EMITIDO EM 17/09/2025, CTE: 1.483 EMITIDO EM 22/09/2025, CTE: 1.484 EMITIDO EM 23/09/2025, CTE: 1.485 EMITIDO EM 25/09/2025, CTE: 1.486 EMITIDO EM 28/09/2025, CTE: 1.488 EMITIDO EM 30/09/2025, CTE: 1.489 EMITIDO EM 01/10/2025, CTE: 444.437 EMITIDO EM 14/09/2025, CTE: 444.438 EMITIDO EM 14/09/2025, CTE: 445.140 EMITIDO EM 20/09/2025, CTE: 445.141 EMITIDO EM 20/09/2025, CTE: 445.644 EMITIDO EM 26/09/2025, _x000D_
PD 4059 KCL NUTRIVERDE_x000D_
PD 4478 KCL ADAIR VENDRUSCOLO_x000D_
PD 4520 SAGRA NUTRIVERDE_x000D_
PD 4526 KCL GLODIMAR PICCINIM_x000D_
PD 4533 SAGRA NUTRIVERDE_x000D_
PD 4577 KCL JACSON MARLON NIEDERMEIER</t>
  </si>
  <si>
    <t>FATURAMENTO FAT FRETE ID: 2.368_x000D_
CTE: 204.352 EMITIDO EM 15/09/2025, CTE: 215.580 EMITIDO EM 12/09/2025, _x000D_
PD 4496 SAGRA COMIGO</t>
  </si>
  <si>
    <t>FATURAMENTO FAT FRETE ID: 2.366_x000D_
CTE: 1.126.731 EMITIDO EM 14/09/2025, CTE: 1.128.354 EMITIDO EM 18/09/2025, CTE: 1.128.541 EMITIDO EM 19/09/2025, CTE: 1.130.531 EMITIDO EM 24/09/2025, _x000D_
PD 4520 SAGRA NUTRIVERDE_x000D_
PD 4578 KCL NOEMIA PRESSER NIEDERMEIER</t>
  </si>
  <si>
    <t>FATURAMENTO FAT FRETE ID: 2.365_x000D_
CTE: 1.781 EMITIDO EM 11/10/2025, CTE: 1.782 EMITIDO EM 11/10/2025, _x000D_
PD 4578 KCL NOEMIA PRESSER NIEDERMEIER_x000D_
PD 4579 KCL VALDIR ANTONIO NIEDERMEIER</t>
  </si>
  <si>
    <t>FATURAMENTO FAT FRETE ID: 2.364_x000D_
CTE: 14.849 EMITIDO EM 04/10/2025, _x000D_
PD 4578 KCL NOEMIA PRESSER NIEDERMEIER_x000D_
PD 4579 KCL VALDIR ANTONIO NIEDERMEIER</t>
  </si>
  <si>
    <t>FATURAMENTO FAT FRETE ID: 2.363_x000D_
PD 4432 KCL COMIGO</t>
  </si>
  <si>
    <t>FATURAMENTO FAT FRETE ID: 2.362_x000D_
PD 4432 KCL COMIGO</t>
  </si>
  <si>
    <t>FATURAMENTO FAT FRETE ID: 2.361_x000D_
CTE: 82.575 EMITIDO EM 19/09/2025, CTE: 105.068 EMITIDO EM 16/09/2025, _x000D_
PD 4215 SAGRA JUNIOR MASANOBU UTIDA E OUTROS</t>
  </si>
  <si>
    <t>FATURAMENTO FAT FRETE ID: 2.360_x000D_
CTE: 6.351 EMITIDO EM 22/09/2025, CTE: 139.091 EMITIDO EM 01/09/2025, _x000D_
PD 4305 KCL COMIGO</t>
  </si>
  <si>
    <t>FATURAMENTO FAT FRETE ID: 2.359_x000D_
PD 4583 KCL COPASUL</t>
  </si>
  <si>
    <t>FATURAMENTO FAT FRETE ID: 2.388_x000D_
PD 4511 VARREDURA AGROMONT COMERCIO E REPRESENTACAO DE PRODUTOS AGROPECUARIOS_x000D_
PD 4512 VARREDURA AGROMONT COMERCIO E REPRESENTACAO DE PRODUTOS AGROPECUARIOS_x000D_
PD 4513 VARREDURA AGROMONT COMERCIO E REPRESENTACAO DE PRODUTOS AGROPECUARIOS</t>
  </si>
  <si>
    <t>FATURAMENTO FAT FRETE ID: 2.377_x000D_
CTE: 200.329 EMITIDO EM 12/10/2025, CTE: 200.330 EMITIDO EM 12/10/2025, _x000D_
PD 4201 SAGRA COMIGO</t>
  </si>
  <si>
    <t>FATURAMENTO FAT FRETE ID: 2.390_x000D_
PD TRANSFERÃŠNCIA FERTISERVICE MV MIDJUR</t>
  </si>
  <si>
    <t>FATURAMENTO FAT FRETE ID: 2.370_x000D_
CTE: 4.236 EMITIDO EM 10/10/2025, CTE: 4.240 EMITIDO EM 12/10/2025, CTE: 4.241 EMITIDO EM 12/10/2025, CTE: 4.243 EMITIDO EM 12/10/2025, CTE: 4.244 EMITIDO EM 12/10/2025, CTE: 4.245 EMITIDO EM 12/10/2025, _x000D_
PD 3927 SAGRA NUTRIVERDE_x000D_
PD 4624 SAGRA NUTRIVERDE</t>
  </si>
  <si>
    <t>FATURAMENTO FAT FRETE ID: 2.382_x000D_
CTE: 37.564 EMITIDO EM 17/10/2025, _x000D_
PD 4633 KCL COMIGO</t>
  </si>
  <si>
    <t>FATURAMENTO FAT FRETE ID: 2.386_x000D_
PD 4634 KCL COMIGO</t>
  </si>
  <si>
    <t>FATURAMENTO FAT FRETE ID: 2.389_x000D_
CTE: 21.588 EMITIDO EM 11/10/2025, CTE: 21.593 EMITIDO EM 12/10/2025, CTE: 21.597 EMITIDO EM 12/10/2025, CTE: 21.598 EMITIDO EM 12/10/2025, _x000D_
PD 3927 SAGRA NUTRIVERDE</t>
  </si>
  <si>
    <t>NFS-e 103163</t>
  </si>
  <si>
    <t>HOSPEDAGEM (PT-VNZ)</t>
  </si>
  <si>
    <t>REF A HOSPEDAGEM - PILOTO VINICIUS - ENTREGUE A NF NO DIA 24/10 PARA LANCAMENTO</t>
  </si>
  <si>
    <t>237 - BRA (C. CRED) -  VINICIUS</t>
  </si>
  <si>
    <t>FATURAMENTO FAT FRETE ID: 2.408_x000D_
CTE: 37.360 EMITIDO EM 03/10/2025, CTE: 37.361 EMITIDO EM 03/10/2025, CTE: 37.362 EMITIDO EM 03/10/2025, _x000D_
PD 4571 MAP 11.52 LINEAGRO_x000D_
PD 4572 SSP 19 LINEAGRO_x000D_
PD 4573 NPK 04.30.10</t>
  </si>
  <si>
    <t>FATURAMENTO FAT FRETE ID: 2.405_x000D_
CTE: 6.680 EMITIDO EM 04/10/2025, CTE: 6.681 EMITIDO EM 04/10/2025, CTE: 6.685 EMITIDO EM 05/10/2025, CTE: 420.895 EMITIDO EM 10/10/2025, CTE: 421.140 EMITIDO EM 13/10/2025, CTE: 421.142 EMITIDO EM 13/10/2025, _x000D_
PD 4477 KCL ADAIR VENDRUSCOLO</t>
  </si>
  <si>
    <t>FATURAMENTO FAT FRETE ID: 2.407_x000D_
CTE: 139.566 EMITIDO EM 06/10/2025, CTE: 139.567 EMITIDO EM 06/10/2025, CTE: 139.568 EMITIDO EM 06/10/2025, _x000D_
PD 4571 MAP 11.52 LINEAGRO_x000D_
PD 4572 SSP 19 LINEAGRO_x000D_
PD 4573 NPK 04.30.10 LINEAGRO</t>
  </si>
  <si>
    <t>FATURAMENTO FAT FRETE ID: 2.412_x000D_
CTE: 1.866 EMITIDO EM 17/10/2025, CTE: 1.867 EMITIDO EM 20/10/2025, _x000D_
PD 4633 KCL COMIGO</t>
  </si>
  <si>
    <t>FATURAMENTO FAT FRETE ID: 2.406_x000D_
PD 4432 KCL COMIGO_x000D_
PD 4534 KCL COMIGO_x000D_
PD 4633 KCL COMIGO</t>
  </si>
  <si>
    <t>FATURAMENTO FAT FRETE ID: 2.396_x000D_
CTE: 157.826 EMITIDO EM 30/09/2025, _x000D_
PD 4059 KCL NUTRIVERDE</t>
  </si>
  <si>
    <t>FATURAMENTO FAT FRETE ID: 2.410_x000D_
CTE: 29.055 EMITIDO EM 17/10/2025, CTE: 29.056 EMITIDO EM 17/10/2025, _x000D_
PD 4621 ENXOFRE ANDRE TRIPOLONI</t>
  </si>
  <si>
    <t>FAT FRETE 281099</t>
  </si>
  <si>
    <t>FATURAMENTO FAT FRETE ID: 2.414
PD 4432 KCL COMIGO_x000D_
PD 4534 KCL COMIGO</t>
  </si>
  <si>
    <t>FATURAMENTO FAT FRETE ID: 2.393_x000D_
CTE: 805.418 EMITIDO EM 30/09/2025, _x000D_
PD 4578 KCL NOEMIA PRESSER NIEDERMEIER</t>
  </si>
  <si>
    <t>FATURAMENTO FAT FRETE ID: 2.397_x000D_
CTE: 14.226 EMITIDO EM 12/10/2025, _x000D_
PD 4318 SAGRA COMIGO</t>
  </si>
  <si>
    <t>FATURAMENTO FAT FRETE ID: 2.394_x000D_
CTE: 53.701 EMITIDO EM 02/10/2025, _x000D_
PD 4560 UREIA LINEAGRO PRODUTOS AGROPECUARIOS SA</t>
  </si>
  <si>
    <t>FATURAMENTO FAT FRETE ID: 2.401_x000D_
CTE: 397.497 EMITIDO EM 16/10/2025, _x000D_
PD 4477 KCL ADAIR VENDRUSCOLO_x000D_
PD 4479 KCL ADAIR VENDRUSCOLO</t>
  </si>
  <si>
    <t>FATURAMENTO FAT FRETE ID: 2.398_x000D_
PD 4634 KCL COMIGO</t>
  </si>
  <si>
    <t>FATURAMENTO FAT FRETE ID: 2.402_x000D_
CTE: 5.146 EMITIDO EM 11/10/2025, _x000D_
PD 4477 KCL ADAIR VENDRUSCOLO_x000D_
PD 4479 KCL ADAIR VENDRUSCOLO</t>
  </si>
  <si>
    <t>FATURAMENTO FAT FRETE ID: 2.399_x000D_
CTE: 7.219 EMITIDO EM 10/10/2025, _x000D_
PD 4621 ENXOFRE ANDRE TRIPOLONI</t>
  </si>
  <si>
    <t>FATURAMENTO FAT FRETE ID: 2.395_x000D_
CTE: 805.994 EMITIDO EM 02/10/2025, CTE: 806.453 EMITIDO EM 05/10/2025, _x000D_
PD 4059 KCL NUTRIVERDE_x000D_
PD 4560 UREIA LINEAGRO</t>
  </si>
  <si>
    <t>FATURAMENTO FAT FRETE ID: 2.409_x000D_
CTE: 6.989 EMITIDO EM 10/10/2025, CTE: 6.990 EMITIDO EM 10/10/2025, _x000D_
PD 4621 ENXOFRE ANDRE TRIPOLONI</t>
  </si>
  <si>
    <t>FAT FRETE 272009</t>
  </si>
  <si>
    <t>FATURAMENTO FAT FRETE ID: 2.416
CTE: 15.028 EMITIDO EM 12/10/2025, CTE: 15.029 EMITIDO EM 12/10/2025, CTE: 15.030 EMITIDO EM 13/10/2025, CTE: 15.031 EMITIDO EM 13/10/2025, 
PD 4201 SAGRA COMIGO</t>
  </si>
  <si>
    <t>FAT FRETE 101204</t>
  </si>
  <si>
    <t>FATURAMENTO FAT FRETE ID: 2.418
CTE: 79.686 EMITIDO EM 22/09/2025, CTE: 79.687 EMITIDO EM 22/09/2025, CTE: 215.885 EMITIDO EM 16/09/2025, 
PD 4250 SAGRA NUTRIVERDE</t>
  </si>
  <si>
    <t>FAT FRETE 67369</t>
  </si>
  <si>
    <t>FATURAMENTO FAT FRETE ID: 2.420
CTE: 7.227 EMITIDO EM 15/10/2025, CTE: 7.229 EMITIDO EM 16/10/2025, CTE: 7.230 EMITIDO EM 16/10/2025, 
PD 4215 SAGRA JUNIOR MASANOBU UTIDA E OUTROS_x000D_
PD 4520 SAGRA NUTRIVERDE</t>
  </si>
  <si>
    <t>FAT FRETE 67368</t>
  </si>
  <si>
    <t>FATURAMENTO FAT FRETE ID: 2.419
CTE: 397.868 EMITIDO EM 19/10/2025, CTE: 397.871 EMITIDO EM 19/10/2025, CTE: 397.878 EMITIDO EM 19/10/2025, 
PD 4215 SAGRA JUNIOR MASANOBU UTIDA E OUTROS_x000D_
PD 4520 SAGRA NUTRIVERDE</t>
  </si>
  <si>
    <t>FAT FRETE 272010</t>
  </si>
  <si>
    <t>FATURAMENTO FAT FRETE ID: 2.417
PD 4432 KCL COMIGO</t>
  </si>
  <si>
    <t>NFS-e 6681</t>
  </si>
  <si>
    <t>ARMAZENAGEM DO MV IONIAN SEA â€“ PC637</t>
  </si>
  <si>
    <t>NFS-e 6683</t>
  </si>
  <si>
    <t>ARMAZENAGEM, AD VALOREM E DESOVA DO MV GSL ARCADIA - PC734</t>
  </si>
  <si>
    <t>NFS-e 6684</t>
  </si>
  <si>
    <t>NFS-e 6682</t>
  </si>
  <si>
    <t>ARMAZENAGEM E ACERTO DE PESO DO MV RI GUAN FENG â€“ PC751</t>
  </si>
  <si>
    <t>NFS-e 6685</t>
  </si>
  <si>
    <t>NFS-e 1084666</t>
  </si>
  <si>
    <t>PAGAMENTO DO WELLHUB (GYMPASS) REFERENTE AO MES DE OUTUBRO/2025</t>
  </si>
  <si>
    <t>CFR SFS_x000D_
QUANTITY: 2000T (MIN/MAX)_x000D_
LAYCAN: NOVEMBER, 2025_x000D_
ORIGIN: OMAN_x000D_
PAYMENT: NOR IN SFS</t>
  </si>
  <si>
    <t>812 - ELEVA QUIMICA LTDA - 22338</t>
  </si>
  <si>
    <t>PC 691_x000D_
PEDIDO INICIAL DE 400TONS DESMEMBRADAS 60TONS PARA O PEDIDO 4626 / 49TONS PEDIDO 4632 / 48TONS PEDIDO 4642 / 64TONS PEDIDO 4644/ 49TONS PEDIDO 4671/ 47TONS PEDIDO 4685 E 31TONS PEDIDO 4686_x000D_
ALTERADO PARA CIF EM 24.10.2025, VALOR UNITARIO CALCULADO PARA FATURAMENTO COM BASE NA TAXA 5,3425 x USD 248,00  + FRETE R$ 530,00/T =  R$1.854,94/T_x000D_
PAGAMENTO ATE 28.11.2025 CAMBIO PRONTO ( USD 248,00/T ) SERA TRAVADO ATE 03.11.2025 NO PAGAMENTO AO FORNECEDOR_x000D_
CARREGAMENTO IMEDIATO (APOS ASSINATURA DO PEDIDO E CONTRATO)</t>
  </si>
  <si>
    <t>CIF NUTRIVERDE_x000D_
PAGAMENTO 28.11.2025 ( REF. 1300,00/T US X 5,4000 )_x000D_
CARREGAMENTO IMEDIATO, APOS LIBERACAO, Previsao de chegada/atracacao: 14/12/2025</t>
  </si>
  <si>
    <t xml:space="preserve">339 - OCP FERTILIZANTES LTDA - 1601
814 - OCP FERTILIZANTES LTDA - 
815 - NOVATEX ARMAZENS GERAIS LTDA - </t>
  </si>
  <si>
    <t>FOB-RONDONOLIS/MT -NOVATEX_x000D_
PAGAMENTO 27/02/2026 ( VALOR UNITARIO SERA ALTERADO PARA REAIS  ASSIM QUE TRAVADO VIA TELEFONE COM GABRIEL 65 9 9639-0497 - CAMBIO PRONTO )_x000D_
CARREGAMENTO APOS DIA 29/10/2025</t>
  </si>
  <si>
    <t>27/10/2025</t>
  </si>
  <si>
    <t>NFS-e 1198</t>
  </si>
  <si>
    <t>REFERENTE AO MES DE OUTUBRO/2025 -EAJ</t>
  </si>
  <si>
    <t>FAT FRETE 271539</t>
  </si>
  <si>
    <t>FATURAMENTO FAT FRETE ID: 2.425
CTE: 5.067 EMITIDO EM 05/10/2025, CTE: 17.616 EMITIDO EM 05/10/2025, 
4432 KCL COMIGO</t>
  </si>
  <si>
    <t>Bethina Cruz</t>
  </si>
  <si>
    <t>FATURAMENTO (PR) ID: 1.592_x000D_
ALGUEL REFRENTE A VAGA DE GARAGEM N 62 DO CENTRO EMPRESARIAL PAIAGUAS PARA A NOVAFERTIL</t>
  </si>
  <si>
    <t>FAT FRETE 271538</t>
  </si>
  <si>
    <t>FATURAMENTO FAT FRETE ID: 2.426
CTE: 15.032 EMITIDO EM 13/10/2025, CTE: 15.033 EMITIDO EM 13/10/2025, 
4201 SAGRA COMIGO</t>
  </si>
  <si>
    <t>FATURAMENTO RECIBO ID: 1.971_x000D_
COMPRA DE VELAS - ANIVERSARIANTES DO MES - CARTAO MYLENA</t>
  </si>
  <si>
    <t>ANUIDADE C. CREDITO BRUNA</t>
  </si>
  <si>
    <t>ANUIDADE C. CREDITO BRUNA 01/12</t>
  </si>
  <si>
    <t>237 - BRA (C. CRED) - BRUNA</t>
  </si>
  <si>
    <t>NFS-e 99503</t>
  </si>
  <si>
    <t>SERVICO DE TRANSPORTE VIRA DOS PC623, PC720 E PC737 â€“ MV NAVIOS GEMINI</t>
  </si>
  <si>
    <t>NFS-e 99504</t>
  </si>
  <si>
    <t>FATURAMENTO (PR) ID: 1.604_x000D_
REFERENTE A PRESTACAO DE SERVICOS DE SEGURANCA DESARMADA BARRACAO</t>
  </si>
  <si>
    <t>FATURAMENTO RECIBO ID: 2.017_x000D_
REFERENTE A COMPRA DE ALMOÃ‡O PARA O COLABORADOR BENEDITO - FILIAL MT FLOR DE PEQUI - CARTÃƒO MYLENA</t>
  </si>
  <si>
    <t>GRU 5246237</t>
  </si>
  <si>
    <t>TARIFAS AERONAUTICAS (PT-VNZ)</t>
  </si>
  <si>
    <t>FATURAMENTO GRU ID: 2.421
TARIFAS DE NAVAGACAO AEREA REF. 09/2025-5 - AERONAVE PT-VNZ</t>
  </si>
  <si>
    <t>NFS-e 99505</t>
  </si>
  <si>
    <t>FATURAMENTO RECIBO ID: 2.018_x000D_
REF A ENVIO DE ENCOMENDA CORREIOS  - FILIAL DE PR - CARTÃƒO MYLENA</t>
  </si>
  <si>
    <t>BOL PC665/MV YAN DANG HAI NAVIO BARCAÃ‡A</t>
  </si>
  <si>
    <t>FATURAMENTO BOL ID: 1.896
PAGAMENTO REFERENTE A 20% DA OP. PORTUÃRIA DO PC665 MV YAN DANG HAI NAVIO BARCAÃ‡A NF 1529</t>
  </si>
  <si>
    <t>ALMOCO COLABORADORES MATRIZ  E DIRETORES</t>
  </si>
  <si>
    <t>237 - BRA (C. CRED) - HELTON</t>
  </si>
  <si>
    <t>COMPRA PARA FILIAL PARANAGUA</t>
  </si>
  <si>
    <t>COMPRA DE AGUA MINERAL FILIAL PARANAGUA</t>
  </si>
  <si>
    <t>BURITY AGROPECUARIA EIRELI - EPP</t>
  </si>
  <si>
    <t>11276/001</t>
  </si>
  <si>
    <t>FORNECEDOR/COMPRAS (CC DESATIVADO)</t>
  </si>
  <si>
    <t>GRU 5219515</t>
  </si>
  <si>
    <t>FATURAMENTO GRU ID: 2.423
TARIFAS DE NAVEGACAO AEREA REF. 09/2025-5 - AERONAVE PR-SBH</t>
  </si>
  <si>
    <t>NFS-e 1015</t>
  </si>
  <si>
    <t>SERVICO DE HANGARAGEM DE 17/10/2025 A 19/10/2025 AERONAVE PR-SBH</t>
  </si>
  <si>
    <t>NFS-e 5537</t>
  </si>
  <si>
    <t>REFERENTE AO SERVICO ARMAZENAGEM DO MV PAN CERES â€“ PC636</t>
  </si>
  <si>
    <t>NFS-e 5536</t>
  </si>
  <si>
    <t>REFERENTE AO SERVICO ARMAZENAGEM DO PC511 â€“ MV SERENITY DIVA</t>
  </si>
  <si>
    <t>NFS-e 5533</t>
  </si>
  <si>
    <t>REFERENTE AO SERVICO ARMAZENAGEM DOS PC673 E PC696 â€“ MV ARAGONA</t>
  </si>
  <si>
    <t>NFS-e 5534</t>
  </si>
  <si>
    <t>REFERENTE AO SERVICO ARMAZENAGEM DO PC562 â€“ MV IRMGARD</t>
  </si>
  <si>
    <t>NFS-e 5535</t>
  </si>
  <si>
    <t>REFERENTE AO SERVICO ARMAZENAGEM DO PC594 â€“ MV IONIC KALLIRHOE</t>
  </si>
  <si>
    <t>NFS-e 5532</t>
  </si>
  <si>
    <t>REFERENTE AO SERVICO ARMAZENAGEM DO MV FRIENSHIP DIVA</t>
  </si>
  <si>
    <t>11760/001</t>
  </si>
  <si>
    <t>NF489</t>
  </si>
  <si>
    <t>COMPRA DE MATERIAL DE LIMPEZA E COPO PARA FILIAL PARANAGUA</t>
  </si>
  <si>
    <t>NF651</t>
  </si>
  <si>
    <t>237 - BRA (C. CRED) - LUCIANO</t>
  </si>
  <si>
    <t>NF93009</t>
  </si>
  <si>
    <t>COMPRA DE LANCHES E MATERIAL DE LIMPEZA FILIAL PARANAGUA</t>
  </si>
  <si>
    <t>NF8037</t>
  </si>
  <si>
    <t>BANCO XP - ARX Fuji FIC de FIF RF CP RL</t>
  </si>
  <si>
    <t>766 - ALLIED HARVEST (ASIA) COMPANY LIMITED - INV AHAM2025704 - MV MSC PALOMA - CHINA</t>
  </si>
  <si>
    <t>766 - 27/10/2025 - Cot.: R$ 5,3705 - USD 155.250,00</t>
  </si>
  <si>
    <t>339 - 22/08/2023 - Cot.: R$ 4,9180 - USD 49.495,00
339 - 02/10/2023 - Cot.: R$ 5,0076 - USD 1.774.005,00
814 - 28/10/2025 - Cot.: R$ 5,3744 - USD 56.250,00</t>
  </si>
  <si>
    <t>28/10/2025</t>
  </si>
  <si>
    <t>BANCO XP - APLC COMPROMISSADA 97%</t>
  </si>
  <si>
    <t>NFS-e 32</t>
  </si>
  <si>
    <t>PRESTACAO DE SERVICOS REFERENTE AO PLANEJAMENTO , REPORTE DE HORAS NA PLATAFORMA EAGLE GOLD (PWC) E CAMP (TEXTRON) DA AERONAVE: PR-SBH REFERENTE AO MES DE 10/2025</t>
  </si>
  <si>
    <t>GPE PRO-LABORE 10-2025</t>
  </si>
  <si>
    <t>FATURAMENTO GPE ID: 1.721
PGTO REF. PRO LABORE 10-2025</t>
  </si>
  <si>
    <t>GPE 10/2025</t>
  </si>
  <si>
    <t>FATURAMENTO GPE ID: 948
PGTO REF. A SALARIOS DOS COLABORADORES MES 09</t>
  </si>
  <si>
    <t>GPE DL SOCIOS 10/2025</t>
  </si>
  <si>
    <t>FATURAMENTO GPE ID: 750
DL SOCIOS 10/2025</t>
  </si>
  <si>
    <t>FATURAMENTO GPE ID: 1.717
PGTO REF. PRO LABORE</t>
  </si>
  <si>
    <t>REEMB REEMB TELEFONE</t>
  </si>
  <si>
    <t>FATURAMENTO REEMB ID: 754
REEMBOLSO REF. DESPESA COM TELEFONE/INTERNET - COMP.  10/2025</t>
  </si>
  <si>
    <t>GPE PRO-LABORE 10/2025</t>
  </si>
  <si>
    <t>FATURAMENTO GPE ID: 1.725
PGTO REF. PRO LABORE 10/2025</t>
  </si>
  <si>
    <t>GPE - FOLHA 10/2025</t>
  </si>
  <si>
    <t>ND 81/2025</t>
  </si>
  <si>
    <t>REEMBOLSO DE DESPESA COM ARMAZENAGEM â€“ SALDO SULFATO</t>
  </si>
  <si>
    <t>DAR IRPJ 09/2025</t>
  </si>
  <si>
    <t>FATURAMENTO DAR ID: 2.433
IRPJ - OB L REAL-DEMAIS EST MENSAL - VENCIMENTO: 31/10/2025 - VALOR: 281.250,97</t>
  </si>
  <si>
    <t>Matheus V. de Souza Costa</t>
  </si>
  <si>
    <t>DAR CSLL 09/2025</t>
  </si>
  <si>
    <t>FATURAMENTO DAR ID: 2.435
CSLL 09/2025 - VENCIMENTO: 31/10/2025 - VALOR: 101.970,35</t>
  </si>
  <si>
    <t>NFS-e 1529 (MV GOLDEN GLINT)</t>
  </si>
  <si>
    <t xml:space="preserve">REFERENTE A FECHAMENTO DA OPERACAO DE TRANSBORDO (NAVIO X BARCAÃ‡A) DO MV GOLDEN GLINT â€“ PC635
</t>
  </si>
  <si>
    <t>ENERGIA ( BARRACAO )</t>
  </si>
  <si>
    <t>REF. UC 6/3180415-6 - CONTA ENERGIA  DO BARRACAO- NF 023073483/ MATRICULA 3180415-2025-0 - PAGAMENTO DEBITO AUTOMATICO BRADESCO</t>
  </si>
  <si>
    <t>ADTO PC678/MV SINCERITY DIVA NAVIO BARCAÃ‡A</t>
  </si>
  <si>
    <t>FATURAMENTO ADTO ID: 1.530
ADIANTAMENTO REFERENTE A OPERAÃ‡ÃƒO DE TRANSBORDO BARCAÃ‡A UNI-Z PC678 MV SINCERITY DIVA</t>
  </si>
  <si>
    <t>FATURAMENTO ADTO ID: 1.526
ADIANTAMENTO REFERENTE A OPERACAO PORTUARIA DE BARCAÃ‡A TERMINAL PC678 MV SINCERITY DIVA</t>
  </si>
  <si>
    <t>FAT FRETE 135577</t>
  </si>
  <si>
    <t>FATURAMENTO FAT FRETE ID: 2.436
CTE: 447.716 EMITIDO EM 19/10/2025, CTE: 447.717 EMITIDO EM 19/10/2025, CTE: 447.721 EMITIDO EM 19/10/2025, 
PD 4463 SAGRA COMIGO</t>
  </si>
  <si>
    <t>FAT FRETE 401898</t>
  </si>
  <si>
    <t>FATURAMENTO FAT FRETE ID: 2.437
CTE: 200.940 EMITIDO EM 19/10/2025, 
PD 4463 SAGRA COMIGO</t>
  </si>
  <si>
    <t>WLOG TRANSPORTES E LOGISTICA LTDA</t>
  </si>
  <si>
    <t>FAT FRETE 119</t>
  </si>
  <si>
    <t>FATURAMENTO FAT FRETE ID: 2.429
CTE: 304 EMITIDO EM 11/10/2025, CTE: 305 EMITIDO EM 11/10/2025, CTE: 306 EMITIDO EM 11/10/2025, CTE: 307 EMITIDO EM 12/10/2025, CTE: 308 EMITIDO EM 12/10/2025, CTE: 309 EMITIDO EM 12/10/2025, 
PD 3927 SAGRA NUTRIVERDE</t>
  </si>
  <si>
    <t>FAT FRETE 67322</t>
  </si>
  <si>
    <t>FATURAMENTO FAT FRETE ID: 2.438
CTE: 657 EMITIDO EM 11/10/2025, CTE: 658 EMITIDO EM 12/10/2025, CTE: 659 EMITIDO EM 12/10/2025, CTE: 660 EMITIDO EM 12/10/2025, CTE: 661 EMITIDO EM 12/10/2025, CTE: 662 EMITIDO EM 12/10/2025, CTE: 663 EMITIDO EM 12/10/2025, CTE: 664 EMITIDO EM 12/10/2025, CTE: 665 EMITIDO EM 13/10/2025, 
PD 3927 SAGRA NUTRIVERDE</t>
  </si>
  <si>
    <t>FAT FRETE 135522</t>
  </si>
  <si>
    <t>FATURAMENTO FAT FRETE ID: 2.430
CTE: 447.128 EMITIDO EM 13/10/2025, CTE: 447.130 EMITIDO EM 13/10/2025, 
PD 4318 SAGRA COMIGO</t>
  </si>
  <si>
    <t>SOTRAN S/A LOGISTICA E TRANSPORTE</t>
  </si>
  <si>
    <t>FAT FRETE 723327</t>
  </si>
  <si>
    <t>FATURAMENTO FAT FRETE ID: 2.432
CTE: 299.815 EMITIDO EM 03/10/2025, 
PD 4588 KCL COPASUL</t>
  </si>
  <si>
    <t>FAT FRETE 48</t>
  </si>
  <si>
    <t>FATURAMENTO FAT FRETE ID: 2.431
PD 4305 KCL COMIGO</t>
  </si>
  <si>
    <t>FAT FRETE 135576</t>
  </si>
  <si>
    <t>FATURAMENTO FAT FRETE ID: 2.434
CTE: 447.391 EMITIDO EM 15/10/2025, 
PD 4631 KCL COPASUL</t>
  </si>
  <si>
    <t>NFS-e 2434</t>
  </si>
  <si>
    <t>REFERENTE A COBRANCA DE ARMAZENAGEM DO MV LAKER â€“ PC715</t>
  </si>
  <si>
    <t>NFS-e 1324 (MV YAN DANG HAI)</t>
  </si>
  <si>
    <t>SERVICO DE LACRACAO DE BARCACAS, SUPERVISAO/MONITORAMENTO DE DESCARGA, AMOSTRAGEM E APOIO DE LANCHA DO MV YAN DANG HAI â€“ PC665</t>
  </si>
  <si>
    <t>NFS-e 5538 (MV OTZIAS)</t>
  </si>
  <si>
    <t>REFERENTE AO SERVICO DE ARMAZENAGEM E ENVASE DO PC700 â€“ MV OTZIAS</t>
  </si>
  <si>
    <t>NFS-e 1323 (MV YAN DANG HAI)</t>
  </si>
  <si>
    <t>MARINTEK SERVICOS PORTUARIOS LTDA</t>
  </si>
  <si>
    <t>NFS-e 22 (MV YAN DANG HAI)</t>
  </si>
  <si>
    <t>LACRACAO DE BARCACAS, SUPERVISAO/MONITORAMENTO DE DESCARGA, AMOSTRAGEM E APOIO DE LANCHA DO MV YAN DANG HAI â€“ PC665</t>
  </si>
  <si>
    <t>29988/001</t>
  </si>
  <si>
    <t>REF. UC 6/3168758-5 CONTA ENERGIA BARRACAO QDE 02 LT 10 - NF 023073425/ MATRICULA 3168758-2025-10-9 DEB AUTOMATICO BRA</t>
  </si>
  <si>
    <t>TEXFIO INDUSTRIAL LTDA</t>
  </si>
  <si>
    <t>6086/002</t>
  </si>
  <si>
    <t>(PR) PC678/MV SINCERITY DIVA NAVIO BARCAÃ‡A</t>
  </si>
  <si>
    <t>FATURAMENTO (PR) ID: 2.428
PREVISÃƒO DE PAGAMENTO REFERENTE A OPERAÃ‡ÃƒO DE NAVIO BARCAÃ‡A DO PC678 MV SINCERITY DIVA</t>
  </si>
  <si>
    <t>FATURAMENTO (PR) ID: 2.427
PREVISÃƒO DE PAGAMENTO 20% DA OP PORTUÃRIA DE TRANSBORDO BARCAÃ‡A DO PC678 MV SINCERITY DIVA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</si>
</sst>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5">
    <numFmt numFmtId="8" formatCode="&quot;R$&quot;\ #,##0.00;[Red]\-&quot;R$&quot;\ #,##0.00"/>
    <numFmt numFmtId="44" formatCode="_-&quot;R$&quot;\ * #,##0.00_-;\-&quot;R$&quot;\ * #,##0.00_-;_-&quot;R$&quot;\ * &quot;-&quot;??_-;_-@_-"/>
    <numFmt numFmtId="43" formatCode="_-* #,##0.00_-;\-* #,##0.00_-;_-* &quot;-&quot;??_-;_-@_-"/>
    <numFmt numFmtId="164" formatCode="_-[$$-409]* #,##0.00_ ;_-[$$-409]* \-#,##0.00\ ;_-[$$-409]* &quot;-&quot;??_ ;_-@_ "/>
    <numFmt numFmtId="165" formatCode="_-[$R$-416]\ * #,##0.00_-;\-[$R$-416]\ * #,##0.00_-;_-[$R$-416]\ * &quot;-&quot;??_-;_-@_-"/>
    <numFmt numFmtId="166" formatCode="#,##0.000"/>
    <numFmt numFmtId="167" formatCode="0.0000"/>
    <numFmt numFmtId="168" formatCode="0.000"/>
    <numFmt numFmtId="169" formatCode="#,##0.0000_ ;[Red]\-#,##0.0000\ "/>
    <numFmt numFmtId="170" formatCode="#,##0.0000"/>
    <numFmt numFmtId="171" formatCode="_-* #,##0.0000_-;\-* #,##0.0000_-;_-* &quot;-&quot;??_-;_-@_-"/>
    <numFmt numFmtId="172" formatCode="0.0000000"/>
    <numFmt numFmtId="173" formatCode="???,???"/>
    <numFmt numFmtId="174" formatCode="?,???,???.000"/>
    <numFmt numFmtId="175" formatCode="??,???.000"/>
    <numFmt numFmtId="176" formatCode="??,???"/>
    <numFmt numFmtId="177" formatCode="&quot;R$&quot;\ #,##0.000"/>
    <numFmt numFmtId="178" formatCode="#,##0.0000_ ;\-#,##0.0000\ "/>
    <numFmt numFmtId="179" formatCode="#,##0.000_ ;\-#,##0.000\ "/>
    <numFmt numFmtId="180" formatCode="#,##0_ ;\-#,##0\ "/>
    <numFmt numFmtId="181" formatCode="_-[$$-409]* #,##0.000_ ;_-[$$-409]* \-#,##0.000\ ;_-[$$-409]* &quot;-&quot;???_ ;_-@_ "/>
    <numFmt numFmtId="182" formatCode="[$-F400]h:mm:ss\ AM/PM"/>
    <numFmt numFmtId="183" formatCode="_-[$$-409]* #,##0.0000_ ;_-[$$-409]* \-#,##0.0000\ ;_-[$$-409]* &quot;-&quot;????_ ;_-@_ "/>
    <numFmt numFmtId="184" formatCode="_-[$R$-416]\ * #,##0.00_-;\-[$R$-416]\ * #,##0.00_-;_-[$R$-416]\ * &quot;-&quot;??_-;_-@"/>
    <numFmt numFmtId="185" formatCode="_-&quot;R$&quot;\ * #,##0.00_-;\-&quot;R$&quot;\ * #,##0.00_-;_-&quot;R$&quot;\ * &quot;-&quot;??_-;_-@"/>
  </numFmts>
  <fonts count="76">
    <font>
      <sz val="11"/>
      <color theme="1"/>
      <name val="Calibri"/>
      <family val="2"/>
      <scheme val="minor"/>
    </font>
    <font>
      <sz val="8"/>
      <name val="Calibri"/>
      <family val="2"/>
    </font>
    <font>
      <sz val="8"/>
      <name val="Calibri"/>
      <family val="2"/>
    </font>
    <font>
      <b/>
      <sz val="9"/>
      <color indexed="81"/>
      <name val="Segoe UI"/>
      <family val="2"/>
    </font>
    <font>
      <sz val="11"/>
      <color theme="1"/>
      <name val="Calibri"/>
      <family val="2"/>
      <scheme val="minor"/>
    </font>
    <font>
      <sz val="11"/>
      <color rgb="FF006100"/>
      <name val="Calibri"/>
      <family val="2"/>
      <scheme val="minor"/>
    </font>
    <font>
      <b/>
      <sz val="11"/>
      <color rgb="FFFA7D00"/>
      <name val="Calibri"/>
      <family val="2"/>
      <scheme val="minor"/>
    </font>
    <font>
      <b/>
      <sz val="11"/>
      <color theme="0"/>
      <name val="Calibri"/>
      <family val="2"/>
      <scheme val="minor"/>
    </font>
    <font>
      <sz val="11"/>
      <color rgb="FFFA7D00"/>
      <name val="Calibri"/>
      <family val="2"/>
      <scheme val="minor"/>
    </font>
    <font>
      <sz val="11"/>
      <color theme="0"/>
      <name val="Calibri"/>
      <family val="2"/>
      <scheme val="minor"/>
    </font>
    <font>
      <sz val="11"/>
      <color rgb="FF3F3F76"/>
      <name val="Calibri"/>
      <family val="2"/>
      <scheme val="minor"/>
    </font>
    <font>
      <sz val="11"/>
      <color rgb="FF9C5700"/>
      <name val="Calibri"/>
      <family val="2"/>
      <scheme val="minor"/>
    </font>
    <font>
      <sz val="11"/>
      <color rgb="FF9C0006"/>
      <name val="Calibri"/>
      <family val="2"/>
      <scheme val="minor"/>
    </font>
    <font>
      <b/>
      <sz val="11"/>
      <color rgb="FF3F3F3F"/>
      <name val="Calibri"/>
      <family val="2"/>
      <scheme val="minor"/>
    </font>
    <font>
      <sz val="11"/>
      <color rgb="FFFF0000"/>
      <name val="Calibri"/>
      <family val="2"/>
      <scheme val="minor"/>
    </font>
    <font>
      <i/>
      <sz val="11"/>
      <color rgb="FF7F7F7F"/>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b/>
      <sz val="11"/>
      <color theme="1"/>
      <name val="Calibri"/>
      <family val="2"/>
      <scheme val="minor"/>
    </font>
    <font>
      <b/>
      <sz val="14"/>
      <color theme="1"/>
      <name val="Calibri"/>
      <family val="2"/>
      <scheme val="minor"/>
    </font>
    <font>
      <sz val="9"/>
      <color theme="1"/>
      <name val="Calibri"/>
      <family val="2"/>
      <scheme val="minor"/>
    </font>
    <font>
      <sz val="10"/>
      <color rgb="FFFF0000"/>
      <name val="Calibri"/>
      <family val="2"/>
      <scheme val="minor"/>
    </font>
    <font>
      <sz val="8"/>
      <color theme="1"/>
      <name val="Calibri Light"/>
      <family val="2"/>
      <scheme val="major"/>
    </font>
    <font>
      <b/>
      <sz val="10"/>
      <color theme="1"/>
      <name val="Calibri"/>
      <family val="2"/>
      <scheme val="minor"/>
    </font>
    <font>
      <sz val="9"/>
      <color theme="1"/>
      <name val="Calibri Light"/>
      <family val="2"/>
      <scheme val="major"/>
    </font>
    <font>
      <b/>
      <sz val="10"/>
      <color theme="1"/>
      <name val="Calibri Light"/>
      <family val="2"/>
      <scheme val="major"/>
    </font>
    <font>
      <sz val="9"/>
      <color rgb="FF000000"/>
      <name val="Calibri Light"/>
      <family val="2"/>
      <scheme val="major"/>
    </font>
    <font>
      <sz val="8"/>
      <color theme="1"/>
      <name val="Calibri"/>
      <family val="2"/>
      <scheme val="minor"/>
    </font>
    <font>
      <b/>
      <sz val="8"/>
      <color theme="1"/>
      <name val="Calibri"/>
      <family val="2"/>
      <scheme val="minor"/>
    </font>
    <font>
      <b/>
      <sz val="9"/>
      <color theme="1"/>
      <name val="Calibri"/>
      <family val="2"/>
      <scheme val="minor"/>
    </font>
    <font>
      <sz val="8"/>
      <color rgb="FF000000"/>
      <name val="Calibri"/>
      <family val="2"/>
      <scheme val="minor"/>
    </font>
    <font>
      <sz val="8"/>
      <color rgb="FF212529"/>
      <name val="Calibri"/>
      <family val="2"/>
      <scheme val="minor"/>
    </font>
    <font>
      <b/>
      <sz val="9"/>
      <color theme="0"/>
      <name val="Calibri Light"/>
      <family val="2"/>
      <scheme val="major"/>
    </font>
    <font>
      <b/>
      <sz val="11"/>
      <color rgb="FFFF0000"/>
      <name val="Calibri"/>
      <family val="2"/>
      <scheme val="minor"/>
    </font>
    <font>
      <b/>
      <sz val="9"/>
      <color rgb="FFFF0000"/>
      <name val="Calibri"/>
      <family val="2"/>
      <scheme val="minor"/>
    </font>
    <font>
      <sz val="9"/>
      <color rgb="FFFF0000"/>
      <name val="Calibri"/>
      <family val="2"/>
      <scheme val="minor"/>
    </font>
    <font>
      <sz val="8"/>
      <color rgb="FFFF0000"/>
      <name val="Calibri"/>
      <family val="2"/>
      <scheme val="minor"/>
    </font>
    <font>
      <sz val="8"/>
      <name val="Calibri Light"/>
      <family val="2"/>
      <scheme val="major"/>
    </font>
    <font>
      <b/>
      <sz val="8"/>
      <name val="Calibri"/>
      <family val="2"/>
      <scheme val="minor"/>
    </font>
    <font>
      <sz val="8"/>
      <name val="Calibri"/>
      <family val="2"/>
      <scheme val="minor"/>
    </font>
    <font>
      <sz val="8"/>
      <color theme="1"/>
      <name val="Calibri"/>
      <family val="2"/>
    </font>
    <font>
      <b/>
      <sz val="8"/>
      <color rgb="FFFF0000"/>
      <name val="Calibri"/>
      <family val="2"/>
      <scheme val="minor"/>
    </font>
    <font>
      <sz val="9"/>
      <color indexed="81"/>
      <name val="Segoe UI"/>
      <family val="2"/>
    </font>
    <font>
      <sz val="10"/>
      <color rgb="FF000000"/>
      <name val="Calibri"/>
      <family val="2"/>
      <scheme val="minor"/>
    </font>
    <font>
      <b/>
      <sz val="9"/>
      <color rgb="FF000000"/>
      <name val="Tahoma"/>
      <family val="2"/>
    </font>
    <font>
      <b/>
      <sz val="8"/>
      <color rgb="FF000000"/>
      <name val="Tahoma"/>
      <family val="2"/>
    </font>
    <font>
      <b/>
      <sz val="9"/>
      <color theme="1"/>
      <name val="Tahoma"/>
      <family val="2"/>
    </font>
    <font>
      <sz val="10"/>
      <color theme="1"/>
      <name val="Arial"/>
      <family val="2"/>
    </font>
    <font>
      <b/>
      <sz val="10"/>
      <color rgb="FF000000"/>
      <name val="Calibri"/>
      <family val="2"/>
      <scheme val="minor"/>
    </font>
    <font>
      <b/>
      <sz val="11"/>
      <color rgb="FF000000"/>
      <name val="Calibri"/>
      <family val="2"/>
      <scheme val="minor"/>
    </font>
    <font>
      <b/>
      <sz val="8"/>
      <color rgb="FF000000"/>
      <name val="Calibri"/>
      <family val="2"/>
      <scheme val="minor"/>
    </font>
    <font>
      <sz val="10"/>
      <name val="Calibri"/>
      <family val="2"/>
      <scheme val="minor"/>
    </font>
    <font>
      <b/>
      <sz val="9"/>
      <name val="Tahoma"/>
      <family val="2"/>
    </font>
    <font>
      <b/>
      <sz val="11"/>
      <name val="Calibri"/>
      <family val="2"/>
      <scheme val="minor"/>
    </font>
    <font>
      <b/>
      <sz val="10"/>
      <name val="Calibri"/>
      <family val="2"/>
      <scheme val="minor"/>
    </font>
    <font>
      <b/>
      <sz val="9"/>
      <name val="Calibri"/>
      <family val="2"/>
      <scheme val="minor"/>
    </font>
    <font>
      <b/>
      <sz val="12"/>
      <color theme="1"/>
      <name val="Calibri"/>
      <family val="2"/>
      <scheme val="minor"/>
    </font>
    <font>
      <b/>
      <sz val="9"/>
      <color theme="1"/>
      <name val="Calibri"/>
      <family val="2"/>
    </font>
    <font>
      <b/>
      <sz val="8"/>
      <color theme="1"/>
      <name val="Calibri"/>
      <family val="2"/>
    </font>
    <font>
      <b/>
      <sz val="16"/>
      <color theme="1"/>
      <name val="Calibri"/>
      <family val="2"/>
      <scheme val="minor"/>
    </font>
    <font>
      <b/>
      <sz val="10"/>
      <color rgb="FF0066FF"/>
      <name val="Calibri"/>
      <family val="2"/>
      <scheme val="minor"/>
    </font>
    <font>
      <b/>
      <sz val="11"/>
      <color rgb="FF0066FF"/>
      <name val="Calibri"/>
      <family val="2"/>
      <scheme val="minor"/>
    </font>
    <font>
      <sz val="10"/>
      <color theme="1"/>
      <name val="Calibri"/>
      <family val="2"/>
      <scheme val="minor"/>
    </font>
    <font>
      <b/>
      <sz val="9"/>
      <color rgb="FF0066FF"/>
      <name val="Calibri"/>
      <family val="2"/>
      <scheme val="minor"/>
    </font>
    <font>
      <sz val="12"/>
      <color rgb="FF007A47"/>
      <name val="Itau Display"/>
    </font>
    <font>
      <sz val="11"/>
      <name val="Calibri"/>
      <family val="2"/>
      <scheme val="minor"/>
    </font>
    <font>
      <sz val="9"/>
      <color rgb="FF0066FF"/>
      <name val="Calibri"/>
      <family val="2"/>
      <scheme val="minor"/>
    </font>
    <font>
      <sz val="9"/>
      <name val="Calibri"/>
      <family val="2"/>
      <scheme val="minor"/>
    </font>
    <font>
      <b/>
      <sz val="9"/>
      <color rgb="FF0033CC"/>
      <name val="Calibri"/>
      <family val="2"/>
      <scheme val="minor"/>
    </font>
    <font>
      <sz val="9"/>
      <color theme="1"/>
      <name val="Calibri"/>
      <family val="2"/>
    </font>
    <font>
      <b/>
      <sz val="9"/>
      <color rgb="FF0066FF"/>
      <name val="Calibri"/>
      <family val="2"/>
    </font>
    <font>
      <sz val="8"/>
      <color rgb="FFFF0000"/>
      <name val="Calibri"/>
      <family val="2"/>
    </font>
    <font>
      <sz val="8"/>
      <color theme="1"/>
      <name val="Calibri"/>
      <family val="2"/>
    </font>
    <font>
      <sz val="11"/>
      <color theme="1"/>
      <name val="Calibri"/>
      <family val="2"/>
    </font>
  </fonts>
  <fills count="45">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C6EFCE"/>
      </patternFill>
    </fill>
    <fill>
      <patternFill patternType="solid">
        <fgColor rgb="FFF2F2F2"/>
      </patternFill>
    </fill>
    <fill>
      <patternFill patternType="solid">
        <fgColor rgb="FFA5A5A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C99"/>
      </patternFill>
    </fill>
    <fill>
      <patternFill patternType="solid">
        <fgColor rgb="FFFFEB9C"/>
      </patternFill>
    </fill>
    <fill>
      <patternFill patternType="solid">
        <fgColor rgb="FFFFFFCC"/>
      </patternFill>
    </fill>
    <fill>
      <patternFill patternType="solid">
        <fgColor rgb="FFFFC7CE"/>
      </patternFill>
    </fill>
    <fill>
      <patternFill patternType="solid">
        <fgColor theme="0"/>
        <bgColor indexed="64"/>
      </patternFill>
    </fill>
    <fill>
      <patternFill patternType="solid">
        <fgColor rgb="FFFFFF00"/>
        <bgColor indexed="64"/>
      </patternFill>
    </fill>
    <fill>
      <patternFill patternType="solid">
        <fgColor theme="1"/>
        <bgColor indexed="64"/>
      </patternFill>
    </fill>
    <fill>
      <patternFill patternType="solid">
        <fgColor theme="1"/>
        <bgColor theme="1"/>
      </patternFill>
    </fill>
    <fill>
      <patternFill patternType="solid">
        <fgColor theme="0"/>
        <bgColor theme="0"/>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2F2F2"/>
        <bgColor rgb="FFF2F2F2"/>
      </patternFill>
    </fill>
    <fill>
      <patternFill patternType="solid">
        <fgColor theme="0" tint="-0.249977111117893"/>
        <bgColor rgb="FFF2F2F2"/>
      </patternFill>
    </fill>
  </fills>
  <borders count="8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style="medium">
        <color indexed="64"/>
      </right>
      <top/>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bottom/>
      <diagonal/>
    </border>
    <border>
      <left/>
      <right/>
      <top style="thin">
        <color indexed="64"/>
      </top>
      <bottom style="thin">
        <color indexed="64"/>
      </bottom>
      <diagonal/>
    </border>
    <border>
      <left/>
      <right/>
      <top style="thin">
        <color indexed="64"/>
      </top>
      <bottom style="medium">
        <color indexed="64"/>
      </bottom>
      <diagonal/>
    </border>
    <border>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theme="1"/>
      </left>
      <right style="thin">
        <color theme="1"/>
      </right>
      <top style="medium">
        <color rgb="FF000000"/>
      </top>
      <bottom style="medium">
        <color theme="1"/>
      </bottom>
      <diagonal/>
    </border>
    <border>
      <left style="thin">
        <color theme="1"/>
      </left>
      <right style="medium">
        <color rgb="FF000000"/>
      </right>
      <top style="medium">
        <color rgb="FF000000"/>
      </top>
      <bottom style="medium">
        <color theme="1"/>
      </bottom>
      <diagonal/>
    </border>
    <border>
      <left/>
      <right style="medium">
        <color indexed="64"/>
      </right>
      <top/>
      <bottom/>
      <diagonal/>
    </border>
    <border>
      <left style="medium">
        <color indexed="64"/>
      </left>
      <right style="medium">
        <color indexed="64"/>
      </right>
      <top style="thin">
        <color indexed="64"/>
      </top>
      <bottom/>
      <diagonal/>
    </border>
    <border>
      <left/>
      <right style="medium">
        <color indexed="64"/>
      </right>
      <top style="thin">
        <color indexed="64"/>
      </top>
      <bottom style="thin">
        <color indexed="64"/>
      </bottom>
      <diagonal/>
    </border>
    <border>
      <left/>
      <right style="medium">
        <color indexed="64"/>
      </right>
      <top/>
      <bottom style="thin">
        <color auto="1"/>
      </bottom>
      <diagonal/>
    </border>
    <border>
      <left/>
      <right style="medium">
        <color indexed="64"/>
      </right>
      <top style="thin">
        <color auto="1"/>
      </top>
      <bottom style="medium">
        <color indexed="64"/>
      </bottom>
      <diagonal/>
    </border>
    <border>
      <left style="medium">
        <color indexed="64"/>
      </left>
      <right style="medium">
        <color indexed="64"/>
      </right>
      <top style="thin">
        <color auto="1"/>
      </top>
      <bottom style="medium">
        <color indexed="64"/>
      </bottom>
      <diagonal/>
    </border>
    <border>
      <left/>
      <right/>
      <top style="thin">
        <color auto="1"/>
      </top>
      <bottom/>
      <diagonal/>
    </border>
    <border>
      <left style="medium">
        <color indexed="64"/>
      </left>
      <right/>
      <top style="thin">
        <color indexed="64"/>
      </top>
      <bottom/>
      <diagonal/>
    </border>
    <border>
      <left/>
      <right style="medium">
        <color indexed="64"/>
      </right>
      <top style="thin">
        <color indexed="64"/>
      </top>
      <bottom/>
      <diagonal/>
    </border>
    <border>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thin">
        <color auto="1"/>
      </left>
      <right style="hair">
        <color auto="1"/>
      </right>
      <top style="thin">
        <color auto="1"/>
      </top>
      <bottom/>
      <diagonal/>
    </border>
    <border>
      <left style="thin">
        <color indexed="64"/>
      </left>
      <right/>
      <top style="thin">
        <color indexed="64"/>
      </top>
      <bottom/>
      <diagonal/>
    </border>
    <border>
      <left style="hair">
        <color auto="1"/>
      </left>
      <right style="hair">
        <color auto="1"/>
      </right>
      <top style="thin">
        <color indexed="64"/>
      </top>
      <bottom/>
      <diagonal/>
    </border>
    <border>
      <left style="hair">
        <color auto="1"/>
      </left>
      <right/>
      <top style="thin">
        <color indexed="64"/>
      </top>
      <bottom/>
      <diagonal/>
    </border>
    <border>
      <left/>
      <right style="thin">
        <color indexed="64"/>
      </right>
      <top style="thin">
        <color indexed="64"/>
      </top>
      <bottom/>
      <diagonal/>
    </border>
    <border>
      <left style="thin">
        <color indexed="64"/>
      </left>
      <right/>
      <top/>
      <bottom/>
      <diagonal/>
    </border>
    <border>
      <left style="hair">
        <color indexed="64"/>
      </left>
      <right style="thin">
        <color auto="1"/>
      </right>
      <top style="thin">
        <color indexed="64"/>
      </top>
      <bottom/>
      <diagonal/>
    </border>
    <border>
      <left style="thin">
        <color indexed="64"/>
      </left>
      <right style="thin">
        <color indexed="64"/>
      </right>
      <top/>
      <bottom style="thin">
        <color indexed="64"/>
      </bottom>
      <diagonal/>
    </border>
    <border>
      <left/>
      <right style="thin">
        <color auto="1"/>
      </right>
      <top/>
      <bottom style="thin">
        <color auto="1"/>
      </bottom>
      <diagonal/>
    </border>
    <border>
      <left style="thin">
        <color indexed="64"/>
      </left>
      <right/>
      <top/>
      <bottom style="thin">
        <color indexed="64"/>
      </bottom>
      <diagonal/>
    </border>
    <border>
      <left style="thin">
        <color rgb="FF000000"/>
      </left>
      <right style="thin">
        <color rgb="FF000000"/>
      </right>
      <top style="thin">
        <color rgb="FF000000"/>
      </top>
      <bottom style="thin">
        <color rgb="FF000000"/>
      </bottom>
      <diagonal/>
    </border>
    <border>
      <left style="hair">
        <color rgb="FF000000"/>
      </left>
      <right style="hair">
        <color rgb="FF000000"/>
      </right>
      <top style="hair">
        <color rgb="FF000000"/>
      </top>
      <bottom style="hair">
        <color rgb="FF000000"/>
      </bottom>
      <diagonal/>
    </border>
    <border>
      <left style="dotted">
        <color rgb="FF000000"/>
      </left>
      <right style="dotted">
        <color rgb="FF000000"/>
      </right>
      <top style="hair">
        <color rgb="FF000000"/>
      </top>
      <bottom style="dotted">
        <color rgb="FF000000"/>
      </bottom>
      <diagonal/>
    </border>
    <border>
      <left style="thin">
        <color auto="1"/>
      </left>
      <right style="hair">
        <color auto="1"/>
      </right>
      <top/>
      <bottom/>
      <diagonal/>
    </border>
    <border>
      <left style="hair">
        <color auto="1"/>
      </left>
      <right style="hair">
        <color auto="1"/>
      </right>
      <top/>
      <bottom/>
      <diagonal/>
    </border>
    <border>
      <left style="hair">
        <color indexed="64"/>
      </left>
      <right style="thin">
        <color auto="1"/>
      </right>
      <top/>
      <bottom/>
      <diagonal/>
    </border>
    <border>
      <left/>
      <right style="thin">
        <color indexed="64"/>
      </right>
      <top/>
      <bottom/>
      <diagonal/>
    </border>
    <border>
      <left style="thin">
        <color rgb="FF000000"/>
      </left>
      <right style="thin">
        <color rgb="FF000000"/>
      </right>
      <top/>
      <bottom/>
      <diagonal/>
    </border>
    <border>
      <left style="hair">
        <color auto="1"/>
      </left>
      <right style="hair">
        <color auto="1"/>
      </right>
      <top/>
      <bottom style="hair">
        <color auto="1"/>
      </bottom>
      <diagonal/>
    </border>
    <border>
      <left style="thin">
        <color indexed="64"/>
      </left>
      <right style="hair">
        <color indexed="64"/>
      </right>
      <top/>
      <bottom style="hair">
        <color indexed="64"/>
      </bottom>
      <diagonal/>
    </border>
    <border>
      <left style="hair">
        <color indexed="64"/>
      </left>
      <right/>
      <top/>
      <bottom style="hair">
        <color indexed="64"/>
      </bottom>
      <diagonal/>
    </border>
    <border>
      <left/>
      <right style="hair">
        <color indexed="64"/>
      </right>
      <top/>
      <bottom/>
      <diagonal/>
    </border>
    <border>
      <left style="hair">
        <color auto="1"/>
      </left>
      <right/>
      <top/>
      <bottom/>
      <diagonal/>
    </border>
    <border>
      <left style="hair">
        <color rgb="FF000000"/>
      </left>
      <right style="hair">
        <color rgb="FF000000"/>
      </right>
      <top/>
      <bottom/>
      <diagonal/>
    </border>
    <border>
      <left style="thin">
        <color indexed="64"/>
      </left>
      <right style="thin">
        <color indexed="64"/>
      </right>
      <top style="thin">
        <color indexed="64"/>
      </top>
      <bottom/>
      <diagonal/>
    </border>
    <border>
      <left style="thin">
        <color auto="1"/>
      </left>
      <right style="hair">
        <color auto="1"/>
      </right>
      <top/>
      <bottom style="thin">
        <color auto="1"/>
      </bottom>
      <diagonal/>
    </border>
    <border>
      <left style="hair">
        <color auto="1"/>
      </left>
      <right style="hair">
        <color auto="1"/>
      </right>
      <top/>
      <bottom style="thin">
        <color indexed="64"/>
      </bottom>
      <diagonal/>
    </border>
    <border>
      <left style="hair">
        <color auto="1"/>
      </left>
      <right/>
      <top/>
      <bottom style="thin">
        <color indexed="64"/>
      </bottom>
      <diagonal/>
    </border>
    <border>
      <left style="hair">
        <color auto="1"/>
      </left>
      <right style="thin">
        <color indexed="64"/>
      </right>
      <top/>
      <bottom style="thin">
        <color indexed="64"/>
      </bottom>
      <diagonal/>
    </border>
    <border>
      <left/>
      <right style="hair">
        <color auto="1"/>
      </right>
      <top/>
      <bottom style="thin">
        <color indexed="64"/>
      </bottom>
      <diagonal/>
    </border>
    <border>
      <left style="dotted">
        <color rgb="FF000000"/>
      </left>
      <right style="dotted">
        <color rgb="FF000000"/>
      </right>
      <top style="dotted">
        <color rgb="FF000000"/>
      </top>
      <bottom/>
      <diagonal/>
    </border>
    <border>
      <left/>
      <right style="dotted">
        <color rgb="FF000000"/>
      </right>
      <top style="dotted">
        <color rgb="FF000000"/>
      </top>
      <bottom/>
      <diagonal/>
    </border>
    <border>
      <left style="medium">
        <color indexed="64"/>
      </left>
      <right style="thin">
        <color indexed="64"/>
      </right>
      <top style="medium">
        <color indexed="64"/>
      </top>
      <bottom style="medium">
        <color indexed="64"/>
      </bottom>
      <diagonal/>
    </border>
    <border>
      <left style="dotted">
        <color auto="1"/>
      </left>
      <right style="dotted">
        <color auto="1"/>
      </right>
      <top style="dotted">
        <color auto="1"/>
      </top>
      <bottom style="dotted">
        <color auto="1"/>
      </bottom>
      <diagonal/>
    </border>
    <border>
      <left/>
      <right style="hair">
        <color auto="1"/>
      </right>
      <top style="hair">
        <color auto="1"/>
      </top>
      <bottom style="hair">
        <color auto="1"/>
      </bottom>
      <diagonal/>
    </border>
  </borders>
  <cellStyleXfs count="54">
    <xf numFmtId="0" fontId="0" fillId="0" borderId="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5" fillId="20" borderId="0" applyNumberFormat="0" applyBorder="0" applyAlignment="0" applyProtection="0"/>
    <xf numFmtId="0" fontId="6" fillId="21" borderId="26" applyNumberFormat="0" applyAlignment="0" applyProtection="0"/>
    <xf numFmtId="0" fontId="7" fillId="22" borderId="27" applyNumberFormat="0" applyAlignment="0" applyProtection="0"/>
    <xf numFmtId="0" fontId="8" fillId="0" borderId="28" applyNumberFormat="0" applyFill="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10" fillId="29" borderId="26" applyNumberFormat="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0" fontId="11" fillId="30" borderId="0" applyNumberFormat="0" applyBorder="0" applyAlignment="0" applyProtection="0"/>
    <xf numFmtId="0" fontId="4" fillId="0" borderId="0"/>
    <xf numFmtId="0" fontId="4" fillId="0" borderId="0"/>
    <xf numFmtId="0" fontId="4" fillId="31" borderId="29" applyNumberFormat="0" applyFont="0" applyAlignment="0" applyProtection="0"/>
    <xf numFmtId="0" fontId="12" fillId="32" borderId="0" applyNumberFormat="0" applyBorder="0" applyAlignment="0" applyProtection="0"/>
    <xf numFmtId="0" fontId="13" fillId="21" borderId="30"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31" applyNumberFormat="0" applyFill="0" applyAlignment="0" applyProtection="0"/>
    <xf numFmtId="0" fontId="18" fillId="0" borderId="32" applyNumberFormat="0" applyFill="0" applyAlignment="0" applyProtection="0"/>
    <xf numFmtId="0" fontId="19" fillId="0" borderId="33" applyNumberFormat="0" applyFill="0" applyAlignment="0" applyProtection="0"/>
    <xf numFmtId="0" fontId="19" fillId="0" borderId="0" applyNumberFormat="0" applyFill="0" applyBorder="0" applyAlignment="0" applyProtection="0"/>
    <xf numFmtId="0" fontId="20" fillId="0" borderId="34" applyNumberFormat="0" applyFill="0" applyAlignment="0" applyProtection="0"/>
    <xf numFmtId="43" fontId="4" fillId="0" borderId="0" applyFont="0" applyFill="0" applyBorder="0" applyAlignment="0" applyProtection="0"/>
    <xf numFmtId="0" fontId="45" fillId="0" borderId="0"/>
    <xf numFmtId="43"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3" fontId="4" fillId="0" borderId="0" applyFont="0" applyFill="0" applyBorder="0" applyAlignment="0" applyProtection="0"/>
  </cellStyleXfs>
  <cellXfs count="639">
    <xf numFmtId="0" fontId="0" fillId="0" borderId="0" xfId="0"/>
    <xf numFmtId="0" fontId="0" fillId="0" borderId="0" xfId="0" applyAlignment="1">
      <alignment horizontal="center" vertical="center"/>
    </xf>
    <xf numFmtId="0" fontId="0" fillId="0" borderId="0" xfId="0" applyAlignment="1">
      <alignment vertical="center"/>
    </xf>
    <xf numFmtId="165" fontId="0" fillId="0" borderId="0" xfId="0" applyNumberFormat="1" applyAlignment="1">
      <alignment vertical="center"/>
    </xf>
    <xf numFmtId="0" fontId="0" fillId="33" borderId="0" xfId="0" applyFill="1" applyAlignment="1">
      <alignment horizontal="center" vertical="center"/>
    </xf>
    <xf numFmtId="0" fontId="0" fillId="33" borderId="0" xfId="0" applyFill="1" applyAlignment="1">
      <alignment vertical="center"/>
    </xf>
    <xf numFmtId="165" fontId="0" fillId="33" borderId="0" xfId="0" applyNumberFormat="1" applyFill="1" applyAlignment="1">
      <alignment vertical="center"/>
    </xf>
    <xf numFmtId="0" fontId="21" fillId="33" borderId="0" xfId="0" applyFont="1" applyFill="1" applyAlignment="1">
      <alignment horizontal="right" vertical="center"/>
    </xf>
    <xf numFmtId="0" fontId="0" fillId="34" borderId="0" xfId="0" applyFill="1" applyAlignment="1">
      <alignment horizontal="center" vertical="center"/>
    </xf>
    <xf numFmtId="14" fontId="14" fillId="0" borderId="0" xfId="0" applyNumberFormat="1" applyFont="1" applyAlignment="1">
      <alignment horizontal="center" vertical="center"/>
    </xf>
    <xf numFmtId="44" fontId="4" fillId="33" borderId="0" xfId="30" applyFont="1" applyFill="1" applyAlignment="1">
      <alignment vertical="center"/>
    </xf>
    <xf numFmtId="14" fontId="23" fillId="0" borderId="0" xfId="0" applyNumberFormat="1" applyFont="1" applyAlignment="1">
      <alignment horizontal="center" vertical="center"/>
    </xf>
    <xf numFmtId="14" fontId="24" fillId="0" borderId="0" xfId="0" applyNumberFormat="1" applyFont="1" applyAlignment="1">
      <alignment horizontal="center" vertical="center"/>
    </xf>
    <xf numFmtId="0" fontId="24" fillId="0" borderId="0" xfId="0" applyFont="1" applyAlignment="1">
      <alignment horizontal="center" vertical="center"/>
    </xf>
    <xf numFmtId="166" fontId="24" fillId="0" borderId="0" xfId="0" applyNumberFormat="1" applyFont="1" applyAlignment="1">
      <alignment horizontal="center" vertical="center"/>
    </xf>
    <xf numFmtId="164" fontId="24" fillId="0" borderId="0" xfId="0" applyNumberFormat="1" applyFont="1" applyAlignment="1">
      <alignment vertical="center"/>
    </xf>
    <xf numFmtId="0" fontId="14" fillId="0" borderId="0" xfId="0" applyFont="1" applyAlignment="1">
      <alignment horizontal="right" vertical="center"/>
    </xf>
    <xf numFmtId="0" fontId="25" fillId="0" borderId="0" xfId="0" applyFont="1" applyAlignment="1">
      <alignment horizontal="center" vertical="center" wrapText="1"/>
    </xf>
    <xf numFmtId="0" fontId="26" fillId="0" borderId="0" xfId="0" applyFont="1" applyAlignment="1">
      <alignment horizontal="center" vertical="center"/>
    </xf>
    <xf numFmtId="165" fontId="26" fillId="0" borderId="0" xfId="0" applyNumberFormat="1" applyFont="1" applyAlignment="1">
      <alignment vertical="center"/>
    </xf>
    <xf numFmtId="0" fontId="26" fillId="0" borderId="0" xfId="0" applyFont="1" applyAlignment="1">
      <alignment vertical="center"/>
    </xf>
    <xf numFmtId="14" fontId="26" fillId="0" borderId="0" xfId="0" applyNumberFormat="1" applyFont="1" applyAlignment="1">
      <alignment horizontal="center" vertical="center"/>
    </xf>
    <xf numFmtId="165" fontId="4" fillId="33" borderId="0" xfId="30" applyNumberFormat="1" applyFont="1" applyFill="1" applyAlignment="1">
      <alignment vertical="center"/>
    </xf>
    <xf numFmtId="165" fontId="4" fillId="0" borderId="0" xfId="30" applyNumberFormat="1" applyFont="1" applyAlignment="1">
      <alignment vertical="center"/>
    </xf>
    <xf numFmtId="0" fontId="27" fillId="0" borderId="0" xfId="0" applyFont="1" applyAlignment="1">
      <alignment horizontal="center" vertical="center" wrapText="1"/>
    </xf>
    <xf numFmtId="165" fontId="27" fillId="0" borderId="0" xfId="30" applyNumberFormat="1" applyFont="1" applyAlignment="1">
      <alignment horizontal="center" vertical="center" wrapText="1"/>
    </xf>
    <xf numFmtId="165" fontId="27" fillId="35" borderId="0" xfId="30" applyNumberFormat="1" applyFont="1" applyFill="1" applyAlignment="1">
      <alignment horizontal="center" vertical="center" wrapText="1"/>
    </xf>
    <xf numFmtId="165" fontId="27" fillId="0" borderId="0" xfId="0" applyNumberFormat="1" applyFont="1" applyAlignment="1">
      <alignment horizontal="center" vertical="center" wrapText="1"/>
    </xf>
    <xf numFmtId="165" fontId="26" fillId="0" borderId="0" xfId="30" applyNumberFormat="1" applyFont="1" applyFill="1" applyAlignment="1">
      <alignment vertical="center"/>
    </xf>
    <xf numFmtId="0" fontId="28" fillId="0" borderId="0" xfId="0" applyFont="1" applyAlignment="1">
      <alignment horizontal="center" vertical="center"/>
    </xf>
    <xf numFmtId="0" fontId="29" fillId="0" borderId="0" xfId="0" applyFont="1" applyAlignment="1">
      <alignment vertical="center"/>
    </xf>
    <xf numFmtId="0" fontId="30" fillId="0" borderId="0" xfId="0" applyFont="1" applyAlignment="1">
      <alignment horizontal="center" vertical="center"/>
    </xf>
    <xf numFmtId="44" fontId="4" fillId="0" borderId="0" xfId="30" applyFont="1" applyAlignment="1">
      <alignment vertical="center"/>
    </xf>
    <xf numFmtId="168" fontId="24" fillId="0" borderId="0" xfId="0" applyNumberFormat="1" applyFont="1" applyAlignment="1">
      <alignment horizontal="center" vertical="center"/>
    </xf>
    <xf numFmtId="0" fontId="31" fillId="0" borderId="0" xfId="0" applyFont="1" applyAlignment="1">
      <alignment horizontal="center" vertical="center"/>
    </xf>
    <xf numFmtId="44" fontId="31" fillId="0" borderId="0" xfId="30" applyFont="1" applyAlignment="1">
      <alignment horizontal="center" vertical="center"/>
    </xf>
    <xf numFmtId="44" fontId="31" fillId="35" borderId="0" xfId="30" applyFont="1" applyFill="1" applyAlignment="1">
      <alignment horizontal="center" vertical="center"/>
    </xf>
    <xf numFmtId="165" fontId="31" fillId="0" borderId="0" xfId="0" applyNumberFormat="1" applyFont="1" applyAlignment="1">
      <alignment horizontal="center" vertical="center"/>
    </xf>
    <xf numFmtId="0" fontId="23" fillId="0" borderId="0" xfId="0" applyFont="1" applyAlignment="1">
      <alignment horizontal="left" vertical="center"/>
    </xf>
    <xf numFmtId="0" fontId="0" fillId="33" borderId="0" xfId="0" applyFill="1" applyAlignment="1">
      <alignment horizontal="left" vertical="center"/>
    </xf>
    <xf numFmtId="0" fontId="21" fillId="33" borderId="0" xfId="0" applyFont="1" applyFill="1" applyAlignment="1">
      <alignment horizontal="left" vertical="center"/>
    </xf>
    <xf numFmtId="0" fontId="0" fillId="0" borderId="0" xfId="0" applyAlignment="1">
      <alignment horizontal="left" vertical="center"/>
    </xf>
    <xf numFmtId="44" fontId="29" fillId="0" borderId="0" xfId="30" applyFont="1" applyAlignment="1">
      <alignment vertical="center"/>
    </xf>
    <xf numFmtId="0" fontId="29" fillId="0" borderId="0" xfId="0" applyFont="1" applyAlignment="1">
      <alignment horizontal="left" vertical="center"/>
    </xf>
    <xf numFmtId="164" fontId="29" fillId="0" borderId="0" xfId="0" applyNumberFormat="1" applyFont="1" applyAlignment="1">
      <alignment vertical="center"/>
    </xf>
    <xf numFmtId="0" fontId="32" fillId="0" borderId="0" xfId="0" applyFont="1" applyAlignment="1">
      <alignment horizontal="center" vertical="center"/>
    </xf>
    <xf numFmtId="165" fontId="29" fillId="0" borderId="0" xfId="0" applyNumberFormat="1" applyFont="1" applyAlignment="1">
      <alignment vertical="center"/>
    </xf>
    <xf numFmtId="0" fontId="29" fillId="0" borderId="0" xfId="0" applyFont="1" applyAlignment="1">
      <alignment horizontal="center" vertical="center"/>
    </xf>
    <xf numFmtId="169" fontId="29" fillId="0" borderId="0" xfId="0" applyNumberFormat="1" applyFont="1" applyAlignment="1">
      <alignment horizontal="center" vertical="center"/>
    </xf>
    <xf numFmtId="165" fontId="29" fillId="0" borderId="0" xfId="30" applyNumberFormat="1" applyFont="1" applyFill="1" applyAlignment="1">
      <alignment vertical="center"/>
    </xf>
    <xf numFmtId="0" fontId="29" fillId="0" borderId="0" xfId="0" applyFont="1" applyAlignment="1">
      <alignment vertical="center" wrapText="1"/>
    </xf>
    <xf numFmtId="44" fontId="29" fillId="0" borderId="0" xfId="30" applyFont="1" applyFill="1" applyAlignment="1">
      <alignment vertical="center"/>
    </xf>
    <xf numFmtId="14" fontId="29" fillId="0" borderId="0" xfId="0" applyNumberFormat="1" applyFont="1" applyAlignment="1">
      <alignment horizontal="center" vertical="center"/>
    </xf>
    <xf numFmtId="167" fontId="29" fillId="0" borderId="0" xfId="0" applyNumberFormat="1" applyFont="1" applyAlignment="1">
      <alignment horizontal="center" vertical="center"/>
    </xf>
    <xf numFmtId="44" fontId="29" fillId="0" borderId="0" xfId="31" applyFont="1" applyFill="1" applyAlignment="1">
      <alignment vertical="center"/>
    </xf>
    <xf numFmtId="44" fontId="29" fillId="0" borderId="0" xfId="31" applyFont="1" applyAlignment="1">
      <alignment vertical="center"/>
    </xf>
    <xf numFmtId="44" fontId="24" fillId="0" borderId="0" xfId="30" applyFont="1" applyAlignment="1">
      <alignment vertical="center"/>
    </xf>
    <xf numFmtId="167" fontId="24" fillId="0" borderId="0" xfId="0" applyNumberFormat="1" applyFont="1" applyAlignment="1">
      <alignment horizontal="center" vertical="center"/>
    </xf>
    <xf numFmtId="0" fontId="32" fillId="0" borderId="1" xfId="0" applyFont="1" applyBorder="1" applyAlignment="1">
      <alignment horizontal="center" vertical="center"/>
    </xf>
    <xf numFmtId="0" fontId="33" fillId="0" borderId="0" xfId="0" applyFont="1" applyAlignment="1">
      <alignment horizontal="center" vertical="center"/>
    </xf>
    <xf numFmtId="164" fontId="29" fillId="0" borderId="0" xfId="30" applyNumberFormat="1" applyFont="1" applyFill="1" applyAlignment="1">
      <alignment vertical="center"/>
    </xf>
    <xf numFmtId="0" fontId="22" fillId="33" borderId="0" xfId="0" applyFont="1" applyFill="1" applyAlignment="1">
      <alignment vertical="center" wrapText="1"/>
    </xf>
    <xf numFmtId="0" fontId="31" fillId="0" borderId="0" xfId="0" applyFont="1" applyAlignment="1">
      <alignment horizontal="center" vertical="center" wrapText="1"/>
    </xf>
    <xf numFmtId="0" fontId="29" fillId="0" borderId="0" xfId="0" applyFont="1" applyAlignment="1">
      <alignment horizontal="left" vertical="center" wrapText="1"/>
    </xf>
    <xf numFmtId="0" fontId="22" fillId="0" borderId="0" xfId="0" applyFont="1" applyAlignment="1">
      <alignment vertical="center" wrapText="1"/>
    </xf>
    <xf numFmtId="0" fontId="20" fillId="0" borderId="0" xfId="0" applyFont="1" applyAlignment="1">
      <alignment horizontal="center" vertical="center"/>
    </xf>
    <xf numFmtId="0" fontId="34" fillId="36" borderId="35" xfId="0" applyFont="1" applyFill="1" applyBorder="1" applyAlignment="1">
      <alignment horizontal="center" vertical="center" wrapText="1"/>
    </xf>
    <xf numFmtId="0" fontId="34" fillId="36" borderId="36" xfId="0" applyFont="1" applyFill="1" applyBorder="1" applyAlignment="1">
      <alignment horizontal="center" vertical="center" wrapText="1"/>
    </xf>
    <xf numFmtId="164" fontId="24" fillId="0" borderId="0" xfId="0" applyNumberFormat="1" applyFont="1" applyAlignment="1">
      <alignment horizontal="center" vertical="center"/>
    </xf>
    <xf numFmtId="0" fontId="34" fillId="35" borderId="0" xfId="0" applyFont="1" applyFill="1" applyAlignment="1">
      <alignment horizontal="center" vertical="center"/>
    </xf>
    <xf numFmtId="44" fontId="34" fillId="35" borderId="0" xfId="30" applyFont="1" applyFill="1" applyAlignment="1">
      <alignment horizontal="center" vertical="center"/>
    </xf>
    <xf numFmtId="170" fontId="24" fillId="0" borderId="0" xfId="0" applyNumberFormat="1" applyFont="1" applyAlignment="1">
      <alignment horizontal="center" vertical="center"/>
    </xf>
    <xf numFmtId="165" fontId="24" fillId="0" borderId="0" xfId="0" applyNumberFormat="1" applyFont="1" applyAlignment="1">
      <alignment vertical="center"/>
    </xf>
    <xf numFmtId="0" fontId="0" fillId="34" borderId="0" xfId="0" applyFill="1" applyAlignment="1">
      <alignment vertical="center"/>
    </xf>
    <xf numFmtId="0" fontId="24" fillId="33" borderId="0" xfId="0" applyFont="1" applyFill="1" applyAlignment="1">
      <alignment horizontal="center" vertical="center"/>
    </xf>
    <xf numFmtId="14" fontId="24" fillId="33" borderId="0" xfId="0" applyNumberFormat="1" applyFont="1" applyFill="1" applyAlignment="1">
      <alignment horizontal="center" vertical="center"/>
    </xf>
    <xf numFmtId="166" fontId="24" fillId="33" borderId="0" xfId="0" applyNumberFormat="1" applyFont="1" applyFill="1" applyAlignment="1">
      <alignment horizontal="center" vertical="center"/>
    </xf>
    <xf numFmtId="164" fontId="24" fillId="33" borderId="0" xfId="0" applyNumberFormat="1" applyFont="1" applyFill="1" applyAlignment="1">
      <alignment vertical="center"/>
    </xf>
    <xf numFmtId="170" fontId="24" fillId="33" borderId="0" xfId="0" applyNumberFormat="1" applyFont="1" applyFill="1" applyAlignment="1">
      <alignment horizontal="center" vertical="center"/>
    </xf>
    <xf numFmtId="165" fontId="24" fillId="33" borderId="0" xfId="0" applyNumberFormat="1" applyFont="1" applyFill="1" applyAlignment="1">
      <alignment vertical="center"/>
    </xf>
    <xf numFmtId="0" fontId="35" fillId="34" borderId="0" xfId="0" applyFont="1" applyFill="1" applyAlignment="1">
      <alignment horizontal="left" vertical="center"/>
    </xf>
    <xf numFmtId="0" fontId="0" fillId="34" borderId="0" xfId="0" applyFill="1" applyAlignment="1">
      <alignment horizontal="left" vertical="center"/>
    </xf>
    <xf numFmtId="44" fontId="4" fillId="34" borderId="0" xfId="30" applyFont="1" applyFill="1" applyAlignment="1">
      <alignment vertical="center"/>
    </xf>
    <xf numFmtId="4" fontId="29" fillId="0" borderId="0" xfId="0" applyNumberFormat="1" applyFont="1" applyAlignment="1">
      <alignment vertical="center"/>
    </xf>
    <xf numFmtId="8" fontId="29" fillId="0" borderId="0" xfId="0" applyNumberFormat="1" applyFont="1" applyAlignment="1">
      <alignment vertical="center"/>
    </xf>
    <xf numFmtId="0" fontId="34" fillId="35" borderId="0" xfId="0" applyFont="1" applyFill="1" applyAlignment="1">
      <alignment horizontal="left" vertical="center"/>
    </xf>
    <xf numFmtId="44" fontId="24" fillId="33" borderId="0" xfId="30" applyFont="1" applyFill="1" applyAlignment="1">
      <alignment vertical="center"/>
    </xf>
    <xf numFmtId="44" fontId="24" fillId="0" borderId="0" xfId="30" applyFont="1" applyAlignment="1">
      <alignment vertical="center" wrapText="1"/>
    </xf>
    <xf numFmtId="165" fontId="0" fillId="33" borderId="0" xfId="0" applyNumberFormat="1" applyFill="1" applyAlignment="1">
      <alignment horizontal="center" vertical="center"/>
    </xf>
    <xf numFmtId="44" fontId="29" fillId="0" borderId="0" xfId="30" applyFont="1" applyAlignment="1">
      <alignment horizontal="center" vertical="center"/>
    </xf>
    <xf numFmtId="44" fontId="29" fillId="0" borderId="0" xfId="30" applyFont="1" applyFill="1" applyAlignment="1">
      <alignment horizontal="center" vertical="center"/>
    </xf>
    <xf numFmtId="165" fontId="0" fillId="34" borderId="0" xfId="0" applyNumberFormat="1" applyFill="1" applyAlignment="1">
      <alignment horizontal="center" vertical="center"/>
    </xf>
    <xf numFmtId="165" fontId="0" fillId="0" borderId="0" xfId="0" applyNumberFormat="1" applyAlignment="1">
      <alignment horizontal="center" vertical="center"/>
    </xf>
    <xf numFmtId="0" fontId="29" fillId="0" borderId="1" xfId="0" applyFont="1" applyBorder="1" applyAlignment="1">
      <alignment horizontal="center" vertical="center"/>
    </xf>
    <xf numFmtId="0" fontId="36" fillId="0" borderId="0" xfId="0" applyFont="1" applyAlignment="1">
      <alignment horizontal="center" vertical="center" wrapText="1"/>
    </xf>
    <xf numFmtId="14" fontId="36" fillId="0" borderId="0" xfId="0" applyNumberFormat="1" applyFont="1" applyAlignment="1">
      <alignment horizontal="center" vertical="center"/>
    </xf>
    <xf numFmtId="0" fontId="37" fillId="37" borderId="0" xfId="0" applyFont="1" applyFill="1" applyAlignment="1">
      <alignment horizontal="center" vertical="center"/>
    </xf>
    <xf numFmtId="0" fontId="0" fillId="0" borderId="0" xfId="0" applyAlignment="1">
      <alignment horizontal="center" vertical="center" wrapText="1"/>
    </xf>
    <xf numFmtId="4" fontId="29" fillId="0" borderId="0" xfId="0" applyNumberFormat="1" applyFont="1" applyAlignment="1">
      <alignment horizontal="center"/>
    </xf>
    <xf numFmtId="0" fontId="29" fillId="0" borderId="0" xfId="0" applyFont="1" applyAlignment="1">
      <alignment horizontal="center"/>
    </xf>
    <xf numFmtId="171" fontId="29" fillId="0" borderId="0" xfId="47" applyNumberFormat="1" applyFont="1" applyAlignment="1">
      <alignment vertical="center"/>
    </xf>
    <xf numFmtId="167" fontId="29" fillId="0" borderId="0" xfId="47" applyNumberFormat="1" applyFont="1" applyAlignment="1">
      <alignment horizontal="center" vertical="center"/>
    </xf>
    <xf numFmtId="44" fontId="0" fillId="33" borderId="0" xfId="0" applyNumberFormat="1" applyFill="1" applyAlignment="1">
      <alignment horizontal="center" vertical="center"/>
    </xf>
    <xf numFmtId="165" fontId="29" fillId="0" borderId="0" xfId="0" applyNumberFormat="1" applyFont="1" applyAlignment="1">
      <alignment horizontal="center" vertical="center"/>
    </xf>
    <xf numFmtId="165" fontId="29" fillId="0" borderId="0" xfId="30" applyNumberFormat="1" applyFont="1" applyAlignment="1">
      <alignment vertical="center"/>
    </xf>
    <xf numFmtId="170" fontId="29" fillId="0" borderId="0" xfId="0" applyNumberFormat="1" applyFont="1" applyAlignment="1">
      <alignment horizontal="center" vertical="center"/>
    </xf>
    <xf numFmtId="170" fontId="29" fillId="0" borderId="0" xfId="47" applyNumberFormat="1" applyFont="1" applyAlignment="1">
      <alignment horizontal="center" vertical="center"/>
    </xf>
    <xf numFmtId="0" fontId="38" fillId="0" borderId="0" xfId="0" applyFont="1" applyAlignment="1">
      <alignment horizontal="left" vertical="center"/>
    </xf>
    <xf numFmtId="0" fontId="24" fillId="0" borderId="0" xfId="0" applyFont="1" applyAlignment="1">
      <alignment horizontal="left" vertical="center"/>
    </xf>
    <xf numFmtId="0" fontId="24" fillId="33" borderId="0" xfId="0" applyFont="1" applyFill="1" applyAlignment="1">
      <alignment horizontal="left" vertical="center"/>
    </xf>
    <xf numFmtId="0" fontId="39" fillId="0" borderId="0" xfId="0" applyFont="1" applyAlignment="1">
      <alignment horizontal="center" vertical="center"/>
    </xf>
    <xf numFmtId="22" fontId="29" fillId="0" borderId="0" xfId="0" applyNumberFormat="1" applyFont="1" applyAlignment="1">
      <alignment vertical="center"/>
    </xf>
    <xf numFmtId="22" fontId="29" fillId="0" borderId="0" xfId="0" applyNumberFormat="1" applyFont="1" applyAlignment="1">
      <alignment horizontal="center" vertical="center"/>
    </xf>
    <xf numFmtId="0" fontId="21" fillId="0" borderId="0" xfId="0" applyFont="1" applyAlignment="1">
      <alignment horizontal="center" vertical="center" wrapText="1"/>
    </xf>
    <xf numFmtId="20" fontId="36" fillId="0" borderId="0" xfId="0" applyNumberFormat="1" applyFont="1" applyAlignment="1">
      <alignment horizontal="center" vertical="center"/>
    </xf>
    <xf numFmtId="0" fontId="45" fillId="0" borderId="0" xfId="48" applyAlignment="1">
      <alignment vertical="center"/>
    </xf>
    <xf numFmtId="0" fontId="45" fillId="0" borderId="0" xfId="48" applyAlignment="1">
      <alignment horizontal="center" vertical="center"/>
    </xf>
    <xf numFmtId="0" fontId="49" fillId="0" borderId="0" xfId="48" applyFont="1" applyAlignment="1">
      <alignment horizontal="center" vertical="center"/>
    </xf>
    <xf numFmtId="0" fontId="32" fillId="0" borderId="0" xfId="48" applyFont="1" applyAlignment="1">
      <alignment vertical="center"/>
    </xf>
    <xf numFmtId="0" fontId="32" fillId="0" borderId="0" xfId="48" applyFont="1" applyAlignment="1">
      <alignment horizontal="center" vertical="center"/>
    </xf>
    <xf numFmtId="0" fontId="30" fillId="0" borderId="0" xfId="48" applyFont="1" applyAlignment="1">
      <alignment vertical="center"/>
    </xf>
    <xf numFmtId="0" fontId="32" fillId="0" borderId="0" xfId="48" applyFont="1" applyAlignment="1">
      <alignment horizontal="left" vertical="center"/>
    </xf>
    <xf numFmtId="1" fontId="32" fillId="0" borderId="0" xfId="48" applyNumberFormat="1" applyFont="1" applyAlignment="1">
      <alignment horizontal="center" vertical="center"/>
    </xf>
    <xf numFmtId="174" fontId="32" fillId="0" borderId="0" xfId="48" applyNumberFormat="1" applyFont="1" applyAlignment="1">
      <alignment horizontal="center" vertical="center"/>
    </xf>
    <xf numFmtId="175" fontId="32" fillId="0" borderId="0" xfId="48" applyNumberFormat="1" applyFont="1" applyAlignment="1">
      <alignment horizontal="right" vertical="center"/>
    </xf>
    <xf numFmtId="176" fontId="32" fillId="0" borderId="0" xfId="48" applyNumberFormat="1" applyFont="1" applyAlignment="1">
      <alignment horizontal="right" vertical="center"/>
    </xf>
    <xf numFmtId="177" fontId="29" fillId="0" borderId="0" xfId="48" applyNumberFormat="1" applyFont="1" applyAlignment="1">
      <alignment vertical="center"/>
    </xf>
    <xf numFmtId="0" fontId="30" fillId="0" borderId="0" xfId="48" applyFont="1" applyAlignment="1">
      <alignment horizontal="center" vertical="center"/>
    </xf>
    <xf numFmtId="4" fontId="45" fillId="0" borderId="0" xfId="48" applyNumberFormat="1" applyAlignment="1">
      <alignment horizontal="center" vertical="center"/>
    </xf>
    <xf numFmtId="0" fontId="51" fillId="0" borderId="0" xfId="48" applyFont="1" applyAlignment="1">
      <alignment horizontal="center" vertical="center"/>
    </xf>
    <xf numFmtId="0" fontId="48" fillId="0" borderId="9" xfId="48" applyFont="1" applyBorder="1" applyAlignment="1">
      <alignment horizontal="center" vertical="center" wrapText="1"/>
    </xf>
    <xf numFmtId="0" fontId="48" fillId="0" borderId="10" xfId="48" applyFont="1" applyBorder="1" applyAlignment="1">
      <alignment horizontal="center" vertical="center" wrapText="1"/>
    </xf>
    <xf numFmtId="164" fontId="32" fillId="0" borderId="0" xfId="48" applyNumberFormat="1" applyFont="1" applyAlignment="1">
      <alignment vertical="center"/>
    </xf>
    <xf numFmtId="0" fontId="48" fillId="0" borderId="6" xfId="48" applyFont="1" applyBorder="1" applyAlignment="1">
      <alignment horizontal="center" vertical="center" wrapText="1"/>
    </xf>
    <xf numFmtId="0" fontId="48" fillId="0" borderId="7" xfId="48" applyFont="1" applyBorder="1" applyAlignment="1">
      <alignment horizontal="center" vertical="center" wrapText="1"/>
    </xf>
    <xf numFmtId="0" fontId="48" fillId="0" borderId="12" xfId="48" applyFont="1" applyBorder="1" applyAlignment="1">
      <alignment horizontal="center" vertical="center" wrapText="1"/>
    </xf>
    <xf numFmtId="14" fontId="32" fillId="0" borderId="17" xfId="48" applyNumberFormat="1" applyFont="1" applyBorder="1" applyAlignment="1">
      <alignment horizontal="center" vertical="center"/>
    </xf>
    <xf numFmtId="165" fontId="32" fillId="0" borderId="21" xfId="48" applyNumberFormat="1" applyFont="1" applyBorder="1" applyAlignment="1">
      <alignment vertical="center"/>
    </xf>
    <xf numFmtId="164" fontId="32" fillId="0" borderId="21" xfId="48" applyNumberFormat="1" applyFont="1" applyBorder="1" applyAlignment="1">
      <alignment vertical="center"/>
    </xf>
    <xf numFmtId="178" fontId="32" fillId="0" borderId="21" xfId="48" applyNumberFormat="1" applyFont="1" applyBorder="1" applyAlignment="1">
      <alignment horizontal="center" vertical="center"/>
    </xf>
    <xf numFmtId="165" fontId="32" fillId="0" borderId="4" xfId="48" applyNumberFormat="1" applyFont="1" applyBorder="1" applyAlignment="1">
      <alignment vertical="center"/>
    </xf>
    <xf numFmtId="14" fontId="32" fillId="0" borderId="21" xfId="48" applyNumberFormat="1" applyFont="1" applyBorder="1" applyAlignment="1">
      <alignment horizontal="center" vertical="center"/>
    </xf>
    <xf numFmtId="165" fontId="32" fillId="0" borderId="39" xfId="48" applyNumberFormat="1" applyFont="1" applyBorder="1" applyAlignment="1">
      <alignment vertical="center"/>
    </xf>
    <xf numFmtId="164" fontId="32" fillId="0" borderId="1" xfId="48" applyNumberFormat="1" applyFont="1" applyBorder="1" applyAlignment="1">
      <alignment vertical="center"/>
    </xf>
    <xf numFmtId="0" fontId="32" fillId="0" borderId="21" xfId="48" applyFont="1" applyBorder="1" applyAlignment="1">
      <alignment horizontal="left" vertical="center"/>
    </xf>
    <xf numFmtId="0" fontId="29" fillId="0" borderId="21" xfId="48" applyFont="1" applyBorder="1" applyAlignment="1">
      <alignment horizontal="center" vertical="center"/>
    </xf>
    <xf numFmtId="0" fontId="29" fillId="0" borderId="21" xfId="48" applyFont="1" applyBorder="1" applyAlignment="1">
      <alignment horizontal="left" vertical="center"/>
    </xf>
    <xf numFmtId="1" fontId="29" fillId="0" borderId="21" xfId="48" applyNumberFormat="1" applyFont="1" applyBorder="1" applyAlignment="1">
      <alignment horizontal="center" vertical="center"/>
    </xf>
    <xf numFmtId="166" fontId="29" fillId="0" borderId="21" xfId="48" applyNumberFormat="1" applyFont="1" applyBorder="1" applyAlignment="1">
      <alignment horizontal="center" vertical="center"/>
    </xf>
    <xf numFmtId="166" fontId="43" fillId="0" borderId="21" xfId="48" applyNumberFormat="1" applyFont="1" applyBorder="1" applyAlignment="1">
      <alignment horizontal="center" vertical="center"/>
    </xf>
    <xf numFmtId="168" fontId="32" fillId="0" borderId="21" xfId="48" applyNumberFormat="1" applyFont="1" applyBorder="1" applyAlignment="1">
      <alignment horizontal="right" vertical="center"/>
    </xf>
    <xf numFmtId="1" fontId="38" fillId="0" borderId="21" xfId="48" applyNumberFormat="1" applyFont="1" applyBorder="1" applyAlignment="1">
      <alignment horizontal="left" vertical="center"/>
    </xf>
    <xf numFmtId="166" fontId="32" fillId="0" borderId="21" xfId="48" applyNumberFormat="1" applyFont="1" applyBorder="1" applyAlignment="1">
      <alignment horizontal="center" vertical="center"/>
    </xf>
    <xf numFmtId="164" fontId="32" fillId="0" borderId="21" xfId="48" applyNumberFormat="1" applyFont="1" applyBorder="1" applyAlignment="1">
      <alignment horizontal="center" vertical="center"/>
    </xf>
    <xf numFmtId="167" fontId="32" fillId="0" borderId="21" xfId="48" applyNumberFormat="1" applyFont="1" applyBorder="1" applyAlignment="1">
      <alignment horizontal="center" vertical="center"/>
    </xf>
    <xf numFmtId="44" fontId="32" fillId="0" borderId="39" xfId="30" applyFont="1" applyFill="1" applyBorder="1" applyAlignment="1">
      <alignment vertical="center"/>
    </xf>
    <xf numFmtId="180" fontId="32" fillId="0" borderId="21" xfId="48" applyNumberFormat="1" applyFont="1" applyBorder="1" applyAlignment="1">
      <alignment horizontal="center" vertical="center"/>
    </xf>
    <xf numFmtId="165" fontId="32" fillId="0" borderId="21" xfId="48" applyNumberFormat="1" applyFont="1" applyBorder="1" applyAlignment="1">
      <alignment horizontal="center" vertical="center"/>
    </xf>
    <xf numFmtId="0" fontId="32" fillId="0" borderId="21" xfId="48" applyFont="1" applyBorder="1" applyAlignment="1">
      <alignment vertical="center"/>
    </xf>
    <xf numFmtId="0" fontId="32" fillId="0" borderId="21" xfId="48" applyFont="1" applyBorder="1" applyAlignment="1">
      <alignment horizontal="center" vertical="center"/>
    </xf>
    <xf numFmtId="166" fontId="52" fillId="0" borderId="21" xfId="48" applyNumberFormat="1" applyFont="1" applyBorder="1" applyAlignment="1">
      <alignment horizontal="center" vertical="center"/>
    </xf>
    <xf numFmtId="179" fontId="32" fillId="0" borderId="21" xfId="48" applyNumberFormat="1" applyFont="1" applyBorder="1" applyAlignment="1">
      <alignment vertical="center"/>
    </xf>
    <xf numFmtId="166" fontId="30" fillId="0" borderId="21" xfId="48" applyNumberFormat="1" applyFont="1" applyBorder="1" applyAlignment="1">
      <alignment horizontal="center" vertical="center"/>
    </xf>
    <xf numFmtId="1" fontId="32" fillId="0" borderId="21" xfId="48" applyNumberFormat="1" applyFont="1" applyBorder="1" applyAlignment="1">
      <alignment horizontal="left" vertical="center"/>
    </xf>
    <xf numFmtId="0" fontId="32" fillId="0" borderId="17" xfId="48" applyFont="1" applyBorder="1" applyAlignment="1">
      <alignment vertical="center"/>
    </xf>
    <xf numFmtId="0" fontId="32" fillId="0" borderId="39" xfId="48" applyFont="1" applyBorder="1" applyAlignment="1">
      <alignment vertical="center"/>
    </xf>
    <xf numFmtId="167" fontId="32" fillId="0" borderId="17" xfId="48" applyNumberFormat="1" applyFont="1" applyBorder="1" applyAlignment="1">
      <alignment horizontal="center" vertical="center"/>
    </xf>
    <xf numFmtId="0" fontId="38" fillId="0" borderId="21" xfId="48" applyFont="1" applyBorder="1" applyAlignment="1">
      <alignment horizontal="center" vertical="center"/>
    </xf>
    <xf numFmtId="3" fontId="29" fillId="0" borderId="21" xfId="48" applyNumberFormat="1" applyFont="1" applyBorder="1" applyAlignment="1">
      <alignment horizontal="left" vertical="center"/>
    </xf>
    <xf numFmtId="1" fontId="32" fillId="0" borderId="21" xfId="48" applyNumberFormat="1" applyFont="1" applyBorder="1" applyAlignment="1">
      <alignment horizontal="center" vertical="center"/>
    </xf>
    <xf numFmtId="168" fontId="30" fillId="0" borderId="21" xfId="48" applyNumberFormat="1" applyFont="1" applyBorder="1" applyAlignment="1">
      <alignment horizontal="right" vertical="center"/>
    </xf>
    <xf numFmtId="1" fontId="29" fillId="0" borderId="21" xfId="48" applyNumberFormat="1" applyFont="1" applyBorder="1" applyAlignment="1">
      <alignment horizontal="left" vertical="center"/>
    </xf>
    <xf numFmtId="168" fontId="38" fillId="0" borderId="21" xfId="48" applyNumberFormat="1" applyFont="1" applyBorder="1" applyAlignment="1">
      <alignment horizontal="right" vertical="center"/>
    </xf>
    <xf numFmtId="0" fontId="41" fillId="0" borderId="21" xfId="48" applyFont="1" applyBorder="1" applyAlignment="1">
      <alignment horizontal="center" vertical="center"/>
    </xf>
    <xf numFmtId="14" fontId="32" fillId="0" borderId="24" xfId="48" applyNumberFormat="1" applyFont="1" applyBorder="1" applyAlignment="1">
      <alignment horizontal="center" vertical="center"/>
    </xf>
    <xf numFmtId="14" fontId="32" fillId="0" borderId="22" xfId="48" applyNumberFormat="1" applyFont="1" applyBorder="1" applyAlignment="1">
      <alignment horizontal="center" vertical="center"/>
    </xf>
    <xf numFmtId="166" fontId="32" fillId="0" borderId="22" xfId="48" applyNumberFormat="1" applyFont="1" applyBorder="1" applyAlignment="1">
      <alignment horizontal="center" vertical="center"/>
    </xf>
    <xf numFmtId="164" fontId="32" fillId="0" borderId="22" xfId="48" applyNumberFormat="1" applyFont="1" applyBorder="1" applyAlignment="1">
      <alignment horizontal="center" vertical="center"/>
    </xf>
    <xf numFmtId="167" fontId="32" fillId="0" borderId="22" xfId="48" applyNumberFormat="1" applyFont="1" applyBorder="1" applyAlignment="1">
      <alignment horizontal="center" vertical="center"/>
    </xf>
    <xf numFmtId="44" fontId="32" fillId="0" borderId="41" xfId="30" applyFont="1" applyFill="1" applyBorder="1" applyAlignment="1">
      <alignment vertical="center"/>
    </xf>
    <xf numFmtId="179" fontId="32" fillId="0" borderId="22" xfId="48" applyNumberFormat="1" applyFont="1" applyBorder="1" applyAlignment="1">
      <alignment vertical="center"/>
    </xf>
    <xf numFmtId="164" fontId="32" fillId="0" borderId="22" xfId="48" applyNumberFormat="1" applyFont="1" applyBorder="1" applyAlignment="1">
      <alignment vertical="center"/>
    </xf>
    <xf numFmtId="165" fontId="32" fillId="0" borderId="41" xfId="48" applyNumberFormat="1" applyFont="1" applyBorder="1" applyAlignment="1">
      <alignment vertical="center"/>
    </xf>
    <xf numFmtId="165" fontId="32" fillId="0" borderId="22" xfId="48" applyNumberFormat="1" applyFont="1" applyBorder="1" applyAlignment="1">
      <alignment vertical="center"/>
    </xf>
    <xf numFmtId="178" fontId="32" fillId="0" borderId="22" xfId="48" applyNumberFormat="1" applyFont="1" applyBorder="1" applyAlignment="1">
      <alignment horizontal="center" vertical="center"/>
    </xf>
    <xf numFmtId="165" fontId="32" fillId="0" borderId="42" xfId="48" applyNumberFormat="1" applyFont="1" applyBorder="1" applyAlignment="1">
      <alignment vertical="center"/>
    </xf>
    <xf numFmtId="167" fontId="32" fillId="0" borderId="43" xfId="48" applyNumberFormat="1" applyFont="1" applyBorder="1" applyAlignment="1">
      <alignment horizontal="center" vertical="center"/>
    </xf>
    <xf numFmtId="0" fontId="32" fillId="0" borderId="43" xfId="48" applyFont="1" applyBorder="1" applyAlignment="1">
      <alignment vertical="center"/>
    </xf>
    <xf numFmtId="14" fontId="32" fillId="0" borderId="44" xfId="48" applyNumberFormat="1" applyFont="1" applyBorder="1" applyAlignment="1">
      <alignment horizontal="center" vertical="center"/>
    </xf>
    <xf numFmtId="14" fontId="32" fillId="0" borderId="16" xfId="48" applyNumberFormat="1" applyFont="1" applyBorder="1" applyAlignment="1">
      <alignment horizontal="center" vertical="center"/>
    </xf>
    <xf numFmtId="14" fontId="32" fillId="0" borderId="43" xfId="48" applyNumberFormat="1" applyFont="1" applyBorder="1" applyAlignment="1">
      <alignment horizontal="center" vertical="center"/>
    </xf>
    <xf numFmtId="14" fontId="32" fillId="0" borderId="1" xfId="48" applyNumberFormat="1" applyFont="1" applyBorder="1" applyAlignment="1">
      <alignment horizontal="center" vertical="center"/>
    </xf>
    <xf numFmtId="166" fontId="32" fillId="0" borderId="43" xfId="48" applyNumberFormat="1" applyFont="1" applyBorder="1" applyAlignment="1">
      <alignment horizontal="center" vertical="center"/>
    </xf>
    <xf numFmtId="164" fontId="32" fillId="0" borderId="1" xfId="48" applyNumberFormat="1" applyFont="1" applyBorder="1" applyAlignment="1">
      <alignment horizontal="center" vertical="center"/>
    </xf>
    <xf numFmtId="167" fontId="32" fillId="0" borderId="1" xfId="48" applyNumberFormat="1" applyFont="1" applyBorder="1" applyAlignment="1">
      <alignment horizontal="center" vertical="center"/>
    </xf>
    <xf numFmtId="179" fontId="32" fillId="0" borderId="21" xfId="48" applyNumberFormat="1" applyFont="1" applyBorder="1" applyAlignment="1">
      <alignment horizontal="center" vertical="center"/>
    </xf>
    <xf numFmtId="179" fontId="32" fillId="0" borderId="1" xfId="48" applyNumberFormat="1" applyFont="1" applyBorder="1" applyAlignment="1">
      <alignment horizontal="center" vertical="center"/>
    </xf>
    <xf numFmtId="166" fontId="29" fillId="0" borderId="43" xfId="48" applyNumberFormat="1" applyFont="1" applyBorder="1" applyAlignment="1">
      <alignment horizontal="center" vertical="center"/>
    </xf>
    <xf numFmtId="166" fontId="29" fillId="0" borderId="1" xfId="48" applyNumberFormat="1" applyFont="1" applyBorder="1" applyAlignment="1">
      <alignment horizontal="center" vertical="center"/>
    </xf>
    <xf numFmtId="179" fontId="32" fillId="0" borderId="22" xfId="48" applyNumberFormat="1" applyFont="1" applyBorder="1" applyAlignment="1">
      <alignment horizontal="center" vertical="center"/>
    </xf>
    <xf numFmtId="165" fontId="32" fillId="0" borderId="17" xfId="48" applyNumberFormat="1" applyFont="1" applyBorder="1" applyAlignment="1">
      <alignment vertical="center"/>
    </xf>
    <xf numFmtId="165" fontId="32" fillId="0" borderId="24" xfId="48" applyNumberFormat="1" applyFont="1" applyBorder="1" applyAlignment="1">
      <alignment vertical="center"/>
    </xf>
    <xf numFmtId="165" fontId="32" fillId="0" borderId="22" xfId="48" applyNumberFormat="1" applyFont="1" applyBorder="1" applyAlignment="1">
      <alignment horizontal="center" vertical="center"/>
    </xf>
    <xf numFmtId="167" fontId="32" fillId="0" borderId="20" xfId="48" applyNumberFormat="1" applyFont="1" applyBorder="1" applyAlignment="1">
      <alignment horizontal="center" vertical="center"/>
    </xf>
    <xf numFmtId="167" fontId="32" fillId="0" borderId="16" xfId="48" applyNumberFormat="1" applyFont="1" applyBorder="1" applyAlignment="1">
      <alignment horizontal="center" vertical="center"/>
    </xf>
    <xf numFmtId="165" fontId="32" fillId="0" borderId="7" xfId="48" applyNumberFormat="1" applyFont="1" applyBorder="1" applyAlignment="1">
      <alignment horizontal="right" vertical="center"/>
    </xf>
    <xf numFmtId="165" fontId="32" fillId="0" borderId="7" xfId="48" applyNumberFormat="1" applyFont="1" applyBorder="1" applyAlignment="1">
      <alignment horizontal="center" vertical="center"/>
    </xf>
    <xf numFmtId="0" fontId="29" fillId="0" borderId="1" xfId="48" applyFont="1" applyBorder="1" applyAlignment="1">
      <alignment horizontal="left" vertical="center"/>
    </xf>
    <xf numFmtId="0" fontId="32" fillId="0" borderId="1" xfId="48" applyFont="1" applyBorder="1" applyAlignment="1">
      <alignment horizontal="left" vertical="center"/>
    </xf>
    <xf numFmtId="0" fontId="29" fillId="0" borderId="1" xfId="48" applyFont="1" applyBorder="1" applyAlignment="1">
      <alignment horizontal="center" vertical="center"/>
    </xf>
    <xf numFmtId="3" fontId="29" fillId="0" borderId="1" xfId="48" applyNumberFormat="1" applyFont="1" applyBorder="1" applyAlignment="1">
      <alignment horizontal="left" vertical="center"/>
    </xf>
    <xf numFmtId="1" fontId="32" fillId="0" borderId="1" xfId="48" applyNumberFormat="1" applyFont="1" applyBorder="1" applyAlignment="1">
      <alignment horizontal="center" vertical="center"/>
    </xf>
    <xf numFmtId="166" fontId="30" fillId="0" borderId="1" xfId="48" applyNumberFormat="1" applyFont="1" applyBorder="1" applyAlignment="1">
      <alignment horizontal="center" vertical="center"/>
    </xf>
    <xf numFmtId="0" fontId="32" fillId="0" borderId="22" xfId="48" applyFont="1" applyBorder="1" applyAlignment="1">
      <alignment horizontal="left" vertical="center"/>
    </xf>
    <xf numFmtId="0" fontId="29" fillId="0" borderId="22" xfId="48" applyFont="1" applyBorder="1" applyAlignment="1">
      <alignment horizontal="left" vertical="center"/>
    </xf>
    <xf numFmtId="1" fontId="29" fillId="0" borderId="22" xfId="48" applyNumberFormat="1" applyFont="1" applyBorder="1" applyAlignment="1">
      <alignment horizontal="center" vertical="center"/>
    </xf>
    <xf numFmtId="166" fontId="29" fillId="0" borderId="22" xfId="48" applyNumberFormat="1" applyFont="1" applyBorder="1" applyAlignment="1">
      <alignment horizontal="center" vertical="center"/>
    </xf>
    <xf numFmtId="166" fontId="52" fillId="0" borderId="22" xfId="48" applyNumberFormat="1" applyFont="1" applyBorder="1" applyAlignment="1">
      <alignment horizontal="center" vertical="center"/>
    </xf>
    <xf numFmtId="0" fontId="32" fillId="0" borderId="22" xfId="48" applyFont="1" applyBorder="1" applyAlignment="1">
      <alignment horizontal="center" vertical="center"/>
    </xf>
    <xf numFmtId="14" fontId="38" fillId="0" borderId="17" xfId="48" applyNumberFormat="1" applyFont="1" applyBorder="1" applyAlignment="1">
      <alignment horizontal="center" vertical="center"/>
    </xf>
    <xf numFmtId="14" fontId="38" fillId="0" borderId="24" xfId="48" applyNumberFormat="1" applyFont="1" applyBorder="1" applyAlignment="1">
      <alignment horizontal="center" vertical="center"/>
    </xf>
    <xf numFmtId="14" fontId="29" fillId="0" borderId="21" xfId="48" applyNumberFormat="1" applyFont="1" applyBorder="1" applyAlignment="1">
      <alignment horizontal="center" vertical="center"/>
    </xf>
    <xf numFmtId="0" fontId="45" fillId="0" borderId="13" xfId="48" applyBorder="1" applyAlignment="1">
      <alignment vertical="center"/>
    </xf>
    <xf numFmtId="0" fontId="45" fillId="0" borderId="8" xfId="48" applyBorder="1" applyAlignment="1">
      <alignment vertical="center"/>
    </xf>
    <xf numFmtId="166" fontId="29" fillId="0" borderId="0" xfId="48" applyNumberFormat="1" applyFont="1" applyAlignment="1">
      <alignment horizontal="center" vertical="center"/>
    </xf>
    <xf numFmtId="14" fontId="32" fillId="0" borderId="20" xfId="48" applyNumberFormat="1" applyFont="1" applyBorder="1" applyAlignment="1">
      <alignment horizontal="center" vertical="center"/>
    </xf>
    <xf numFmtId="166" fontId="32" fillId="0" borderId="0" xfId="48" applyNumberFormat="1" applyFont="1" applyAlignment="1">
      <alignment horizontal="center" vertical="center"/>
    </xf>
    <xf numFmtId="44" fontId="32" fillId="0" borderId="45" xfId="30" applyFont="1" applyFill="1" applyBorder="1" applyAlignment="1">
      <alignment vertical="center"/>
    </xf>
    <xf numFmtId="44" fontId="32" fillId="0" borderId="37" xfId="30" applyFont="1" applyFill="1" applyBorder="1" applyAlignment="1">
      <alignment vertical="center"/>
    </xf>
    <xf numFmtId="168" fontId="30" fillId="0" borderId="1" xfId="48" applyNumberFormat="1" applyFont="1" applyBorder="1" applyAlignment="1">
      <alignment horizontal="right" vertical="center"/>
    </xf>
    <xf numFmtId="1" fontId="29" fillId="0" borderId="1" xfId="48" applyNumberFormat="1" applyFont="1" applyBorder="1" applyAlignment="1">
      <alignment horizontal="left" vertical="center"/>
    </xf>
    <xf numFmtId="167" fontId="32" fillId="0" borderId="24" xfId="48" applyNumberFormat="1" applyFont="1" applyBorder="1" applyAlignment="1">
      <alignment horizontal="center" vertical="center"/>
    </xf>
    <xf numFmtId="0" fontId="46" fillId="0" borderId="0" xfId="48" applyFont="1" applyAlignment="1">
      <alignment horizontal="center" vertical="center" wrapText="1"/>
    </xf>
    <xf numFmtId="0" fontId="29" fillId="0" borderId="18" xfId="48" applyFont="1" applyBorder="1" applyAlignment="1">
      <alignment horizontal="left" vertical="center"/>
    </xf>
    <xf numFmtId="0" fontId="29" fillId="0" borderId="23" xfId="48" applyFont="1" applyBorder="1" applyAlignment="1">
      <alignment horizontal="left" vertical="center"/>
    </xf>
    <xf numFmtId="0" fontId="32" fillId="0" borderId="23" xfId="48" applyFont="1" applyBorder="1" applyAlignment="1">
      <alignment horizontal="left" vertical="center"/>
    </xf>
    <xf numFmtId="0" fontId="29" fillId="0" borderId="23" xfId="48" applyFont="1" applyBorder="1" applyAlignment="1">
      <alignment horizontal="center" vertical="center"/>
    </xf>
    <xf numFmtId="3" fontId="29" fillId="0" borderId="23" xfId="48" applyNumberFormat="1" applyFont="1" applyBorder="1" applyAlignment="1">
      <alignment horizontal="left" vertical="center"/>
    </xf>
    <xf numFmtId="1" fontId="32" fillId="0" borderId="23" xfId="48" applyNumberFormat="1" applyFont="1" applyBorder="1" applyAlignment="1">
      <alignment horizontal="center" vertical="center"/>
    </xf>
    <xf numFmtId="166" fontId="29" fillId="0" borderId="23" xfId="48" applyNumberFormat="1" applyFont="1" applyBorder="1" applyAlignment="1">
      <alignment horizontal="center" vertical="center"/>
    </xf>
    <xf numFmtId="166" fontId="30" fillId="0" borderId="23" xfId="48" applyNumberFormat="1" applyFont="1" applyBorder="1" applyAlignment="1">
      <alignment horizontal="center" vertical="center"/>
    </xf>
    <xf numFmtId="168" fontId="30" fillId="0" borderId="23" xfId="48" applyNumberFormat="1" applyFont="1" applyBorder="1" applyAlignment="1">
      <alignment horizontal="right" vertical="center"/>
    </xf>
    <xf numFmtId="1" fontId="38" fillId="0" borderId="23" xfId="48" applyNumberFormat="1" applyFont="1" applyBorder="1" applyAlignment="1">
      <alignment horizontal="left" vertical="center"/>
    </xf>
    <xf numFmtId="0" fontId="32" fillId="0" borderId="17" xfId="48" applyFont="1" applyBorder="1" applyAlignment="1">
      <alignment horizontal="left" vertical="center"/>
    </xf>
    <xf numFmtId="0" fontId="29" fillId="0" borderId="16" xfId="48" applyFont="1" applyBorder="1" applyAlignment="1">
      <alignment horizontal="left" vertical="center"/>
    </xf>
    <xf numFmtId="0" fontId="29" fillId="0" borderId="17" xfId="48" applyFont="1" applyBorder="1" applyAlignment="1">
      <alignment horizontal="left" vertical="center"/>
    </xf>
    <xf numFmtId="0" fontId="32" fillId="0" borderId="24" xfId="48" applyFont="1" applyBorder="1" applyAlignment="1">
      <alignment horizontal="left" vertical="center"/>
    </xf>
    <xf numFmtId="14" fontId="29" fillId="0" borderId="22" xfId="48" applyNumberFormat="1" applyFont="1" applyBorder="1" applyAlignment="1">
      <alignment horizontal="center" vertical="center"/>
    </xf>
    <xf numFmtId="168" fontId="32" fillId="0" borderId="22" xfId="48" applyNumberFormat="1" applyFont="1" applyBorder="1" applyAlignment="1">
      <alignment horizontal="right" vertical="center"/>
    </xf>
    <xf numFmtId="1" fontId="32" fillId="0" borderId="22" xfId="48" applyNumberFormat="1" applyFont="1" applyBorder="1" applyAlignment="1">
      <alignment horizontal="left" vertical="center"/>
    </xf>
    <xf numFmtId="0" fontId="32" fillId="0" borderId="7" xfId="48" applyFont="1" applyBorder="1" applyAlignment="1">
      <alignment horizontal="left" vertical="center"/>
    </xf>
    <xf numFmtId="0" fontId="32" fillId="0" borderId="7" xfId="48" applyFont="1" applyBorder="1" applyAlignment="1">
      <alignment horizontal="center" vertical="center"/>
    </xf>
    <xf numFmtId="1" fontId="32" fillId="0" borderId="7" xfId="48" applyNumberFormat="1" applyFont="1" applyBorder="1" applyAlignment="1">
      <alignment horizontal="center" vertical="center"/>
    </xf>
    <xf numFmtId="166" fontId="32" fillId="0" borderId="7" xfId="48" applyNumberFormat="1" applyFont="1" applyBorder="1" applyAlignment="1">
      <alignment horizontal="center" vertical="center"/>
    </xf>
    <xf numFmtId="14" fontId="32" fillId="0" borderId="7" xfId="48" applyNumberFormat="1" applyFont="1" applyBorder="1" applyAlignment="1">
      <alignment horizontal="center" vertical="center"/>
    </xf>
    <xf numFmtId="173" fontId="32" fillId="0" borderId="7" xfId="48" applyNumberFormat="1" applyFont="1" applyBorder="1" applyAlignment="1">
      <alignment horizontal="center" vertical="center"/>
    </xf>
    <xf numFmtId="1" fontId="32" fillId="0" borderId="7" xfId="48" applyNumberFormat="1" applyFont="1" applyBorder="1" applyAlignment="1">
      <alignment horizontal="right" vertical="center"/>
    </xf>
    <xf numFmtId="1" fontId="32" fillId="0" borderId="7" xfId="48" applyNumberFormat="1" applyFont="1" applyBorder="1" applyAlignment="1">
      <alignment horizontal="left" vertical="center"/>
    </xf>
    <xf numFmtId="14" fontId="32" fillId="0" borderId="7" xfId="48" applyNumberFormat="1" applyFont="1" applyBorder="1" applyAlignment="1">
      <alignment horizontal="right" vertical="center"/>
    </xf>
    <xf numFmtId="167" fontId="32" fillId="0" borderId="7" xfId="48" applyNumberFormat="1" applyFont="1" applyBorder="1" applyAlignment="1">
      <alignment horizontal="center" vertical="center"/>
    </xf>
    <xf numFmtId="44" fontId="32" fillId="0" borderId="7" xfId="30" applyFont="1" applyFill="1" applyBorder="1" applyAlignment="1">
      <alignment horizontal="right" vertical="center"/>
    </xf>
    <xf numFmtId="0" fontId="32" fillId="0" borderId="7" xfId="48" applyFont="1" applyBorder="1" applyAlignment="1">
      <alignment vertical="center"/>
    </xf>
    <xf numFmtId="165" fontId="32" fillId="0" borderId="40" xfId="48" applyNumberFormat="1" applyFont="1" applyBorder="1" applyAlignment="1">
      <alignment vertical="center"/>
    </xf>
    <xf numFmtId="165" fontId="32" fillId="0" borderId="3" xfId="48" applyNumberFormat="1" applyFont="1" applyBorder="1" applyAlignment="1">
      <alignment vertical="center"/>
    </xf>
    <xf numFmtId="44" fontId="32" fillId="0" borderId="40" xfId="30" applyFont="1" applyFill="1" applyBorder="1" applyAlignment="1">
      <alignment vertical="center"/>
    </xf>
    <xf numFmtId="166" fontId="32" fillId="0" borderId="23" xfId="48" applyNumberFormat="1" applyFont="1" applyBorder="1" applyAlignment="1">
      <alignment horizontal="center" vertical="center"/>
    </xf>
    <xf numFmtId="172" fontId="45" fillId="0" borderId="0" xfId="48" applyNumberFormat="1" applyAlignment="1">
      <alignment vertical="center"/>
    </xf>
    <xf numFmtId="0" fontId="32" fillId="0" borderId="17" xfId="48" applyFont="1" applyBorder="1" applyAlignment="1">
      <alignment horizontal="center" vertical="center"/>
    </xf>
    <xf numFmtId="181" fontId="32" fillId="0" borderId="21" xfId="48" applyNumberFormat="1" applyFont="1" applyBorder="1" applyAlignment="1">
      <alignment vertical="center"/>
    </xf>
    <xf numFmtId="172" fontId="32" fillId="0" borderId="0" xfId="48" applyNumberFormat="1" applyFont="1" applyAlignment="1">
      <alignment horizontal="center" vertical="center"/>
    </xf>
    <xf numFmtId="177" fontId="29" fillId="0" borderId="0" xfId="48" applyNumberFormat="1" applyFont="1" applyAlignment="1">
      <alignment horizontal="center" vertical="center"/>
    </xf>
    <xf numFmtId="44" fontId="32" fillId="0" borderId="4" xfId="30" applyFont="1" applyFill="1" applyBorder="1" applyAlignment="1">
      <alignment vertical="center"/>
    </xf>
    <xf numFmtId="168" fontId="29" fillId="0" borderId="21" xfId="48" applyNumberFormat="1" applyFont="1" applyBorder="1" applyAlignment="1">
      <alignment horizontal="right" vertical="center"/>
    </xf>
    <xf numFmtId="14" fontId="29" fillId="0" borderId="17" xfId="48" applyNumberFormat="1" applyFont="1" applyBorder="1" applyAlignment="1">
      <alignment horizontal="center" vertical="center"/>
    </xf>
    <xf numFmtId="0" fontId="29" fillId="0" borderId="21" xfId="48" applyFont="1" applyBorder="1" applyAlignment="1">
      <alignment vertical="center"/>
    </xf>
    <xf numFmtId="0" fontId="48" fillId="0" borderId="14" xfId="48" applyFont="1" applyBorder="1" applyAlignment="1">
      <alignment horizontal="center" vertical="center" wrapText="1"/>
    </xf>
    <xf numFmtId="164" fontId="32" fillId="0" borderId="19" xfId="48" applyNumberFormat="1" applyFont="1" applyBorder="1" applyAlignment="1">
      <alignment vertical="center"/>
    </xf>
    <xf numFmtId="164" fontId="32" fillId="0" borderId="4" xfId="48" applyNumberFormat="1" applyFont="1" applyBorder="1" applyAlignment="1">
      <alignment vertical="center"/>
    </xf>
    <xf numFmtId="164" fontId="38" fillId="0" borderId="4" xfId="48" applyNumberFormat="1" applyFont="1" applyBorder="1" applyAlignment="1">
      <alignment vertical="center"/>
    </xf>
    <xf numFmtId="164" fontId="38" fillId="0" borderId="42" xfId="48" applyNumberFormat="1" applyFont="1" applyBorder="1" applyAlignment="1">
      <alignment vertical="center"/>
    </xf>
    <xf numFmtId="166" fontId="29" fillId="0" borderId="21" xfId="48" applyNumberFormat="1" applyFont="1" applyBorder="1" applyAlignment="1">
      <alignment horizontal="center" vertical="center" wrapText="1"/>
    </xf>
    <xf numFmtId="164" fontId="29" fillId="0" borderId="4" xfId="48" applyNumberFormat="1" applyFont="1" applyBorder="1" applyAlignment="1">
      <alignment vertical="center"/>
    </xf>
    <xf numFmtId="167" fontId="29" fillId="0" borderId="17" xfId="48" applyNumberFormat="1" applyFont="1" applyBorder="1" applyAlignment="1">
      <alignment horizontal="center" vertical="center"/>
    </xf>
    <xf numFmtId="14" fontId="41" fillId="0" borderId="17" xfId="48" applyNumberFormat="1" applyFont="1" applyBorder="1" applyAlignment="1">
      <alignment horizontal="center" vertical="center"/>
    </xf>
    <xf numFmtId="0" fontId="41" fillId="0" borderId="17" xfId="48" applyFont="1" applyBorder="1" applyAlignment="1">
      <alignment horizontal="left" vertical="center"/>
    </xf>
    <xf numFmtId="0" fontId="41" fillId="0" borderId="21" xfId="48" applyFont="1" applyBorder="1" applyAlignment="1">
      <alignment horizontal="left" vertical="center"/>
    </xf>
    <xf numFmtId="1" fontId="41" fillId="0" borderId="21" xfId="48" applyNumberFormat="1" applyFont="1" applyBorder="1" applyAlignment="1">
      <alignment horizontal="center" vertical="center"/>
    </xf>
    <xf numFmtId="166" fontId="41" fillId="0" borderId="21" xfId="48" applyNumberFormat="1" applyFont="1" applyBorder="1" applyAlignment="1">
      <alignment horizontal="center" vertical="center"/>
    </xf>
    <xf numFmtId="166" fontId="40" fillId="0" borderId="21" xfId="48" applyNumberFormat="1" applyFont="1" applyBorder="1" applyAlignment="1">
      <alignment horizontal="center" vertical="center"/>
    </xf>
    <xf numFmtId="168" fontId="41" fillId="0" borderId="21" xfId="48" applyNumberFormat="1" applyFont="1" applyBorder="1" applyAlignment="1">
      <alignment horizontal="right" vertical="center"/>
    </xf>
    <xf numFmtId="1" fontId="41" fillId="0" borderId="21" xfId="48" applyNumberFormat="1" applyFont="1" applyBorder="1" applyAlignment="1">
      <alignment horizontal="left" vertical="center"/>
    </xf>
    <xf numFmtId="164" fontId="41" fillId="0" borderId="4" xfId="48" applyNumberFormat="1" applyFont="1" applyBorder="1" applyAlignment="1">
      <alignment vertical="center"/>
    </xf>
    <xf numFmtId="0" fontId="41" fillId="0" borderId="21" xfId="48" applyFont="1" applyBorder="1" applyAlignment="1">
      <alignment vertical="center"/>
    </xf>
    <xf numFmtId="0" fontId="41" fillId="0" borderId="39" xfId="48" applyFont="1" applyBorder="1" applyAlignment="1">
      <alignment vertical="center"/>
    </xf>
    <xf numFmtId="167" fontId="41" fillId="0" borderId="21" xfId="48" applyNumberFormat="1" applyFont="1" applyBorder="1" applyAlignment="1">
      <alignment horizontal="center" vertical="center"/>
    </xf>
    <xf numFmtId="0" fontId="41" fillId="0" borderId="17" xfId="48" applyFont="1" applyBorder="1" applyAlignment="1">
      <alignment vertical="center"/>
    </xf>
    <xf numFmtId="14" fontId="41" fillId="0" borderId="21" xfId="48" applyNumberFormat="1" applyFont="1" applyBorder="1" applyAlignment="1">
      <alignment horizontal="center" vertical="center"/>
    </xf>
    <xf numFmtId="164" fontId="41" fillId="0" borderId="21" xfId="48" applyNumberFormat="1" applyFont="1" applyBorder="1" applyAlignment="1">
      <alignment horizontal="center" vertical="center"/>
    </xf>
    <xf numFmtId="44" fontId="41" fillId="0" borderId="39" xfId="30" applyFont="1" applyFill="1" applyBorder="1" applyAlignment="1">
      <alignment vertical="center"/>
    </xf>
    <xf numFmtId="179" fontId="41" fillId="0" borderId="21" xfId="48" applyNumberFormat="1" applyFont="1" applyBorder="1" applyAlignment="1">
      <alignment horizontal="center" vertical="center"/>
    </xf>
    <xf numFmtId="164" fontId="41" fillId="0" borderId="21" xfId="48" applyNumberFormat="1" applyFont="1" applyBorder="1" applyAlignment="1">
      <alignment vertical="center"/>
    </xf>
    <xf numFmtId="165" fontId="41" fillId="0" borderId="39" xfId="48" applyNumberFormat="1" applyFont="1" applyBorder="1" applyAlignment="1">
      <alignment vertical="center"/>
    </xf>
    <xf numFmtId="167" fontId="41" fillId="0" borderId="17" xfId="48" applyNumberFormat="1" applyFont="1" applyBorder="1" applyAlignment="1">
      <alignment horizontal="center" vertical="center"/>
    </xf>
    <xf numFmtId="168" fontId="41" fillId="0" borderId="21" xfId="48" applyNumberFormat="1" applyFont="1" applyBorder="1" applyAlignment="1">
      <alignment horizontal="center" vertical="center"/>
    </xf>
    <xf numFmtId="181" fontId="41" fillId="0" borderId="21" xfId="48" applyNumberFormat="1" applyFont="1" applyBorder="1" applyAlignment="1">
      <alignment vertical="center"/>
    </xf>
    <xf numFmtId="0" fontId="41" fillId="0" borderId="17" xfId="48" applyFont="1" applyBorder="1" applyAlignment="1">
      <alignment horizontal="center" vertical="center"/>
    </xf>
    <xf numFmtId="0" fontId="41" fillId="39" borderId="17" xfId="48" applyFont="1" applyFill="1" applyBorder="1" applyAlignment="1">
      <alignment horizontal="left" vertical="center"/>
    </xf>
    <xf numFmtId="0" fontId="41" fillId="39" borderId="21" xfId="48" applyFont="1" applyFill="1" applyBorder="1" applyAlignment="1">
      <alignment horizontal="left" vertical="center"/>
    </xf>
    <xf numFmtId="0" fontId="41" fillId="39" borderId="21" xfId="48" applyFont="1" applyFill="1" applyBorder="1" applyAlignment="1">
      <alignment horizontal="center" vertical="center"/>
    </xf>
    <xf numFmtId="1" fontId="41" fillId="39" borderId="21" xfId="48" applyNumberFormat="1" applyFont="1" applyFill="1" applyBorder="1" applyAlignment="1">
      <alignment horizontal="center" vertical="center"/>
    </xf>
    <xf numFmtId="166" fontId="41" fillId="39" borderId="21" xfId="48" applyNumberFormat="1" applyFont="1" applyFill="1" applyBorder="1" applyAlignment="1">
      <alignment horizontal="center" vertical="center"/>
    </xf>
    <xf numFmtId="166" fontId="40" fillId="39" borderId="21" xfId="48" applyNumberFormat="1" applyFont="1" applyFill="1" applyBorder="1" applyAlignment="1">
      <alignment horizontal="center" vertical="center"/>
    </xf>
    <xf numFmtId="168" fontId="41" fillId="39" borderId="21" xfId="48" applyNumberFormat="1" applyFont="1" applyFill="1" applyBorder="1" applyAlignment="1">
      <alignment horizontal="right" vertical="center"/>
    </xf>
    <xf numFmtId="1" fontId="41" fillId="39" borderId="21" xfId="48" applyNumberFormat="1" applyFont="1" applyFill="1" applyBorder="1" applyAlignment="1">
      <alignment horizontal="left" vertical="center"/>
    </xf>
    <xf numFmtId="164" fontId="41" fillId="39" borderId="4" xfId="48" applyNumberFormat="1" applyFont="1" applyFill="1" applyBorder="1" applyAlignment="1">
      <alignment vertical="center"/>
    </xf>
    <xf numFmtId="14" fontId="41" fillId="39" borderId="17" xfId="48" applyNumberFormat="1" applyFont="1" applyFill="1" applyBorder="1" applyAlignment="1">
      <alignment horizontal="center" vertical="center"/>
    </xf>
    <xf numFmtId="0" fontId="29" fillId="39" borderId="21" xfId="48" applyFont="1" applyFill="1" applyBorder="1" applyAlignment="1">
      <alignment vertical="center"/>
    </xf>
    <xf numFmtId="164" fontId="41" fillId="39" borderId="21" xfId="48" applyNumberFormat="1" applyFont="1" applyFill="1" applyBorder="1" applyAlignment="1">
      <alignment vertical="center"/>
    </xf>
    <xf numFmtId="167" fontId="41" fillId="39" borderId="21" xfId="48" applyNumberFormat="1" applyFont="1" applyFill="1" applyBorder="1" applyAlignment="1">
      <alignment horizontal="center" vertical="center"/>
    </xf>
    <xf numFmtId="165" fontId="41" fillId="39" borderId="39" xfId="48" applyNumberFormat="1" applyFont="1" applyFill="1" applyBorder="1" applyAlignment="1">
      <alignment vertical="center"/>
    </xf>
    <xf numFmtId="181" fontId="41" fillId="39" borderId="21" xfId="48" applyNumberFormat="1" applyFont="1" applyFill="1" applyBorder="1" applyAlignment="1">
      <alignment vertical="center"/>
    </xf>
    <xf numFmtId="14" fontId="32" fillId="39" borderId="17" xfId="48" applyNumberFormat="1" applyFont="1" applyFill="1" applyBorder="1" applyAlignment="1">
      <alignment horizontal="center" vertical="center"/>
    </xf>
    <xf numFmtId="14" fontId="32" fillId="39" borderId="21" xfId="48" applyNumberFormat="1" applyFont="1" applyFill="1" applyBorder="1" applyAlignment="1">
      <alignment horizontal="center" vertical="center"/>
    </xf>
    <xf numFmtId="179" fontId="32" fillId="39" borderId="21" xfId="48" applyNumberFormat="1" applyFont="1" applyFill="1" applyBorder="1" applyAlignment="1">
      <alignment horizontal="center" vertical="center"/>
    </xf>
    <xf numFmtId="164" fontId="32" fillId="39" borderId="21" xfId="48" applyNumberFormat="1" applyFont="1" applyFill="1" applyBorder="1" applyAlignment="1">
      <alignment vertical="center"/>
    </xf>
    <xf numFmtId="167" fontId="32" fillId="39" borderId="21" xfId="48" applyNumberFormat="1" applyFont="1" applyFill="1" applyBorder="1" applyAlignment="1">
      <alignment horizontal="center" vertical="center"/>
    </xf>
    <xf numFmtId="165" fontId="32" fillId="39" borderId="39" xfId="48" applyNumberFormat="1" applyFont="1" applyFill="1" applyBorder="1" applyAlignment="1">
      <alignment vertical="center"/>
    </xf>
    <xf numFmtId="165" fontId="32" fillId="39" borderId="4" xfId="48" applyNumberFormat="1" applyFont="1" applyFill="1" applyBorder="1" applyAlignment="1">
      <alignment vertical="center"/>
    </xf>
    <xf numFmtId="167" fontId="41" fillId="39" borderId="17" xfId="48" applyNumberFormat="1" applyFont="1" applyFill="1" applyBorder="1" applyAlignment="1">
      <alignment horizontal="center" vertical="center"/>
    </xf>
    <xf numFmtId="44" fontId="32" fillId="39" borderId="39" xfId="30" applyFont="1" applyFill="1" applyBorder="1" applyAlignment="1">
      <alignment vertical="center"/>
    </xf>
    <xf numFmtId="14" fontId="41" fillId="0" borderId="17" xfId="48" applyNumberFormat="1" applyFont="1" applyBorder="1" applyAlignment="1">
      <alignment vertical="center"/>
    </xf>
    <xf numFmtId="44" fontId="32" fillId="0" borderId="0" xfId="30" applyFont="1" applyFill="1" applyAlignment="1">
      <alignment horizontal="center" vertical="center"/>
    </xf>
    <xf numFmtId="0" fontId="32" fillId="0" borderId="44" xfId="48" applyFont="1" applyBorder="1" applyAlignment="1">
      <alignment horizontal="left" vertical="center"/>
    </xf>
    <xf numFmtId="0" fontId="32" fillId="0" borderId="43" xfId="48" applyFont="1" applyBorder="1" applyAlignment="1">
      <alignment horizontal="left" vertical="center"/>
    </xf>
    <xf numFmtId="0" fontId="32" fillId="0" borderId="43" xfId="48" applyFont="1" applyBorder="1" applyAlignment="1">
      <alignment horizontal="center" vertical="center"/>
    </xf>
    <xf numFmtId="0" fontId="29" fillId="0" borderId="43" xfId="48" applyFont="1" applyBorder="1" applyAlignment="1">
      <alignment horizontal="left" vertical="center"/>
    </xf>
    <xf numFmtId="1" fontId="29" fillId="0" borderId="43" xfId="48" applyNumberFormat="1" applyFont="1" applyBorder="1" applyAlignment="1">
      <alignment horizontal="center" vertical="center"/>
    </xf>
    <xf numFmtId="166" fontId="52" fillId="0" borderId="43" xfId="48" applyNumberFormat="1" applyFont="1" applyBorder="1" applyAlignment="1">
      <alignment horizontal="center" vertical="center"/>
    </xf>
    <xf numFmtId="168" fontId="32" fillId="0" borderId="43" xfId="48" applyNumberFormat="1" applyFont="1" applyBorder="1" applyAlignment="1">
      <alignment horizontal="right" vertical="center"/>
    </xf>
    <xf numFmtId="1" fontId="32" fillId="0" borderId="43" xfId="48" applyNumberFormat="1" applyFont="1" applyBorder="1" applyAlignment="1">
      <alignment horizontal="left" vertical="center"/>
    </xf>
    <xf numFmtId="164" fontId="38" fillId="0" borderId="38" xfId="48" applyNumberFormat="1" applyFont="1" applyBorder="1" applyAlignment="1">
      <alignment vertical="center"/>
    </xf>
    <xf numFmtId="14" fontId="38" fillId="0" borderId="44" xfId="48" applyNumberFormat="1" applyFont="1" applyBorder="1" applyAlignment="1">
      <alignment horizontal="center" vertical="center"/>
    </xf>
    <xf numFmtId="0" fontId="32" fillId="0" borderId="45" xfId="48" applyFont="1" applyBorder="1" applyAlignment="1">
      <alignment vertical="center"/>
    </xf>
    <xf numFmtId="0" fontId="32" fillId="0" borderId="44" xfId="48" applyFont="1" applyBorder="1" applyAlignment="1">
      <alignment vertical="center"/>
    </xf>
    <xf numFmtId="0" fontId="32" fillId="0" borderId="38" xfId="48" applyFont="1" applyBorder="1" applyAlignment="1">
      <alignment vertical="center"/>
    </xf>
    <xf numFmtId="0" fontId="50" fillId="0" borderId="14" xfId="48" applyFont="1" applyBorder="1" applyAlignment="1">
      <alignment horizontal="center" vertical="center"/>
    </xf>
    <xf numFmtId="0" fontId="53" fillId="33" borderId="0" xfId="48" applyFont="1" applyFill="1" applyAlignment="1">
      <alignment vertical="center"/>
    </xf>
    <xf numFmtId="0" fontId="54" fillId="33" borderId="0" xfId="48" applyFont="1" applyFill="1" applyAlignment="1">
      <alignment horizontal="center" vertical="center" wrapText="1"/>
    </xf>
    <xf numFmtId="0" fontId="53" fillId="33" borderId="0" xfId="48" applyFont="1" applyFill="1" applyAlignment="1">
      <alignment horizontal="center" vertical="center" wrapText="1"/>
    </xf>
    <xf numFmtId="0" fontId="41" fillId="33" borderId="0" xfId="48" applyFont="1" applyFill="1" applyAlignment="1">
      <alignment vertical="center"/>
    </xf>
    <xf numFmtId="0" fontId="40" fillId="33" borderId="0" xfId="48" applyFont="1" applyFill="1" applyAlignment="1">
      <alignment vertical="center"/>
    </xf>
    <xf numFmtId="0" fontId="37" fillId="37" borderId="0" xfId="0" applyFont="1" applyFill="1" applyAlignment="1">
      <alignment vertical="center"/>
    </xf>
    <xf numFmtId="0" fontId="31" fillId="0" borderId="0" xfId="0" applyFont="1" applyAlignment="1">
      <alignment vertical="center"/>
    </xf>
    <xf numFmtId="0" fontId="0" fillId="0" borderId="0" xfId="0" applyAlignment="1">
      <alignment vertical="center" wrapText="1"/>
    </xf>
    <xf numFmtId="0" fontId="37" fillId="37" borderId="0" xfId="0" applyFont="1" applyFill="1" applyAlignment="1">
      <alignment horizontal="center" vertical="center" wrapText="1"/>
    </xf>
    <xf numFmtId="0" fontId="21" fillId="0" borderId="0" xfId="0" applyFont="1" applyAlignment="1">
      <alignment horizontal="center" vertical="center"/>
    </xf>
    <xf numFmtId="0" fontId="58" fillId="0" borderId="0" xfId="0" applyFont="1" applyAlignment="1">
      <alignment vertical="center"/>
    </xf>
    <xf numFmtId="167" fontId="38" fillId="0" borderId="2" xfId="0" applyNumberFormat="1" applyFont="1" applyBorder="1" applyAlignment="1">
      <alignment horizontal="center" vertical="center"/>
    </xf>
    <xf numFmtId="164" fontId="25" fillId="41" borderId="2" xfId="0" applyNumberFormat="1" applyFont="1" applyFill="1" applyBorder="1" applyAlignment="1">
      <alignment vertical="center"/>
    </xf>
    <xf numFmtId="164" fontId="25" fillId="41" borderId="2" xfId="30" applyNumberFormat="1" applyFont="1" applyFill="1" applyBorder="1" applyAlignment="1">
      <alignment vertical="center"/>
    </xf>
    <xf numFmtId="44" fontId="55" fillId="42" borderId="15" xfId="0" applyNumberFormat="1" applyFont="1" applyFill="1" applyBorder="1" applyAlignment="1">
      <alignment vertical="center"/>
    </xf>
    <xf numFmtId="182" fontId="40" fillId="42" borderId="2" xfId="0" applyNumberFormat="1" applyFont="1" applyFill="1" applyBorder="1" applyAlignment="1">
      <alignment horizontal="center" vertical="center"/>
    </xf>
    <xf numFmtId="0" fontId="61" fillId="0" borderId="0" xfId="0" applyFont="1" applyAlignment="1">
      <alignment vertical="center"/>
    </xf>
    <xf numFmtId="0" fontId="63" fillId="0" borderId="0" xfId="0" applyFont="1" applyAlignment="1">
      <alignment vertical="center"/>
    </xf>
    <xf numFmtId="0" fontId="0" fillId="0" borderId="53" xfId="0" applyBorder="1" applyAlignment="1">
      <alignment vertical="center"/>
    </xf>
    <xf numFmtId="164" fontId="0" fillId="0" borderId="0" xfId="0" applyNumberFormat="1" applyAlignment="1">
      <alignment vertical="center"/>
    </xf>
    <xf numFmtId="44" fontId="0" fillId="0" borderId="0" xfId="30" applyFont="1" applyAlignment="1">
      <alignment vertical="center"/>
    </xf>
    <xf numFmtId="0" fontId="61" fillId="0" borderId="0" xfId="0" applyFont="1" applyAlignment="1">
      <alignment horizontal="center" vertical="center"/>
    </xf>
    <xf numFmtId="14" fontId="56" fillId="42" borderId="2" xfId="0" applyNumberFormat="1" applyFont="1" applyFill="1" applyBorder="1" applyAlignment="1">
      <alignment horizontal="center" vertical="center"/>
    </xf>
    <xf numFmtId="0" fontId="64" fillId="0" borderId="0" xfId="0" applyFont="1" applyAlignment="1">
      <alignment vertical="center"/>
    </xf>
    <xf numFmtId="182" fontId="56" fillId="42" borderId="2" xfId="0" applyNumberFormat="1" applyFont="1" applyFill="1" applyBorder="1" applyAlignment="1">
      <alignment horizontal="center" vertical="center"/>
    </xf>
    <xf numFmtId="164" fontId="37" fillId="37" borderId="0" xfId="0" applyNumberFormat="1" applyFont="1" applyFill="1" applyAlignment="1">
      <alignment vertical="center"/>
    </xf>
    <xf numFmtId="0" fontId="20" fillId="33" borderId="0" xfId="0" applyFont="1" applyFill="1" applyAlignment="1">
      <alignment horizontal="center" vertical="center"/>
    </xf>
    <xf numFmtId="0" fontId="63" fillId="0" borderId="0" xfId="0" applyFont="1" applyAlignment="1">
      <alignment horizontal="center" vertical="center"/>
    </xf>
    <xf numFmtId="181" fontId="0" fillId="0" borderId="0" xfId="0" applyNumberFormat="1" applyAlignment="1">
      <alignment vertical="center"/>
    </xf>
    <xf numFmtId="183" fontId="0" fillId="0" borderId="0" xfId="0" applyNumberFormat="1" applyAlignment="1">
      <alignment vertical="center"/>
    </xf>
    <xf numFmtId="44" fontId="31" fillId="0" borderId="0" xfId="30" applyFont="1" applyAlignment="1">
      <alignment vertical="center"/>
    </xf>
    <xf numFmtId="4" fontId="66" fillId="0" borderId="0" xfId="0" applyNumberFormat="1" applyFont="1"/>
    <xf numFmtId="168" fontId="0" fillId="0" borderId="0" xfId="0" applyNumberFormat="1" applyAlignment="1">
      <alignment horizontal="center" vertical="center"/>
    </xf>
    <xf numFmtId="168" fontId="37" fillId="37" borderId="0" xfId="0" applyNumberFormat="1" applyFont="1" applyFill="1" applyAlignment="1">
      <alignment horizontal="center" vertical="center"/>
    </xf>
    <xf numFmtId="167" fontId="0" fillId="0" borderId="0" xfId="0" applyNumberFormat="1" applyAlignment="1">
      <alignment horizontal="center" vertical="center"/>
    </xf>
    <xf numFmtId="167" fontId="37" fillId="37" borderId="0" xfId="0" applyNumberFormat="1" applyFont="1" applyFill="1" applyAlignment="1">
      <alignment horizontal="center" vertical="center"/>
    </xf>
    <xf numFmtId="44" fontId="0" fillId="0" borderId="0" xfId="30" applyFont="1" applyAlignment="1">
      <alignment horizontal="center" vertical="center"/>
    </xf>
    <xf numFmtId="0" fontId="67" fillId="0" borderId="0" xfId="0" applyFont="1" applyAlignment="1">
      <alignment vertical="center"/>
    </xf>
    <xf numFmtId="182" fontId="40" fillId="42" borderId="55" xfId="0" applyNumberFormat="1" applyFont="1" applyFill="1" applyBorder="1" applyAlignment="1">
      <alignment horizontal="center" vertical="center"/>
    </xf>
    <xf numFmtId="0" fontId="22" fillId="0" borderId="0" xfId="0" applyFont="1" applyAlignment="1">
      <alignment vertical="center"/>
    </xf>
    <xf numFmtId="44" fontId="0" fillId="0" borderId="0" xfId="0" applyNumberFormat="1" applyAlignment="1">
      <alignment vertical="center"/>
    </xf>
    <xf numFmtId="44" fontId="0" fillId="33" borderId="0" xfId="0" applyNumberFormat="1" applyFill="1" applyAlignment="1">
      <alignment vertical="center"/>
    </xf>
    <xf numFmtId="165" fontId="14" fillId="33" borderId="0" xfId="0" applyNumberFormat="1" applyFont="1" applyFill="1" applyAlignment="1">
      <alignment vertical="center"/>
    </xf>
    <xf numFmtId="0" fontId="14" fillId="33" borderId="0" xfId="0" applyFont="1" applyFill="1" applyAlignment="1">
      <alignment vertical="center"/>
    </xf>
    <xf numFmtId="165" fontId="65" fillId="41" borderId="2" xfId="0" applyNumberFormat="1" applyFont="1" applyFill="1" applyBorder="1" applyAlignment="1">
      <alignment vertical="center"/>
    </xf>
    <xf numFmtId="165" fontId="68" fillId="41" borderId="2" xfId="0" applyNumberFormat="1" applyFont="1" applyFill="1" applyBorder="1" applyAlignment="1">
      <alignment vertical="center"/>
    </xf>
    <xf numFmtId="165" fontId="22" fillId="41" borderId="2" xfId="0" applyNumberFormat="1" applyFont="1" applyFill="1" applyBorder="1" applyAlignment="1">
      <alignment vertical="center"/>
    </xf>
    <xf numFmtId="165" fontId="37" fillId="41" borderId="2" xfId="0" applyNumberFormat="1" applyFont="1" applyFill="1" applyBorder="1" applyAlignment="1">
      <alignment vertical="center"/>
    </xf>
    <xf numFmtId="165" fontId="69" fillId="41" borderId="2" xfId="0" applyNumberFormat="1" applyFont="1" applyFill="1" applyBorder="1" applyAlignment="1">
      <alignment vertical="center"/>
    </xf>
    <xf numFmtId="165" fontId="22" fillId="41" borderId="2" xfId="0" applyNumberFormat="1" applyFont="1" applyFill="1" applyBorder="1" applyAlignment="1">
      <alignment horizontal="center" vertical="center"/>
    </xf>
    <xf numFmtId="165" fontId="70" fillId="41" borderId="2" xfId="0" applyNumberFormat="1" applyFont="1" applyFill="1" applyBorder="1" applyAlignment="1">
      <alignment vertical="center"/>
    </xf>
    <xf numFmtId="165" fontId="70" fillId="41" borderId="2" xfId="0" applyNumberFormat="1" applyFont="1" applyFill="1" applyBorder="1" applyAlignment="1">
      <alignment horizontal="center" vertical="center"/>
    </xf>
    <xf numFmtId="165" fontId="69" fillId="41" borderId="2" xfId="0" applyNumberFormat="1" applyFont="1" applyFill="1" applyBorder="1" applyAlignment="1">
      <alignment horizontal="center" vertical="center"/>
    </xf>
    <xf numFmtId="16" fontId="0" fillId="0" borderId="0" xfId="0" applyNumberFormat="1" applyAlignment="1">
      <alignment vertical="center"/>
    </xf>
    <xf numFmtId="166" fontId="0" fillId="0" borderId="0" xfId="0" applyNumberFormat="1" applyAlignment="1">
      <alignment horizontal="center" vertical="center"/>
    </xf>
    <xf numFmtId="164" fontId="0" fillId="0" borderId="0" xfId="30" applyNumberFormat="1" applyFont="1" applyAlignment="1">
      <alignment horizontal="center" vertical="center"/>
    </xf>
    <xf numFmtId="44" fontId="20" fillId="0" borderId="0" xfId="30" applyFont="1" applyAlignment="1">
      <alignment horizontal="center" vertical="center"/>
    </xf>
    <xf numFmtId="0" fontId="37" fillId="37" borderId="0" xfId="0" applyFont="1" applyFill="1" applyAlignment="1">
      <alignment horizontal="left" vertical="center"/>
    </xf>
    <xf numFmtId="0" fontId="21" fillId="0" borderId="0" xfId="0" applyFont="1" applyAlignment="1">
      <alignment horizontal="left" vertical="center"/>
    </xf>
    <xf numFmtId="44" fontId="29" fillId="0" borderId="0" xfId="30" applyFont="1" applyBorder="1" applyAlignment="1">
      <alignment horizontal="center"/>
    </xf>
    <xf numFmtId="167" fontId="0" fillId="0" borderId="0" xfId="30" applyNumberFormat="1" applyFont="1" applyAlignment="1">
      <alignment horizontal="center" vertical="center"/>
    </xf>
    <xf numFmtId="164" fontId="29" fillId="0" borderId="0" xfId="0" applyNumberFormat="1" applyFont="1"/>
    <xf numFmtId="0" fontId="36" fillId="0" borderId="0" xfId="0" applyFont="1" applyAlignment="1">
      <alignment horizontal="center" vertical="center"/>
    </xf>
    <xf numFmtId="0" fontId="58" fillId="0" borderId="0" xfId="0" applyFont="1" applyAlignment="1">
      <alignment horizontal="center" vertical="center"/>
    </xf>
    <xf numFmtId="44" fontId="29" fillId="0" borderId="0" xfId="30" applyFont="1" applyFill="1" applyBorder="1" applyAlignment="1"/>
    <xf numFmtId="0" fontId="41" fillId="0" borderId="0" xfId="0" applyFont="1" applyAlignment="1">
      <alignment horizontal="center" vertical="center"/>
    </xf>
    <xf numFmtId="0" fontId="22" fillId="0" borderId="0" xfId="0" applyFont="1" applyAlignment="1">
      <alignment horizontal="center" vertical="center"/>
    </xf>
    <xf numFmtId="184" fontId="71" fillId="43" borderId="58" xfId="0" applyNumberFormat="1" applyFont="1" applyFill="1" applyBorder="1" applyAlignment="1">
      <alignment vertical="center"/>
    </xf>
    <xf numFmtId="184" fontId="71" fillId="43" borderId="58" xfId="0" applyNumberFormat="1" applyFont="1" applyFill="1" applyBorder="1" applyAlignment="1">
      <alignment horizontal="center" vertical="center"/>
    </xf>
    <xf numFmtId="184" fontId="72" fillId="43" borderId="58" xfId="0" applyNumberFormat="1" applyFont="1" applyFill="1" applyBorder="1" applyAlignment="1">
      <alignment vertical="center"/>
    </xf>
    <xf numFmtId="0" fontId="74" fillId="0" borderId="59" xfId="0" applyFont="1" applyBorder="1" applyAlignment="1">
      <alignment horizontal="center"/>
    </xf>
    <xf numFmtId="14" fontId="74" fillId="0" borderId="59" xfId="0" applyNumberFormat="1" applyFont="1" applyBorder="1" applyAlignment="1">
      <alignment horizontal="center"/>
    </xf>
    <xf numFmtId="2" fontId="74" fillId="0" borderId="59" xfId="0" applyNumberFormat="1" applyFont="1" applyBorder="1" applyAlignment="1">
      <alignment horizontal="center"/>
    </xf>
    <xf numFmtId="167" fontId="73" fillId="0" borderId="58" xfId="0" applyNumberFormat="1" applyFont="1" applyBorder="1" applyAlignment="1">
      <alignment horizontal="center" vertical="center"/>
    </xf>
    <xf numFmtId="0" fontId="75" fillId="0" borderId="0" xfId="0" applyFont="1" applyAlignment="1">
      <alignment vertical="center"/>
    </xf>
    <xf numFmtId="185" fontId="74" fillId="0" borderId="60" xfId="0" applyNumberFormat="1" applyFont="1" applyBorder="1" applyAlignment="1">
      <alignment vertical="center"/>
    </xf>
    <xf numFmtId="44" fontId="71" fillId="43" borderId="58" xfId="30" applyFont="1" applyFill="1" applyBorder="1" applyAlignment="1">
      <alignment vertical="center"/>
    </xf>
    <xf numFmtId="44" fontId="74" fillId="0" borderId="60" xfId="30" applyFont="1" applyBorder="1" applyAlignment="1">
      <alignment vertical="center"/>
    </xf>
    <xf numFmtId="0" fontId="36" fillId="0" borderId="0" xfId="0" applyFont="1" applyAlignment="1">
      <alignment horizontal="left" vertical="center"/>
    </xf>
    <xf numFmtId="0" fontId="74" fillId="0" borderId="59" xfId="0" applyFont="1" applyBorder="1" applyAlignment="1">
      <alignment horizontal="left"/>
    </xf>
    <xf numFmtId="0" fontId="0" fillId="0" borderId="0" xfId="0" applyAlignment="1">
      <alignment horizontal="left" vertical="top"/>
    </xf>
    <xf numFmtId="44" fontId="31" fillId="38" borderId="54" xfId="30" applyFont="1" applyFill="1" applyBorder="1" applyAlignment="1">
      <alignment horizontal="left" vertical="center"/>
    </xf>
    <xf numFmtId="0" fontId="31" fillId="0" borderId="0" xfId="0" applyFont="1" applyAlignment="1">
      <alignment horizontal="left" vertical="center"/>
    </xf>
    <xf numFmtId="14" fontId="74" fillId="0" borderId="59" xfId="0" applyNumberFormat="1" applyFont="1" applyBorder="1" applyAlignment="1">
      <alignment horizontal="left"/>
    </xf>
    <xf numFmtId="0" fontId="59" fillId="38" borderId="61" xfId="0" applyFont="1" applyFill="1" applyBorder="1" applyAlignment="1">
      <alignment horizontal="center" vertical="center"/>
    </xf>
    <xf numFmtId="0" fontId="59" fillId="38" borderId="62" xfId="0" applyFont="1" applyFill="1" applyBorder="1" applyAlignment="1">
      <alignment horizontal="center" vertical="center"/>
    </xf>
    <xf numFmtId="168" fontId="59" fillId="38" borderId="62" xfId="0" applyNumberFormat="1" applyFont="1" applyFill="1" applyBorder="1" applyAlignment="1">
      <alignment horizontal="center" vertical="center"/>
    </xf>
    <xf numFmtId="167" fontId="59" fillId="38" borderId="62" xfId="0" applyNumberFormat="1" applyFont="1" applyFill="1" applyBorder="1" applyAlignment="1">
      <alignment horizontal="center" vertical="center"/>
    </xf>
    <xf numFmtId="44" fontId="59" fillId="38" borderId="62" xfId="30" applyFont="1" applyFill="1" applyBorder="1" applyAlignment="1">
      <alignment horizontal="center" vertical="center"/>
    </xf>
    <xf numFmtId="0" fontId="56" fillId="42" borderId="56" xfId="0" applyFont="1" applyFill="1" applyBorder="1" applyAlignment="1">
      <alignment horizontal="center" vertical="center" wrapText="1"/>
    </xf>
    <xf numFmtId="0" fontId="31" fillId="41" borderId="46" xfId="0" applyFont="1" applyFill="1" applyBorder="1" applyAlignment="1">
      <alignment horizontal="center" vertical="center"/>
    </xf>
    <xf numFmtId="0" fontId="65" fillId="41" borderId="46" xfId="0" applyFont="1" applyFill="1" applyBorder="1" applyAlignment="1">
      <alignment horizontal="center" vertical="center"/>
    </xf>
    <xf numFmtId="0" fontId="36" fillId="41" borderId="46" xfId="0" applyFont="1" applyFill="1" applyBorder="1" applyAlignment="1">
      <alignment horizontal="center" vertical="center"/>
    </xf>
    <xf numFmtId="0" fontId="57" fillId="41" borderId="46" xfId="0" applyFont="1" applyFill="1" applyBorder="1" applyAlignment="1">
      <alignment horizontal="center" vertical="center"/>
    </xf>
    <xf numFmtId="0" fontId="56" fillId="42" borderId="64" xfId="0" applyFont="1" applyFill="1" applyBorder="1" applyAlignment="1">
      <alignment horizontal="center" vertical="center" wrapText="1"/>
    </xf>
    <xf numFmtId="14" fontId="40" fillId="42" borderId="55" xfId="0" applyNumberFormat="1" applyFont="1" applyFill="1" applyBorder="1" applyAlignment="1">
      <alignment horizontal="center" vertical="center"/>
    </xf>
    <xf numFmtId="14" fontId="40" fillId="42" borderId="57" xfId="0" applyNumberFormat="1" applyFont="1" applyFill="1" applyBorder="1" applyAlignment="1">
      <alignment horizontal="center" vertical="center"/>
    </xf>
    <xf numFmtId="14" fontId="40" fillId="42" borderId="56" xfId="0" applyNumberFormat="1" applyFont="1" applyFill="1" applyBorder="1" applyAlignment="1">
      <alignment horizontal="center" vertical="center"/>
    </xf>
    <xf numFmtId="14" fontId="40" fillId="42" borderId="1" xfId="0" applyNumberFormat="1" applyFont="1" applyFill="1" applyBorder="1" applyAlignment="1">
      <alignment horizontal="center" vertical="center"/>
    </xf>
    <xf numFmtId="14" fontId="40" fillId="42" borderId="57" xfId="30" applyNumberFormat="1" applyFont="1" applyFill="1" applyBorder="1" applyAlignment="1">
      <alignment horizontal="center" vertical="center"/>
    </xf>
    <xf numFmtId="14" fontId="40" fillId="42" borderId="56" xfId="30" applyNumberFormat="1" applyFont="1" applyFill="1" applyBorder="1" applyAlignment="1">
      <alignment horizontal="center" vertical="center"/>
    </xf>
    <xf numFmtId="184" fontId="71" fillId="44" borderId="65" xfId="0" applyNumberFormat="1" applyFont="1" applyFill="1" applyBorder="1" applyAlignment="1">
      <alignment vertical="center"/>
    </xf>
    <xf numFmtId="0" fontId="30" fillId="38" borderId="62" xfId="0" applyFont="1" applyFill="1" applyBorder="1" applyAlignment="1">
      <alignment horizontal="center" vertical="center"/>
    </xf>
    <xf numFmtId="0" fontId="30" fillId="38" borderId="62" xfId="0" applyFont="1" applyFill="1" applyBorder="1" applyAlignment="1">
      <alignment horizontal="left" vertical="center"/>
    </xf>
    <xf numFmtId="4" fontId="30" fillId="38" borderId="62" xfId="0" applyNumberFormat="1" applyFont="1" applyFill="1" applyBorder="1" applyAlignment="1">
      <alignment horizontal="center" vertical="center"/>
    </xf>
    <xf numFmtId="44" fontId="30" fillId="38" borderId="62" xfId="0" applyNumberFormat="1" applyFont="1" applyFill="1" applyBorder="1" applyAlignment="1">
      <alignment horizontal="center" vertical="center"/>
    </xf>
    <xf numFmtId="0" fontId="20" fillId="38" borderId="0" xfId="0" applyFont="1" applyFill="1" applyAlignment="1">
      <alignment vertical="center"/>
    </xf>
    <xf numFmtId="0" fontId="60" fillId="38" borderId="67" xfId="0" applyFont="1" applyFill="1" applyBorder="1" applyAlignment="1">
      <alignment horizontal="center" vertical="center"/>
    </xf>
    <xf numFmtId="0" fontId="60" fillId="38" borderId="66" xfId="0" applyFont="1" applyFill="1" applyBorder="1" applyAlignment="1">
      <alignment horizontal="left" vertical="center"/>
    </xf>
    <xf numFmtId="0" fontId="60" fillId="38" borderId="66" xfId="0" applyFont="1" applyFill="1" applyBorder="1" applyAlignment="1">
      <alignment horizontal="center" vertical="center"/>
    </xf>
    <xf numFmtId="0" fontId="60" fillId="38" borderId="68" xfId="0" applyFont="1" applyFill="1" applyBorder="1" applyAlignment="1">
      <alignment horizontal="center" vertical="center"/>
    </xf>
    <xf numFmtId="0" fontId="30" fillId="38" borderId="61" xfId="0" applyFont="1" applyFill="1" applyBorder="1" applyAlignment="1">
      <alignment horizontal="center" vertical="center"/>
    </xf>
    <xf numFmtId="164" fontId="30" fillId="38" borderId="62" xfId="0" applyNumberFormat="1" applyFont="1" applyFill="1" applyBorder="1" applyAlignment="1">
      <alignment horizontal="center" vertical="center"/>
    </xf>
    <xf numFmtId="44" fontId="30" fillId="38" borderId="62" xfId="30" applyFont="1" applyFill="1" applyBorder="1" applyAlignment="1">
      <alignment horizontal="center" vertical="center"/>
    </xf>
    <xf numFmtId="0" fontId="30" fillId="38" borderId="63" xfId="0" applyFont="1" applyFill="1" applyBorder="1" applyAlignment="1">
      <alignment horizontal="center" vertical="center"/>
    </xf>
    <xf numFmtId="0" fontId="30" fillId="38" borderId="69" xfId="0" applyFont="1" applyFill="1" applyBorder="1" applyAlignment="1">
      <alignment horizontal="center" vertical="center"/>
    </xf>
    <xf numFmtId="0" fontId="30" fillId="38" borderId="70" xfId="0" applyFont="1" applyFill="1" applyBorder="1" applyAlignment="1">
      <alignment horizontal="center" vertical="center"/>
    </xf>
    <xf numFmtId="0" fontId="30" fillId="38" borderId="71" xfId="0" applyFont="1" applyFill="1" applyBorder="1" applyAlignment="1">
      <alignment horizontal="center" vertical="center"/>
    </xf>
    <xf numFmtId="0" fontId="30" fillId="38" borderId="71" xfId="0" applyFont="1" applyFill="1" applyBorder="1" applyAlignment="1">
      <alignment horizontal="left" vertical="center"/>
    </xf>
    <xf numFmtId="2" fontId="30" fillId="38" borderId="71" xfId="0" applyNumberFormat="1" applyFont="1" applyFill="1" applyBorder="1" applyAlignment="1">
      <alignment horizontal="center" vertical="center"/>
    </xf>
    <xf numFmtId="44" fontId="30" fillId="38" borderId="71" xfId="0" applyNumberFormat="1" applyFont="1" applyFill="1" applyBorder="1" applyAlignment="1">
      <alignment horizontal="center" vertical="center"/>
    </xf>
    <xf numFmtId="0" fontId="60" fillId="38" borderId="62" xfId="0" applyFont="1" applyFill="1" applyBorder="1" applyAlignment="1">
      <alignment horizontal="center" vertical="center"/>
    </xf>
    <xf numFmtId="0" fontId="60" fillId="38" borderId="62" xfId="0" applyFont="1" applyFill="1" applyBorder="1" applyAlignment="1">
      <alignment horizontal="left" vertical="center"/>
    </xf>
    <xf numFmtId="44" fontId="60" fillId="38" borderId="62" xfId="0" applyNumberFormat="1" applyFont="1" applyFill="1" applyBorder="1" applyAlignment="1">
      <alignment horizontal="center" vertical="center"/>
    </xf>
    <xf numFmtId="0" fontId="56" fillId="42" borderId="56" xfId="0" applyFont="1" applyFill="1" applyBorder="1" applyAlignment="1">
      <alignment horizontal="left" vertical="center" wrapText="1"/>
    </xf>
    <xf numFmtId="0" fontId="56" fillId="42" borderId="46" xfId="0" applyFont="1" applyFill="1" applyBorder="1" applyAlignment="1">
      <alignment horizontal="center" vertical="center" wrapText="1"/>
    </xf>
    <xf numFmtId="0" fontId="20" fillId="41" borderId="46" xfId="0" applyFont="1" applyFill="1" applyBorder="1" applyAlignment="1">
      <alignment vertical="center"/>
    </xf>
    <xf numFmtId="0" fontId="31" fillId="41" borderId="46" xfId="0" applyFont="1" applyFill="1" applyBorder="1" applyAlignment="1">
      <alignment vertical="center"/>
    </xf>
    <xf numFmtId="14" fontId="56" fillId="42" borderId="55" xfId="0" applyNumberFormat="1" applyFont="1" applyFill="1" applyBorder="1" applyAlignment="1">
      <alignment horizontal="center" vertical="center"/>
    </xf>
    <xf numFmtId="14" fontId="56" fillId="42" borderId="57" xfId="0" applyNumberFormat="1" applyFont="1" applyFill="1" applyBorder="1" applyAlignment="1">
      <alignment horizontal="center" vertical="center"/>
    </xf>
    <xf numFmtId="14" fontId="56" fillId="42" borderId="1" xfId="0" applyNumberFormat="1" applyFont="1" applyFill="1" applyBorder="1" applyAlignment="1">
      <alignment horizontal="center" vertical="center"/>
    </xf>
    <xf numFmtId="14" fontId="56" fillId="42" borderId="56" xfId="0" applyNumberFormat="1" applyFont="1" applyFill="1" applyBorder="1" applyAlignment="1">
      <alignment horizontal="center" vertical="center"/>
    </xf>
    <xf numFmtId="0" fontId="31" fillId="41" borderId="52" xfId="0" applyFont="1" applyFill="1" applyBorder="1" applyAlignment="1">
      <alignment vertical="center"/>
    </xf>
    <xf numFmtId="44" fontId="29" fillId="0" borderId="72" xfId="30" applyFont="1" applyBorder="1" applyAlignment="1">
      <alignment vertical="center"/>
    </xf>
    <xf numFmtId="0" fontId="60" fillId="42" borderId="69" xfId="0" applyFont="1" applyFill="1" applyBorder="1" applyAlignment="1">
      <alignment horizontal="center" vertical="center"/>
    </xf>
    <xf numFmtId="0" fontId="60" fillId="42" borderId="62" xfId="0" applyFont="1" applyFill="1" applyBorder="1" applyAlignment="1">
      <alignment horizontal="center" vertical="center"/>
    </xf>
    <xf numFmtId="0" fontId="60" fillId="42" borderId="63" xfId="0" applyFont="1" applyFill="1" applyBorder="1" applyAlignment="1">
      <alignment horizontal="center" vertical="center"/>
    </xf>
    <xf numFmtId="0" fontId="60" fillId="42" borderId="70" xfId="0" applyFont="1" applyFill="1" applyBorder="1" applyAlignment="1">
      <alignment horizontal="center" vertical="center"/>
    </xf>
    <xf numFmtId="0" fontId="60" fillId="38" borderId="69" xfId="0" applyFont="1" applyFill="1" applyBorder="1" applyAlignment="1">
      <alignment horizontal="center" vertical="center"/>
    </xf>
    <xf numFmtId="164" fontId="60" fillId="38" borderId="62" xfId="0" applyNumberFormat="1" applyFont="1" applyFill="1" applyBorder="1" applyAlignment="1">
      <alignment horizontal="center" vertical="center"/>
    </xf>
    <xf numFmtId="0" fontId="60" fillId="38" borderId="0" xfId="0" applyFont="1" applyFill="1" applyAlignment="1">
      <alignment vertical="center"/>
    </xf>
    <xf numFmtId="0" fontId="60" fillId="38" borderId="70" xfId="0" applyFont="1" applyFill="1" applyBorder="1" applyAlignment="1">
      <alignment horizontal="center" vertical="center"/>
    </xf>
    <xf numFmtId="0" fontId="60" fillId="38" borderId="73" xfId="0" applyFont="1" applyFill="1" applyBorder="1" applyAlignment="1">
      <alignment horizontal="center" vertical="center"/>
    </xf>
    <xf numFmtId="0" fontId="60" fillId="38" borderId="74" xfId="0" applyFont="1" applyFill="1" applyBorder="1" applyAlignment="1">
      <alignment horizontal="center" vertical="center"/>
    </xf>
    <xf numFmtId="0" fontId="60" fillId="38" borderId="75" xfId="0" applyFont="1" applyFill="1" applyBorder="1" applyAlignment="1">
      <alignment horizontal="center" vertical="center"/>
    </xf>
    <xf numFmtId="0" fontId="60" fillId="38" borderId="55" xfId="0" applyFont="1" applyFill="1" applyBorder="1" applyAlignment="1">
      <alignment horizontal="center" vertical="center"/>
    </xf>
    <xf numFmtId="0" fontId="60" fillId="38" borderId="76" xfId="0" applyFont="1" applyFill="1" applyBorder="1" applyAlignment="1">
      <alignment horizontal="center" vertical="center"/>
    </xf>
    <xf numFmtId="0" fontId="60" fillId="38" borderId="77" xfId="0" applyFont="1" applyFill="1" applyBorder="1" applyAlignment="1">
      <alignment horizontal="center" vertical="center"/>
    </xf>
    <xf numFmtId="0" fontId="74" fillId="0" borderId="78" xfId="0" applyFont="1" applyBorder="1" applyAlignment="1">
      <alignment horizontal="center" vertical="center"/>
    </xf>
    <xf numFmtId="0" fontId="74" fillId="0" borderId="78" xfId="0" applyFont="1" applyBorder="1" applyAlignment="1">
      <alignment vertical="center"/>
    </xf>
    <xf numFmtId="14" fontId="74" fillId="0" borderId="78" xfId="0" applyNumberFormat="1" applyFont="1" applyBorder="1" applyAlignment="1">
      <alignment horizontal="center" vertical="center"/>
    </xf>
    <xf numFmtId="166" fontId="74" fillId="0" borderId="78" xfId="0" applyNumberFormat="1" applyFont="1" applyBorder="1" applyAlignment="1">
      <alignment horizontal="center" vertical="center"/>
    </xf>
    <xf numFmtId="164" fontId="74" fillId="0" borderId="78" xfId="0" applyNumberFormat="1" applyFont="1" applyBorder="1" applyAlignment="1">
      <alignment vertical="center"/>
    </xf>
    <xf numFmtId="4" fontId="74" fillId="0" borderId="78" xfId="0" applyNumberFormat="1" applyFont="1" applyBorder="1" applyAlignment="1">
      <alignment vertical="center"/>
    </xf>
    <xf numFmtId="185" fontId="74" fillId="0" borderId="78" xfId="0" applyNumberFormat="1" applyFont="1" applyBorder="1" applyAlignment="1">
      <alignment vertical="center"/>
    </xf>
    <xf numFmtId="0" fontId="74" fillId="0" borderId="79" xfId="0" applyFont="1" applyBorder="1" applyAlignment="1">
      <alignment vertical="center"/>
    </xf>
    <xf numFmtId="0" fontId="60" fillId="38" borderId="78" xfId="0" applyFont="1" applyFill="1" applyBorder="1" applyAlignment="1">
      <alignment horizontal="center" vertical="center"/>
    </xf>
    <xf numFmtId="0" fontId="60" fillId="38" borderId="78" xfId="0" applyFont="1" applyFill="1" applyBorder="1" applyAlignment="1">
      <alignment vertical="center"/>
    </xf>
    <xf numFmtId="185" fontId="60" fillId="38" borderId="78" xfId="0" applyNumberFormat="1" applyFont="1" applyFill="1" applyBorder="1" applyAlignment="1">
      <alignment vertical="center"/>
    </xf>
    <xf numFmtId="0" fontId="60" fillId="38" borderId="79" xfId="0" applyFont="1" applyFill="1" applyBorder="1" applyAlignment="1">
      <alignment vertical="center"/>
    </xf>
    <xf numFmtId="0" fontId="55" fillId="0" borderId="0" xfId="0" applyFont="1" applyAlignment="1">
      <alignment horizontal="left" vertical="center"/>
    </xf>
    <xf numFmtId="44" fontId="55" fillId="0" borderId="0" xfId="0" applyNumberFormat="1" applyFont="1" applyAlignment="1">
      <alignment vertical="center"/>
    </xf>
    <xf numFmtId="0" fontId="55" fillId="42" borderId="80" xfId="0" applyFont="1" applyFill="1" applyBorder="1" applyAlignment="1">
      <alignment horizontal="left" vertical="center"/>
    </xf>
    <xf numFmtId="0" fontId="41" fillId="0" borderId="47" xfId="0" applyFont="1" applyBorder="1" applyAlignment="1">
      <alignment horizontal="center"/>
    </xf>
    <xf numFmtId="0" fontId="41" fillId="0" borderId="47" xfId="0" applyFont="1" applyBorder="1" applyAlignment="1">
      <alignment horizontal="left"/>
    </xf>
    <xf numFmtId="14" fontId="41" fillId="0" borderId="47" xfId="0" applyNumberFormat="1" applyFont="1" applyBorder="1" applyAlignment="1">
      <alignment horizontal="center"/>
    </xf>
    <xf numFmtId="44" fontId="41" fillId="0" borderId="47" xfId="30" applyFont="1" applyBorder="1" applyAlignment="1">
      <alignment horizontal="center"/>
    </xf>
    <xf numFmtId="44" fontId="41" fillId="0" borderId="47" xfId="30" applyFont="1" applyFill="1" applyBorder="1" applyAlignment="1">
      <alignment horizontal="center"/>
    </xf>
    <xf numFmtId="22" fontId="41" fillId="0" borderId="47" xfId="0" applyNumberFormat="1" applyFont="1" applyBorder="1" applyAlignment="1">
      <alignment horizontal="center"/>
    </xf>
    <xf numFmtId="0" fontId="1" fillId="0" borderId="47" xfId="0" applyFont="1" applyBorder="1" applyAlignment="1">
      <alignment horizontal="center"/>
    </xf>
    <xf numFmtId="14" fontId="40" fillId="42" borderId="0" xfId="0" applyNumberFormat="1" applyFont="1" applyFill="1" applyAlignment="1">
      <alignment horizontal="center" vertical="center"/>
    </xf>
    <xf numFmtId="167" fontId="74" fillId="0" borderId="60" xfId="0" applyNumberFormat="1" applyFont="1" applyBorder="1" applyAlignment="1">
      <alignment horizontal="center"/>
    </xf>
    <xf numFmtId="44" fontId="71" fillId="44" borderId="65" xfId="0" applyNumberFormat="1" applyFont="1" applyFill="1" applyBorder="1" applyAlignment="1">
      <alignment vertical="center"/>
    </xf>
    <xf numFmtId="165" fontId="71" fillId="44" borderId="65" xfId="0" applyNumberFormat="1" applyFont="1" applyFill="1" applyBorder="1" applyAlignment="1">
      <alignment vertical="center"/>
    </xf>
    <xf numFmtId="44" fontId="38" fillId="0" borderId="0" xfId="0" applyNumberFormat="1" applyFont="1" applyAlignment="1">
      <alignment horizontal="center"/>
    </xf>
    <xf numFmtId="44" fontId="0" fillId="0" borderId="0" xfId="30" applyFont="1" applyBorder="1" applyAlignment="1">
      <alignment vertical="center"/>
    </xf>
    <xf numFmtId="0" fontId="74" fillId="34" borderId="59" xfId="0" applyFont="1" applyFill="1" applyBorder="1" applyAlignment="1">
      <alignment horizontal="left"/>
    </xf>
    <xf numFmtId="44" fontId="22" fillId="42" borderId="0" xfId="0" applyNumberFormat="1" applyFont="1" applyFill="1"/>
    <xf numFmtId="14" fontId="29" fillId="0" borderId="47" xfId="0" applyNumberFormat="1" applyFont="1" applyBorder="1" applyAlignment="1">
      <alignment horizontal="center" vertical="center"/>
    </xf>
    <xf numFmtId="0" fontId="29" fillId="0" borderId="47" xfId="0" applyFont="1" applyBorder="1" applyAlignment="1">
      <alignment horizontal="center" vertical="center"/>
    </xf>
    <xf numFmtId="44" fontId="29" fillId="0" borderId="47" xfId="30" applyFont="1" applyBorder="1" applyAlignment="1">
      <alignment horizontal="center" vertical="center"/>
    </xf>
    <xf numFmtId="14" fontId="0" fillId="0" borderId="0" xfId="0" applyNumberFormat="1" applyAlignment="1">
      <alignment horizontal="left" vertical="center"/>
    </xf>
    <xf numFmtId="0" fontId="42" fillId="0" borderId="59" xfId="0" applyFont="1" applyBorder="1" applyAlignment="1">
      <alignment horizontal="left"/>
    </xf>
    <xf numFmtId="0" fontId="59" fillId="38" borderId="70" xfId="0" applyFont="1" applyFill="1" applyBorder="1" applyAlignment="1">
      <alignment horizontal="center" vertical="center"/>
    </xf>
    <xf numFmtId="0" fontId="29" fillId="33" borderId="0" xfId="0" applyFont="1" applyFill="1" applyAlignment="1">
      <alignment horizontal="center"/>
    </xf>
    <xf numFmtId="0" fontId="38" fillId="33" borderId="0" xfId="0" applyFont="1" applyFill="1" applyAlignment="1">
      <alignment horizontal="center"/>
    </xf>
    <xf numFmtId="44" fontId="60" fillId="0" borderId="0" xfId="0" applyNumberFormat="1" applyFont="1" applyAlignment="1">
      <alignment horizontal="center" vertical="center"/>
    </xf>
    <xf numFmtId="14" fontId="38" fillId="0" borderId="47" xfId="0" applyNumberFormat="1" applyFont="1" applyBorder="1" applyAlignment="1">
      <alignment horizontal="center" vertical="center"/>
    </xf>
    <xf numFmtId="0" fontId="74" fillId="34" borderId="59" xfId="0" applyFont="1" applyFill="1" applyBorder="1" applyAlignment="1">
      <alignment horizontal="center"/>
    </xf>
    <xf numFmtId="14" fontId="74" fillId="34" borderId="59" xfId="0" applyNumberFormat="1" applyFont="1" applyFill="1" applyBorder="1" applyAlignment="1">
      <alignment horizontal="center"/>
    </xf>
    <xf numFmtId="0" fontId="38" fillId="0" borderId="47" xfId="0" applyFont="1" applyBorder="1" applyAlignment="1">
      <alignment horizontal="center" vertical="center"/>
    </xf>
    <xf numFmtId="2" fontId="38" fillId="0" borderId="47" xfId="0" applyNumberFormat="1" applyFont="1" applyBorder="1" applyAlignment="1">
      <alignment horizontal="center" vertical="center"/>
    </xf>
    <xf numFmtId="164" fontId="38" fillId="0" borderId="47" xfId="0" applyNumberFormat="1" applyFont="1" applyBorder="1" applyAlignment="1">
      <alignment horizontal="center" vertical="center"/>
    </xf>
    <xf numFmtId="44" fontId="38" fillId="0" borderId="47" xfId="30" applyFont="1" applyBorder="1" applyAlignment="1">
      <alignment horizontal="center" vertical="center"/>
    </xf>
    <xf numFmtId="0" fontId="41" fillId="0" borderId="0" xfId="0" applyFont="1" applyAlignment="1">
      <alignment horizontal="center"/>
    </xf>
    <xf numFmtId="167" fontId="38" fillId="0" borderId="47" xfId="0" applyNumberFormat="1" applyFont="1" applyBorder="1" applyAlignment="1">
      <alignment horizontal="center" vertical="center"/>
    </xf>
    <xf numFmtId="167" fontId="30" fillId="38" borderId="62" xfId="0" applyNumberFormat="1" applyFont="1" applyFill="1" applyBorder="1" applyAlignment="1">
      <alignment horizontal="center" vertical="center"/>
    </xf>
    <xf numFmtId="0" fontId="73" fillId="0" borderId="47" xfId="0" applyFont="1" applyBorder="1" applyAlignment="1">
      <alignment horizontal="center" vertical="center"/>
    </xf>
    <xf numFmtId="0" fontId="73" fillId="0" borderId="47" xfId="0" applyFont="1" applyBorder="1" applyAlignment="1">
      <alignment horizontal="left" vertical="center"/>
    </xf>
    <xf numFmtId="14" fontId="73" fillId="0" borderId="47" xfId="0" applyNumberFormat="1" applyFont="1" applyBorder="1" applyAlignment="1">
      <alignment horizontal="center" vertical="center"/>
    </xf>
    <xf numFmtId="166" fontId="73" fillId="0" borderId="47" xfId="0" applyNumberFormat="1" applyFont="1" applyBorder="1" applyAlignment="1">
      <alignment horizontal="center" vertical="center"/>
    </xf>
    <xf numFmtId="167" fontId="73" fillId="0" borderId="47" xfId="0" applyNumberFormat="1" applyFont="1" applyBorder="1" applyAlignment="1">
      <alignment horizontal="center" vertical="center"/>
    </xf>
    <xf numFmtId="185" fontId="73" fillId="0" borderId="47" xfId="0" applyNumberFormat="1" applyFont="1" applyBorder="1" applyAlignment="1">
      <alignment horizontal="center" vertical="center"/>
    </xf>
    <xf numFmtId="0" fontId="38" fillId="0" borderId="0" xfId="0" applyFont="1" applyAlignment="1">
      <alignment horizontal="center"/>
    </xf>
    <xf numFmtId="0" fontId="73" fillId="0" borderId="47" xfId="0" applyFont="1" applyBorder="1" applyAlignment="1">
      <alignment vertical="center"/>
    </xf>
    <xf numFmtId="0" fontId="59" fillId="38" borderId="62" xfId="0" applyFont="1" applyFill="1" applyBorder="1" applyAlignment="1">
      <alignment vertical="center"/>
    </xf>
    <xf numFmtId="0" fontId="38" fillId="0" borderId="47" xfId="0" applyFont="1" applyBorder="1" applyAlignment="1">
      <alignment vertical="center"/>
    </xf>
    <xf numFmtId="0" fontId="30" fillId="38" borderId="62" xfId="0" applyFont="1" applyFill="1" applyBorder="1" applyAlignment="1">
      <alignment vertical="center"/>
    </xf>
    <xf numFmtId="0" fontId="29" fillId="0" borderId="47" xfId="0" applyFont="1" applyBorder="1" applyAlignment="1">
      <alignment horizontal="left" vertical="center"/>
    </xf>
    <xf numFmtId="0" fontId="42" fillId="0" borderId="81" xfId="0" quotePrefix="1" applyFont="1" applyBorder="1" applyAlignment="1">
      <alignment horizontal="center" vertical="center"/>
    </xf>
    <xf numFmtId="0" fontId="42" fillId="0" borderId="81" xfId="0" applyFont="1" applyBorder="1" applyAlignment="1">
      <alignment horizontal="center" vertical="center"/>
    </xf>
    <xf numFmtId="14" fontId="42" fillId="0" borderId="81" xfId="0" applyNumberFormat="1" applyFont="1" applyBorder="1" applyAlignment="1">
      <alignment horizontal="center" vertical="center"/>
    </xf>
    <xf numFmtId="164" fontId="42" fillId="0" borderId="81" xfId="0" applyNumberFormat="1" applyFont="1" applyBorder="1" applyAlignment="1">
      <alignment horizontal="center" vertical="center"/>
    </xf>
    <xf numFmtId="22" fontId="42" fillId="0" borderId="81" xfId="0" applyNumberFormat="1" applyFont="1" applyBorder="1" applyAlignment="1">
      <alignment vertical="center"/>
    </xf>
    <xf numFmtId="0" fontId="42" fillId="0" borderId="81" xfId="0" applyFont="1" applyBorder="1" applyAlignment="1">
      <alignment vertical="center"/>
    </xf>
    <xf numFmtId="14" fontId="60" fillId="38" borderId="62" xfId="0" applyNumberFormat="1" applyFont="1" applyFill="1" applyBorder="1" applyAlignment="1">
      <alignment horizontal="center" vertical="center"/>
    </xf>
    <xf numFmtId="14" fontId="0" fillId="0" borderId="0" xfId="0" applyNumberFormat="1" applyAlignment="1">
      <alignment vertical="center"/>
    </xf>
    <xf numFmtId="0" fontId="74" fillId="0" borderId="59" xfId="0" applyFont="1" applyBorder="1"/>
    <xf numFmtId="14" fontId="74" fillId="0" borderId="59" xfId="0" applyNumberFormat="1" applyFont="1" applyBorder="1"/>
    <xf numFmtId="164" fontId="74" fillId="0" borderId="59" xfId="0" applyNumberFormat="1" applyFont="1" applyBorder="1"/>
    <xf numFmtId="14" fontId="74" fillId="34" borderId="59" xfId="0" applyNumberFormat="1" applyFont="1" applyFill="1" applyBorder="1"/>
    <xf numFmtId="0" fontId="74" fillId="34" borderId="59" xfId="0" applyFont="1" applyFill="1" applyBorder="1"/>
    <xf numFmtId="4" fontId="29" fillId="0" borderId="0" xfId="0" applyNumberFormat="1" applyFont="1" applyAlignment="1">
      <alignment horizontal="center" vertical="center"/>
    </xf>
    <xf numFmtId="0" fontId="29" fillId="0" borderId="82" xfId="0" applyFont="1" applyBorder="1" applyAlignment="1">
      <alignment horizontal="center" vertical="center"/>
    </xf>
    <xf numFmtId="2" fontId="29" fillId="0" borderId="47" xfId="0" applyNumberFormat="1" applyFont="1" applyBorder="1" applyAlignment="1">
      <alignment horizontal="center" vertical="center"/>
    </xf>
    <xf numFmtId="164" fontId="29" fillId="0" borderId="47" xfId="0" applyNumberFormat="1" applyFont="1" applyBorder="1" applyAlignment="1">
      <alignment horizontal="center" vertical="center"/>
    </xf>
    <xf numFmtId="44" fontId="29" fillId="34" borderId="47" xfId="30" applyFont="1" applyFill="1" applyBorder="1" applyAlignment="1">
      <alignment horizontal="center" vertical="center"/>
    </xf>
    <xf numFmtId="0" fontId="61" fillId="0" borderId="0" xfId="0" applyFont="1" applyAlignment="1">
      <alignment horizontal="left" vertical="center"/>
    </xf>
    <xf numFmtId="167" fontId="29" fillId="0" borderId="47" xfId="0" applyNumberFormat="1" applyFont="1" applyBorder="1" applyAlignment="1">
      <alignment horizontal="center" vertical="center"/>
    </xf>
    <xf numFmtId="0" fontId="29" fillId="34" borderId="0" xfId="0" applyFont="1" applyFill="1" applyAlignment="1">
      <alignment horizontal="center" vertical="center"/>
    </xf>
    <xf numFmtId="0" fontId="29" fillId="34" borderId="47" xfId="0" applyFont="1" applyFill="1" applyBorder="1" applyAlignment="1">
      <alignment horizontal="center" vertical="center"/>
    </xf>
    <xf numFmtId="0" fontId="29" fillId="34" borderId="47" xfId="0" applyFont="1" applyFill="1" applyBorder="1" applyAlignment="1">
      <alignment horizontal="left" vertical="center"/>
    </xf>
    <xf numFmtId="14" fontId="29" fillId="34" borderId="47" xfId="0" applyNumberFormat="1" applyFont="1" applyFill="1" applyBorder="1" applyAlignment="1">
      <alignment horizontal="center" vertical="center"/>
    </xf>
    <xf numFmtId="2" fontId="29" fillId="34" borderId="47" xfId="0" applyNumberFormat="1" applyFont="1" applyFill="1" applyBorder="1" applyAlignment="1">
      <alignment horizontal="center" vertical="center"/>
    </xf>
    <xf numFmtId="14" fontId="36" fillId="0" borderId="0" xfId="0" applyNumberFormat="1" applyFont="1" applyAlignment="1">
      <alignment horizontal="left" vertical="center"/>
    </xf>
    <xf numFmtId="20" fontId="36" fillId="0" borderId="0" xfId="0" applyNumberFormat="1" applyFont="1" applyAlignment="1">
      <alignment horizontal="left" vertical="center"/>
    </xf>
    <xf numFmtId="0" fontId="59" fillId="38" borderId="62" xfId="0" applyFont="1" applyFill="1" applyBorder="1" applyAlignment="1">
      <alignment horizontal="left" vertical="center"/>
    </xf>
    <xf numFmtId="0" fontId="38" fillId="0" borderId="47" xfId="0" applyFont="1" applyBorder="1" applyAlignment="1">
      <alignment horizontal="left" vertical="center"/>
    </xf>
    <xf numFmtId="0" fontId="37" fillId="37" borderId="0" xfId="0" applyFont="1" applyFill="1" applyAlignment="1">
      <alignment horizontal="left" vertical="center"/>
    </xf>
    <xf numFmtId="0" fontId="57" fillId="38" borderId="49" xfId="0" applyFont="1" applyFill="1" applyBorder="1" applyAlignment="1">
      <alignment horizontal="right" vertical="center"/>
    </xf>
    <xf numFmtId="0" fontId="57" fillId="38" borderId="43" xfId="0" applyFont="1" applyFill="1" applyBorder="1" applyAlignment="1">
      <alignment horizontal="right" vertical="center"/>
    </xf>
    <xf numFmtId="44" fontId="57" fillId="38" borderId="43" xfId="30" applyFont="1" applyFill="1" applyBorder="1" applyAlignment="1">
      <alignment horizontal="right" vertical="center"/>
    </xf>
    <xf numFmtId="167" fontId="57" fillId="38" borderId="43" xfId="0" applyNumberFormat="1" applyFont="1" applyFill="1" applyBorder="1" applyAlignment="1">
      <alignment horizontal="right" vertical="center"/>
    </xf>
    <xf numFmtId="0" fontId="57" fillId="38" borderId="51" xfId="0" applyFont="1" applyFill="1" applyBorder="1" applyAlignment="1">
      <alignment horizontal="center" vertical="center"/>
    </xf>
    <xf numFmtId="0" fontId="57" fillId="38" borderId="52" xfId="0" applyFont="1" applyFill="1" applyBorder="1" applyAlignment="1">
      <alignment horizontal="center" vertical="center"/>
    </xf>
    <xf numFmtId="0" fontId="61" fillId="0" borderId="0" xfId="0" applyFont="1" applyAlignment="1">
      <alignment horizontal="right" vertical="center"/>
    </xf>
    <xf numFmtId="0" fontId="31" fillId="38" borderId="48" xfId="0" applyFont="1" applyFill="1" applyBorder="1" applyAlignment="1">
      <alignment horizontal="center" vertical="center"/>
    </xf>
    <xf numFmtId="0" fontId="31" fillId="38" borderId="50" xfId="0" applyFont="1" applyFill="1" applyBorder="1" applyAlignment="1">
      <alignment horizontal="center" vertical="center"/>
    </xf>
    <xf numFmtId="0" fontId="31" fillId="40" borderId="50" xfId="0" applyFont="1" applyFill="1" applyBorder="1" applyAlignment="1">
      <alignment horizontal="center" vertical="center"/>
    </xf>
    <xf numFmtId="0" fontId="61" fillId="0" borderId="0" xfId="0" applyFont="1" applyAlignment="1">
      <alignment horizontal="left" vertical="center"/>
    </xf>
    <xf numFmtId="0" fontId="62" fillId="0" borderId="0" xfId="0" applyFont="1" applyAlignment="1">
      <alignment vertical="center"/>
    </xf>
    <xf numFmtId="164" fontId="62" fillId="0" borderId="0" xfId="0" applyNumberFormat="1" applyFont="1" applyAlignment="1">
      <alignment vertical="center"/>
    </xf>
    <xf numFmtId="0" fontId="61" fillId="0" borderId="0" xfId="0" applyFont="1" applyAlignment="1">
      <alignment horizontal="center" vertical="center"/>
    </xf>
    <xf numFmtId="164" fontId="61" fillId="0" borderId="0" xfId="0" applyNumberFormat="1" applyFont="1" applyAlignment="1">
      <alignment horizontal="center" vertical="center"/>
    </xf>
    <xf numFmtId="165" fontId="32" fillId="0" borderId="38" xfId="48" applyNumberFormat="1" applyFont="1" applyBorder="1" applyAlignment="1">
      <alignment horizontal="center" vertical="center"/>
    </xf>
    <xf numFmtId="165" fontId="32" fillId="0" borderId="3" xfId="48" applyNumberFormat="1" applyFont="1" applyBorder="1" applyAlignment="1">
      <alignment horizontal="center" vertical="center"/>
    </xf>
    <xf numFmtId="0" fontId="50" fillId="0" borderId="6" xfId="48" applyFont="1" applyBorder="1" applyAlignment="1">
      <alignment horizontal="center" vertical="center"/>
    </xf>
    <xf numFmtId="0" fontId="50" fillId="0" borderId="7" xfId="48" applyFont="1" applyBorder="1" applyAlignment="1">
      <alignment horizontal="center" vertical="center"/>
    </xf>
    <xf numFmtId="179" fontId="32" fillId="0" borderId="43" xfId="48" applyNumberFormat="1" applyFont="1" applyBorder="1" applyAlignment="1">
      <alignment horizontal="center" vertical="center"/>
    </xf>
    <xf numFmtId="179" fontId="32" fillId="0" borderId="1" xfId="48" applyNumberFormat="1" applyFont="1" applyBorder="1" applyAlignment="1">
      <alignment horizontal="center" vertical="center"/>
    </xf>
    <xf numFmtId="165" fontId="32" fillId="0" borderId="45" xfId="48" applyNumberFormat="1" applyFont="1" applyBorder="1" applyAlignment="1">
      <alignment horizontal="center" vertical="center"/>
    </xf>
    <xf numFmtId="165" fontId="32" fillId="0" borderId="40" xfId="48" applyNumberFormat="1" applyFont="1" applyBorder="1" applyAlignment="1">
      <alignment horizontal="center" vertical="center"/>
    </xf>
    <xf numFmtId="167" fontId="32" fillId="0" borderId="43" xfId="48" applyNumberFormat="1" applyFont="1" applyBorder="1" applyAlignment="1">
      <alignment horizontal="center" vertical="center"/>
    </xf>
    <xf numFmtId="167" fontId="32" fillId="0" borderId="1" xfId="48" applyNumberFormat="1" applyFont="1" applyBorder="1" applyAlignment="1">
      <alignment horizontal="center" vertical="center"/>
    </xf>
    <xf numFmtId="164" fontId="32" fillId="0" borderId="43" xfId="48" applyNumberFormat="1" applyFont="1" applyBorder="1" applyAlignment="1">
      <alignment horizontal="center" vertical="center"/>
    </xf>
    <xf numFmtId="164" fontId="32" fillId="0" borderId="1" xfId="48" applyNumberFormat="1" applyFont="1" applyBorder="1" applyAlignment="1">
      <alignment horizontal="center" vertical="center"/>
    </xf>
    <xf numFmtId="14" fontId="32" fillId="0" borderId="43" xfId="48" applyNumberFormat="1" applyFont="1" applyBorder="1" applyAlignment="1">
      <alignment horizontal="center" vertical="center"/>
    </xf>
    <xf numFmtId="14" fontId="32" fillId="0" borderId="1" xfId="48" applyNumberFormat="1" applyFont="1" applyBorder="1" applyAlignment="1">
      <alignment horizontal="center" vertical="center"/>
    </xf>
    <xf numFmtId="14" fontId="32" fillId="0" borderId="44" xfId="48" applyNumberFormat="1" applyFont="1" applyBorder="1" applyAlignment="1">
      <alignment horizontal="center" vertical="center"/>
    </xf>
    <xf numFmtId="14" fontId="32" fillId="0" borderId="16" xfId="48" applyNumberFormat="1" applyFont="1" applyBorder="1" applyAlignment="1">
      <alignment horizontal="center" vertical="center"/>
    </xf>
    <xf numFmtId="166" fontId="29" fillId="0" borderId="43" xfId="48" applyNumberFormat="1" applyFont="1" applyBorder="1" applyAlignment="1">
      <alignment horizontal="center" vertical="center"/>
    </xf>
    <xf numFmtId="166" fontId="29" fillId="0" borderId="1" xfId="48" applyNumberFormat="1" applyFont="1" applyBorder="1" applyAlignment="1">
      <alignment horizontal="center" vertical="center"/>
    </xf>
    <xf numFmtId="44" fontId="32" fillId="0" borderId="45" xfId="30" applyFont="1" applyFill="1" applyBorder="1" applyAlignment="1">
      <alignment horizontal="center" vertical="center"/>
    </xf>
    <xf numFmtId="44" fontId="32" fillId="0" borderId="40" xfId="30" applyFont="1" applyFill="1" applyBorder="1" applyAlignment="1">
      <alignment horizontal="center" vertical="center"/>
    </xf>
    <xf numFmtId="166" fontId="32" fillId="0" borderId="43" xfId="48" applyNumberFormat="1" applyFont="1" applyBorder="1" applyAlignment="1">
      <alignment horizontal="center" vertical="center"/>
    </xf>
    <xf numFmtId="166" fontId="32" fillId="0" borderId="1" xfId="48" applyNumberFormat="1" applyFont="1" applyBorder="1" applyAlignment="1">
      <alignment horizontal="center" vertical="center"/>
    </xf>
    <xf numFmtId="165" fontId="32" fillId="0" borderId="43" xfId="48" applyNumberFormat="1" applyFont="1" applyBorder="1" applyAlignment="1">
      <alignment horizontal="center" vertical="center"/>
    </xf>
    <xf numFmtId="165" fontId="32" fillId="0" borderId="1" xfId="48" applyNumberFormat="1" applyFont="1" applyBorder="1" applyAlignment="1">
      <alignment horizontal="center" vertical="center"/>
    </xf>
    <xf numFmtId="178" fontId="32" fillId="0" borderId="43" xfId="48" applyNumberFormat="1" applyFont="1" applyBorder="1" applyAlignment="1">
      <alignment horizontal="center" vertical="center"/>
    </xf>
    <xf numFmtId="178" fontId="32" fillId="0" borderId="1" xfId="48" applyNumberFormat="1" applyFont="1" applyBorder="1" applyAlignment="1">
      <alignment horizontal="center" vertical="center"/>
    </xf>
    <xf numFmtId="0" fontId="51" fillId="0" borderId="6" xfId="48" applyFont="1" applyBorder="1" applyAlignment="1">
      <alignment horizontal="center" vertical="center"/>
    </xf>
    <xf numFmtId="0" fontId="51" fillId="0" borderId="7" xfId="48" applyFont="1" applyBorder="1" applyAlignment="1">
      <alignment horizontal="center" vertical="center"/>
    </xf>
    <xf numFmtId="0" fontId="51" fillId="0" borderId="12" xfId="48" applyFont="1" applyBorder="1" applyAlignment="1">
      <alignment horizontal="center" vertical="center"/>
    </xf>
    <xf numFmtId="0" fontId="51" fillId="0" borderId="11" xfId="48" applyFont="1" applyBorder="1" applyAlignment="1">
      <alignment horizontal="center" vertical="center"/>
    </xf>
    <xf numFmtId="0" fontId="50" fillId="34" borderId="25" xfId="48" applyFont="1" applyFill="1" applyBorder="1" applyAlignment="1">
      <alignment horizontal="center" vertical="center" wrapText="1"/>
    </xf>
    <xf numFmtId="0" fontId="50" fillId="34" borderId="14" xfId="48" applyFont="1" applyFill="1" applyBorder="1" applyAlignment="1">
      <alignment horizontal="center" vertical="center" wrapText="1"/>
    </xf>
    <xf numFmtId="0" fontId="50" fillId="34" borderId="5" xfId="48" applyFont="1" applyFill="1" applyBorder="1" applyAlignment="1">
      <alignment horizontal="center" vertical="center" wrapText="1"/>
    </xf>
    <xf numFmtId="0" fontId="50" fillId="0" borderId="6" xfId="48" applyFont="1" applyBorder="1" applyAlignment="1">
      <alignment horizontal="center" vertical="center" wrapText="1"/>
    </xf>
    <xf numFmtId="0" fontId="50" fillId="0" borderId="12" xfId="48" applyFont="1" applyBorder="1" applyAlignment="1">
      <alignment horizontal="center" vertical="center" wrapText="1"/>
    </xf>
    <xf numFmtId="0" fontId="50" fillId="0" borderId="12" xfId="48" applyFont="1" applyBorder="1" applyAlignment="1">
      <alignment horizontal="center" vertical="center"/>
    </xf>
    <xf numFmtId="0" fontId="67" fillId="0" borderId="0" xfId="0" applyFont="1" applyAlignment="1"/>
    <xf numFmtId="164" fontId="29" fillId="34" borderId="47" xfId="0" applyNumberFormat="1" applyFont="1" applyFill="1" applyBorder="1" applyAlignment="1">
      <alignment horizontal="center" vertical="center"/>
    </xf>
    <xf numFmtId="167" fontId="29" fillId="34" borderId="47" xfId="0" applyNumberFormat="1" applyFont="1" applyFill="1" applyBorder="1" applyAlignment="1">
      <alignment horizontal="center" vertical="center"/>
    </xf>
  </cellXfs>
  <cellStyles count="54">
    <cellStyle name="20% - Ênfase1" xfId="1" builtinId="30" customBuiltin="1"/>
    <cellStyle name="20% - Ênfase2" xfId="2" builtinId="34" customBuiltin="1"/>
    <cellStyle name="20% - Ênfase3" xfId="3" builtinId="38" customBuiltin="1"/>
    <cellStyle name="20% - Ênfase4" xfId="4" builtinId="42" customBuiltin="1"/>
    <cellStyle name="20% - Ênfase5" xfId="5" builtinId="46" customBuiltin="1"/>
    <cellStyle name="20% - Ênfase6" xfId="6" builtinId="50" customBuiltin="1"/>
    <cellStyle name="40% - Ênfase1" xfId="7" builtinId="31" customBuiltin="1"/>
    <cellStyle name="40% - Ênfase2" xfId="8" builtinId="35" customBuiltin="1"/>
    <cellStyle name="40% - Ênfase3" xfId="9" builtinId="39" customBuiltin="1"/>
    <cellStyle name="40% - Ênfase4" xfId="10" builtinId="43" customBuiltin="1"/>
    <cellStyle name="40% - Ênfase5" xfId="11" builtinId="47" customBuiltin="1"/>
    <cellStyle name="40% - Ênfase6" xfId="12" builtinId="51" customBuiltin="1"/>
    <cellStyle name="60% - Ênfase1" xfId="13" builtinId="32" customBuiltin="1"/>
    <cellStyle name="60% - Ênfase2" xfId="14" builtinId="36" customBuiltin="1"/>
    <cellStyle name="60% - Ênfase3" xfId="15" builtinId="40" customBuiltin="1"/>
    <cellStyle name="60% - Ênfase4" xfId="16" builtinId="44" customBuiltin="1"/>
    <cellStyle name="60% - Ênfase5" xfId="17" builtinId="48" customBuiltin="1"/>
    <cellStyle name="60% - Ênfase6" xfId="18" builtinId="52" customBuiltin="1"/>
    <cellStyle name="Bom" xfId="19" builtinId="26" customBuiltin="1"/>
    <cellStyle name="Cálculo" xfId="20" builtinId="22" customBuiltin="1"/>
    <cellStyle name="Célula de Verificação" xfId="21" builtinId="23" customBuiltin="1"/>
    <cellStyle name="Célula Vinculada" xfId="22" builtinId="24" customBuiltin="1"/>
    <cellStyle name="Ênfase1" xfId="23" builtinId="29" customBuiltin="1"/>
    <cellStyle name="Ênfase2" xfId="24" builtinId="33" customBuiltin="1"/>
    <cellStyle name="Ênfase3" xfId="25" builtinId="37" customBuiltin="1"/>
    <cellStyle name="Ênfase4" xfId="26" builtinId="41" customBuiltin="1"/>
    <cellStyle name="Ênfase5" xfId="27" builtinId="45" customBuiltin="1"/>
    <cellStyle name="Ênfase6" xfId="28" builtinId="49" customBuiltin="1"/>
    <cellStyle name="Entrada" xfId="29" builtinId="20" customBuiltin="1"/>
    <cellStyle name="Moeda" xfId="30" builtinId="4"/>
    <cellStyle name="Moeda 2" xfId="31" xr:uid="{DD1F640E-4B0F-41AF-8A2A-E25E82DB768E}"/>
    <cellStyle name="Moeda 2 2" xfId="52" xr:uid="{5E7F0870-7ECC-43EF-977E-D9F9FA837A42}"/>
    <cellStyle name="Moeda 3" xfId="32" xr:uid="{F5212873-5E3F-4FFC-B095-A207D0C8175C}"/>
    <cellStyle name="Moeda 3 2" xfId="51" xr:uid="{F0365D17-9F71-418E-8768-B3C22BDBFA96}"/>
    <cellStyle name="Moeda 4" xfId="50" xr:uid="{022C0026-7D8D-4D9C-86F9-9C8D26D590EC}"/>
    <cellStyle name="Neutro" xfId="33" builtinId="28" customBuiltin="1"/>
    <cellStyle name="Normal" xfId="0" builtinId="0"/>
    <cellStyle name="Normal 17 2 4" xfId="34" xr:uid="{B4541F04-659B-4024-929B-944B33D116D8}"/>
    <cellStyle name="Normal 2" xfId="48" xr:uid="{F1346F0F-A955-4802-839C-E2242128F640}"/>
    <cellStyle name="Normal 3" xfId="35" xr:uid="{C198EA7C-687E-435D-9B4A-1FB3902B7411}"/>
    <cellStyle name="Nota" xfId="36" builtinId="10" customBuiltin="1"/>
    <cellStyle name="Ruim" xfId="37" builtinId="27" customBuiltin="1"/>
    <cellStyle name="Saída" xfId="38" builtinId="21" customBuiltin="1"/>
    <cellStyle name="Texto de Aviso" xfId="39" builtinId="11" customBuiltin="1"/>
    <cellStyle name="Texto Explicativo" xfId="40" builtinId="53" customBuiltin="1"/>
    <cellStyle name="Título" xfId="41" builtinId="15" customBuiltin="1"/>
    <cellStyle name="Título 1" xfId="42" builtinId="16" customBuiltin="1"/>
    <cellStyle name="Título 2" xfId="43" builtinId="17" customBuiltin="1"/>
    <cellStyle name="Título 3" xfId="44" builtinId="18" customBuiltin="1"/>
    <cellStyle name="Título 4" xfId="45" builtinId="19" customBuiltin="1"/>
    <cellStyle name="Total" xfId="46" builtinId="25" customBuiltin="1"/>
    <cellStyle name="Vírgula" xfId="47" builtinId="3"/>
    <cellStyle name="Vírgula 2" xfId="53" xr:uid="{157B552C-77D4-4FD0-A70B-034234F93C5B}"/>
    <cellStyle name="Vírgula 3" xfId="49" xr:uid="{7D9F604C-2C92-40D6-B000-AB5935989F53}"/>
  </cellStyles>
  <dxfs count="596">
    <dxf>
      <font>
        <b val="0"/>
        <i val="0"/>
        <strike val="0"/>
        <condense val="0"/>
        <extend val="0"/>
        <outline val="0"/>
        <shadow val="0"/>
        <u val="none"/>
        <vertAlign val="baseline"/>
        <sz val="9"/>
        <color theme="1"/>
        <name val="Calibri"/>
        <family val="2"/>
        <scheme val="minor"/>
      </font>
      <numFmt numFmtId="34" formatCode="_-&quot;R$&quot;\ * #,##0.00_-;\-&quot;R$&quot;\ * #,##0.00_-;_-&quot;R$&quot;\ * &quot;-&quot;??_-;_-@_-"/>
      <fill>
        <patternFill patternType="solid">
          <fgColor indexed="64"/>
          <bgColor theme="0" tint="-0.249977111117893"/>
        </patternFill>
      </fill>
    </dxf>
    <dxf>
      <font>
        <b val="0"/>
        <i val="0"/>
        <strike val="0"/>
        <condense val="0"/>
        <extend val="0"/>
        <outline val="0"/>
        <shadow val="0"/>
        <u val="none"/>
        <vertAlign val="baseline"/>
        <sz val="9"/>
        <color theme="1"/>
        <name val="Calibri"/>
        <family val="2"/>
        <scheme val="minor"/>
      </font>
      <numFmt numFmtId="34" formatCode="_-&quot;R$&quot;\ * #,##0.00_-;\-&quot;R$&quot;\ * #,##0.00_-;_-&quot;R$&quot;\ * &quot;-&quot;??_-;_-@_-"/>
      <fill>
        <patternFill patternType="solid">
          <fgColor indexed="64"/>
          <bgColor theme="0" tint="-0.249977111117893"/>
        </patternFill>
      </fill>
    </dxf>
    <dxf>
      <font>
        <b val="0"/>
        <i val="0"/>
        <strike val="0"/>
        <condense val="0"/>
        <extend val="0"/>
        <outline val="0"/>
        <shadow val="0"/>
        <u val="none"/>
        <vertAlign val="baseline"/>
        <sz val="9"/>
        <color theme="1"/>
        <name val="Calibri"/>
        <family val="2"/>
        <scheme val="minor"/>
      </font>
      <numFmt numFmtId="34" formatCode="_-&quot;R$&quot;\ * #,##0.00_-;\-&quot;R$&quot;\ * #,##0.00_-;_-&quot;R$&quot;\ * &quot;-&quot;??_-;_-@_-"/>
      <fill>
        <patternFill patternType="solid">
          <fgColor indexed="64"/>
          <bgColor theme="0" tint="-0.249977111117893"/>
        </patternFill>
      </fill>
    </dxf>
    <dxf>
      <font>
        <b val="0"/>
        <i val="0"/>
        <strike val="0"/>
        <condense val="0"/>
        <extend val="0"/>
        <outline val="0"/>
        <shadow val="0"/>
        <u val="none"/>
        <vertAlign val="baseline"/>
        <sz val="9"/>
        <color theme="1"/>
        <name val="Calibri"/>
        <family val="2"/>
        <scheme val="minor"/>
      </font>
      <numFmt numFmtId="34" formatCode="_-&quot;R$&quot;\ * #,##0.00_-;\-&quot;R$&quot;\ * #,##0.00_-;_-&quot;R$&quot;\ * &quot;-&quot;??_-;_-@_-"/>
      <fill>
        <patternFill patternType="solid">
          <fgColor indexed="64"/>
          <bgColor theme="0" tint="-0.249977111117893"/>
        </patternFill>
      </fill>
    </dxf>
    <dxf>
      <font>
        <b val="0"/>
        <i val="0"/>
        <strike val="0"/>
        <condense val="0"/>
        <extend val="0"/>
        <outline val="0"/>
        <shadow val="0"/>
        <u val="none"/>
        <vertAlign val="baseline"/>
        <sz val="9"/>
        <color theme="1"/>
        <name val="Calibri"/>
        <family val="2"/>
        <scheme val="minor"/>
      </font>
      <numFmt numFmtId="34" formatCode="_-&quot;R$&quot;\ * #,##0.00_-;\-&quot;R$&quot;\ * #,##0.00_-;_-&quot;R$&quot;\ * &quot;-&quot;??_-;_-@_-"/>
      <fill>
        <patternFill patternType="solid">
          <fgColor indexed="64"/>
          <bgColor theme="0" tint="-0.249977111117893"/>
        </patternFill>
      </fill>
    </dxf>
    <dxf>
      <font>
        <b val="0"/>
        <i val="0"/>
        <strike val="0"/>
        <condense val="0"/>
        <extend val="0"/>
        <outline val="0"/>
        <shadow val="0"/>
        <u val="none"/>
        <vertAlign val="baseline"/>
        <sz val="9"/>
        <color theme="1"/>
        <name val="Calibri"/>
        <family val="2"/>
        <scheme val="minor"/>
      </font>
      <numFmt numFmtId="34" formatCode="_-&quot;R$&quot;\ * #,##0.00_-;\-&quot;R$&quot;\ * #,##0.00_-;_-&quot;R$&quot;\ * &quot;-&quot;??_-;_-@_-"/>
      <fill>
        <patternFill patternType="solid">
          <fgColor indexed="64"/>
          <bgColor theme="0" tint="-0.249977111117893"/>
        </patternFill>
      </fill>
    </dxf>
    <dxf>
      <font>
        <b val="0"/>
        <i val="0"/>
        <strike val="0"/>
        <condense val="0"/>
        <extend val="0"/>
        <outline val="0"/>
        <shadow val="0"/>
        <u val="none"/>
        <vertAlign val="baseline"/>
        <sz val="9"/>
        <color theme="1"/>
        <name val="Calibri"/>
        <family val="2"/>
        <scheme val="minor"/>
      </font>
      <numFmt numFmtId="34" formatCode="_-&quot;R$&quot;\ * #,##0.00_-;\-&quot;R$&quot;\ * #,##0.00_-;_-&quot;R$&quot;\ * &quot;-&quot;??_-;_-@_-"/>
      <fill>
        <patternFill patternType="solid">
          <fgColor indexed="64"/>
          <bgColor theme="0" tint="-0.249977111117893"/>
        </patternFill>
      </fill>
    </dxf>
    <dxf>
      <font>
        <b val="0"/>
        <i val="0"/>
        <strike val="0"/>
        <condense val="0"/>
        <extend val="0"/>
        <outline val="0"/>
        <shadow val="0"/>
        <u val="none"/>
        <vertAlign val="baseline"/>
        <sz val="9"/>
        <color theme="1"/>
        <name val="Calibri"/>
        <family val="2"/>
        <scheme val="minor"/>
      </font>
      <numFmt numFmtId="34" formatCode="_-&quot;R$&quot;\ * #,##0.00_-;\-&quot;R$&quot;\ * #,##0.00_-;_-&quot;R$&quot;\ * &quot;-&quot;??_-;_-@_-"/>
      <fill>
        <patternFill patternType="solid">
          <fgColor indexed="64"/>
          <bgColor theme="0" tint="-0.249977111117893"/>
        </patternFill>
      </fill>
    </dxf>
    <dxf>
      <font>
        <b val="0"/>
        <i val="0"/>
        <strike val="0"/>
        <condense val="0"/>
        <extend val="0"/>
        <outline val="0"/>
        <shadow val="0"/>
        <u val="none"/>
        <vertAlign val="baseline"/>
        <sz val="9"/>
        <color theme="1"/>
        <name val="Calibri"/>
        <family val="2"/>
        <scheme val="minor"/>
      </font>
      <numFmt numFmtId="34" formatCode="_-&quot;R$&quot;\ * #,##0.00_-;\-&quot;R$&quot;\ * #,##0.00_-;_-&quot;R$&quot;\ * &quot;-&quot;??_-;_-@_-"/>
      <fill>
        <patternFill patternType="solid">
          <fgColor indexed="64"/>
          <bgColor theme="0" tint="-0.249977111117893"/>
        </patternFill>
      </fill>
    </dxf>
    <dxf>
      <font>
        <b val="0"/>
        <i val="0"/>
        <strike val="0"/>
        <condense val="0"/>
        <extend val="0"/>
        <outline val="0"/>
        <shadow val="0"/>
        <u val="none"/>
        <vertAlign val="baseline"/>
        <sz val="9"/>
        <color theme="1"/>
        <name val="Calibri"/>
        <family val="2"/>
        <scheme val="minor"/>
      </font>
      <numFmt numFmtId="34" formatCode="_-&quot;R$&quot;\ * #,##0.00_-;\-&quot;R$&quot;\ * #,##0.00_-;_-&quot;R$&quot;\ * &quot;-&quot;??_-;_-@_-"/>
      <fill>
        <patternFill patternType="solid">
          <fgColor indexed="64"/>
          <bgColor theme="0" tint="-0.249977111117893"/>
        </patternFill>
      </fill>
    </dxf>
    <dxf>
      <font>
        <b val="0"/>
        <i val="0"/>
        <strike val="0"/>
        <condense val="0"/>
        <extend val="0"/>
        <outline val="0"/>
        <shadow val="0"/>
        <u val="none"/>
        <vertAlign val="baseline"/>
        <sz val="9"/>
        <color theme="1"/>
        <name val="Calibri"/>
        <family val="2"/>
        <scheme val="minor"/>
      </font>
      <numFmt numFmtId="34" formatCode="_-&quot;R$&quot;\ * #,##0.00_-;\-&quot;R$&quot;\ * #,##0.00_-;_-&quot;R$&quot;\ * &quot;-&quot;??_-;_-@_-"/>
      <fill>
        <patternFill patternType="solid">
          <fgColor indexed="64"/>
          <bgColor theme="0" tint="-0.249977111117893"/>
        </patternFill>
      </fill>
    </dxf>
    <dxf>
      <font>
        <b val="0"/>
        <i val="0"/>
        <strike val="0"/>
        <condense val="0"/>
        <extend val="0"/>
        <outline val="0"/>
        <shadow val="0"/>
        <u val="none"/>
        <vertAlign val="baseline"/>
        <sz val="9"/>
        <color theme="1"/>
        <name val="Calibri"/>
        <family val="2"/>
        <scheme val="minor"/>
      </font>
      <numFmt numFmtId="34" formatCode="_-&quot;R$&quot;\ * #,##0.00_-;\-&quot;R$&quot;\ * #,##0.00_-;_-&quot;R$&quot;\ * &quot;-&quot;??_-;_-@_-"/>
      <fill>
        <patternFill patternType="solid">
          <fgColor indexed="64"/>
          <bgColor theme="0" tint="-0.249977111117893"/>
        </patternFill>
      </fill>
    </dxf>
    <dxf>
      <font>
        <b val="0"/>
        <i val="0"/>
        <strike val="0"/>
        <condense val="0"/>
        <extend val="0"/>
        <outline val="0"/>
        <shadow val="0"/>
        <u val="none"/>
        <vertAlign val="baseline"/>
        <sz val="9"/>
        <color theme="1"/>
        <name val="Calibri"/>
        <family val="2"/>
        <scheme val="minor"/>
      </font>
      <numFmt numFmtId="34" formatCode="_-&quot;R$&quot;\ * #,##0.00_-;\-&quot;R$&quot;\ * #,##0.00_-;_-&quot;R$&quot;\ * &quot;-&quot;??_-;_-@_-"/>
      <fill>
        <patternFill patternType="solid">
          <fgColor indexed="64"/>
          <bgColor theme="0" tint="-0.249977111117893"/>
        </patternFill>
      </fill>
    </dxf>
    <dxf>
      <font>
        <b val="0"/>
        <i val="0"/>
        <strike val="0"/>
        <condense val="0"/>
        <extend val="0"/>
        <outline val="0"/>
        <shadow val="0"/>
        <u val="none"/>
        <vertAlign val="baseline"/>
        <sz val="9"/>
        <color theme="1"/>
        <name val="Calibri"/>
        <family val="2"/>
        <scheme val="minor"/>
      </font>
      <numFmt numFmtId="34" formatCode="_-&quot;R$&quot;\ * #,##0.00_-;\-&quot;R$&quot;\ * #,##0.00_-;_-&quot;R$&quot;\ * &quot;-&quot;??_-;_-@_-"/>
      <fill>
        <patternFill patternType="solid">
          <fgColor indexed="64"/>
          <bgColor theme="0" tint="-0.249977111117893"/>
        </patternFill>
      </fill>
    </dxf>
    <dxf>
      <font>
        <b val="0"/>
        <i val="0"/>
        <strike val="0"/>
        <condense val="0"/>
        <extend val="0"/>
        <outline val="0"/>
        <shadow val="0"/>
        <u val="none"/>
        <vertAlign val="baseline"/>
        <sz val="9"/>
        <color theme="1"/>
        <name val="Calibri"/>
        <family val="2"/>
        <scheme val="minor"/>
      </font>
      <numFmt numFmtId="34" formatCode="_-&quot;R$&quot;\ * #,##0.00_-;\-&quot;R$&quot;\ * #,##0.00_-;_-&quot;R$&quot;\ * &quot;-&quot;??_-;_-@_-"/>
      <fill>
        <patternFill patternType="solid">
          <fgColor indexed="64"/>
          <bgColor theme="0" tint="-0.249977111117893"/>
        </patternFill>
      </fill>
    </dxf>
    <dxf>
      <font>
        <b val="0"/>
        <i val="0"/>
        <strike val="0"/>
        <condense val="0"/>
        <extend val="0"/>
        <outline val="0"/>
        <shadow val="0"/>
        <u val="none"/>
        <vertAlign val="baseline"/>
        <sz val="9"/>
        <color theme="1"/>
        <name val="Calibri"/>
        <family val="2"/>
        <scheme val="none"/>
      </font>
      <numFmt numFmtId="34" formatCode="_-&quot;R$&quot;\ * #,##0.00_-;\-&quot;R$&quot;\ * #,##0.00_-;_-&quot;R$&quot;\ * &quot;-&quot;??_-;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65" formatCode="_-[$R$-416]\ * #,##0.00_-;\-[$R$-416]\ * #,##0.00_-;_-[$R$-416]\ * &quot;-&quot;??_-;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34" formatCode="_-&quot;R$&quot;\ * #,##0.00_-;\-&quot;R$&quot;\ * #,##0.00_-;_-&quot;R$&quot;\ * &quot;-&quot;??_-;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9"/>
        <color theme="1"/>
        <name val="Calibri"/>
        <family val="2"/>
        <scheme val="none"/>
      </font>
      <numFmt numFmtId="184" formatCode="_-[$R$-416]\ * #,##0.00_-;\-[$R$-416]\ * #,##0.00_-;_-[$R$-416]\ * &quot;-&quot;??_-;_-@"/>
      <fill>
        <patternFill patternType="solid">
          <fgColor rgb="FFF2F2F2"/>
          <bgColor theme="0" tint="-0.249977111117893"/>
        </patternFill>
      </fill>
      <alignment horizontal="general" vertical="center" textRotation="0" wrapText="0" indent="0" justifyLastLine="0" shrinkToFit="0" readingOrder="0"/>
      <border diagonalUp="0" diagonalDown="0" outline="0">
        <left style="thin">
          <color rgb="FF000000"/>
        </left>
        <right style="thin">
          <color rgb="FF000000"/>
        </right>
        <top/>
        <bottom/>
      </border>
    </dxf>
    <dxf>
      <font>
        <b/>
        <i val="0"/>
        <strike val="0"/>
        <condense val="0"/>
        <extend val="0"/>
        <outline val="0"/>
        <shadow val="0"/>
        <u val="none"/>
        <vertAlign val="baseline"/>
        <sz val="10"/>
        <color auto="1"/>
        <name val="Calibri"/>
        <family val="2"/>
        <scheme val="minor"/>
      </font>
      <fill>
        <patternFill patternType="solid">
          <fgColor indexed="64"/>
          <bgColor theme="0" tint="-0.249977111117893"/>
        </patternFill>
      </fill>
      <alignment horizontal="left" vertical="center" textRotation="0" wrapText="1" indent="0" justifyLastLine="0" shrinkToFit="0" readingOrder="0"/>
      <border diagonalUp="0" diagonalDown="0" outline="0">
        <left/>
        <right style="thin">
          <color auto="1"/>
        </right>
        <top/>
        <bottom style="thin">
          <color auto="1"/>
        </bottom>
      </border>
    </dxf>
    <dxf>
      <font>
        <b/>
        <i val="0"/>
        <strike val="0"/>
        <condense val="0"/>
        <extend val="0"/>
        <outline val="0"/>
        <shadow val="0"/>
        <u val="none"/>
        <vertAlign val="baseline"/>
        <sz val="8"/>
        <color theme="1"/>
        <name val="Calibri"/>
        <family val="2"/>
        <scheme val="minor"/>
      </font>
      <numFmt numFmtId="167" formatCode="0.0000"/>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val="0"/>
        <i val="0"/>
        <strike val="0"/>
        <condense val="0"/>
        <extend val="0"/>
        <outline val="0"/>
        <shadow val="0"/>
        <u val="none"/>
        <vertAlign val="baseline"/>
        <sz val="8"/>
        <color theme="1"/>
        <name val="Calibri"/>
        <family val="2"/>
        <scheme val="minor"/>
      </font>
      <numFmt numFmtId="167" formatCode="0.0000"/>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i val="0"/>
        <strike val="0"/>
        <condense val="0"/>
        <extend val="0"/>
        <outline val="0"/>
        <shadow val="0"/>
        <u val="none"/>
        <vertAlign val="baseline"/>
        <sz val="8"/>
        <color theme="1"/>
        <name val="Calibri"/>
        <family val="2"/>
        <scheme val="minor"/>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rgb="FF000000"/>
        </left>
        <right style="hair">
          <color rgb="FF000000"/>
        </right>
        <top/>
        <bottom/>
      </border>
    </dxf>
    <dxf>
      <font>
        <b/>
        <i val="0"/>
        <strike val="0"/>
        <condense val="0"/>
        <extend val="0"/>
        <outline val="0"/>
        <shadow val="0"/>
        <u val="none"/>
        <vertAlign val="baseline"/>
        <sz val="8"/>
        <color theme="1"/>
        <name val="Calibri"/>
        <family val="2"/>
        <scheme val="minor"/>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rgb="FF000000"/>
        </left>
        <right style="hair">
          <color rgb="FF000000"/>
        </right>
        <top/>
        <bottom/>
      </border>
    </dxf>
    <dxf>
      <font>
        <b/>
        <i val="0"/>
        <strike val="0"/>
        <condense val="0"/>
        <extend val="0"/>
        <outline val="0"/>
        <shadow val="0"/>
        <u val="none"/>
        <vertAlign val="baseline"/>
        <sz val="8"/>
        <color theme="1"/>
        <name val="Calibri"/>
        <family val="2"/>
        <scheme val="minor"/>
      </font>
      <fill>
        <patternFill patternType="solid">
          <fgColor indexed="64"/>
          <bgColor theme="0" tint="-0.14999847407452621"/>
        </patternFill>
      </fill>
      <alignment horizontal="left" vertical="center" textRotation="0" wrapText="0" indent="0" justifyLastLine="0" shrinkToFit="0" readingOrder="0"/>
      <border diagonalUp="0" diagonalDown="0" outline="0">
        <left style="hair">
          <color rgb="FF000000"/>
        </left>
        <right style="hair">
          <color rgb="FF000000"/>
        </right>
        <top/>
        <bottom/>
      </border>
    </dxf>
    <dxf>
      <font>
        <b/>
        <i val="0"/>
        <strike val="0"/>
        <condense val="0"/>
        <extend val="0"/>
        <outline val="0"/>
        <shadow val="0"/>
        <u val="none"/>
        <vertAlign val="baseline"/>
        <sz val="8"/>
        <color theme="1"/>
        <name val="Calibri"/>
        <family val="2"/>
        <scheme val="minor"/>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rgb="FF000000"/>
        </left>
        <right style="hair">
          <color rgb="FF000000"/>
        </right>
        <top/>
        <bottom/>
      </border>
    </dxf>
    <dxf>
      <font>
        <b/>
        <i val="0"/>
        <strike val="0"/>
        <condense val="0"/>
        <extend val="0"/>
        <outline val="0"/>
        <shadow val="0"/>
        <u val="none"/>
        <vertAlign val="baseline"/>
        <sz val="8"/>
        <color theme="1"/>
        <name val="Calibri"/>
        <family val="2"/>
        <scheme val="minor"/>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rgb="FF000000"/>
        </left>
        <right style="hair">
          <color rgb="FF000000"/>
        </right>
        <top/>
        <bottom/>
      </border>
    </dxf>
    <dxf>
      <font>
        <b/>
        <i val="0"/>
        <strike val="0"/>
        <condense val="0"/>
        <extend val="0"/>
        <outline val="0"/>
        <shadow val="0"/>
        <u val="none"/>
        <vertAlign val="baseline"/>
        <sz val="8"/>
        <color theme="1"/>
        <name val="Calibri"/>
        <family val="2"/>
        <scheme val="minor"/>
      </font>
      <fill>
        <patternFill patternType="solid">
          <fgColor indexed="64"/>
          <bgColor theme="0" tint="-0.14999847407452621"/>
        </patternFill>
      </fill>
      <alignment horizontal="left" vertical="center" textRotation="0" wrapText="0" indent="0" justifyLastLine="0" shrinkToFit="0" readingOrder="0"/>
      <border diagonalUp="0" diagonalDown="0" outline="0">
        <left style="hair">
          <color rgb="FF000000"/>
        </left>
        <right style="hair">
          <color rgb="FF000000"/>
        </right>
        <top/>
        <bottom/>
      </border>
    </dxf>
    <dxf>
      <font>
        <b/>
        <i val="0"/>
        <strike val="0"/>
        <condense val="0"/>
        <extend val="0"/>
        <outline val="0"/>
        <shadow val="0"/>
        <u val="none"/>
        <vertAlign val="baseline"/>
        <sz val="8"/>
        <color theme="1"/>
        <name val="Calibri"/>
        <family val="2"/>
        <scheme val="minor"/>
      </font>
      <numFmt numFmtId="34" formatCode="_-&quot;R$&quot;\ * #,##0.00_-;\-&quot;R$&quot;\ * #,##0.00_-;_-&quot;R$&quot;\ * &quot;-&quot;??_-;_-@_-"/>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rgb="FF000000"/>
        </left>
        <right style="hair">
          <color rgb="FF000000"/>
        </right>
        <top/>
        <bottom/>
      </border>
    </dxf>
    <dxf>
      <font>
        <b/>
        <i val="0"/>
        <strike val="0"/>
        <condense val="0"/>
        <extend val="0"/>
        <outline val="0"/>
        <shadow val="0"/>
        <u val="none"/>
        <vertAlign val="baseline"/>
        <sz val="11"/>
        <color theme="1"/>
        <name val="Calibri"/>
        <family val="2"/>
        <scheme val="minor"/>
      </font>
      <fill>
        <patternFill patternType="solid">
          <fgColor indexed="64"/>
          <bgColor theme="0" tint="-0.14999847407452621"/>
        </patternFill>
      </fill>
      <alignment horizontal="general" vertical="center" textRotation="0" wrapText="0" indent="0" justifyLastLine="0" shrinkToFit="0" readingOrder="0"/>
    </dxf>
    <dxf>
      <font>
        <b/>
        <i val="0"/>
        <strike val="0"/>
        <condense val="0"/>
        <extend val="0"/>
        <outline val="0"/>
        <shadow val="0"/>
        <u val="none"/>
        <vertAlign val="baseline"/>
        <sz val="8"/>
        <color theme="1"/>
        <name val="Calibri"/>
        <family val="2"/>
        <scheme val="minor"/>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rgb="FF000000"/>
        </left>
        <right style="hair">
          <color rgb="FF000000"/>
        </right>
        <top/>
        <bottom/>
      </border>
    </dxf>
    <dxf>
      <font>
        <b/>
        <i val="0"/>
        <strike val="0"/>
        <condense val="0"/>
        <extend val="0"/>
        <outline val="0"/>
        <shadow val="0"/>
        <u val="none"/>
        <vertAlign val="baseline"/>
        <sz val="8"/>
        <color theme="1"/>
        <name val="Calibri"/>
        <family val="2"/>
        <scheme val="minor"/>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rgb="FF000000"/>
        </left>
        <right style="hair">
          <color rgb="FF000000"/>
        </right>
        <top/>
        <bottom/>
      </border>
    </dxf>
    <dxf>
      <font>
        <b/>
        <i val="0"/>
        <strike val="0"/>
        <condense val="0"/>
        <extend val="0"/>
        <outline val="0"/>
        <shadow val="0"/>
        <u val="none"/>
        <vertAlign val="baseline"/>
        <sz val="8"/>
        <color theme="1"/>
        <name val="Calibri"/>
        <family val="2"/>
        <scheme val="minor"/>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rgb="FF000000"/>
        </left>
        <right style="hair">
          <color rgb="FF000000"/>
        </right>
        <top/>
        <bottom/>
      </border>
    </dxf>
    <dxf>
      <font>
        <b/>
        <i val="0"/>
        <strike val="0"/>
        <condense val="0"/>
        <extend val="0"/>
        <outline val="0"/>
        <shadow val="0"/>
        <u val="none"/>
        <vertAlign val="baseline"/>
        <sz val="8"/>
        <color theme="1"/>
        <name val="Calibri"/>
        <family val="2"/>
        <scheme val="minor"/>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rgb="FF000000"/>
        </left>
        <right style="hair">
          <color rgb="FF000000"/>
        </right>
        <top/>
        <bottom/>
      </border>
    </dxf>
    <dxf>
      <font>
        <b/>
        <i val="0"/>
        <strike val="0"/>
        <condense val="0"/>
        <extend val="0"/>
        <outline val="0"/>
        <shadow val="0"/>
        <u val="none"/>
        <vertAlign val="baseline"/>
        <sz val="8"/>
        <color theme="1"/>
        <name val="Calibri"/>
        <family val="2"/>
        <scheme val="minor"/>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rgb="FF000000"/>
        </left>
        <right style="hair">
          <color rgb="FF000000"/>
        </right>
        <top/>
        <bottom/>
      </border>
    </dxf>
    <dxf>
      <font>
        <b/>
        <i val="0"/>
        <strike val="0"/>
        <condense val="0"/>
        <extend val="0"/>
        <outline val="0"/>
        <shadow val="0"/>
        <u val="none"/>
        <vertAlign val="baseline"/>
        <sz val="8"/>
        <color theme="1"/>
        <name val="Calibri"/>
        <family val="2"/>
        <scheme val="minor"/>
      </font>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rgb="FF000000"/>
        </left>
        <right style="hair">
          <color rgb="FF000000"/>
        </right>
        <top/>
        <bottom/>
      </border>
    </dxf>
    <dxf>
      <font>
        <b/>
        <i val="0"/>
        <strike val="0"/>
        <condense val="0"/>
        <extend val="0"/>
        <outline val="0"/>
        <shadow val="0"/>
        <u val="none"/>
        <vertAlign val="baseline"/>
        <sz val="8"/>
        <color theme="1"/>
        <name val="Calibri"/>
        <family val="2"/>
        <scheme val="minor"/>
      </font>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rgb="FF000000"/>
        </left>
        <right style="hair">
          <color rgb="FF000000"/>
        </right>
        <top/>
        <bottom/>
      </border>
    </dxf>
    <dxf>
      <font>
        <b/>
        <i val="0"/>
        <strike val="0"/>
        <condense val="0"/>
        <extend val="0"/>
        <outline val="0"/>
        <shadow val="0"/>
        <u val="none"/>
        <vertAlign val="baseline"/>
        <sz val="8"/>
        <color theme="1"/>
        <name val="Calibri"/>
        <family val="2"/>
        <scheme val="minor"/>
      </font>
      <fill>
        <patternFill patternType="solid">
          <fgColor indexed="64"/>
          <bgColor theme="0" tint="-0.14999847407452621"/>
        </patternFill>
      </fill>
      <alignment horizontal="left" vertical="center" textRotation="0" wrapText="0" indent="0" justifyLastLine="0" shrinkToFit="0" readingOrder="0"/>
      <border diagonalUp="0" diagonalDown="0" outline="0">
        <left style="hair">
          <color rgb="FF000000"/>
        </left>
        <right style="hair">
          <color rgb="FF000000"/>
        </right>
        <top/>
        <bottom/>
      </border>
    </dxf>
    <dxf>
      <font>
        <b/>
        <i val="0"/>
        <strike val="0"/>
        <condense val="0"/>
        <extend val="0"/>
        <outline val="0"/>
        <shadow val="0"/>
        <u val="none"/>
        <vertAlign val="baseline"/>
        <sz val="8"/>
        <color theme="1"/>
        <name val="Calibri"/>
        <family val="2"/>
        <scheme val="minor"/>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rgb="FF000000"/>
        </left>
        <right style="hair">
          <color rgb="FF000000"/>
        </right>
        <top/>
        <bottom/>
      </border>
    </dxf>
    <dxf>
      <font>
        <b/>
        <i val="0"/>
        <strike val="0"/>
        <condense val="0"/>
        <extend val="0"/>
        <outline val="0"/>
        <shadow val="0"/>
        <u val="none"/>
        <vertAlign val="baseline"/>
        <sz val="8"/>
        <color theme="1"/>
        <name val="Calibri"/>
        <family val="2"/>
        <scheme val="minor"/>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rgb="FF000000"/>
        </left>
        <right style="hair">
          <color rgb="FF000000"/>
        </right>
        <top/>
        <bottom/>
      </border>
    </dxf>
    <dxf>
      <font>
        <b/>
        <i val="0"/>
        <strike val="0"/>
        <condense val="0"/>
        <extend val="0"/>
        <outline val="0"/>
        <shadow val="0"/>
        <u val="none"/>
        <vertAlign val="baseline"/>
        <sz val="8"/>
        <color theme="1"/>
        <name val="Calibri"/>
        <family val="2"/>
        <scheme val="minor"/>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rgb="FF000000"/>
        </left>
        <right style="hair">
          <color rgb="FF000000"/>
        </right>
        <top/>
        <bottom/>
      </border>
    </dxf>
    <dxf>
      <font>
        <b/>
        <i val="0"/>
        <strike val="0"/>
        <condense val="0"/>
        <extend val="0"/>
        <outline val="0"/>
        <shadow val="0"/>
        <u val="none"/>
        <vertAlign val="baseline"/>
        <sz val="8"/>
        <color theme="1"/>
        <name val="Calibri"/>
        <family val="2"/>
        <scheme val="minor"/>
      </font>
      <fill>
        <patternFill patternType="solid">
          <fgColor indexed="64"/>
          <bgColor theme="0" tint="-0.14999847407452621"/>
        </patternFill>
      </fill>
      <alignment horizontal="left" vertical="center" textRotation="0" wrapText="0" indent="0" justifyLastLine="0" shrinkToFit="0" readingOrder="0"/>
      <border diagonalUp="0" diagonalDown="0" outline="0">
        <left style="hair">
          <color rgb="FF000000"/>
        </left>
        <right style="hair">
          <color rgb="FF000000"/>
        </right>
        <top/>
        <bottom/>
      </border>
    </dxf>
    <dxf>
      <font>
        <b/>
        <i val="0"/>
        <strike val="0"/>
        <condense val="0"/>
        <extend val="0"/>
        <outline val="0"/>
        <shadow val="0"/>
        <u val="none"/>
        <vertAlign val="baseline"/>
        <sz val="8"/>
        <color theme="1"/>
        <name val="Calibri"/>
        <family val="2"/>
        <scheme val="minor"/>
      </font>
      <fill>
        <patternFill patternType="solid">
          <fgColor indexed="64"/>
          <bgColor theme="0" tint="-0.14999847407452621"/>
        </patternFill>
      </fill>
      <alignment horizontal="left" vertical="center" textRotation="0" wrapText="0" indent="0" justifyLastLine="0" shrinkToFit="0" readingOrder="0"/>
      <border diagonalUp="0" diagonalDown="0" outline="0">
        <left style="hair">
          <color rgb="FF000000"/>
        </left>
        <right style="hair">
          <color rgb="FF000000"/>
        </right>
        <top/>
        <bottom/>
      </border>
    </dxf>
    <dxf>
      <font>
        <b/>
        <i val="0"/>
        <strike val="0"/>
        <condense val="0"/>
        <extend val="0"/>
        <outline val="0"/>
        <shadow val="0"/>
        <u val="none"/>
        <vertAlign val="baseline"/>
        <sz val="8"/>
        <color theme="1"/>
        <name val="Calibri"/>
        <family val="2"/>
        <scheme val="minor"/>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rgb="FF000000"/>
        </left>
        <right style="hair">
          <color rgb="FF000000"/>
        </right>
        <top/>
        <bottom/>
      </border>
    </dxf>
    <dxf>
      <font>
        <b/>
        <i val="0"/>
        <strike val="0"/>
        <condense val="0"/>
        <extend val="0"/>
        <outline val="0"/>
        <shadow val="0"/>
        <u val="none"/>
        <vertAlign val="baseline"/>
        <sz val="8"/>
        <color theme="1"/>
        <name val="Calibri"/>
        <family val="2"/>
        <scheme val="minor"/>
      </font>
      <fill>
        <patternFill patternType="solid">
          <fgColor indexed="64"/>
          <bgColor theme="0" tint="-0.14999847407452621"/>
        </patternFill>
      </fill>
      <alignment horizontal="left" vertical="center" textRotation="0" wrapText="0" indent="0" justifyLastLine="0" shrinkToFit="0" readingOrder="0"/>
      <border diagonalUp="0" diagonalDown="0" outline="0">
        <left style="hair">
          <color rgb="FF000000"/>
        </left>
        <right style="hair">
          <color rgb="FF000000"/>
        </right>
        <top/>
        <bottom/>
      </border>
    </dxf>
    <dxf>
      <font>
        <b/>
        <i val="0"/>
        <strike val="0"/>
        <condense val="0"/>
        <extend val="0"/>
        <outline val="0"/>
        <shadow val="0"/>
        <u val="none"/>
        <vertAlign val="baseline"/>
        <sz val="8"/>
        <color theme="1"/>
        <name val="Calibri"/>
        <family val="2"/>
        <scheme val="minor"/>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rgb="FF000000"/>
        </left>
        <right style="hair">
          <color rgb="FF000000"/>
        </right>
        <top/>
        <bottom/>
      </border>
    </dxf>
    <dxf>
      <font>
        <b val="0"/>
        <i val="0"/>
        <strike val="0"/>
        <condense val="0"/>
        <extend val="0"/>
        <outline val="0"/>
        <shadow val="0"/>
        <u val="none"/>
        <vertAlign val="baseline"/>
        <sz val="8"/>
        <color theme="1"/>
        <name val="Calibri"/>
        <family val="2"/>
        <scheme val="minor"/>
      </font>
      <alignment horizontal="center" vertical="center" textRotation="0" wrapText="0" indent="0" justifyLastLine="0" shrinkToFit="0" readingOrder="0"/>
    </dxf>
    <dxf>
      <font>
        <b/>
        <family val="2"/>
      </font>
      <fill>
        <patternFill patternType="solid">
          <fgColor indexed="64"/>
          <bgColor theme="0" tint="-0.14999847407452621"/>
        </patternFill>
      </fill>
      <alignment vertical="center" textRotation="0" wrapText="0" indent="0" justifyLastLine="0" shrinkToFit="0" readingOrder="0"/>
    </dxf>
    <dxf>
      <font>
        <b/>
        <i val="0"/>
        <strike val="0"/>
        <condense val="0"/>
        <extend val="0"/>
        <outline val="0"/>
        <shadow val="0"/>
        <u val="none"/>
        <vertAlign val="baseline"/>
        <sz val="9"/>
        <color theme="1"/>
        <name val="Calibri"/>
        <family val="2"/>
        <scheme val="none"/>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i val="0"/>
        <strike val="0"/>
        <condense val="0"/>
        <extend val="0"/>
        <outline val="0"/>
        <shadow val="0"/>
        <u val="none"/>
        <vertAlign val="baseline"/>
        <sz val="8"/>
        <color theme="1"/>
        <name val="Calibri"/>
        <family val="2"/>
        <scheme val="minor"/>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top/>
        <bottom/>
      </border>
    </dxf>
    <dxf>
      <font>
        <b val="0"/>
        <i val="0"/>
        <strike val="0"/>
        <condense val="0"/>
        <extend val="0"/>
        <outline val="0"/>
        <shadow val="0"/>
        <u val="none"/>
        <vertAlign val="baseline"/>
        <sz val="8"/>
        <color theme="1"/>
        <name val="Calibri"/>
        <family val="2"/>
        <scheme val="minor"/>
      </font>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i val="0"/>
        <strike val="0"/>
        <condense val="0"/>
        <extend val="0"/>
        <outline val="0"/>
        <shadow val="0"/>
        <u val="none"/>
        <vertAlign val="baseline"/>
        <sz val="8"/>
        <color theme="1"/>
        <name val="Calibri"/>
        <family val="2"/>
        <scheme val="minor"/>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val="0"/>
        <i val="0"/>
        <strike val="0"/>
        <condense val="0"/>
        <extend val="0"/>
        <outline val="0"/>
        <shadow val="0"/>
        <u val="none"/>
        <vertAlign val="baseline"/>
        <sz val="8"/>
        <color theme="1"/>
        <name val="Calibri"/>
        <family val="2"/>
        <scheme val="minor"/>
      </font>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i val="0"/>
        <strike val="0"/>
        <condense val="0"/>
        <extend val="0"/>
        <outline val="0"/>
        <shadow val="0"/>
        <u val="none"/>
        <vertAlign val="baseline"/>
        <sz val="8"/>
        <color theme="1"/>
        <name val="Calibri"/>
        <family val="2"/>
        <scheme val="minor"/>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val="0"/>
        <i val="0"/>
        <strike val="0"/>
        <condense val="0"/>
        <extend val="0"/>
        <outline val="0"/>
        <shadow val="0"/>
        <u val="none"/>
        <vertAlign val="baseline"/>
        <sz val="8"/>
        <color theme="1"/>
        <name val="Calibri"/>
        <family val="2"/>
        <scheme val="minor"/>
      </font>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i val="0"/>
        <strike val="0"/>
        <condense val="0"/>
        <extend val="0"/>
        <outline val="0"/>
        <shadow val="0"/>
        <u val="none"/>
        <vertAlign val="baseline"/>
        <sz val="8"/>
        <color theme="1"/>
        <name val="Calibri"/>
        <family val="2"/>
        <scheme val="minor"/>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val="0"/>
        <i val="0"/>
        <strike val="0"/>
        <condense val="0"/>
        <extend val="0"/>
        <outline val="0"/>
        <shadow val="0"/>
        <u val="none"/>
        <vertAlign val="baseline"/>
        <sz val="8"/>
        <color theme="1"/>
        <name val="Calibri"/>
        <family val="2"/>
        <scheme val="minor"/>
      </font>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i val="0"/>
        <strike val="0"/>
        <condense val="0"/>
        <extend val="0"/>
        <outline val="0"/>
        <shadow val="0"/>
        <u val="none"/>
        <vertAlign val="baseline"/>
        <sz val="8"/>
        <color theme="1"/>
        <name val="Calibri"/>
        <family val="2"/>
        <scheme val="minor"/>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val="0"/>
        <i val="0"/>
        <strike val="0"/>
        <condense val="0"/>
        <extend val="0"/>
        <outline val="0"/>
        <shadow val="0"/>
        <u val="none"/>
        <vertAlign val="baseline"/>
        <sz val="8"/>
        <color theme="1"/>
        <name val="Calibri"/>
        <family val="2"/>
        <scheme val="minor"/>
      </font>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i val="0"/>
        <strike val="0"/>
        <condense val="0"/>
        <extend val="0"/>
        <outline val="0"/>
        <shadow val="0"/>
        <u val="none"/>
        <vertAlign val="baseline"/>
        <sz val="8"/>
        <color theme="1"/>
        <name val="Calibri"/>
        <family val="2"/>
        <scheme val="minor"/>
      </font>
      <numFmt numFmtId="34" formatCode="_-&quot;R$&quot;\ * #,##0.00_-;\-&quot;R$&quot;\ * #,##0.00_-;_-&quot;R$&quot;\ * &quot;-&quot;??_-;_-@_-"/>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val="0"/>
        <i val="0"/>
        <strike val="0"/>
        <condense val="0"/>
        <extend val="0"/>
        <outline val="0"/>
        <shadow val="0"/>
        <u val="none"/>
        <vertAlign val="baseline"/>
        <sz val="8"/>
        <color theme="1"/>
        <name val="Calibri"/>
        <family val="2"/>
        <scheme val="minor"/>
      </font>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i val="0"/>
        <strike val="0"/>
        <condense val="0"/>
        <extend val="0"/>
        <outline val="0"/>
        <shadow val="0"/>
        <u val="none"/>
        <vertAlign val="baseline"/>
        <sz val="8"/>
        <color theme="1"/>
        <name val="Calibri"/>
        <family val="2"/>
        <scheme val="minor"/>
      </font>
      <numFmt numFmtId="164" formatCode="_-[$$-409]* #,##0.00_ ;_-[$$-409]* \-#,##0.00\ ;_-[$$-409]* &quot;-&quot;??_ ;_-@_ "/>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val="0"/>
        <i val="0"/>
        <strike val="0"/>
        <condense val="0"/>
        <extend val="0"/>
        <outline val="0"/>
        <shadow val="0"/>
        <u val="none"/>
        <vertAlign val="baseline"/>
        <sz val="8"/>
        <color theme="1"/>
        <name val="Calibri"/>
        <family val="2"/>
        <scheme val="minor"/>
      </font>
      <numFmt numFmtId="165" formatCode="_-[$R$-416]\ * #,##0.00_-;\-[$R$-416]\ * #,##0.00_-;_-[$R$-416]\ * &quot;-&quot;??_-;_-@_-"/>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i val="0"/>
        <strike val="0"/>
        <condense val="0"/>
        <extend val="0"/>
        <outline val="0"/>
        <shadow val="0"/>
        <u val="none"/>
        <vertAlign val="baseline"/>
        <sz val="8"/>
        <color theme="1"/>
        <name val="Calibri"/>
        <family val="2"/>
        <scheme val="minor"/>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val="0"/>
        <i val="0"/>
        <strike val="0"/>
        <condense val="0"/>
        <extend val="0"/>
        <outline val="0"/>
        <shadow val="0"/>
        <u val="none"/>
        <vertAlign val="baseline"/>
        <sz val="8"/>
        <color theme="1"/>
        <name val="Calibri"/>
        <family val="2"/>
        <scheme val="minor"/>
      </font>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i val="0"/>
        <strike val="0"/>
        <condense val="0"/>
        <extend val="0"/>
        <outline val="0"/>
        <shadow val="0"/>
        <u val="none"/>
        <vertAlign val="baseline"/>
        <sz val="8"/>
        <color theme="1"/>
        <name val="Calibri"/>
        <family val="2"/>
        <scheme val="minor"/>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val="0"/>
        <i val="0"/>
        <strike val="0"/>
        <condense val="0"/>
        <extend val="0"/>
        <outline val="0"/>
        <shadow val="0"/>
        <u val="none"/>
        <vertAlign val="baseline"/>
        <sz val="8"/>
        <color theme="1"/>
        <name val="Calibri"/>
        <family val="2"/>
        <scheme val="minor"/>
      </font>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i val="0"/>
        <strike val="0"/>
        <condense val="0"/>
        <extend val="0"/>
        <outline val="0"/>
        <shadow val="0"/>
        <u val="none"/>
        <vertAlign val="baseline"/>
        <sz val="8"/>
        <color theme="1"/>
        <name val="Calibri"/>
        <family val="2"/>
        <scheme val="minor"/>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val="0"/>
        <i val="0"/>
        <strike val="0"/>
        <condense val="0"/>
        <extend val="0"/>
        <outline val="0"/>
        <shadow val="0"/>
        <u val="none"/>
        <vertAlign val="baseline"/>
        <sz val="8"/>
        <color theme="1"/>
        <name val="Calibri"/>
        <family val="2"/>
        <scheme val="minor"/>
      </font>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i val="0"/>
        <strike val="0"/>
        <condense val="0"/>
        <extend val="0"/>
        <outline val="0"/>
        <shadow val="0"/>
        <u val="none"/>
        <vertAlign val="baseline"/>
        <sz val="8"/>
        <color theme="1"/>
        <name val="Calibri"/>
        <family val="2"/>
        <scheme val="minor"/>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val="0"/>
        <i val="0"/>
        <strike val="0"/>
        <condense val="0"/>
        <extend val="0"/>
        <outline val="0"/>
        <shadow val="0"/>
        <u val="none"/>
        <vertAlign val="baseline"/>
        <sz val="8"/>
        <color theme="1"/>
        <name val="Calibri"/>
        <family val="2"/>
        <scheme val="minor"/>
      </font>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i val="0"/>
        <strike val="0"/>
        <condense val="0"/>
        <extend val="0"/>
        <outline val="0"/>
        <shadow val="0"/>
        <u val="none"/>
        <vertAlign val="baseline"/>
        <sz val="8"/>
        <color theme="1"/>
        <name val="Calibri"/>
        <family val="2"/>
        <scheme val="minor"/>
      </font>
      <numFmt numFmtId="4" formatCode="#,##0.00"/>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val="0"/>
        <i val="0"/>
        <strike val="0"/>
        <condense val="0"/>
        <extend val="0"/>
        <outline val="0"/>
        <shadow val="0"/>
        <u val="none"/>
        <vertAlign val="baseline"/>
        <sz val="8"/>
        <color theme="1"/>
        <name val="Calibri"/>
        <family val="2"/>
        <scheme val="minor"/>
      </font>
      <numFmt numFmtId="2" formatCode="0.00"/>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i val="0"/>
        <strike val="0"/>
        <condense val="0"/>
        <extend val="0"/>
        <outline val="0"/>
        <shadow val="0"/>
        <u val="none"/>
        <vertAlign val="baseline"/>
        <sz val="8"/>
        <color theme="1"/>
        <name val="Calibri"/>
        <family val="2"/>
        <scheme val="minor"/>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val="0"/>
        <i val="0"/>
        <strike val="0"/>
        <condense val="0"/>
        <extend val="0"/>
        <outline val="0"/>
        <shadow val="0"/>
        <u val="none"/>
        <vertAlign val="baseline"/>
        <sz val="8"/>
        <color theme="1"/>
        <name val="Calibri"/>
        <family val="2"/>
        <scheme val="minor"/>
      </font>
      <numFmt numFmtId="2" formatCode="0.00"/>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i val="0"/>
        <strike val="0"/>
        <condense val="0"/>
        <extend val="0"/>
        <outline val="0"/>
        <shadow val="0"/>
        <u val="none"/>
        <vertAlign val="baseline"/>
        <sz val="8"/>
        <color theme="1"/>
        <name val="Calibri"/>
        <family val="2"/>
        <scheme val="minor"/>
      </font>
      <fill>
        <patternFill patternType="solid">
          <fgColor indexed="64"/>
          <bgColor theme="0" tint="-0.14999847407452621"/>
        </patternFill>
      </fill>
      <alignment horizontal="left" vertical="center" textRotation="0" wrapText="0" indent="0" justifyLastLine="0" shrinkToFit="0" readingOrder="0"/>
      <border diagonalUp="0" diagonalDown="0" outline="0">
        <left style="hair">
          <color auto="1"/>
        </left>
        <right style="hair">
          <color auto="1"/>
        </right>
        <top/>
        <bottom/>
      </border>
    </dxf>
    <dxf>
      <font>
        <b val="0"/>
        <i val="0"/>
        <strike val="0"/>
        <condense val="0"/>
        <extend val="0"/>
        <outline val="0"/>
        <shadow val="0"/>
        <u val="none"/>
        <vertAlign val="baseline"/>
        <sz val="8"/>
        <color theme="1"/>
        <name val="Calibri"/>
        <family val="2"/>
        <scheme val="minor"/>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i val="0"/>
        <strike val="0"/>
        <condense val="0"/>
        <extend val="0"/>
        <outline val="0"/>
        <shadow val="0"/>
        <u val="none"/>
        <vertAlign val="baseline"/>
        <sz val="8"/>
        <color theme="1"/>
        <name val="Calibri"/>
        <family val="2"/>
        <scheme val="minor"/>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val="0"/>
        <i val="0"/>
        <strike val="0"/>
        <condense val="0"/>
        <extend val="0"/>
        <outline val="0"/>
        <shadow val="0"/>
        <u val="none"/>
        <vertAlign val="baseline"/>
        <sz val="8"/>
        <color theme="1"/>
        <name val="Calibri"/>
        <family val="2"/>
        <scheme val="minor"/>
      </font>
      <numFmt numFmtId="19" formatCode="dd/mm/yyyy"/>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i val="0"/>
        <strike val="0"/>
        <condense val="0"/>
        <extend val="0"/>
        <outline val="0"/>
        <shadow val="0"/>
        <u val="none"/>
        <vertAlign val="baseline"/>
        <sz val="8"/>
        <color theme="1"/>
        <name val="Calibri"/>
        <family val="2"/>
        <scheme val="minor"/>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val="0"/>
        <i val="0"/>
        <strike val="0"/>
        <condense val="0"/>
        <extend val="0"/>
        <outline val="0"/>
        <shadow val="0"/>
        <u val="none"/>
        <vertAlign val="baseline"/>
        <sz val="8"/>
        <color theme="1"/>
        <name val="Calibri"/>
        <family val="2"/>
        <scheme val="minor"/>
      </font>
      <numFmt numFmtId="19" formatCode="dd/mm/yyyy"/>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i val="0"/>
        <strike val="0"/>
        <condense val="0"/>
        <extend val="0"/>
        <outline val="0"/>
        <shadow val="0"/>
        <u val="none"/>
        <vertAlign val="baseline"/>
        <sz val="8"/>
        <color theme="1"/>
        <name val="Calibri"/>
        <family val="2"/>
        <scheme val="minor"/>
      </font>
      <fill>
        <patternFill patternType="solid">
          <fgColor indexed="64"/>
          <bgColor theme="0" tint="-0.14999847407452621"/>
        </patternFill>
      </fill>
      <alignment horizontal="general" vertical="center" textRotation="0" wrapText="0" indent="0" justifyLastLine="0" shrinkToFit="0" readingOrder="0"/>
      <border diagonalUp="0" diagonalDown="0" outline="0">
        <left style="hair">
          <color auto="1"/>
        </left>
        <right style="hair">
          <color auto="1"/>
        </right>
        <top/>
        <bottom/>
      </border>
    </dxf>
    <dxf>
      <font>
        <b val="0"/>
        <i val="0"/>
        <strike val="0"/>
        <condense val="0"/>
        <extend val="0"/>
        <outline val="0"/>
        <shadow val="0"/>
        <u val="none"/>
        <vertAlign val="baseline"/>
        <sz val="8"/>
        <color theme="1"/>
        <name val="Calibri"/>
        <family val="2"/>
        <scheme val="minor"/>
      </font>
      <alignment horizontal="general"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i val="0"/>
        <strike val="0"/>
        <condense val="0"/>
        <extend val="0"/>
        <outline val="0"/>
        <shadow val="0"/>
        <u val="none"/>
        <vertAlign val="baseline"/>
        <sz val="8"/>
        <color theme="1"/>
        <name val="Calibri"/>
        <family val="2"/>
        <scheme val="minor"/>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val="0"/>
        <i val="0"/>
        <strike val="0"/>
        <condense val="0"/>
        <extend val="0"/>
        <outline val="0"/>
        <shadow val="0"/>
        <u val="none"/>
        <vertAlign val="baseline"/>
        <sz val="8"/>
        <color theme="1"/>
        <name val="Calibri"/>
        <family val="2"/>
        <scheme val="minor"/>
      </font>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i val="0"/>
        <strike val="0"/>
        <condense val="0"/>
        <extend val="0"/>
        <outline val="0"/>
        <shadow val="0"/>
        <u val="none"/>
        <vertAlign val="baseline"/>
        <sz val="8"/>
        <color theme="1"/>
        <name val="Calibri"/>
        <family val="2"/>
        <scheme val="minor"/>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val="0"/>
        <i val="0"/>
        <strike val="0"/>
        <condense val="0"/>
        <extend val="0"/>
        <outline val="0"/>
        <shadow val="0"/>
        <u val="none"/>
        <vertAlign val="baseline"/>
        <sz val="8"/>
        <color theme="1"/>
        <name val="Calibri"/>
        <family val="2"/>
        <scheme val="minor"/>
      </font>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i val="0"/>
        <strike val="0"/>
        <condense val="0"/>
        <extend val="0"/>
        <outline val="0"/>
        <shadow val="0"/>
        <u val="none"/>
        <vertAlign val="baseline"/>
        <sz val="8"/>
        <color theme="1"/>
        <name val="Calibri"/>
        <family val="2"/>
        <scheme val="none"/>
      </font>
      <numFmt numFmtId="34" formatCode="_-&quot;R$&quot;\ * #,##0.00_-;\-&quot;R$&quot;\ * #,##0.00_-;_-&quot;R$&quot;\ * &quot;-&quot;??_-;_-@_-"/>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left" vertical="center" textRotation="0" wrapText="0" indent="0" justifyLastLine="0" shrinkToFit="0" readingOrder="0"/>
      <border diagonalUp="0" diagonalDown="0" outline="0">
        <left style="hair">
          <color auto="1"/>
        </left>
        <right style="hair">
          <color auto="1"/>
        </right>
        <top/>
        <bottom/>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left" vertical="center" textRotation="0" wrapText="0" indent="0" justifyLastLine="0" shrinkToFit="0" readingOrder="0"/>
      <border diagonalUp="0" diagonalDown="0" outline="0">
        <left style="hair">
          <color auto="1"/>
        </left>
        <right style="hair">
          <color auto="1"/>
        </right>
        <top/>
        <bottom/>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strike val="0"/>
        <outline val="0"/>
        <shadow val="0"/>
        <u val="none"/>
        <vertAlign val="baseline"/>
        <sz val="8"/>
        <name val="Calibri"/>
        <family val="2"/>
        <scheme val="minor"/>
      </font>
      <fill>
        <patternFill patternType="none">
          <fgColor indexed="64"/>
          <bgColor indexed="65"/>
        </patternFill>
      </fill>
      <alignment horizontal="general" vertical="center" textRotation="0" wrapText="0" indent="0" justifyLastLine="0" shrinkToFit="0" readingOrder="0"/>
    </dxf>
    <dxf>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8"/>
        <color theme="1"/>
        <name val="Calibri"/>
        <family val="2"/>
        <scheme val="minor"/>
      </font>
      <fill>
        <patternFill patternType="none">
          <fgColor indexed="64"/>
          <bgColor indexed="65"/>
        </patternFill>
      </fill>
      <alignment horizontal="general" vertical="center" textRotation="0" wrapText="1" indent="0" justifyLastLine="0" shrinkToFit="0" readingOrder="0"/>
    </dxf>
    <dxf>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8"/>
        <color theme="1"/>
        <name val="Calibri"/>
        <family val="2"/>
        <scheme val="minor"/>
      </font>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8"/>
        <color theme="1"/>
        <name val="Calibri"/>
        <family val="2"/>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R$&quot;\ * #,##0.00_-;\-&quot;R$&quot;\ * #,##0.00_-;_-&quot;R$&quot;\ * &quot;-&quot;??_-;_-@_-"/>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R$&quot;\ * #,##0.00_-;\-&quot;R$&quot;\ * #,##0.00_-;_-&quot;R$&quot;\ * &quot;-&quot;??_-;_-@_-"/>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theme="1"/>
        <name val="Calibri"/>
        <family val="2"/>
        <scheme val="minor"/>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R$&quot;\ * #,##0.00_-;\-&quot;R$&quot;\ * #,##0.00_-;_-&quot;R$&quot;\ * &quot;-&quot;??_-;_-@_-"/>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8"/>
        <color theme="1"/>
        <name val="Calibri"/>
        <family val="2"/>
        <scheme val="minor"/>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R$&quot;\ * #,##0.00_-;\-&quot;R$&quot;\ * #,##0.00_-;_-&quot;R$&quot;\ * &quot;-&quot;??_-;_-@_-"/>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theme="1"/>
        <name val="Calibri"/>
        <family val="2"/>
        <scheme val="minor"/>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R$&quot;\ * #,##0.00_-;\-&quot;R$&quot;\ * #,##0.00_-;_-&quot;R$&quot;\ * &quot;-&quot;??_-;_-@_-"/>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theme="1"/>
        <name val="Calibri"/>
        <family val="2"/>
        <scheme val="minor"/>
      </font>
      <fill>
        <patternFill patternType="none">
          <fgColor indexed="64"/>
          <bgColor indexed="65"/>
        </patternFill>
      </fill>
      <alignment horizontal="general" vertic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8"/>
        <color theme="1"/>
        <name val="Calibri"/>
        <family val="2"/>
        <scheme val="minor"/>
      </font>
      <numFmt numFmtId="167" formatCode="0.00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R$&quot;\ * #,##0.00_-;\-&quot;R$&quot;\ * #,##0.00_-;_-&quot;R$&quot;\ * &quot;-&quot;??_-;_-@_-"/>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8"/>
        <color theme="1"/>
        <name val="Calibri"/>
        <family val="2"/>
        <scheme val="minor"/>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8"/>
        <color theme="1"/>
        <name val="Calibri"/>
        <family val="2"/>
        <scheme val="minor"/>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8"/>
        <color theme="1"/>
        <name val="Calibri"/>
        <family val="2"/>
        <scheme val="minor"/>
      </font>
      <numFmt numFmtId="19" formatCode="dd/mm/yyyy"/>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8"/>
        <color theme="1"/>
        <name val="Calibri"/>
        <family val="2"/>
        <scheme val="minor"/>
      </font>
      <numFmt numFmtId="19" formatCode="dd/mm/yyyy"/>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8"/>
        <color theme="1"/>
        <name val="Calibri"/>
        <family val="2"/>
        <scheme val="minor"/>
      </font>
      <numFmt numFmtId="19" formatCode="dd/mm/yyyy"/>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8"/>
        <color theme="1"/>
        <name val="Calibri"/>
        <family val="2"/>
        <scheme val="minor"/>
      </font>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8"/>
        <color theme="1"/>
        <name val="Calibri"/>
        <family val="2"/>
        <scheme val="minor"/>
      </font>
      <fill>
        <patternFill patternType="none">
          <fgColor indexed="64"/>
          <bgColor indexed="65"/>
        </patternFill>
      </fill>
      <alignment horizontal="general" vertic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8"/>
        <color theme="1"/>
        <name val="Calibri"/>
        <family val="2"/>
        <scheme val="minor"/>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8"/>
        <name val="Calibri"/>
        <family val="2"/>
        <scheme val="minor"/>
      </font>
      <fill>
        <patternFill patternType="none">
          <fgColor indexed="64"/>
          <bgColor indexed="65"/>
        </patternFill>
      </fill>
      <alignment horizontal="general" vertical="center" textRotation="0" wrapText="0" indent="0" justifyLastLine="0" shrinkToFit="0" readingOrder="0"/>
    </dxf>
    <dxf>
      <font>
        <b/>
        <i val="0"/>
        <strike val="0"/>
        <condense val="0"/>
        <extend val="0"/>
        <outline val="0"/>
        <shadow val="0"/>
        <u val="none"/>
        <vertAlign val="baseline"/>
        <sz val="9"/>
        <color theme="1"/>
        <name val="Calibri"/>
        <family val="2"/>
        <scheme val="minor"/>
      </font>
      <alignment horizontal="center" vertical="center" textRotation="0" wrapText="0" indent="0" justifyLastLine="0" shrinkToFit="0" readingOrder="0"/>
    </dxf>
    <dxf>
      <font>
        <strike val="0"/>
        <outline val="0"/>
        <shadow val="0"/>
        <u val="none"/>
        <vertAlign val="baseline"/>
        <sz val="9"/>
        <name val="Calibri Light"/>
        <family val="2"/>
        <scheme val="major"/>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9"/>
        <name val="Calibri Light"/>
        <family val="2"/>
        <scheme val="major"/>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9"/>
        <name val="Calibri Light"/>
        <family val="2"/>
        <scheme val="major"/>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9"/>
        <name val="Calibri Light"/>
        <family val="2"/>
        <scheme val="major"/>
      </font>
      <numFmt numFmtId="165" formatCode="_-[$R$-416]\ * #,##0.00_-;\-[$R$-416]\ * #,##0.00_-;_-[$R$-416]\ * &quot;-&quot;??_-;_-@_-"/>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9"/>
        <name val="Calibri Light"/>
        <family val="2"/>
        <scheme val="major"/>
      </font>
      <numFmt numFmtId="165" formatCode="_-[$R$-416]\ * #,##0.00_-;\-[$R$-416]\ * #,##0.00_-;_-[$R$-416]\ * &quot;-&quot;??_-;_-@_-"/>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9"/>
        <name val="Calibri Light"/>
        <family val="2"/>
        <scheme val="major"/>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9"/>
        <name val="Calibri Light"/>
        <family val="2"/>
        <scheme val="major"/>
      </font>
      <numFmt numFmtId="165" formatCode="_-[$R$-416]\ * #,##0.00_-;\-[$R$-416]\ * #,##0.00_-;_-[$R$-416]\ * &quot;-&quot;??_-;_-@_-"/>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9"/>
        <name val="Calibri Light"/>
        <family val="2"/>
        <scheme val="major"/>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9"/>
        <name val="Calibri Light"/>
        <family val="2"/>
        <scheme val="major"/>
      </font>
      <numFmt numFmtId="19" formatCode="dd/mm/yyyy"/>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9"/>
        <name val="Calibri Light"/>
        <family val="2"/>
        <scheme val="major"/>
      </font>
      <numFmt numFmtId="19" formatCode="dd/mm/yyyy"/>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9"/>
        <name val="Calibri Light"/>
        <family val="2"/>
        <scheme val="major"/>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9"/>
        <name val="Calibri Light"/>
        <family val="2"/>
        <scheme val="major"/>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9"/>
        <name val="Calibri Light"/>
        <family val="2"/>
        <scheme val="major"/>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9"/>
        <name val="Calibri Light"/>
        <family val="2"/>
        <scheme val="major"/>
      </font>
      <fill>
        <patternFill patternType="none">
          <fgColor indexed="64"/>
          <bgColor indexed="65"/>
        </patternFill>
      </fill>
      <alignment horizontal="general" vertical="center" textRotation="0" wrapText="0" indent="0" justifyLastLine="0" shrinkToFit="0" readingOrder="0"/>
    </dxf>
    <dxf>
      <font>
        <b/>
        <i val="0"/>
        <strike val="0"/>
        <condense val="0"/>
        <extend val="0"/>
        <outline val="0"/>
        <shadow val="0"/>
        <u val="none"/>
        <vertAlign val="baseline"/>
        <sz val="10"/>
        <color theme="1"/>
        <name val="Calibri Light"/>
        <family val="2"/>
        <scheme val="major"/>
      </font>
      <alignment horizontal="center" vertical="center" textRotation="0" wrapText="1" indent="0" justifyLastLine="0" shrinkToFit="0" readingOrder="0"/>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general" vertical="center" textRotation="0" wrapText="0" indent="0" justifyLastLine="0" shrinkToFit="0" readingOrder="0"/>
      <border diagonalUp="0" diagonalDown="0" outline="0">
        <left style="dotted">
          <color rgb="FF000000"/>
        </left>
        <right style="dotted">
          <color rgb="FF000000"/>
        </right>
        <top style="dotted">
          <color rgb="FF000000"/>
        </top>
        <bottom/>
      </border>
    </dxf>
    <dxf>
      <font>
        <b val="0"/>
        <i val="0"/>
        <strike val="0"/>
        <condense val="0"/>
        <extend val="0"/>
        <outline val="0"/>
        <shadow val="0"/>
        <u val="none"/>
        <vertAlign val="baseline"/>
        <sz val="8"/>
        <color theme="1"/>
        <name val="Calibri"/>
        <family val="2"/>
        <scheme val="none"/>
      </font>
      <alignment horizontal="general" vertical="center" textRotation="0" wrapText="0" indent="0" justifyLastLine="0" shrinkToFit="0" readingOrder="0"/>
      <border diagonalUp="0" diagonalDown="0">
        <left style="dotted">
          <color rgb="FF000000"/>
        </left>
        <right style="dotted">
          <color rgb="FF000000"/>
        </right>
        <top style="dotted">
          <color rgb="FF000000"/>
        </top>
        <bottom/>
        <vertical/>
        <horizontal/>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general" vertical="center" textRotation="0" wrapText="0" indent="0" justifyLastLine="0" shrinkToFit="0" readingOrder="0"/>
      <border diagonalUp="0" diagonalDown="0" outline="0">
        <left style="dotted">
          <color rgb="FF000000"/>
        </left>
        <right style="dotted">
          <color rgb="FF000000"/>
        </right>
        <top style="dotted">
          <color rgb="FF000000"/>
        </top>
        <bottom/>
      </border>
    </dxf>
    <dxf>
      <font>
        <b val="0"/>
        <i val="0"/>
        <strike val="0"/>
        <condense val="0"/>
        <extend val="0"/>
        <outline val="0"/>
        <shadow val="0"/>
        <u val="none"/>
        <vertAlign val="baseline"/>
        <sz val="8"/>
        <color theme="1"/>
        <name val="Calibri"/>
        <family val="2"/>
        <scheme val="none"/>
      </font>
      <alignment horizontal="general" vertical="center" textRotation="0" wrapText="0" indent="0" justifyLastLine="0" shrinkToFit="0" readingOrder="0"/>
      <border diagonalUp="0" diagonalDown="0">
        <left style="dotted">
          <color rgb="FF000000"/>
        </left>
        <right style="dotted">
          <color rgb="FF000000"/>
        </right>
        <top style="dotted">
          <color rgb="FF000000"/>
        </top>
        <bottom/>
        <vertical/>
        <horizontal/>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general" vertical="center" textRotation="0" wrapText="0" indent="0" justifyLastLine="0" shrinkToFit="0" readingOrder="0"/>
      <border diagonalUp="0" diagonalDown="0" outline="0">
        <left/>
        <right style="dotted">
          <color rgb="FF000000"/>
        </right>
        <top style="dotted">
          <color rgb="FF000000"/>
        </top>
        <bottom/>
      </border>
    </dxf>
    <dxf>
      <font>
        <b val="0"/>
        <i val="0"/>
        <strike val="0"/>
        <condense val="0"/>
        <extend val="0"/>
        <outline val="0"/>
        <shadow val="0"/>
        <u val="none"/>
        <vertAlign val="baseline"/>
        <sz val="8"/>
        <color theme="1"/>
        <name val="Calibri"/>
        <family val="2"/>
        <scheme val="none"/>
      </font>
      <alignment horizontal="general" vertical="center" textRotation="0" wrapText="0" indent="0" justifyLastLine="0" shrinkToFit="0" readingOrder="0"/>
      <border diagonalUp="0" diagonalDown="0">
        <left/>
        <right style="dotted">
          <color rgb="FF000000"/>
        </right>
        <top style="dotted">
          <color rgb="FF000000"/>
        </top>
        <bottom/>
        <vertical/>
        <horizontal/>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dotted">
          <color rgb="FF000000"/>
        </left>
        <right style="dotted">
          <color rgb="FF000000"/>
        </right>
        <top style="dotted">
          <color rgb="FF000000"/>
        </top>
        <bottom/>
      </border>
    </dxf>
    <dxf>
      <font>
        <b val="0"/>
        <i val="0"/>
        <strike val="0"/>
        <condense val="0"/>
        <extend val="0"/>
        <outline val="0"/>
        <shadow val="0"/>
        <u val="none"/>
        <vertAlign val="baseline"/>
        <sz val="8"/>
        <color theme="1"/>
        <name val="Calibri"/>
        <family val="2"/>
        <scheme val="none"/>
      </font>
      <numFmt numFmtId="166" formatCode="#,##0.000"/>
      <alignment horizontal="center" vertical="center" textRotation="0" wrapText="0" indent="0" justifyLastLine="0" shrinkToFit="0" readingOrder="0"/>
      <border diagonalUp="0" diagonalDown="0">
        <left style="dotted">
          <color rgb="FF000000"/>
        </left>
        <right style="dotted">
          <color rgb="FF000000"/>
        </right>
        <top style="dotted">
          <color rgb="FF000000"/>
        </top>
        <bottom/>
        <vertical/>
        <horizontal/>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dotted">
          <color rgb="FF000000"/>
        </left>
        <right style="dotted">
          <color rgb="FF000000"/>
        </right>
        <top style="dotted">
          <color rgb="FF000000"/>
        </top>
        <bottom/>
      </border>
    </dxf>
    <dxf>
      <font>
        <b val="0"/>
        <i val="0"/>
        <strike val="0"/>
        <condense val="0"/>
        <extend val="0"/>
        <outline val="0"/>
        <shadow val="0"/>
        <u val="none"/>
        <vertAlign val="baseline"/>
        <sz val="8"/>
        <color theme="1"/>
        <name val="Calibri"/>
        <family val="2"/>
        <scheme val="none"/>
      </font>
      <numFmt numFmtId="166" formatCode="#,##0.000"/>
      <alignment horizontal="center" vertical="center" textRotation="0" wrapText="0" indent="0" justifyLastLine="0" shrinkToFit="0" readingOrder="0"/>
      <border diagonalUp="0" diagonalDown="0">
        <left style="dotted">
          <color rgb="FF000000"/>
        </left>
        <right style="dotted">
          <color rgb="FF000000"/>
        </right>
        <top style="dotted">
          <color rgb="FF000000"/>
        </top>
        <bottom/>
        <vertical/>
        <horizontal/>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general" vertical="center" textRotation="0" wrapText="0" indent="0" justifyLastLine="0" shrinkToFit="0" readingOrder="0"/>
      <border diagonalUp="0" diagonalDown="0" outline="0">
        <left style="dotted">
          <color rgb="FF000000"/>
        </left>
        <right style="dotted">
          <color rgb="FF000000"/>
        </right>
        <top style="dotted">
          <color rgb="FF000000"/>
        </top>
        <bottom/>
      </border>
    </dxf>
    <dxf>
      <font>
        <b val="0"/>
        <i val="0"/>
        <strike val="0"/>
        <condense val="0"/>
        <extend val="0"/>
        <outline val="0"/>
        <shadow val="0"/>
        <u val="none"/>
        <vertAlign val="baseline"/>
        <sz val="8"/>
        <color theme="1"/>
        <name val="Calibri"/>
        <family val="2"/>
        <scheme val="none"/>
      </font>
      <alignment horizontal="general" vertical="center" textRotation="0" wrapText="0" indent="0" justifyLastLine="0" shrinkToFit="0" readingOrder="0"/>
      <border diagonalUp="0" diagonalDown="0">
        <left style="dotted">
          <color rgb="FF000000"/>
        </left>
        <right style="dotted">
          <color rgb="FF000000"/>
        </right>
        <top style="dotted">
          <color rgb="FF000000"/>
        </top>
        <bottom/>
        <vertical/>
        <horizontal/>
      </border>
    </dxf>
    <dxf>
      <font>
        <b/>
        <i val="0"/>
        <strike val="0"/>
        <condense val="0"/>
        <extend val="0"/>
        <outline val="0"/>
        <shadow val="0"/>
        <u val="none"/>
        <vertAlign val="baseline"/>
        <sz val="8"/>
        <color theme="1"/>
        <name val="Calibri"/>
        <family val="2"/>
        <scheme val="none"/>
      </font>
      <numFmt numFmtId="185" formatCode="_-&quot;R$&quot;\ * #,##0.00_-;\-&quot;R$&quot;\ * #,##0.00_-;_-&quot;R$&quot;\ * &quot;-&quot;??_-;_-@"/>
      <fill>
        <patternFill patternType="solid">
          <fgColor indexed="64"/>
          <bgColor theme="0" tint="-0.14999847407452621"/>
        </patternFill>
      </fill>
      <alignment horizontal="general" vertical="center" textRotation="0" wrapText="0" indent="0" justifyLastLine="0" shrinkToFit="0" readingOrder="0"/>
      <border diagonalUp="0" diagonalDown="0" outline="0">
        <left style="dotted">
          <color rgb="FF000000"/>
        </left>
        <right style="dotted">
          <color rgb="FF000000"/>
        </right>
        <top style="dotted">
          <color rgb="FF000000"/>
        </top>
        <bottom/>
      </border>
    </dxf>
    <dxf>
      <font>
        <b val="0"/>
        <i val="0"/>
        <strike val="0"/>
        <condense val="0"/>
        <extend val="0"/>
        <outline val="0"/>
        <shadow val="0"/>
        <u val="none"/>
        <vertAlign val="baseline"/>
        <sz val="8"/>
        <color theme="1"/>
        <name val="Calibri"/>
        <family val="2"/>
        <scheme val="none"/>
      </font>
      <numFmt numFmtId="185" formatCode="_-&quot;R$&quot;\ * #,##0.00_-;\-&quot;R$&quot;\ * #,##0.00_-;_-&quot;R$&quot;\ * &quot;-&quot;??_-;_-@"/>
      <alignment horizontal="general" vertical="center" textRotation="0" wrapText="0" indent="0" justifyLastLine="0" shrinkToFit="0" readingOrder="0"/>
      <border diagonalUp="0" diagonalDown="0">
        <left style="dotted">
          <color rgb="FF000000"/>
        </left>
        <right style="dotted">
          <color rgb="FF000000"/>
        </right>
        <top style="dotted">
          <color rgb="FF000000"/>
        </top>
        <bottom/>
        <vertical/>
        <horizontal/>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dotted">
          <color rgb="FF000000"/>
        </left>
        <right style="dotted">
          <color rgb="FF000000"/>
        </right>
        <top style="dotted">
          <color rgb="FF000000"/>
        </top>
        <bottom/>
      </border>
    </dxf>
    <dxf>
      <font>
        <b val="0"/>
        <i val="0"/>
        <strike val="0"/>
        <condense val="0"/>
        <extend val="0"/>
        <outline val="0"/>
        <shadow val="0"/>
        <u val="none"/>
        <vertAlign val="baseline"/>
        <sz val="8"/>
        <color theme="1"/>
        <name val="Calibri"/>
        <family val="2"/>
        <scheme val="none"/>
      </font>
      <alignment horizontal="center" vertical="center" textRotation="0" wrapText="0" indent="0" justifyLastLine="0" shrinkToFit="0" readingOrder="0"/>
      <border diagonalUp="0" diagonalDown="0">
        <left style="dotted">
          <color rgb="FF000000"/>
        </left>
        <right style="dotted">
          <color rgb="FF000000"/>
        </right>
        <top style="dotted">
          <color rgb="FF000000"/>
        </top>
        <bottom/>
        <vertical/>
        <horizontal/>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general" vertical="center" textRotation="0" wrapText="0" indent="0" justifyLastLine="0" shrinkToFit="0" readingOrder="0"/>
      <border diagonalUp="0" diagonalDown="0" outline="0">
        <left style="dotted">
          <color rgb="FF000000"/>
        </left>
        <right style="dotted">
          <color rgb="FF000000"/>
        </right>
        <top style="dotted">
          <color rgb="FF000000"/>
        </top>
        <bottom/>
      </border>
    </dxf>
    <dxf>
      <font>
        <b val="0"/>
        <i val="0"/>
        <strike val="0"/>
        <condense val="0"/>
        <extend val="0"/>
        <outline val="0"/>
        <shadow val="0"/>
        <u val="none"/>
        <vertAlign val="baseline"/>
        <sz val="8"/>
        <color theme="1"/>
        <name val="Calibri"/>
        <family val="2"/>
        <scheme val="none"/>
      </font>
      <numFmt numFmtId="164" formatCode="_-[$$-409]* #,##0.00_ ;_-[$$-409]* \-#,##0.00\ ;_-[$$-409]* &quot;-&quot;??_ ;_-@_ "/>
      <alignment horizontal="general" vertical="center" textRotation="0" wrapText="0" indent="0" justifyLastLine="0" shrinkToFit="0" readingOrder="0"/>
      <border diagonalUp="0" diagonalDown="0">
        <left style="dotted">
          <color rgb="FF000000"/>
        </left>
        <right style="dotted">
          <color rgb="FF000000"/>
        </right>
        <top style="dotted">
          <color rgb="FF000000"/>
        </top>
        <bottom/>
        <vertical/>
        <horizontal/>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general" vertical="center" textRotation="0" wrapText="0" indent="0" justifyLastLine="0" shrinkToFit="0" readingOrder="0"/>
      <border diagonalUp="0" diagonalDown="0" outline="0">
        <left style="dotted">
          <color rgb="FF000000"/>
        </left>
        <right style="dotted">
          <color rgb="FF000000"/>
        </right>
        <top style="dotted">
          <color rgb="FF000000"/>
        </top>
        <bottom/>
      </border>
    </dxf>
    <dxf>
      <font>
        <b val="0"/>
        <i val="0"/>
        <strike val="0"/>
        <condense val="0"/>
        <extend val="0"/>
        <outline val="0"/>
        <shadow val="0"/>
        <u val="none"/>
        <vertAlign val="baseline"/>
        <sz val="8"/>
        <color theme="1"/>
        <name val="Calibri"/>
        <family val="2"/>
        <scheme val="none"/>
      </font>
      <numFmt numFmtId="4" formatCode="#,##0.00"/>
      <alignment horizontal="general" vertical="center" textRotation="0" wrapText="0" indent="0" justifyLastLine="0" shrinkToFit="0" readingOrder="0"/>
      <border diagonalUp="0" diagonalDown="0">
        <left style="dotted">
          <color rgb="FF000000"/>
        </left>
        <right style="dotted">
          <color rgb="FF000000"/>
        </right>
        <top style="dotted">
          <color rgb="FF000000"/>
        </top>
        <bottom/>
        <vertical/>
        <horizontal/>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general" vertical="center" textRotation="0" wrapText="0" indent="0" justifyLastLine="0" shrinkToFit="0" readingOrder="0"/>
      <border diagonalUp="0" diagonalDown="0" outline="0">
        <left style="dotted">
          <color rgb="FF000000"/>
        </left>
        <right style="dotted">
          <color rgb="FF000000"/>
        </right>
        <top style="dotted">
          <color rgb="FF000000"/>
        </top>
        <bottom/>
      </border>
    </dxf>
    <dxf>
      <font>
        <b val="0"/>
        <i val="0"/>
        <strike val="0"/>
        <condense val="0"/>
        <extend val="0"/>
        <outline val="0"/>
        <shadow val="0"/>
        <u val="none"/>
        <vertAlign val="baseline"/>
        <sz val="8"/>
        <color theme="1"/>
        <name val="Calibri"/>
        <family val="2"/>
        <scheme val="none"/>
      </font>
      <numFmt numFmtId="164" formatCode="_-[$$-409]* #,##0.00_ ;_-[$$-409]* \-#,##0.00\ ;_-[$$-409]* &quot;-&quot;??_ ;_-@_ "/>
      <alignment horizontal="general" vertical="center" textRotation="0" wrapText="0" indent="0" justifyLastLine="0" shrinkToFit="0" readingOrder="0"/>
      <border diagonalUp="0" diagonalDown="0">
        <left style="dotted">
          <color rgb="FF000000"/>
        </left>
        <right style="dotted">
          <color rgb="FF000000"/>
        </right>
        <top style="dotted">
          <color rgb="FF000000"/>
        </top>
        <bottom/>
        <vertical/>
        <horizontal/>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dotted">
          <color rgb="FF000000"/>
        </left>
        <right style="dotted">
          <color rgb="FF000000"/>
        </right>
        <top style="dotted">
          <color rgb="FF000000"/>
        </top>
        <bottom/>
      </border>
    </dxf>
    <dxf>
      <font>
        <b val="0"/>
        <i val="0"/>
        <strike val="0"/>
        <condense val="0"/>
        <extend val="0"/>
        <outline val="0"/>
        <shadow val="0"/>
        <u val="none"/>
        <vertAlign val="baseline"/>
        <sz val="8"/>
        <color theme="1"/>
        <name val="Calibri"/>
        <family val="2"/>
        <scheme val="none"/>
      </font>
      <alignment horizontal="center" vertical="center" textRotation="0" wrapText="0" indent="0" justifyLastLine="0" shrinkToFit="0" readingOrder="0"/>
      <border diagonalUp="0" diagonalDown="0">
        <left style="dotted">
          <color rgb="FF000000"/>
        </left>
        <right style="dotted">
          <color rgb="FF000000"/>
        </right>
        <top style="dotted">
          <color rgb="FF000000"/>
        </top>
        <bottom/>
        <vertical/>
        <horizontal/>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dotted">
          <color rgb="FF000000"/>
        </left>
        <right style="dotted">
          <color rgb="FF000000"/>
        </right>
        <top style="dotted">
          <color rgb="FF000000"/>
        </top>
        <bottom/>
      </border>
    </dxf>
    <dxf>
      <font>
        <b val="0"/>
        <i val="0"/>
        <strike val="0"/>
        <condense val="0"/>
        <extend val="0"/>
        <outline val="0"/>
        <shadow val="0"/>
        <u val="none"/>
        <vertAlign val="baseline"/>
        <sz val="8"/>
        <color theme="1"/>
        <name val="Calibri"/>
        <family val="2"/>
        <scheme val="none"/>
      </font>
      <alignment horizontal="center" vertical="center" textRotation="0" wrapText="0" indent="0" justifyLastLine="0" shrinkToFit="0" readingOrder="0"/>
      <border diagonalUp="0" diagonalDown="0">
        <left style="dotted">
          <color rgb="FF000000"/>
        </left>
        <right style="dotted">
          <color rgb="FF000000"/>
        </right>
        <top style="dotted">
          <color rgb="FF000000"/>
        </top>
        <bottom/>
        <vertical/>
        <horizontal/>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dotted">
          <color rgb="FF000000"/>
        </left>
        <right style="dotted">
          <color rgb="FF000000"/>
        </right>
        <top style="dotted">
          <color rgb="FF000000"/>
        </top>
        <bottom/>
      </border>
    </dxf>
    <dxf>
      <font>
        <b val="0"/>
        <i val="0"/>
        <strike val="0"/>
        <condense val="0"/>
        <extend val="0"/>
        <outline val="0"/>
        <shadow val="0"/>
        <u val="none"/>
        <vertAlign val="baseline"/>
        <sz val="8"/>
        <color theme="1"/>
        <name val="Calibri"/>
        <family val="2"/>
        <scheme val="none"/>
      </font>
      <numFmt numFmtId="166" formatCode="#,##0.000"/>
      <alignment horizontal="center" vertical="center" textRotation="0" wrapText="0" indent="0" justifyLastLine="0" shrinkToFit="0" readingOrder="0"/>
      <border diagonalUp="0" diagonalDown="0">
        <left style="dotted">
          <color rgb="FF000000"/>
        </left>
        <right style="dotted">
          <color rgb="FF000000"/>
        </right>
        <top style="dotted">
          <color rgb="FF000000"/>
        </top>
        <bottom/>
        <vertical/>
        <horizontal/>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dotted">
          <color rgb="FF000000"/>
        </left>
        <right style="dotted">
          <color rgb="FF000000"/>
        </right>
        <top style="dotted">
          <color rgb="FF000000"/>
        </top>
        <bottom/>
      </border>
    </dxf>
    <dxf>
      <font>
        <b val="0"/>
        <i val="0"/>
        <strike val="0"/>
        <condense val="0"/>
        <extend val="0"/>
        <outline val="0"/>
        <shadow val="0"/>
        <u val="none"/>
        <vertAlign val="baseline"/>
        <sz val="8"/>
        <color theme="1"/>
        <name val="Calibri"/>
        <family val="2"/>
        <scheme val="none"/>
      </font>
      <numFmt numFmtId="166" formatCode="#,##0.000"/>
      <alignment horizontal="center" vertical="center" textRotation="0" wrapText="0" indent="0" justifyLastLine="0" shrinkToFit="0" readingOrder="0"/>
      <border diagonalUp="0" diagonalDown="0">
        <left style="dotted">
          <color rgb="FF000000"/>
        </left>
        <right style="dotted">
          <color rgb="FF000000"/>
        </right>
        <top style="dotted">
          <color rgb="FF000000"/>
        </top>
        <bottom/>
        <vertical/>
        <horizontal/>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general" vertical="center" textRotation="0" wrapText="0" indent="0" justifyLastLine="0" shrinkToFit="0" readingOrder="0"/>
      <border diagonalUp="0" diagonalDown="0" outline="0">
        <left style="dotted">
          <color rgb="FF000000"/>
        </left>
        <right style="dotted">
          <color rgb="FF000000"/>
        </right>
        <top style="dotted">
          <color rgb="FF000000"/>
        </top>
        <bottom/>
      </border>
    </dxf>
    <dxf>
      <font>
        <b val="0"/>
        <i val="0"/>
        <strike val="0"/>
        <condense val="0"/>
        <extend val="0"/>
        <outline val="0"/>
        <shadow val="0"/>
        <u val="none"/>
        <vertAlign val="baseline"/>
        <sz val="8"/>
        <color theme="1"/>
        <name val="Calibri"/>
        <family val="2"/>
        <scheme val="none"/>
      </font>
      <alignment horizontal="general" vertical="center" textRotation="0" wrapText="0" indent="0" justifyLastLine="0" shrinkToFit="0" readingOrder="0"/>
      <border diagonalUp="0" diagonalDown="0">
        <left style="dotted">
          <color rgb="FF000000"/>
        </left>
        <right style="dotted">
          <color rgb="FF000000"/>
        </right>
        <top style="dotted">
          <color rgb="FF000000"/>
        </top>
        <bottom/>
        <vertical/>
        <horizontal/>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dotted">
          <color rgb="FF000000"/>
        </left>
        <right style="dotted">
          <color rgb="FF000000"/>
        </right>
        <top style="dotted">
          <color rgb="FF000000"/>
        </top>
        <bottom/>
      </border>
    </dxf>
    <dxf>
      <font>
        <b val="0"/>
        <i val="0"/>
        <strike val="0"/>
        <condense val="0"/>
        <extend val="0"/>
        <outline val="0"/>
        <shadow val="0"/>
        <u val="none"/>
        <vertAlign val="baseline"/>
        <sz val="8"/>
        <color theme="1"/>
        <name val="Calibri"/>
        <family val="2"/>
        <scheme val="none"/>
      </font>
      <numFmt numFmtId="19" formatCode="dd/mm/yyyy"/>
      <alignment horizontal="center" vertical="center" textRotation="0" wrapText="0" indent="0" justifyLastLine="0" shrinkToFit="0" readingOrder="0"/>
      <border diagonalUp="0" diagonalDown="0">
        <left style="dotted">
          <color rgb="FF000000"/>
        </left>
        <right style="dotted">
          <color rgb="FF000000"/>
        </right>
        <top style="dotted">
          <color rgb="FF000000"/>
        </top>
        <bottom/>
        <vertical/>
        <horizontal/>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dotted">
          <color rgb="FF000000"/>
        </left>
        <right style="dotted">
          <color rgb="FF000000"/>
        </right>
        <top style="dotted">
          <color rgb="FF000000"/>
        </top>
        <bottom/>
      </border>
    </dxf>
    <dxf>
      <font>
        <b val="0"/>
        <i val="0"/>
        <strike val="0"/>
        <condense val="0"/>
        <extend val="0"/>
        <outline val="0"/>
        <shadow val="0"/>
        <u val="none"/>
        <vertAlign val="baseline"/>
        <sz val="8"/>
        <color theme="1"/>
        <name val="Calibri"/>
        <family val="2"/>
        <scheme val="none"/>
      </font>
      <alignment horizontal="center" vertical="center" textRotation="0" wrapText="0" indent="0" justifyLastLine="0" shrinkToFit="0" readingOrder="0"/>
      <border diagonalUp="0" diagonalDown="0">
        <left style="dotted">
          <color rgb="FF000000"/>
        </left>
        <right style="dotted">
          <color rgb="FF000000"/>
        </right>
        <top style="dotted">
          <color rgb="FF000000"/>
        </top>
        <bottom/>
        <vertical/>
        <horizontal/>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dotted">
          <color rgb="FF000000"/>
        </left>
        <right style="dotted">
          <color rgb="FF000000"/>
        </right>
        <top style="dotted">
          <color rgb="FF000000"/>
        </top>
        <bottom/>
      </border>
    </dxf>
    <dxf>
      <font>
        <b val="0"/>
        <i val="0"/>
        <strike val="0"/>
        <condense val="0"/>
        <extend val="0"/>
        <outline val="0"/>
        <shadow val="0"/>
        <u val="none"/>
        <vertAlign val="baseline"/>
        <sz val="8"/>
        <color theme="1"/>
        <name val="Calibri"/>
        <family val="2"/>
        <scheme val="none"/>
      </font>
      <numFmt numFmtId="19" formatCode="dd/mm/yyyy"/>
      <alignment horizontal="center" vertical="center" textRotation="0" wrapText="0" indent="0" justifyLastLine="0" shrinkToFit="0" readingOrder="0"/>
      <border diagonalUp="0" diagonalDown="0">
        <left style="dotted">
          <color rgb="FF000000"/>
        </left>
        <right style="dotted">
          <color rgb="FF000000"/>
        </right>
        <top style="dotted">
          <color rgb="FF000000"/>
        </top>
        <bottom/>
        <vertical/>
        <horizontal/>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general" vertical="center" textRotation="0" wrapText="0" indent="0" justifyLastLine="0" shrinkToFit="0" readingOrder="0"/>
      <border diagonalUp="0" diagonalDown="0" outline="0">
        <left style="dotted">
          <color rgb="FF000000"/>
        </left>
        <right style="dotted">
          <color rgb="FF000000"/>
        </right>
        <top style="dotted">
          <color rgb="FF000000"/>
        </top>
        <bottom/>
      </border>
    </dxf>
    <dxf>
      <font>
        <b val="0"/>
        <i val="0"/>
        <strike val="0"/>
        <condense val="0"/>
        <extend val="0"/>
        <outline val="0"/>
        <shadow val="0"/>
        <u val="none"/>
        <vertAlign val="baseline"/>
        <sz val="8"/>
        <color theme="1"/>
        <name val="Calibri"/>
        <family val="2"/>
        <scheme val="none"/>
      </font>
      <alignment horizontal="general" vertical="center" textRotation="0" wrapText="0" indent="0" justifyLastLine="0" shrinkToFit="0" readingOrder="0"/>
      <border diagonalUp="0" diagonalDown="0">
        <left style="dotted">
          <color rgb="FF000000"/>
        </left>
        <right style="dotted">
          <color rgb="FF000000"/>
        </right>
        <top style="dotted">
          <color rgb="FF000000"/>
        </top>
        <bottom/>
        <vertical/>
        <horizontal/>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general" vertical="center" textRotation="0" wrapText="0" indent="0" justifyLastLine="0" shrinkToFit="0" readingOrder="0"/>
      <border diagonalUp="0" diagonalDown="0" outline="0">
        <left style="dotted">
          <color rgb="FF000000"/>
        </left>
        <right style="dotted">
          <color rgb="FF000000"/>
        </right>
        <top style="dotted">
          <color rgb="FF000000"/>
        </top>
        <bottom/>
      </border>
    </dxf>
    <dxf>
      <font>
        <b val="0"/>
        <i val="0"/>
        <strike val="0"/>
        <condense val="0"/>
        <extend val="0"/>
        <outline val="0"/>
        <shadow val="0"/>
        <u val="none"/>
        <vertAlign val="baseline"/>
        <sz val="8"/>
        <color theme="1"/>
        <name val="Calibri"/>
        <family val="2"/>
        <scheme val="none"/>
      </font>
      <alignment horizontal="general" vertical="center" textRotation="0" wrapText="0" indent="0" justifyLastLine="0" shrinkToFit="0" readingOrder="0"/>
      <border diagonalUp="0" diagonalDown="0">
        <left style="dotted">
          <color rgb="FF000000"/>
        </left>
        <right style="dotted">
          <color rgb="FF000000"/>
        </right>
        <top style="dotted">
          <color rgb="FF000000"/>
        </top>
        <bottom/>
        <vertical/>
        <horizontal/>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general" vertical="center" textRotation="0" wrapText="0" indent="0" justifyLastLine="0" shrinkToFit="0" readingOrder="0"/>
      <border diagonalUp="0" diagonalDown="0" outline="0">
        <left style="dotted">
          <color rgb="FF000000"/>
        </left>
        <right style="dotted">
          <color rgb="FF000000"/>
        </right>
        <top style="dotted">
          <color rgb="FF000000"/>
        </top>
        <bottom/>
      </border>
    </dxf>
    <dxf>
      <font>
        <b val="0"/>
        <i val="0"/>
        <strike val="0"/>
        <condense val="0"/>
        <extend val="0"/>
        <outline val="0"/>
        <shadow val="0"/>
        <u val="none"/>
        <vertAlign val="baseline"/>
        <sz val="8"/>
        <color theme="1"/>
        <name val="Calibri"/>
        <family val="2"/>
        <scheme val="none"/>
      </font>
      <alignment horizontal="general" vertical="center" textRotation="0" wrapText="0" indent="0" justifyLastLine="0" shrinkToFit="0" readingOrder="0"/>
      <border diagonalUp="0" diagonalDown="0">
        <left style="dotted">
          <color rgb="FF000000"/>
        </left>
        <right style="dotted">
          <color rgb="FF000000"/>
        </right>
        <top style="dotted">
          <color rgb="FF000000"/>
        </top>
        <bottom/>
        <vertical/>
        <horizontal/>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general" vertical="center" textRotation="0" wrapText="0" indent="0" justifyLastLine="0" shrinkToFit="0" readingOrder="0"/>
      <border diagonalUp="0" diagonalDown="0" outline="0">
        <left style="dotted">
          <color rgb="FF000000"/>
        </left>
        <right style="dotted">
          <color rgb="FF000000"/>
        </right>
        <top style="dotted">
          <color rgb="FF000000"/>
        </top>
        <bottom/>
      </border>
    </dxf>
    <dxf>
      <font>
        <b val="0"/>
        <i val="0"/>
        <strike val="0"/>
        <condense val="0"/>
        <extend val="0"/>
        <outline val="0"/>
        <shadow val="0"/>
        <u val="none"/>
        <vertAlign val="baseline"/>
        <sz val="8"/>
        <color theme="1"/>
        <name val="Calibri"/>
        <family val="2"/>
        <scheme val="none"/>
      </font>
      <alignment horizontal="general" vertical="center" textRotation="0" wrapText="0" indent="0" justifyLastLine="0" shrinkToFit="0" readingOrder="0"/>
      <border diagonalUp="0" diagonalDown="0">
        <left style="dotted">
          <color rgb="FF000000"/>
        </left>
        <right style="dotted">
          <color rgb="FF000000"/>
        </right>
        <top style="dotted">
          <color rgb="FF000000"/>
        </top>
        <bottom/>
        <vertical/>
        <horizontal/>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dotted">
          <color rgb="FF000000"/>
        </left>
        <right style="dotted">
          <color rgb="FF000000"/>
        </right>
        <top style="dotted">
          <color rgb="FF000000"/>
        </top>
        <bottom/>
      </border>
    </dxf>
    <dxf>
      <font>
        <b val="0"/>
        <i val="0"/>
        <strike val="0"/>
        <condense val="0"/>
        <extend val="0"/>
        <outline val="0"/>
        <shadow val="0"/>
        <u val="none"/>
        <vertAlign val="baseline"/>
        <sz val="8"/>
        <color theme="1"/>
        <name val="Calibri"/>
        <family val="2"/>
        <scheme val="none"/>
      </font>
      <alignment horizontal="center" vertical="center" textRotation="0" wrapText="0" indent="0" justifyLastLine="0" shrinkToFit="0" readingOrder="0"/>
      <border diagonalUp="0" diagonalDown="0">
        <left style="dotted">
          <color rgb="FF000000"/>
        </left>
        <right style="dotted">
          <color rgb="FF000000"/>
        </right>
        <top style="dotted">
          <color rgb="FF000000"/>
        </top>
        <bottom/>
        <vertical/>
        <horizontal/>
      </border>
    </dxf>
    <dxf>
      <border outline="0">
        <top style="dotted">
          <color rgb="FF000000"/>
        </top>
      </border>
    </dxf>
    <dxf>
      <font>
        <b/>
      </font>
      <fill>
        <patternFill patternType="solid">
          <fgColor indexed="64"/>
          <bgColor theme="0" tint="-0.14999847407452621"/>
        </patternFill>
      </fill>
    </dxf>
    <dxf>
      <border outline="0">
        <top style="thin">
          <color indexed="64"/>
        </top>
        <bottom style="dotted">
          <color rgb="FF000000"/>
        </bottom>
      </border>
    </dxf>
    <dxf>
      <border outline="0">
        <bottom style="thin">
          <color indexed="64"/>
        </bottom>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general" vertical="center" textRotation="0" wrapText="0" indent="0" justifyLastLine="0" shrinkToFit="0" readingOrder="0"/>
    </dxf>
    <dxf>
      <font>
        <b val="0"/>
        <i val="0"/>
        <strike val="0"/>
        <condense val="0"/>
        <extend val="0"/>
        <outline val="0"/>
        <shadow val="0"/>
        <u val="none"/>
        <vertAlign val="baseline"/>
        <sz val="8"/>
        <color theme="1"/>
        <name val="Calibri"/>
        <family val="2"/>
        <scheme val="none"/>
      </font>
      <alignment horizontal="general" vertical="center" textRotation="0" wrapText="0" indent="0" justifyLastLine="0" shrinkToFit="0" readingOrder="0"/>
      <border diagonalUp="0" diagonalDown="0">
        <left style="dotted">
          <color auto="1"/>
        </left>
        <right style="dotted">
          <color auto="1"/>
        </right>
        <top style="dotted">
          <color auto="1"/>
        </top>
        <bottom style="dotted">
          <color auto="1"/>
        </bottom>
        <vertical style="dotted">
          <color auto="1"/>
        </vertical>
        <horizontal style="dotted">
          <color auto="1"/>
        </horizontal>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general" vertical="center" textRotation="0" wrapText="0" indent="0" justifyLastLine="0" shrinkToFit="0" readingOrder="0"/>
    </dxf>
    <dxf>
      <font>
        <b val="0"/>
        <i val="0"/>
        <strike val="0"/>
        <condense val="0"/>
        <extend val="0"/>
        <outline val="0"/>
        <shadow val="0"/>
        <u val="none"/>
        <vertAlign val="baseline"/>
        <sz val="8"/>
        <color theme="1"/>
        <name val="Calibri"/>
        <family val="2"/>
        <scheme val="none"/>
      </font>
      <alignment horizontal="general" vertical="center" textRotation="0" wrapText="0" indent="0" justifyLastLine="0" shrinkToFit="0" readingOrder="0"/>
      <border diagonalUp="0" diagonalDown="0">
        <left style="dotted">
          <color auto="1"/>
        </left>
        <right style="dotted">
          <color auto="1"/>
        </right>
        <top style="dotted">
          <color auto="1"/>
        </top>
        <bottom style="dotted">
          <color auto="1"/>
        </bottom>
        <vertical style="dotted">
          <color auto="1"/>
        </vertical>
        <horizontal style="dotted">
          <color auto="1"/>
        </horizontal>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general" vertical="center" textRotation="0" wrapText="0" indent="0" justifyLastLine="0" shrinkToFit="0" readingOrder="0"/>
    </dxf>
    <dxf>
      <font>
        <b val="0"/>
        <i val="0"/>
        <strike val="0"/>
        <condense val="0"/>
        <extend val="0"/>
        <outline val="0"/>
        <shadow val="0"/>
        <u val="none"/>
        <vertAlign val="baseline"/>
        <sz val="8"/>
        <color theme="1"/>
        <name val="Calibri"/>
        <family val="2"/>
        <scheme val="none"/>
      </font>
      <alignment horizontal="general" vertical="center" textRotation="0" wrapText="0" indent="0" justifyLastLine="0" shrinkToFit="0" readingOrder="0"/>
      <border diagonalUp="0" diagonalDown="0">
        <left style="dotted">
          <color auto="1"/>
        </left>
        <right style="dotted">
          <color auto="1"/>
        </right>
        <top style="dotted">
          <color auto="1"/>
        </top>
        <bottom style="dotted">
          <color auto="1"/>
        </bottom>
        <vertical style="dotted">
          <color auto="1"/>
        </vertical>
        <horizontal style="dotted">
          <color auto="1"/>
        </horizontal>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general" vertical="center" textRotation="0" wrapText="0" indent="0" justifyLastLine="0" shrinkToFit="0" readingOrder="0"/>
    </dxf>
    <dxf>
      <font>
        <b val="0"/>
        <i val="0"/>
        <strike val="0"/>
        <condense val="0"/>
        <extend val="0"/>
        <outline val="0"/>
        <shadow val="0"/>
        <u val="none"/>
        <vertAlign val="baseline"/>
        <sz val="8"/>
        <color theme="1"/>
        <name val="Calibri"/>
        <family val="2"/>
        <scheme val="none"/>
      </font>
      <alignment horizontal="general" vertical="center" textRotation="0" wrapText="0" indent="0" justifyLastLine="0" shrinkToFit="0" readingOrder="0"/>
      <border diagonalUp="0" diagonalDown="0">
        <left style="dotted">
          <color auto="1"/>
        </left>
        <right style="dotted">
          <color auto="1"/>
        </right>
        <top style="dotted">
          <color auto="1"/>
        </top>
        <bottom style="dotted">
          <color auto="1"/>
        </bottom>
        <vertical style="dotted">
          <color auto="1"/>
        </vertical>
        <horizontal style="dotted">
          <color auto="1"/>
        </horizontal>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general" vertical="center" textRotation="0" wrapText="0" indent="0" justifyLastLine="0" shrinkToFit="0" readingOrder="0"/>
    </dxf>
    <dxf>
      <font>
        <b val="0"/>
        <i val="0"/>
        <strike val="0"/>
        <condense val="0"/>
        <extend val="0"/>
        <outline val="0"/>
        <shadow val="0"/>
        <u val="none"/>
        <vertAlign val="baseline"/>
        <sz val="8"/>
        <color theme="1"/>
        <name val="Calibri"/>
        <family val="2"/>
        <scheme val="none"/>
      </font>
      <alignment horizontal="general" vertical="center" textRotation="0" wrapText="0" indent="0" justifyLastLine="0" shrinkToFit="0" readingOrder="0"/>
      <border diagonalUp="0" diagonalDown="0">
        <left style="dotted">
          <color auto="1"/>
        </left>
        <right style="dotted">
          <color auto="1"/>
        </right>
        <top style="dotted">
          <color auto="1"/>
        </top>
        <bottom style="dotted">
          <color auto="1"/>
        </bottom>
        <vertical style="dotted">
          <color auto="1"/>
        </vertical>
        <horizontal style="dotted">
          <color auto="1"/>
        </horizontal>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general" vertical="center" textRotation="0" wrapText="0" indent="0" justifyLastLine="0" shrinkToFit="0" readingOrder="0"/>
    </dxf>
    <dxf>
      <font>
        <b val="0"/>
        <i val="0"/>
        <strike val="0"/>
        <condense val="0"/>
        <extend val="0"/>
        <outline val="0"/>
        <shadow val="0"/>
        <u val="none"/>
        <vertAlign val="baseline"/>
        <sz val="8"/>
        <color theme="1"/>
        <name val="Calibri"/>
        <family val="2"/>
        <scheme val="none"/>
      </font>
      <numFmt numFmtId="27" formatCode="dd/mm/yyyy\ hh:mm"/>
      <alignment horizontal="general" vertical="center" textRotation="0" wrapText="0" indent="0" justifyLastLine="0" shrinkToFit="0" readingOrder="0"/>
      <border diagonalUp="0" diagonalDown="0">
        <left style="dotted">
          <color auto="1"/>
        </left>
        <right style="dotted">
          <color auto="1"/>
        </right>
        <top style="dotted">
          <color auto="1"/>
        </top>
        <bottom style="dotted">
          <color auto="1"/>
        </bottom>
        <vertical style="dotted">
          <color auto="1"/>
        </vertical>
        <horizontal style="dotted">
          <color auto="1"/>
        </horizontal>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general" vertical="center" textRotation="0" wrapText="0" indent="0" justifyLastLine="0" shrinkToFit="0" readingOrder="0"/>
    </dxf>
    <dxf>
      <font>
        <b val="0"/>
        <i val="0"/>
        <strike val="0"/>
        <condense val="0"/>
        <extend val="0"/>
        <outline val="0"/>
        <shadow val="0"/>
        <u val="none"/>
        <vertAlign val="baseline"/>
        <sz val="8"/>
        <color theme="1"/>
        <name val="Calibri"/>
        <family val="2"/>
        <scheme val="none"/>
      </font>
      <alignment horizontal="general" vertical="center" textRotation="0" wrapText="0" indent="0" justifyLastLine="0" shrinkToFit="0" readingOrder="0"/>
      <border diagonalUp="0" diagonalDown="0">
        <left style="dotted">
          <color auto="1"/>
        </left>
        <right style="dotted">
          <color auto="1"/>
        </right>
        <top style="dotted">
          <color auto="1"/>
        </top>
        <bottom style="dotted">
          <color auto="1"/>
        </bottom>
        <vertical style="dotted">
          <color auto="1"/>
        </vertical>
        <horizontal style="dotted">
          <color auto="1"/>
        </horizontal>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general" vertical="center" textRotation="0" wrapText="0" indent="0" justifyLastLine="0" shrinkToFit="0" readingOrder="0"/>
    </dxf>
    <dxf>
      <font>
        <b val="0"/>
        <i val="0"/>
        <strike val="0"/>
        <condense val="0"/>
        <extend val="0"/>
        <outline val="0"/>
        <shadow val="0"/>
        <u val="none"/>
        <vertAlign val="baseline"/>
        <sz val="8"/>
        <color theme="1"/>
        <name val="Calibri"/>
        <family val="2"/>
        <scheme val="none"/>
      </font>
      <numFmt numFmtId="27" formatCode="dd/mm/yyyy\ hh:mm"/>
      <alignment horizontal="general" vertical="center" textRotation="0" wrapText="0" indent="0" justifyLastLine="0" shrinkToFit="0" readingOrder="0"/>
      <border diagonalUp="0" diagonalDown="0">
        <left style="dotted">
          <color auto="1"/>
        </left>
        <right style="dotted">
          <color auto="1"/>
        </right>
        <top style="dotted">
          <color auto="1"/>
        </top>
        <bottom style="dotted">
          <color auto="1"/>
        </bottom>
        <vertical style="dotted">
          <color auto="1"/>
        </vertical>
        <horizontal style="dotted">
          <color auto="1"/>
        </horizontal>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top/>
        <bottom/>
      </border>
    </dxf>
    <dxf>
      <font>
        <b val="0"/>
        <i val="0"/>
        <strike val="0"/>
        <condense val="0"/>
        <extend val="0"/>
        <outline val="0"/>
        <shadow val="0"/>
        <u val="none"/>
        <vertAlign val="baseline"/>
        <sz val="8"/>
        <color theme="1"/>
        <name val="Calibri"/>
        <family val="2"/>
        <scheme val="none"/>
      </font>
      <alignment horizontal="center" vertical="center" textRotation="0" wrapText="0" indent="0" justifyLastLine="0" shrinkToFit="0" readingOrder="0"/>
      <border diagonalUp="0" diagonalDown="0">
        <left style="dotted">
          <color auto="1"/>
        </left>
        <right style="dotted">
          <color auto="1"/>
        </right>
        <top style="dotted">
          <color auto="1"/>
        </top>
        <bottom style="dotted">
          <color auto="1"/>
        </bottom>
        <vertical style="dotted">
          <color auto="1"/>
        </vertical>
        <horizontal style="dotted">
          <color auto="1"/>
        </horizontal>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val="0"/>
        <i val="0"/>
        <strike val="0"/>
        <condense val="0"/>
        <extend val="0"/>
        <outline val="0"/>
        <shadow val="0"/>
        <u val="none"/>
        <vertAlign val="baseline"/>
        <sz val="8"/>
        <color theme="1"/>
        <name val="Calibri"/>
        <family val="2"/>
        <scheme val="none"/>
      </font>
      <alignment horizontal="center" vertical="center" textRotation="0" wrapText="0" indent="0" justifyLastLine="0" shrinkToFit="0" readingOrder="0"/>
      <border diagonalUp="0" diagonalDown="0">
        <left style="dotted">
          <color auto="1"/>
        </left>
        <right style="dotted">
          <color auto="1"/>
        </right>
        <top style="dotted">
          <color auto="1"/>
        </top>
        <bottom style="dotted">
          <color auto="1"/>
        </bottom>
        <vertical style="dotted">
          <color auto="1"/>
        </vertical>
        <horizontal style="dotted">
          <color auto="1"/>
        </horizontal>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val="0"/>
        <i val="0"/>
        <strike val="0"/>
        <condense val="0"/>
        <extend val="0"/>
        <outline val="0"/>
        <shadow val="0"/>
        <u val="none"/>
        <vertAlign val="baseline"/>
        <sz val="8"/>
        <color theme="1"/>
        <name val="Calibri"/>
        <family val="2"/>
        <scheme val="none"/>
      </font>
      <alignment horizontal="center" vertical="center" textRotation="0" wrapText="0" indent="0" justifyLastLine="0" shrinkToFit="0" readingOrder="0"/>
      <border diagonalUp="0" diagonalDown="0">
        <left style="dotted">
          <color auto="1"/>
        </left>
        <right style="dotted">
          <color auto="1"/>
        </right>
        <top style="dotted">
          <color auto="1"/>
        </top>
        <bottom style="dotted">
          <color auto="1"/>
        </bottom>
        <vertical style="dotted">
          <color auto="1"/>
        </vertical>
        <horizontal style="dotted">
          <color auto="1"/>
        </horizontal>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val="0"/>
        <i val="0"/>
        <strike val="0"/>
        <condense val="0"/>
        <extend val="0"/>
        <outline val="0"/>
        <shadow val="0"/>
        <u val="none"/>
        <vertAlign val="baseline"/>
        <sz val="8"/>
        <color theme="1"/>
        <name val="Calibri"/>
        <family val="2"/>
        <scheme val="none"/>
      </font>
      <alignment horizontal="center" vertical="center" textRotation="0" wrapText="0" indent="0" justifyLastLine="0" shrinkToFit="0" readingOrder="0"/>
      <border diagonalUp="0" diagonalDown="0">
        <left style="dotted">
          <color auto="1"/>
        </left>
        <right style="dotted">
          <color auto="1"/>
        </right>
        <top style="dotted">
          <color auto="1"/>
        </top>
        <bottom style="dotted">
          <color auto="1"/>
        </bottom>
        <vertical style="dotted">
          <color auto="1"/>
        </vertical>
        <horizontal style="dotted">
          <color auto="1"/>
        </horizontal>
      </border>
    </dxf>
    <dxf>
      <font>
        <b/>
        <i val="0"/>
        <strike val="0"/>
        <condense val="0"/>
        <extend val="0"/>
        <outline val="0"/>
        <shadow val="0"/>
        <u val="none"/>
        <vertAlign val="baseline"/>
        <sz val="8"/>
        <color theme="1"/>
        <name val="Calibri"/>
        <family val="2"/>
        <scheme val="none"/>
      </font>
      <numFmt numFmtId="164" formatCode="_-[$$-409]* #,##0.00_ ;_-[$$-409]* \-#,##0.00\ ;_-[$$-409]* &quot;-&quot;??_ ;_-@_ "/>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val="0"/>
        <i val="0"/>
        <strike val="0"/>
        <condense val="0"/>
        <extend val="0"/>
        <outline val="0"/>
        <shadow val="0"/>
        <u val="none"/>
        <vertAlign val="baseline"/>
        <sz val="8"/>
        <color theme="1"/>
        <name val="Calibri"/>
        <family val="2"/>
        <scheme val="none"/>
      </font>
      <numFmt numFmtId="164" formatCode="_-[$$-409]* #,##0.00_ ;_-[$$-409]* \-#,##0.00\ ;_-[$$-409]* &quot;-&quot;??_ ;_-@_ "/>
      <alignment horizontal="center" vertical="center" textRotation="0" wrapText="0" indent="0" justifyLastLine="0" shrinkToFit="0" readingOrder="0"/>
      <border diagonalUp="0" diagonalDown="0">
        <left style="dotted">
          <color auto="1"/>
        </left>
        <right style="dotted">
          <color auto="1"/>
        </right>
        <top style="dotted">
          <color auto="1"/>
        </top>
        <bottom style="dotted">
          <color auto="1"/>
        </bottom>
        <vertical style="dotted">
          <color auto="1"/>
        </vertical>
        <horizontal style="dotted">
          <color auto="1"/>
        </horizontal>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val="0"/>
        <i val="0"/>
        <strike val="0"/>
        <condense val="0"/>
        <extend val="0"/>
        <outline val="0"/>
        <shadow val="0"/>
        <u val="none"/>
        <vertAlign val="baseline"/>
        <sz val="8"/>
        <color theme="1"/>
        <name val="Calibri"/>
        <family val="2"/>
        <scheme val="none"/>
      </font>
      <alignment horizontal="center" vertical="center" textRotation="0" wrapText="0" indent="0" justifyLastLine="0" shrinkToFit="0" readingOrder="0"/>
      <border diagonalUp="0" diagonalDown="0">
        <left style="dotted">
          <color auto="1"/>
        </left>
        <right style="dotted">
          <color auto="1"/>
        </right>
        <top style="dotted">
          <color auto="1"/>
        </top>
        <bottom style="dotted">
          <color auto="1"/>
        </bottom>
        <vertical style="dotted">
          <color auto="1"/>
        </vertical>
        <horizontal style="dotted">
          <color auto="1"/>
        </horizontal>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val="0"/>
        <i val="0"/>
        <strike val="0"/>
        <condense val="0"/>
        <extend val="0"/>
        <outline val="0"/>
        <shadow val="0"/>
        <u val="none"/>
        <vertAlign val="baseline"/>
        <sz val="8"/>
        <color theme="1"/>
        <name val="Calibri"/>
        <family val="2"/>
        <scheme val="none"/>
      </font>
      <alignment horizontal="center" vertical="center" textRotation="0" wrapText="0" indent="0" justifyLastLine="0" shrinkToFit="0" readingOrder="0"/>
      <border diagonalUp="0" diagonalDown="0">
        <left style="dotted">
          <color auto="1"/>
        </left>
        <right style="dotted">
          <color auto="1"/>
        </right>
        <top style="dotted">
          <color auto="1"/>
        </top>
        <bottom style="dotted">
          <color auto="1"/>
        </bottom>
        <vertical style="dotted">
          <color auto="1"/>
        </vertical>
        <horizontal style="dotted">
          <color auto="1"/>
        </horizontal>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val="0"/>
        <i val="0"/>
        <strike val="0"/>
        <condense val="0"/>
        <extend val="0"/>
        <outline val="0"/>
        <shadow val="0"/>
        <u val="none"/>
        <vertAlign val="baseline"/>
        <sz val="8"/>
        <color theme="1"/>
        <name val="Calibri"/>
        <family val="2"/>
        <scheme val="none"/>
      </font>
      <alignment horizontal="center" vertical="center" textRotation="0" wrapText="0" indent="0" justifyLastLine="0" shrinkToFit="0" readingOrder="0"/>
      <border diagonalUp="0" diagonalDown="0">
        <left style="dotted">
          <color auto="1"/>
        </left>
        <right style="dotted">
          <color auto="1"/>
        </right>
        <top style="dotted">
          <color auto="1"/>
        </top>
        <bottom style="dotted">
          <color auto="1"/>
        </bottom>
        <vertical style="dotted">
          <color auto="1"/>
        </vertical>
        <horizontal style="dotted">
          <color auto="1"/>
        </horizontal>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val="0"/>
        <i val="0"/>
        <strike val="0"/>
        <condense val="0"/>
        <extend val="0"/>
        <outline val="0"/>
        <shadow val="0"/>
        <u val="none"/>
        <vertAlign val="baseline"/>
        <sz val="8"/>
        <color theme="1"/>
        <name val="Calibri"/>
        <family val="2"/>
        <scheme val="none"/>
      </font>
      <alignment horizontal="center" vertical="center" textRotation="0" wrapText="0" indent="0" justifyLastLine="0" shrinkToFit="0" readingOrder="0"/>
      <border diagonalUp="0" diagonalDown="0">
        <left style="dotted">
          <color auto="1"/>
        </left>
        <right style="dotted">
          <color auto="1"/>
        </right>
        <top style="dotted">
          <color auto="1"/>
        </top>
        <bottom style="dotted">
          <color auto="1"/>
        </bottom>
        <vertical style="dotted">
          <color auto="1"/>
        </vertical>
        <horizontal style="dotted">
          <color auto="1"/>
        </horizontal>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val="0"/>
        <i val="0"/>
        <strike val="0"/>
        <condense val="0"/>
        <extend val="0"/>
        <outline val="0"/>
        <shadow val="0"/>
        <u val="none"/>
        <vertAlign val="baseline"/>
        <sz val="8"/>
        <color theme="1"/>
        <name val="Calibri"/>
        <family val="2"/>
        <scheme val="none"/>
      </font>
      <alignment horizontal="center" vertical="center" textRotation="0" wrapText="0" indent="0" justifyLastLine="0" shrinkToFit="0" readingOrder="0"/>
      <border diagonalUp="0" diagonalDown="0">
        <left style="dotted">
          <color auto="1"/>
        </left>
        <right style="dotted">
          <color auto="1"/>
        </right>
        <top style="dotted">
          <color auto="1"/>
        </top>
        <bottom style="dotted">
          <color auto="1"/>
        </bottom>
        <vertical style="dotted">
          <color auto="1"/>
        </vertical>
        <horizontal style="dotted">
          <color auto="1"/>
        </horizontal>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val="0"/>
        <i val="0"/>
        <strike val="0"/>
        <condense val="0"/>
        <extend val="0"/>
        <outline val="0"/>
        <shadow val="0"/>
        <u val="none"/>
        <vertAlign val="baseline"/>
        <sz val="8"/>
        <color theme="1"/>
        <name val="Calibri"/>
        <family val="2"/>
        <scheme val="none"/>
      </font>
      <alignment horizontal="center" vertical="center" textRotation="0" wrapText="0" indent="0" justifyLastLine="0" shrinkToFit="0" readingOrder="0"/>
      <border diagonalUp="0" diagonalDown="0">
        <left style="dotted">
          <color auto="1"/>
        </left>
        <right style="dotted">
          <color auto="1"/>
        </right>
        <top style="dotted">
          <color auto="1"/>
        </top>
        <bottom style="dotted">
          <color auto="1"/>
        </bottom>
        <vertical style="dotted">
          <color auto="1"/>
        </vertical>
        <horizontal style="dotted">
          <color auto="1"/>
        </horizontal>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val="0"/>
        <i val="0"/>
        <strike val="0"/>
        <condense val="0"/>
        <extend val="0"/>
        <outline val="0"/>
        <shadow val="0"/>
        <u val="none"/>
        <vertAlign val="baseline"/>
        <sz val="8"/>
        <color theme="1"/>
        <name val="Calibri"/>
        <family val="2"/>
        <scheme val="none"/>
      </font>
      <alignment horizontal="center" vertical="center" textRotation="0" wrapText="0" indent="0" justifyLastLine="0" shrinkToFit="0" readingOrder="0"/>
      <border diagonalUp="0" diagonalDown="0">
        <left style="dotted">
          <color auto="1"/>
        </left>
        <right style="dotted">
          <color auto="1"/>
        </right>
        <top style="dotted">
          <color auto="1"/>
        </top>
        <bottom style="dotted">
          <color auto="1"/>
        </bottom>
        <vertical style="dotted">
          <color auto="1"/>
        </vertical>
        <horizontal style="dotted">
          <color auto="1"/>
        </horizontal>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val="0"/>
        <i val="0"/>
        <strike val="0"/>
        <condense val="0"/>
        <extend val="0"/>
        <outline val="0"/>
        <shadow val="0"/>
        <u val="none"/>
        <vertAlign val="baseline"/>
        <sz val="8"/>
        <color theme="1"/>
        <name val="Calibri"/>
        <family val="2"/>
        <scheme val="none"/>
      </font>
      <alignment horizontal="center" vertical="center" textRotation="0" wrapText="0" indent="0" justifyLastLine="0" shrinkToFit="0" readingOrder="0"/>
      <border diagonalUp="0" diagonalDown="0">
        <left style="dotted">
          <color auto="1"/>
        </left>
        <right style="dotted">
          <color auto="1"/>
        </right>
        <top style="dotted">
          <color auto="1"/>
        </top>
        <bottom style="dotted">
          <color auto="1"/>
        </bottom>
        <vertical style="dotted">
          <color auto="1"/>
        </vertical>
        <horizontal style="dotted">
          <color auto="1"/>
        </horizontal>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val="0"/>
        <i val="0"/>
        <strike val="0"/>
        <condense val="0"/>
        <extend val="0"/>
        <outline val="0"/>
        <shadow val="0"/>
        <u val="none"/>
        <vertAlign val="baseline"/>
        <sz val="8"/>
        <color theme="1"/>
        <name val="Calibri"/>
        <family val="2"/>
        <scheme val="none"/>
      </font>
      <alignment horizontal="center" vertical="center" textRotation="0" wrapText="0" indent="0" justifyLastLine="0" shrinkToFit="0" readingOrder="0"/>
      <border diagonalUp="0" diagonalDown="0">
        <left style="dotted">
          <color auto="1"/>
        </left>
        <right style="dotted">
          <color auto="1"/>
        </right>
        <top style="dotted">
          <color auto="1"/>
        </top>
        <bottom style="dotted">
          <color auto="1"/>
        </bottom>
        <vertical style="dotted">
          <color auto="1"/>
        </vertical>
        <horizontal style="dotted">
          <color auto="1"/>
        </horizontal>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val="0"/>
        <i val="0"/>
        <strike val="0"/>
        <condense val="0"/>
        <extend val="0"/>
        <outline val="0"/>
        <shadow val="0"/>
        <u val="none"/>
        <vertAlign val="baseline"/>
        <sz val="8"/>
        <color theme="1"/>
        <name val="Calibri"/>
        <family val="2"/>
        <scheme val="none"/>
      </font>
      <numFmt numFmtId="19" formatCode="dd/mm/yyyy"/>
      <alignment horizontal="center" vertical="center" textRotation="0" wrapText="0" indent="0" justifyLastLine="0" shrinkToFit="0" readingOrder="0"/>
      <border diagonalUp="0" diagonalDown="0" outline="0">
        <left style="dotted">
          <color auto="1"/>
        </left>
        <right style="dotted">
          <color auto="1"/>
        </right>
        <top style="dotted">
          <color auto="1"/>
        </top>
        <bottom style="dotted">
          <color auto="1"/>
        </bottom>
      </border>
    </dxf>
    <dxf>
      <font>
        <b/>
        <i val="0"/>
        <strike val="0"/>
        <condense val="0"/>
        <extend val="0"/>
        <outline val="0"/>
        <shadow val="0"/>
        <u val="none"/>
        <vertAlign val="baseline"/>
        <sz val="8"/>
        <color theme="1"/>
        <name val="Calibri"/>
        <family val="2"/>
        <scheme val="none"/>
      </font>
      <numFmt numFmtId="19" formatCode="dd/mm/yyyy"/>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val="0"/>
        <i val="0"/>
        <strike val="0"/>
        <condense val="0"/>
        <extend val="0"/>
        <outline val="0"/>
        <shadow val="0"/>
        <u val="none"/>
        <vertAlign val="baseline"/>
        <sz val="8"/>
        <color theme="1"/>
        <name val="Calibri"/>
        <family val="2"/>
        <scheme val="none"/>
      </font>
      <numFmt numFmtId="19" formatCode="dd/mm/yyyy"/>
      <alignment horizontal="center" vertical="center" textRotation="0" wrapText="0" indent="0" justifyLastLine="0" shrinkToFit="0" readingOrder="0"/>
      <border diagonalUp="0" diagonalDown="0" outline="0">
        <left style="dotted">
          <color auto="1"/>
        </left>
        <right style="dotted">
          <color auto="1"/>
        </right>
        <top style="dotted">
          <color auto="1"/>
        </top>
        <bottom style="dotted">
          <color auto="1"/>
        </bottom>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val="0"/>
        <i val="0"/>
        <strike val="0"/>
        <condense val="0"/>
        <extend val="0"/>
        <outline val="0"/>
        <shadow val="0"/>
        <u val="none"/>
        <vertAlign val="baseline"/>
        <sz val="8"/>
        <color theme="1"/>
        <name val="Calibri"/>
        <family val="2"/>
        <scheme val="none"/>
      </font>
      <alignment horizontal="center" vertical="center" textRotation="0" wrapText="0" indent="0" justifyLastLine="0" shrinkToFit="0" readingOrder="0"/>
      <border diagonalUp="0" diagonalDown="0" outline="0">
        <left style="dotted">
          <color auto="1"/>
        </left>
        <right style="dotted">
          <color auto="1"/>
        </right>
        <top style="dotted">
          <color auto="1"/>
        </top>
        <bottom style="dotted">
          <color auto="1"/>
        </bottom>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val="0"/>
        <i val="0"/>
        <strike val="0"/>
        <condense val="0"/>
        <extend val="0"/>
        <outline val="0"/>
        <shadow val="0"/>
        <u val="none"/>
        <vertAlign val="baseline"/>
        <sz val="8"/>
        <color theme="1"/>
        <name val="Calibri"/>
        <family val="2"/>
        <scheme val="none"/>
      </font>
      <alignment horizontal="center" vertical="center" textRotation="0" wrapText="0" indent="0" justifyLastLine="0" shrinkToFit="0" readingOrder="0"/>
      <border diagonalUp="0" diagonalDown="0">
        <left style="dotted">
          <color auto="1"/>
        </left>
        <right style="dotted">
          <color auto="1"/>
        </right>
        <top style="dotted">
          <color auto="1"/>
        </top>
        <bottom style="dotted">
          <color auto="1"/>
        </bottom>
        <vertical style="dotted">
          <color auto="1"/>
        </vertical>
        <horizontal style="dotted">
          <color auto="1"/>
        </horizontal>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val="0"/>
        <i val="0"/>
        <strike val="0"/>
        <condense val="0"/>
        <extend val="0"/>
        <outline val="0"/>
        <shadow val="0"/>
        <u val="none"/>
        <vertAlign val="baseline"/>
        <sz val="8"/>
        <color theme="1"/>
        <name val="Calibri"/>
        <family val="2"/>
        <scheme val="none"/>
      </font>
      <alignment horizontal="center" vertical="center" textRotation="0" wrapText="0" indent="0" justifyLastLine="0" shrinkToFit="0" readingOrder="0"/>
      <border diagonalUp="0" diagonalDown="0">
        <left style="dotted">
          <color auto="1"/>
        </left>
        <right style="dotted">
          <color auto="1"/>
        </right>
        <top style="dotted">
          <color auto="1"/>
        </top>
        <bottom style="dotted">
          <color auto="1"/>
        </bottom>
        <vertical style="dotted">
          <color auto="1"/>
        </vertical>
        <horizontal style="dotted">
          <color auto="1"/>
        </horizontal>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center" vertical="center" textRotation="0" wrapText="0" indent="0" justifyLastLine="0" shrinkToFit="0" readingOrder="0"/>
      <border diagonalUp="0" diagonalDown="0" outline="0">
        <left/>
        <right style="hair">
          <color indexed="64"/>
        </right>
        <top/>
        <bottom/>
      </border>
    </dxf>
    <dxf>
      <font>
        <b val="0"/>
        <i val="0"/>
        <strike val="0"/>
        <condense val="0"/>
        <extend val="0"/>
        <outline val="0"/>
        <shadow val="0"/>
        <u val="none"/>
        <vertAlign val="baseline"/>
        <sz val="8"/>
        <color theme="1"/>
        <name val="Calibri"/>
        <family val="2"/>
        <scheme val="none"/>
      </font>
      <alignment horizontal="center" vertical="center" textRotation="0" wrapText="0" indent="0" justifyLastLine="0" shrinkToFit="0" readingOrder="0"/>
      <border diagonalUp="0" diagonalDown="0">
        <left style="dotted">
          <color auto="1"/>
        </left>
        <right style="dotted">
          <color auto="1"/>
        </right>
        <top style="dotted">
          <color auto="1"/>
        </top>
        <bottom style="dotted">
          <color auto="1"/>
        </bottom>
        <vertical style="dotted">
          <color auto="1"/>
        </vertical>
        <horizontal style="dotted">
          <color auto="1"/>
        </horizontal>
      </border>
    </dxf>
    <dxf>
      <font>
        <b/>
      </font>
      <fill>
        <patternFill patternType="solid">
          <fgColor indexed="64"/>
          <bgColor theme="0" tint="-0.14999847407452621"/>
        </patternFill>
      </fill>
    </dxf>
    <dxf>
      <border outline="0">
        <left style="thin">
          <color auto="1"/>
        </left>
        <right style="thin">
          <color auto="1"/>
        </right>
        <top style="thin">
          <color indexed="64"/>
        </top>
      </border>
    </dxf>
    <dxf>
      <font>
        <b val="0"/>
        <i val="0"/>
        <strike val="0"/>
        <condense val="0"/>
        <extend val="0"/>
        <outline val="0"/>
        <shadow val="0"/>
        <u val="none"/>
        <vertAlign val="baseline"/>
        <sz val="8"/>
        <color theme="1"/>
        <name val="Calibri"/>
        <family val="2"/>
        <scheme val="none"/>
      </font>
      <alignment horizontal="general" vertical="center" textRotation="0" wrapText="0" indent="0" justifyLastLine="0" shrinkToFit="0" readingOrder="0"/>
    </dxf>
    <dxf>
      <font>
        <b/>
        <i val="0"/>
        <strike val="0"/>
        <condense val="0"/>
        <extend val="0"/>
        <outline val="0"/>
        <shadow val="0"/>
        <u val="none"/>
        <vertAlign val="baseline"/>
        <sz val="8"/>
        <color theme="1"/>
        <name val="Calibri"/>
        <family val="2"/>
        <scheme val="none"/>
      </font>
      <fill>
        <patternFill patternType="solid">
          <fgColor indexed="64"/>
          <bgColor theme="0" tint="-0.249977111117893"/>
        </patternFill>
      </fill>
      <alignment horizontal="center" vertical="center" textRotation="0" wrapText="0" indent="0" justifyLastLine="0" shrinkToFit="0" readingOrder="0"/>
      <border diagonalUp="0" diagonalDown="0" outline="0">
        <left style="hair">
          <color auto="1"/>
        </left>
        <right style="hair">
          <color auto="1"/>
        </right>
        <top/>
        <bottom/>
      </border>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border outline="0">
        <left style="thin">
          <color indexed="64"/>
        </lef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Calibri"/>
        <family val="2"/>
        <scheme val="minor"/>
      </font>
      <numFmt numFmtId="19" formatCode="dd/mm/yyyy"/>
      <fill>
        <patternFill patternType="solid">
          <fgColor indexed="64"/>
          <bgColor theme="0"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theme="1"/>
        <name val="Calibri"/>
        <family val="2"/>
        <scheme val="none"/>
      </font>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font>
        <b val="0"/>
        <i val="0"/>
        <strike val="0"/>
        <condense val="0"/>
        <extend val="0"/>
        <outline val="0"/>
        <shadow val="0"/>
        <u val="none"/>
        <vertAlign val="baseline"/>
        <sz val="8"/>
        <color theme="1"/>
        <name val="Calibri"/>
        <family val="2"/>
        <scheme val="none"/>
      </font>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font>
        <b val="0"/>
        <i val="0"/>
        <strike val="0"/>
        <condense val="0"/>
        <extend val="0"/>
        <outline val="0"/>
        <shadow val="0"/>
        <u val="none"/>
        <vertAlign val="baseline"/>
        <sz val="8"/>
        <color theme="1"/>
        <name val="Calibri"/>
        <family val="2"/>
        <scheme val="none"/>
      </font>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font>
        <b val="0"/>
        <i val="0"/>
        <strike val="0"/>
        <condense val="0"/>
        <extend val="0"/>
        <outline val="0"/>
        <shadow val="0"/>
        <u val="none"/>
        <vertAlign val="baseline"/>
        <sz val="8"/>
        <color theme="1"/>
        <name val="Calibri"/>
        <family val="2"/>
        <scheme val="none"/>
      </font>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font>
        <b val="0"/>
        <i val="0"/>
        <strike val="0"/>
        <condense val="0"/>
        <extend val="0"/>
        <outline val="0"/>
        <shadow val="0"/>
        <u val="none"/>
        <vertAlign val="baseline"/>
        <sz val="8"/>
        <color theme="1"/>
        <name val="Calibri"/>
        <family val="2"/>
        <scheme val="none"/>
      </font>
      <numFmt numFmtId="27" formatCode="dd/mm/yyyy\ hh:mm"/>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font>
        <b val="0"/>
        <i val="0"/>
        <strike val="0"/>
        <condense val="0"/>
        <extend val="0"/>
        <outline val="0"/>
        <shadow val="0"/>
        <u val="none"/>
        <vertAlign val="baseline"/>
        <sz val="8"/>
        <color theme="1"/>
        <name val="Calibri"/>
        <family val="2"/>
        <scheme val="none"/>
      </font>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font>
        <b val="0"/>
        <i val="0"/>
        <strike val="0"/>
        <condense val="0"/>
        <extend val="0"/>
        <outline val="0"/>
        <shadow val="0"/>
        <u val="none"/>
        <vertAlign val="baseline"/>
        <sz val="8"/>
        <color theme="1"/>
        <name val="Calibri"/>
        <family val="2"/>
        <scheme val="none"/>
      </font>
      <numFmt numFmtId="27" formatCode="dd/mm/yyyy\ hh:mm"/>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font>
        <b val="0"/>
        <i val="0"/>
        <strike val="0"/>
        <condense val="0"/>
        <extend val="0"/>
        <outline val="0"/>
        <shadow val="0"/>
        <u val="none"/>
        <vertAlign val="baseline"/>
        <sz val="8"/>
        <color theme="1"/>
        <name val="Calibri"/>
        <family val="2"/>
        <scheme val="none"/>
      </font>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font>
        <b val="0"/>
        <i val="0"/>
        <strike val="0"/>
        <condense val="0"/>
        <extend val="0"/>
        <outline val="0"/>
        <shadow val="0"/>
        <u val="none"/>
        <vertAlign val="baseline"/>
        <sz val="8"/>
        <color theme="1"/>
        <name val="Calibri"/>
        <family val="2"/>
        <scheme val="none"/>
      </font>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font>
        <b val="0"/>
        <i val="0"/>
        <strike val="0"/>
        <condense val="0"/>
        <extend val="0"/>
        <outline val="0"/>
        <shadow val="0"/>
        <u val="none"/>
        <vertAlign val="baseline"/>
        <sz val="8"/>
        <color theme="1"/>
        <name val="Calibri"/>
        <family val="2"/>
        <scheme val="none"/>
      </font>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font>
        <b val="0"/>
        <i val="0"/>
        <strike val="0"/>
        <condense val="0"/>
        <extend val="0"/>
        <outline val="0"/>
        <shadow val="0"/>
        <u val="none"/>
        <vertAlign val="baseline"/>
        <sz val="8"/>
        <color theme="1"/>
        <name val="Calibri"/>
        <family val="2"/>
        <scheme val="none"/>
      </font>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font>
        <b val="0"/>
        <i val="0"/>
        <strike val="0"/>
        <condense val="0"/>
        <extend val="0"/>
        <outline val="0"/>
        <shadow val="0"/>
        <u val="none"/>
        <vertAlign val="baseline"/>
        <sz val="8"/>
        <color theme="1"/>
        <name val="Calibri"/>
        <family val="2"/>
        <scheme val="none"/>
      </font>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font>
        <b val="0"/>
        <i val="0"/>
        <strike val="0"/>
        <condense val="0"/>
        <extend val="0"/>
        <outline val="0"/>
        <shadow val="0"/>
        <u val="none"/>
        <vertAlign val="baseline"/>
        <sz val="8"/>
        <color theme="1"/>
        <name val="Calibri"/>
        <family val="2"/>
        <scheme val="none"/>
      </font>
      <numFmt numFmtId="4" formatCode="#,##0.00"/>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font>
        <b val="0"/>
        <i val="0"/>
        <strike val="0"/>
        <condense val="0"/>
        <extend val="0"/>
        <outline val="0"/>
        <shadow val="0"/>
        <u val="none"/>
        <vertAlign val="baseline"/>
        <sz val="8"/>
        <color theme="1"/>
        <name val="Calibri"/>
        <family val="2"/>
        <scheme val="none"/>
      </font>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font>
        <b val="0"/>
        <i val="0"/>
        <strike val="0"/>
        <condense val="0"/>
        <extend val="0"/>
        <outline val="0"/>
        <shadow val="0"/>
        <u val="none"/>
        <vertAlign val="baseline"/>
        <sz val="8"/>
        <color theme="1"/>
        <name val="Calibri"/>
        <family val="2"/>
        <scheme val="none"/>
      </font>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font>
        <b val="0"/>
        <i val="0"/>
        <strike val="0"/>
        <condense val="0"/>
        <extend val="0"/>
        <outline val="0"/>
        <shadow val="0"/>
        <u val="none"/>
        <vertAlign val="baseline"/>
        <sz val="8"/>
        <color theme="1"/>
        <name val="Calibri"/>
        <family val="2"/>
        <scheme val="none"/>
      </font>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font>
        <b val="0"/>
        <i val="0"/>
        <strike val="0"/>
        <condense val="0"/>
        <extend val="0"/>
        <outline val="0"/>
        <shadow val="0"/>
        <u val="none"/>
        <vertAlign val="baseline"/>
        <sz val="8"/>
        <color theme="1"/>
        <name val="Calibri"/>
        <family val="2"/>
        <scheme val="none"/>
      </font>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font>
        <b val="0"/>
        <i val="0"/>
        <strike val="0"/>
        <condense val="0"/>
        <extend val="0"/>
        <outline val="0"/>
        <shadow val="0"/>
        <u val="none"/>
        <vertAlign val="baseline"/>
        <sz val="8"/>
        <color theme="1"/>
        <name val="Calibri"/>
        <family val="2"/>
        <scheme val="none"/>
      </font>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font>
        <b val="0"/>
        <i val="0"/>
        <strike val="0"/>
        <condense val="0"/>
        <extend val="0"/>
        <outline val="0"/>
        <shadow val="0"/>
        <u val="none"/>
        <vertAlign val="baseline"/>
        <sz val="8"/>
        <color theme="1"/>
        <name val="Calibri"/>
        <family val="2"/>
        <scheme val="none"/>
      </font>
      <alignment horizontal="center" vertical="bottom"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8"/>
        <color theme="1"/>
        <name val="Calibri"/>
        <family val="2"/>
        <scheme val="none"/>
      </font>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border>
    </dxf>
    <dxf>
      <font>
        <b val="0"/>
        <i val="0"/>
        <strike val="0"/>
        <condense val="0"/>
        <extend val="0"/>
        <outline val="0"/>
        <shadow val="0"/>
        <u val="none"/>
        <vertAlign val="baseline"/>
        <sz val="8"/>
        <color theme="1"/>
        <name val="Calibri"/>
        <family val="2"/>
        <scheme val="none"/>
      </font>
      <alignment horizontal="center" vertical="bottom"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8"/>
        <color theme="1"/>
        <name val="Calibri"/>
        <family val="2"/>
        <scheme val="none"/>
      </font>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font>
        <b val="0"/>
        <i val="0"/>
        <strike val="0"/>
        <condense val="0"/>
        <extend val="0"/>
        <outline val="0"/>
        <shadow val="0"/>
        <u val="none"/>
        <vertAlign val="baseline"/>
        <sz val="8"/>
        <color theme="1"/>
        <name val="Calibri"/>
        <family val="2"/>
        <scheme val="none"/>
      </font>
      <numFmt numFmtId="19" formatCode="dd/mm/yyyy"/>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font>
        <b val="0"/>
        <i val="0"/>
        <strike val="0"/>
        <condense val="0"/>
        <extend val="0"/>
        <outline val="0"/>
        <shadow val="0"/>
        <u val="none"/>
        <vertAlign val="baseline"/>
        <sz val="8"/>
        <color theme="1"/>
        <name val="Calibri"/>
        <family val="2"/>
        <scheme val="none"/>
      </font>
      <numFmt numFmtId="19" formatCode="dd/mm/yyyy"/>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font>
        <b val="0"/>
        <i val="0"/>
        <strike val="0"/>
        <condense val="0"/>
        <extend val="0"/>
        <outline val="0"/>
        <shadow val="0"/>
        <u val="none"/>
        <vertAlign val="baseline"/>
        <sz val="8"/>
        <color theme="1"/>
        <name val="Calibri"/>
        <family val="2"/>
        <scheme val="none"/>
      </font>
      <alignment horizontal="left" vertical="bottom"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8"/>
        <color theme="1"/>
        <name val="Calibri"/>
        <family val="2"/>
        <scheme val="none"/>
      </font>
      <alignment horizontal="left"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font>
        <b val="0"/>
        <i val="0"/>
        <strike val="0"/>
        <condense val="0"/>
        <extend val="0"/>
        <outline val="0"/>
        <shadow val="0"/>
        <u val="none"/>
        <vertAlign val="baseline"/>
        <sz val="8"/>
        <color theme="1"/>
        <name val="Calibri"/>
        <family val="2"/>
        <scheme val="none"/>
      </font>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font>
        <b val="0"/>
        <i val="0"/>
        <strike val="0"/>
        <condense val="0"/>
        <extend val="0"/>
        <outline val="0"/>
        <shadow val="0"/>
        <u val="none"/>
        <vertAlign val="baseline"/>
        <sz val="8"/>
        <color theme="1"/>
        <name val="Calibri"/>
        <family val="2"/>
        <scheme val="none"/>
      </font>
      <alignment horizontal="center" vertical="bottom" textRotation="0" wrapText="0" indent="0" justifyLastLine="0" shrinkToFit="0" readingOrder="0"/>
      <border diagonalUp="0" diagonalDown="0">
        <left style="hair">
          <color auto="1"/>
        </left>
        <right style="hair">
          <color auto="1"/>
        </right>
        <top style="hair">
          <color auto="1"/>
        </top>
        <bottom style="hair">
          <color auto="1"/>
        </bottom>
        <vertical/>
        <horizontal/>
      </border>
    </dxf>
    <dxf>
      <font>
        <b/>
      </font>
      <fill>
        <patternFill patternType="solid">
          <fgColor indexed="64"/>
          <bgColor theme="0" tint="-0.14999847407452621"/>
        </patternFill>
      </fill>
      <alignment vertical="center" textRotation="0" wrapText="0" indent="0" justifyLastLine="0" shrinkToFit="0" readingOrder="0"/>
    </dxf>
    <dxf>
      <border outline="0">
        <top style="thin">
          <color indexed="64"/>
        </top>
        <bottom style="hair">
          <color auto="1"/>
        </bottom>
      </border>
    </dxf>
    <dxf>
      <font>
        <b val="0"/>
        <i val="0"/>
        <strike val="0"/>
        <condense val="0"/>
        <extend val="0"/>
        <outline val="0"/>
        <shadow val="0"/>
        <u val="none"/>
        <vertAlign val="baseline"/>
        <sz val="8"/>
        <color theme="1"/>
        <name val="Calibri"/>
        <family val="2"/>
        <scheme val="none"/>
      </font>
      <alignment horizontal="center" vertical="bottom" textRotation="0" wrapText="0" indent="0" justifyLastLine="0" shrinkToFit="0" readingOrder="0"/>
    </dxf>
    <dxf>
      <font>
        <b/>
        <i val="0"/>
        <strike val="0"/>
        <condense val="0"/>
        <extend val="0"/>
        <outline val="0"/>
        <shadow val="0"/>
        <u val="none"/>
        <vertAlign val="baseline"/>
        <sz val="8"/>
        <color theme="1"/>
        <name val="Calibri"/>
        <family val="2"/>
        <scheme val="minor"/>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font>
        <b val="0"/>
        <i val="0"/>
        <strike val="0"/>
        <condense val="0"/>
        <extend val="0"/>
        <outline val="0"/>
        <shadow val="0"/>
        <u val="none"/>
        <vertAlign val="baseline"/>
        <sz val="8"/>
        <color theme="1"/>
        <name val="Calibri"/>
        <family val="2"/>
        <scheme val="minor"/>
      </font>
      <alignment horizontal="center" vertical="bottom" textRotation="0" wrapText="0" indent="0" justifyLastLine="0" shrinkToFit="0" readingOrder="0"/>
      <border diagonalUp="0" diagonalDown="0" outline="0">
        <left style="hair">
          <color rgb="FF000000"/>
        </left>
        <right style="hair">
          <color rgb="FF000000"/>
        </right>
        <top style="hair">
          <color rgb="FF000000"/>
        </top>
        <bottom style="hair">
          <color rgb="FF000000"/>
        </bottom>
      </border>
    </dxf>
    <dxf>
      <font>
        <b val="0"/>
        <i val="0"/>
        <strike val="0"/>
        <condense val="0"/>
        <extend val="0"/>
        <outline val="0"/>
        <shadow val="0"/>
        <u val="none"/>
        <vertAlign val="baseline"/>
        <sz val="8"/>
        <color theme="1"/>
        <name val="Calibri"/>
        <family val="2"/>
        <scheme val="minor"/>
      </font>
      <alignment horizontal="center" vertical="bottom" textRotation="0" wrapText="0" indent="0" justifyLastLine="0" shrinkToFit="0" readingOrder="0"/>
      <border diagonalUp="0" diagonalDown="0" outline="0">
        <left style="hair">
          <color rgb="FF000000"/>
        </left>
        <right style="hair">
          <color rgb="FF000000"/>
        </right>
        <top style="hair">
          <color rgb="FF000000"/>
        </top>
        <bottom style="hair">
          <color rgb="FF000000"/>
        </bottom>
      </border>
    </dxf>
    <dxf>
      <font>
        <b val="0"/>
        <i val="0"/>
        <strike val="0"/>
        <condense val="0"/>
        <extend val="0"/>
        <outline val="0"/>
        <shadow val="0"/>
        <u val="none"/>
        <vertAlign val="baseline"/>
        <sz val="8"/>
        <color theme="1"/>
        <name val="Calibri"/>
        <family val="2"/>
        <scheme val="minor"/>
      </font>
      <alignment horizontal="left" vertical="bottom" textRotation="0" wrapText="0" indent="0" justifyLastLine="0" shrinkToFit="0" readingOrder="0"/>
      <border diagonalUp="0" diagonalDown="0" outline="0">
        <left style="hair">
          <color rgb="FF000000"/>
        </left>
        <right style="hair">
          <color rgb="FF000000"/>
        </right>
        <top style="hair">
          <color rgb="FF000000"/>
        </top>
        <bottom style="hair">
          <color rgb="FF000000"/>
        </bottom>
      </border>
    </dxf>
    <dxf>
      <font>
        <b val="0"/>
        <i val="0"/>
        <strike val="0"/>
        <condense val="0"/>
        <extend val="0"/>
        <outline val="0"/>
        <shadow val="0"/>
        <u val="none"/>
        <vertAlign val="baseline"/>
        <sz val="8"/>
        <color theme="1"/>
        <name val="Calibri"/>
        <family val="2"/>
        <scheme val="minor"/>
      </font>
      <alignment horizontal="center" vertical="bottom" textRotation="0" wrapText="0" indent="0" justifyLastLine="0" shrinkToFit="0" readingOrder="0"/>
      <border diagonalUp="0" diagonalDown="0" outline="0">
        <left style="hair">
          <color rgb="FF000000"/>
        </left>
        <right style="hair">
          <color rgb="FF000000"/>
        </right>
        <top style="hair">
          <color rgb="FF000000"/>
        </top>
        <bottom style="hair">
          <color rgb="FF000000"/>
        </bottom>
      </border>
    </dxf>
    <dxf>
      <font>
        <b val="0"/>
        <i val="0"/>
        <strike val="0"/>
        <condense val="0"/>
        <extend val="0"/>
        <outline val="0"/>
        <shadow val="0"/>
        <u val="none"/>
        <vertAlign val="baseline"/>
        <sz val="8"/>
        <color theme="1"/>
        <name val="Calibri"/>
        <family val="2"/>
        <scheme val="minor"/>
      </font>
      <alignment horizontal="center" vertical="bottom" textRotation="0" wrapText="0" indent="0" justifyLastLine="0" shrinkToFit="0" readingOrder="0"/>
      <border diagonalUp="0" diagonalDown="0" outline="0">
        <left style="hair">
          <color rgb="FF000000"/>
        </left>
        <right style="hair">
          <color rgb="FF000000"/>
        </right>
        <top style="hair">
          <color rgb="FF000000"/>
        </top>
        <bottom style="hair">
          <color rgb="FF000000"/>
        </bottom>
      </border>
    </dxf>
    <dxf>
      <font>
        <b val="0"/>
        <i val="0"/>
        <strike val="0"/>
        <condense val="0"/>
        <extend val="0"/>
        <outline val="0"/>
        <shadow val="0"/>
        <u val="none"/>
        <vertAlign val="baseline"/>
        <sz val="8"/>
        <color theme="1"/>
        <name val="Calibri"/>
        <family val="2"/>
        <scheme val="minor"/>
      </font>
      <alignment horizontal="left" vertical="bottom" textRotation="0" wrapText="0" indent="0" justifyLastLine="0" shrinkToFit="0" readingOrder="0"/>
      <border diagonalUp="0" diagonalDown="0" outline="0">
        <left style="hair">
          <color rgb="FF000000"/>
        </left>
        <right style="hair">
          <color rgb="FF000000"/>
        </right>
        <top style="hair">
          <color rgb="FF000000"/>
        </top>
        <bottom style="hair">
          <color rgb="FF000000"/>
        </bottom>
      </border>
    </dxf>
    <dxf>
      <font>
        <b val="0"/>
        <i val="0"/>
        <strike val="0"/>
        <condense val="0"/>
        <extend val="0"/>
        <outline val="0"/>
        <shadow val="0"/>
        <u val="none"/>
        <vertAlign val="baseline"/>
        <sz val="8"/>
        <color theme="1"/>
        <name val="Calibri"/>
        <family val="2"/>
        <scheme val="minor"/>
      </font>
      <alignment horizontal="center" vertical="bottom" textRotation="0" wrapText="0" indent="0" justifyLastLine="0" shrinkToFit="0" readingOrder="0"/>
      <border diagonalUp="0" diagonalDown="0" outline="0">
        <left style="hair">
          <color rgb="FF000000"/>
        </left>
        <right style="hair">
          <color rgb="FF000000"/>
        </right>
        <top style="hair">
          <color rgb="FF000000"/>
        </top>
        <bottom style="hair">
          <color rgb="FF000000"/>
        </bottom>
      </border>
    </dxf>
    <dxf>
      <numFmt numFmtId="167" formatCode="0.0000"/>
      <alignment textRotation="0" wrapText="0" indent="0" justifyLastLine="0" shrinkToFit="0" readingOrder="0"/>
    </dxf>
    <dxf>
      <font>
        <b val="0"/>
        <i val="0"/>
        <strike val="0"/>
        <condense val="0"/>
        <extend val="0"/>
        <outline val="0"/>
        <shadow val="0"/>
        <u val="none"/>
        <vertAlign val="baseline"/>
        <sz val="8"/>
        <color theme="1"/>
        <name val="Calibri"/>
        <family val="2"/>
        <scheme val="minor"/>
      </font>
      <numFmt numFmtId="164" formatCode="_-[$$-409]* #,##0.00_ ;_-[$$-409]* \-#,##0.00\ ;_-[$$-409]* &quot;-&quot;??_ ;_-@_ "/>
      <alignment horizontal="center" vertical="bottom" textRotation="0" wrapText="0" indent="0" justifyLastLine="0" shrinkToFit="0" readingOrder="0"/>
      <border diagonalUp="0" diagonalDown="0" outline="0">
        <left style="hair">
          <color rgb="FF000000"/>
        </left>
        <right style="hair">
          <color rgb="FF000000"/>
        </right>
        <top style="hair">
          <color rgb="FF000000"/>
        </top>
        <bottom style="hair">
          <color rgb="FF000000"/>
        </bottom>
      </border>
    </dxf>
    <dxf>
      <font>
        <b val="0"/>
        <i val="0"/>
        <strike val="0"/>
        <condense val="0"/>
        <extend val="0"/>
        <outline val="0"/>
        <shadow val="0"/>
        <u val="none"/>
        <vertAlign val="baseline"/>
        <sz val="8"/>
        <color theme="1"/>
        <name val="Calibri"/>
        <family val="2"/>
        <scheme val="minor"/>
      </font>
      <numFmt numFmtId="164" formatCode="_-[$$-409]* #,##0.00_ ;_-[$$-409]* \-#,##0.00\ ;_-[$$-409]* &quot;-&quot;??_ ;_-@_ "/>
      <alignment horizontal="center" vertical="bottom" textRotation="0" wrapText="0" indent="0" justifyLastLine="0" shrinkToFit="0" readingOrder="0"/>
      <border diagonalUp="0" diagonalDown="0" outline="0">
        <left style="hair">
          <color rgb="FF000000"/>
        </left>
        <right style="hair">
          <color rgb="FF000000"/>
        </right>
        <top style="hair">
          <color rgb="FF000000"/>
        </top>
        <bottom style="hair">
          <color rgb="FF000000"/>
        </bottom>
      </border>
    </dxf>
    <dxf>
      <font>
        <b val="0"/>
        <i val="0"/>
        <strike val="0"/>
        <condense val="0"/>
        <extend val="0"/>
        <outline val="0"/>
        <shadow val="0"/>
        <u val="none"/>
        <vertAlign val="baseline"/>
        <sz val="8"/>
        <color theme="1"/>
        <name val="Calibri"/>
        <family val="2"/>
        <scheme val="minor"/>
      </font>
      <numFmt numFmtId="164" formatCode="_-[$$-409]* #,##0.00_ ;_-[$$-409]* \-#,##0.00\ ;_-[$$-409]* &quot;-&quot;??_ ;_-@_ "/>
      <alignment horizontal="center" vertical="bottom" textRotation="0" wrapText="0" indent="0" justifyLastLine="0" shrinkToFit="0" readingOrder="0"/>
      <border diagonalUp="0" diagonalDown="0" outline="0">
        <left style="hair">
          <color rgb="FF000000"/>
        </left>
        <right style="hair">
          <color rgb="FF000000"/>
        </right>
        <top style="hair">
          <color rgb="FF000000"/>
        </top>
        <bottom style="hair">
          <color rgb="FF000000"/>
        </bottom>
      </border>
    </dxf>
    <dxf>
      <font>
        <b val="0"/>
        <i val="0"/>
        <strike val="0"/>
        <condense val="0"/>
        <extend val="0"/>
        <outline val="0"/>
        <shadow val="0"/>
        <u val="none"/>
        <vertAlign val="baseline"/>
        <sz val="8"/>
        <color theme="1"/>
        <name val="Calibri"/>
        <family val="2"/>
        <scheme val="minor"/>
      </font>
      <alignment horizontal="center" vertical="bottom" textRotation="0" wrapText="0" indent="0" justifyLastLine="0" shrinkToFit="0" readingOrder="0"/>
      <border diagonalUp="0" diagonalDown="0" outline="0">
        <left style="hair">
          <color rgb="FF000000"/>
        </left>
        <right style="hair">
          <color rgb="FF000000"/>
        </right>
        <top style="hair">
          <color rgb="FF000000"/>
        </top>
        <bottom style="hair">
          <color rgb="FF000000"/>
        </bottom>
      </border>
    </dxf>
    <dxf>
      <font>
        <b val="0"/>
        <i val="0"/>
        <strike val="0"/>
        <condense val="0"/>
        <extend val="0"/>
        <outline val="0"/>
        <shadow val="0"/>
        <u val="none"/>
        <vertAlign val="baseline"/>
        <sz val="8"/>
        <color theme="1"/>
        <name val="Calibri"/>
        <family val="2"/>
        <scheme val="minor"/>
      </font>
      <alignment horizontal="center" vertical="bottom" textRotation="0" wrapText="0" indent="0" justifyLastLine="0" shrinkToFit="0" readingOrder="0"/>
      <border diagonalUp="0" diagonalDown="0" outline="0">
        <left style="hair">
          <color rgb="FF000000"/>
        </left>
        <right style="hair">
          <color rgb="FF000000"/>
        </right>
        <top style="hair">
          <color rgb="FF000000"/>
        </top>
        <bottom style="hair">
          <color rgb="FF000000"/>
        </bottom>
      </border>
    </dxf>
    <dxf>
      <font>
        <b val="0"/>
        <i val="0"/>
        <strike val="0"/>
        <condense val="0"/>
        <extend val="0"/>
        <outline val="0"/>
        <shadow val="0"/>
        <u val="none"/>
        <vertAlign val="baseline"/>
        <sz val="8"/>
        <color theme="1"/>
        <name val="Calibri"/>
        <family val="2"/>
        <scheme val="minor"/>
      </font>
      <numFmt numFmtId="2" formatCode="0.00"/>
      <alignment horizontal="center" vertical="bottom" textRotation="0" wrapText="0" indent="0" justifyLastLine="0" shrinkToFit="0" readingOrder="0"/>
      <border diagonalUp="0" diagonalDown="0" outline="0">
        <left style="hair">
          <color rgb="FF000000"/>
        </left>
        <right style="hair">
          <color rgb="FF000000"/>
        </right>
        <top style="hair">
          <color rgb="FF000000"/>
        </top>
        <bottom style="hair">
          <color rgb="FF000000"/>
        </bottom>
      </border>
    </dxf>
    <dxf>
      <font>
        <b val="0"/>
        <i val="0"/>
        <strike val="0"/>
        <condense val="0"/>
        <extend val="0"/>
        <outline val="0"/>
        <shadow val="0"/>
        <u val="none"/>
        <vertAlign val="baseline"/>
        <sz val="8"/>
        <color theme="1"/>
        <name val="Calibri"/>
        <family val="2"/>
        <scheme val="minor"/>
      </font>
      <numFmt numFmtId="2" formatCode="0.00"/>
      <alignment horizontal="center" vertical="bottom" textRotation="0" wrapText="0" indent="0" justifyLastLine="0" shrinkToFit="0" readingOrder="0"/>
      <border diagonalUp="0" diagonalDown="0" outline="0">
        <left style="hair">
          <color rgb="FF000000"/>
        </left>
        <right style="hair">
          <color rgb="FF000000"/>
        </right>
        <top style="hair">
          <color rgb="FF000000"/>
        </top>
        <bottom style="hair">
          <color rgb="FF000000"/>
        </bottom>
      </border>
    </dxf>
    <dxf>
      <font>
        <b val="0"/>
        <i val="0"/>
        <strike val="0"/>
        <condense val="0"/>
        <extend val="0"/>
        <outline val="0"/>
        <shadow val="0"/>
        <u val="none"/>
        <vertAlign val="baseline"/>
        <sz val="8"/>
        <color theme="1"/>
        <name val="Calibri"/>
        <family val="2"/>
        <scheme val="minor"/>
      </font>
      <alignment horizontal="left" vertical="bottom" textRotation="0" wrapText="0" indent="0" justifyLastLine="0" shrinkToFit="0" readingOrder="0"/>
      <border diagonalUp="0" diagonalDown="0" outline="0">
        <left style="hair">
          <color rgb="FF000000"/>
        </left>
        <right style="hair">
          <color rgb="FF000000"/>
        </right>
        <top style="hair">
          <color rgb="FF000000"/>
        </top>
        <bottom style="hair">
          <color rgb="FF000000"/>
        </bottom>
      </border>
    </dxf>
    <dxf>
      <font>
        <b val="0"/>
        <i val="0"/>
        <strike val="0"/>
        <condense val="0"/>
        <extend val="0"/>
        <outline val="0"/>
        <shadow val="0"/>
        <u val="none"/>
        <vertAlign val="baseline"/>
        <sz val="8"/>
        <color theme="1"/>
        <name val="Calibri"/>
        <family val="2"/>
        <scheme val="minor"/>
      </font>
      <numFmt numFmtId="19" formatCode="dd/mm/yyyy"/>
      <alignment horizontal="center" vertical="bottom" textRotation="0" wrapText="0" indent="0" justifyLastLine="0" shrinkToFit="0" readingOrder="0"/>
      <border diagonalUp="0" diagonalDown="0" outline="0">
        <left style="hair">
          <color rgb="FF000000"/>
        </left>
        <right style="hair">
          <color rgb="FF000000"/>
        </right>
        <top style="hair">
          <color rgb="FF000000"/>
        </top>
        <bottom style="hair">
          <color rgb="FF000000"/>
        </bottom>
      </border>
    </dxf>
    <dxf>
      <font>
        <b val="0"/>
        <i val="0"/>
        <strike val="0"/>
        <condense val="0"/>
        <extend val="0"/>
        <outline val="0"/>
        <shadow val="0"/>
        <u val="none"/>
        <vertAlign val="baseline"/>
        <sz val="8"/>
        <color theme="1"/>
        <name val="Calibri"/>
        <family val="2"/>
        <scheme val="minor"/>
      </font>
      <alignment horizontal="center" vertical="bottom" textRotation="0" wrapText="0" indent="0" justifyLastLine="0" shrinkToFit="0" readingOrder="0"/>
      <border diagonalUp="0" diagonalDown="0" outline="0">
        <left style="hair">
          <color rgb="FF000000"/>
        </left>
        <right style="hair">
          <color rgb="FF000000"/>
        </right>
        <top style="hair">
          <color rgb="FF000000"/>
        </top>
        <bottom style="hair">
          <color rgb="FF000000"/>
        </bottom>
      </border>
    </dxf>
    <dxf>
      <font>
        <b val="0"/>
        <i val="0"/>
        <strike val="0"/>
        <condense val="0"/>
        <extend val="0"/>
        <outline val="0"/>
        <shadow val="0"/>
        <u val="none"/>
        <vertAlign val="baseline"/>
        <sz val="8"/>
        <color theme="1"/>
        <name val="Calibri"/>
        <family val="2"/>
        <scheme val="minor"/>
      </font>
      <numFmt numFmtId="19" formatCode="dd/mm/yyyy"/>
      <alignment horizontal="center" vertical="bottom" textRotation="0" wrapText="0" indent="0" justifyLastLine="0" shrinkToFit="0" readingOrder="0"/>
      <border diagonalUp="0" diagonalDown="0" outline="0">
        <left style="hair">
          <color rgb="FF000000"/>
        </left>
        <right style="hair">
          <color rgb="FF000000"/>
        </right>
        <top style="hair">
          <color rgb="FF000000"/>
        </top>
        <bottom style="hair">
          <color rgb="FF000000"/>
        </bottom>
      </border>
    </dxf>
    <dxf>
      <font>
        <b val="0"/>
        <i val="0"/>
        <strike val="0"/>
        <condense val="0"/>
        <extend val="0"/>
        <outline val="0"/>
        <shadow val="0"/>
        <u val="none"/>
        <vertAlign val="baseline"/>
        <sz val="8"/>
        <color theme="1"/>
        <name val="Calibri"/>
        <family val="2"/>
        <scheme val="minor"/>
      </font>
      <alignment horizontal="left" vertical="bottom" textRotation="0" wrapText="0" indent="0" justifyLastLine="0" shrinkToFit="0" readingOrder="0"/>
      <border diagonalUp="0" diagonalDown="0" outline="0">
        <left style="hair">
          <color rgb="FF000000"/>
        </left>
        <right style="hair">
          <color rgb="FF000000"/>
        </right>
        <top style="hair">
          <color rgb="FF000000"/>
        </top>
        <bottom style="hair">
          <color rgb="FF000000"/>
        </bottom>
      </border>
    </dxf>
    <dxf>
      <font>
        <b val="0"/>
        <i val="0"/>
        <strike val="0"/>
        <condense val="0"/>
        <extend val="0"/>
        <outline val="0"/>
        <shadow val="0"/>
        <u val="none"/>
        <vertAlign val="baseline"/>
        <sz val="8"/>
        <color theme="1"/>
        <name val="Calibri"/>
        <family val="2"/>
        <scheme val="minor"/>
      </font>
      <alignment horizontal="left" vertical="bottom" textRotation="0" wrapText="0" indent="0" justifyLastLine="0" shrinkToFit="0" readingOrder="0"/>
      <border diagonalUp="0" diagonalDown="0" outline="0">
        <left style="hair">
          <color rgb="FF000000"/>
        </left>
        <right style="hair">
          <color rgb="FF000000"/>
        </right>
        <top style="hair">
          <color rgb="FF000000"/>
        </top>
        <bottom style="hair">
          <color rgb="FF000000"/>
        </bottom>
      </border>
    </dxf>
    <dxf>
      <font>
        <b val="0"/>
        <i val="0"/>
        <strike val="0"/>
        <condense val="0"/>
        <extend val="0"/>
        <outline val="0"/>
        <shadow val="0"/>
        <u val="none"/>
        <vertAlign val="baseline"/>
        <sz val="8"/>
        <color theme="1"/>
        <name val="Calibri"/>
        <family val="2"/>
        <scheme val="minor"/>
      </font>
      <alignment horizontal="center" vertical="bottom" textRotation="0" wrapText="0" indent="0" justifyLastLine="0" shrinkToFit="0" readingOrder="0"/>
      <border diagonalUp="0" diagonalDown="0" outline="0">
        <left style="hair">
          <color rgb="FF000000"/>
        </left>
        <right style="hair">
          <color rgb="FF000000"/>
        </right>
        <top style="hair">
          <color rgb="FF000000"/>
        </top>
        <bottom style="hair">
          <color rgb="FF000000"/>
        </bottom>
      </border>
    </dxf>
    <dxf>
      <font>
        <b val="0"/>
        <i val="0"/>
        <strike val="0"/>
        <condense val="0"/>
        <extend val="0"/>
        <outline val="0"/>
        <shadow val="0"/>
        <u val="none"/>
        <vertAlign val="baseline"/>
        <sz val="8"/>
        <color theme="1"/>
        <name val="Calibri"/>
        <family val="2"/>
        <scheme val="minor"/>
      </font>
      <alignment horizontal="left" vertical="bottom" textRotation="0" wrapText="0" indent="0" justifyLastLine="0" shrinkToFit="0" readingOrder="0"/>
      <border diagonalUp="0" diagonalDown="0" outline="0">
        <left style="hair">
          <color rgb="FF000000"/>
        </left>
        <right style="hair">
          <color rgb="FF000000"/>
        </right>
        <top style="hair">
          <color rgb="FF000000"/>
        </top>
        <bottom style="hair">
          <color rgb="FF000000"/>
        </bottom>
      </border>
    </dxf>
    <dxf>
      <font>
        <b val="0"/>
        <i val="0"/>
        <strike val="0"/>
        <condense val="0"/>
        <extend val="0"/>
        <outline val="0"/>
        <shadow val="0"/>
        <u val="none"/>
        <vertAlign val="baseline"/>
        <sz val="8"/>
        <color theme="1"/>
        <name val="Calibri"/>
        <family val="2"/>
        <scheme val="minor"/>
      </font>
      <alignment horizontal="center" vertical="bottom" textRotation="0" wrapText="0" indent="0" justifyLastLine="0" shrinkToFit="0" readingOrder="0"/>
      <border diagonalUp="0" diagonalDown="0" outline="0">
        <left style="hair">
          <color rgb="FF000000"/>
        </left>
        <right style="hair">
          <color rgb="FF000000"/>
        </right>
        <top style="hair">
          <color rgb="FF000000"/>
        </top>
        <bottom style="hair">
          <color rgb="FF000000"/>
        </bottom>
      </border>
    </dxf>
    <dxf>
      <font>
        <b/>
        <family val="2"/>
      </font>
      <fill>
        <patternFill patternType="solid">
          <fgColor indexed="64"/>
          <bgColor theme="0" tint="-0.14999847407452621"/>
        </patternFill>
      </fill>
      <alignment vertical="center" textRotation="0" wrapText="0" indent="0" justifyLastLine="0" shrinkToFit="0" readingOrder="0"/>
    </dxf>
    <dxf>
      <border outline="0">
        <top style="thin">
          <color indexed="64"/>
        </top>
      </border>
    </dxf>
    <dxf>
      <font>
        <b val="0"/>
        <i val="0"/>
        <strike val="0"/>
        <condense val="0"/>
        <extend val="0"/>
        <outline val="0"/>
        <shadow val="0"/>
        <u val="none"/>
        <vertAlign val="baseline"/>
        <sz val="8"/>
        <color theme="1"/>
        <name val="Calibri"/>
        <family val="2"/>
        <scheme val="minor"/>
      </font>
      <alignment horizontal="center" vertical="bottom" textRotation="0" wrapText="0" indent="0" justifyLastLine="0" shrinkToFit="0" readingOrder="0"/>
    </dxf>
    <dxf>
      <border outline="0">
        <bottom style="hair">
          <color indexed="64"/>
        </bottom>
      </border>
    </dxf>
    <dxf>
      <font>
        <b/>
        <i val="0"/>
        <strike val="0"/>
        <condense val="0"/>
        <extend val="0"/>
        <outline val="0"/>
        <shadow val="0"/>
        <u val="none"/>
        <vertAlign val="baseline"/>
        <sz val="8"/>
        <color theme="1"/>
        <name val="Calibri"/>
        <family val="2"/>
        <scheme val="none"/>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auto="1"/>
        </left>
        <right style="hair">
          <color auto="1"/>
        </right>
        <top/>
        <bottom/>
      </border>
    </dxf>
    <dxf>
      <border outline="0">
        <top style="thin">
          <color indexed="64"/>
        </top>
        <bottom style="hair">
          <color auto="1"/>
        </bottom>
      </border>
    </dxf>
    <dxf>
      <font>
        <b val="0"/>
        <i val="0"/>
        <strike val="0"/>
        <condense val="0"/>
        <extend val="0"/>
        <outline val="0"/>
        <shadow val="0"/>
        <u val="none"/>
        <vertAlign val="baseline"/>
        <sz val="9"/>
        <color theme="1"/>
        <name val="Calibri"/>
        <family val="2"/>
        <scheme val="none"/>
      </font>
      <fill>
        <patternFill patternType="solid">
          <fgColor rgb="FFF2F2F2"/>
          <bgColor rgb="FFF2F2F2"/>
        </patternFill>
      </fill>
      <alignment horizontal="general"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9"/>
        <color theme="1"/>
        <name val="Calibri"/>
        <family val="2"/>
        <scheme val="none"/>
      </font>
      <fill>
        <patternFill patternType="solid">
          <fgColor rgb="FFF2F2F2"/>
          <bgColor rgb="FFF2F2F2"/>
        </patternFill>
      </fill>
      <alignment horizontal="general"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9"/>
        <color theme="1"/>
        <name val="Calibri"/>
        <family val="2"/>
        <scheme val="none"/>
      </font>
      <fill>
        <patternFill patternType="solid">
          <fgColor rgb="FFF2F2F2"/>
          <bgColor rgb="FFF2F2F2"/>
        </patternFill>
      </fill>
      <alignment horizontal="general"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9"/>
        <color theme="1"/>
        <name val="Calibri"/>
        <family val="2"/>
        <scheme val="none"/>
      </font>
      <fill>
        <patternFill patternType="solid">
          <fgColor rgb="FFF2F2F2"/>
          <bgColor rgb="FFF2F2F2"/>
        </patternFill>
      </fill>
      <alignment horizontal="general"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9"/>
        <color theme="1"/>
        <name val="Calibri"/>
        <family val="2"/>
        <scheme val="none"/>
      </font>
      <fill>
        <patternFill patternType="solid">
          <fgColor rgb="FFF2F2F2"/>
          <bgColor rgb="FFF2F2F2"/>
        </patternFill>
      </fill>
      <alignment horizontal="general"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9"/>
        <color theme="1"/>
        <name val="Calibri"/>
        <family val="2"/>
        <scheme val="none"/>
      </font>
      <fill>
        <patternFill patternType="solid">
          <fgColor rgb="FFF2F2F2"/>
          <bgColor rgb="FFF2F2F2"/>
        </patternFill>
      </fill>
      <alignment horizontal="general"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9"/>
        <color theme="1"/>
        <name val="Calibri"/>
        <family val="2"/>
        <scheme val="none"/>
      </font>
      <fill>
        <patternFill patternType="solid">
          <fgColor rgb="FFF2F2F2"/>
          <bgColor rgb="FFF2F2F2"/>
        </patternFill>
      </fill>
      <alignment horizontal="general"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9"/>
        <color theme="1"/>
        <name val="Calibri"/>
        <family val="2"/>
        <scheme val="none"/>
      </font>
      <fill>
        <patternFill patternType="solid">
          <fgColor rgb="FFF2F2F2"/>
          <bgColor rgb="FFF2F2F2"/>
        </patternFill>
      </fill>
      <alignment horizontal="general"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9"/>
        <color theme="1"/>
        <name val="Calibri"/>
        <family val="2"/>
        <scheme val="none"/>
      </font>
      <fill>
        <patternFill patternType="solid">
          <fgColor rgb="FFF2F2F2"/>
          <bgColor rgb="FFF2F2F2"/>
        </patternFill>
      </fill>
      <alignment horizontal="general"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9"/>
        <color theme="1"/>
        <name val="Calibri"/>
        <family val="2"/>
        <scheme val="none"/>
      </font>
      <fill>
        <patternFill patternType="solid">
          <fgColor rgb="FFF2F2F2"/>
          <bgColor rgb="FFF2F2F2"/>
        </patternFill>
      </fill>
      <alignment horizontal="general"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9"/>
        <color theme="1"/>
        <name val="Calibri"/>
        <family val="2"/>
        <scheme val="none"/>
      </font>
      <fill>
        <patternFill patternType="solid">
          <fgColor rgb="FFF2F2F2"/>
          <bgColor rgb="FFF2F2F2"/>
        </patternFill>
      </fill>
      <alignment horizontal="general"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9"/>
        <color theme="1"/>
        <name val="Calibri"/>
        <family val="2"/>
        <scheme val="none"/>
      </font>
      <fill>
        <patternFill patternType="solid">
          <fgColor rgb="FFF2F2F2"/>
          <bgColor rgb="FFF2F2F2"/>
        </patternFill>
      </fill>
      <alignment horizontal="general"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9"/>
        <color theme="1"/>
        <name val="Calibri"/>
        <family val="2"/>
        <scheme val="none"/>
      </font>
      <fill>
        <patternFill patternType="solid">
          <fgColor rgb="FFF2F2F2"/>
          <bgColor rgb="FFF2F2F2"/>
        </patternFill>
      </fill>
      <alignment horizontal="general"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9"/>
        <color theme="1"/>
        <name val="Calibri"/>
        <family val="2"/>
        <scheme val="none"/>
      </font>
      <fill>
        <patternFill patternType="solid">
          <fgColor rgb="FFF2F2F2"/>
          <bgColor rgb="FFF2F2F2"/>
        </patternFill>
      </fill>
      <alignment horizontal="general"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9"/>
        <color theme="1"/>
        <name val="Calibri"/>
        <family val="2"/>
        <scheme val="none"/>
      </font>
      <fill>
        <patternFill patternType="solid">
          <fgColor rgb="FFF2F2F2"/>
          <bgColor rgb="FFF2F2F2"/>
        </patternFill>
      </fill>
      <alignment horizontal="general" vertical="center" textRotation="0" wrapText="0" indent="0" justifyLastLine="0" shrinkToFit="0" readingOrder="0"/>
    </dxf>
    <dxf>
      <font>
        <b val="0"/>
        <i val="0"/>
        <strike val="0"/>
        <condense val="0"/>
        <extend val="0"/>
        <outline val="0"/>
        <shadow val="0"/>
        <u val="none"/>
        <vertAlign val="baseline"/>
        <sz val="9"/>
        <color theme="1"/>
        <name val="Calibri"/>
        <family val="2"/>
        <scheme val="none"/>
      </font>
      <fill>
        <patternFill patternType="solid">
          <fgColor rgb="FFF2F2F2"/>
          <bgColor rgb="FFF2F2F2"/>
        </patternFill>
      </fill>
      <alignment horizontal="general" vertical="center" textRotation="0" wrapText="0" indent="0" justifyLastLine="0" shrinkToFit="0" readingOrder="0"/>
    </dxf>
    <dxf>
      <font>
        <b val="0"/>
        <i val="0"/>
        <strike val="0"/>
        <condense val="0"/>
        <extend val="0"/>
        <outline val="0"/>
        <shadow val="0"/>
        <u val="none"/>
        <vertAlign val="baseline"/>
        <sz val="9"/>
        <color theme="1"/>
        <name val="Calibri"/>
        <family val="2"/>
        <scheme val="none"/>
      </font>
      <fill>
        <patternFill patternType="solid">
          <fgColor rgb="FFF2F2F2"/>
          <bgColor rgb="FFF2F2F2"/>
        </patternFill>
      </fill>
      <alignment horizontal="general" vertical="center" textRotation="0" wrapText="0" indent="0" justifyLastLine="0" shrinkToFit="0" readingOrder="0"/>
    </dxf>
    <dxf>
      <font>
        <b val="0"/>
        <i val="0"/>
        <strike val="0"/>
        <condense val="0"/>
        <extend val="0"/>
        <outline val="0"/>
        <shadow val="0"/>
        <u val="none"/>
        <vertAlign val="baseline"/>
        <sz val="9"/>
        <color theme="1"/>
        <name val="Calibri"/>
        <family val="2"/>
        <scheme val="none"/>
      </font>
      <fill>
        <patternFill patternType="solid">
          <fgColor rgb="FFF2F2F2"/>
          <bgColor rgb="FFF2F2F2"/>
        </patternFill>
      </fill>
      <alignment horizontal="general" vertical="center" textRotation="0" wrapText="0" indent="0" justifyLastLine="0" shrinkToFit="0" readingOrder="0"/>
    </dxf>
    <dxf>
      <font>
        <b val="0"/>
        <i val="0"/>
        <strike val="0"/>
        <condense val="0"/>
        <extend val="0"/>
        <outline val="0"/>
        <shadow val="0"/>
        <u val="none"/>
        <vertAlign val="baseline"/>
        <sz val="9"/>
        <color theme="1"/>
        <name val="Calibri"/>
        <family val="2"/>
        <scheme val="none"/>
      </font>
      <fill>
        <patternFill patternType="solid">
          <fgColor rgb="FFF2F2F2"/>
          <bgColor rgb="FFF2F2F2"/>
        </patternFill>
      </fill>
      <alignment horizontal="general"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9"/>
        <color theme="1"/>
        <name val="Calibri"/>
        <family val="2"/>
        <scheme val="none"/>
      </font>
      <fill>
        <patternFill patternType="solid">
          <fgColor rgb="FFF2F2F2"/>
          <bgColor rgb="FFF2F2F2"/>
        </patternFill>
      </fill>
      <alignment horizontal="general"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9"/>
        <color theme="1"/>
        <name val="Calibri"/>
        <family val="2"/>
        <scheme val="none"/>
      </font>
      <fill>
        <patternFill patternType="solid">
          <fgColor rgb="FFF2F2F2"/>
          <bgColor rgb="FFF2F2F2"/>
        </patternFill>
      </fill>
      <alignment horizontal="general" vertical="center" textRotation="0" wrapText="0" indent="0" justifyLastLine="0" shrinkToFit="0" readingOrder="0"/>
    </dxf>
    <dxf>
      <font>
        <b val="0"/>
        <i val="0"/>
        <strike val="0"/>
        <condense val="0"/>
        <extend val="0"/>
        <outline val="0"/>
        <shadow val="0"/>
        <u val="none"/>
        <vertAlign val="baseline"/>
        <sz val="9"/>
        <color theme="1"/>
        <name val="Calibri"/>
        <family val="2"/>
        <scheme val="none"/>
      </font>
      <fill>
        <patternFill patternType="solid">
          <fgColor rgb="FFF2F2F2"/>
          <bgColor rgb="FFF2F2F2"/>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Calibri"/>
        <family val="2"/>
        <scheme val="minor"/>
      </font>
      <numFmt numFmtId="165" formatCode="_-[$R$-416]\ * #,##0.00_-;\-[$R$-416]\ * #,##0.00_-;_-[$R$-416]\ * &quot;-&quot;??_-;_-@_-"/>
      <fill>
        <patternFill patternType="solid">
          <fgColor indexed="64"/>
          <bgColor theme="0" tint="-4.9989318521683403E-2"/>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Calibri"/>
        <family val="2"/>
        <scheme val="minor"/>
      </font>
      <numFmt numFmtId="165" formatCode="_-[$R$-416]\ * #,##0.00_-;\-[$R$-416]\ * #,##0.00_-;_-[$R$-416]\ * &quot;-&quot;??_-;_-@_-"/>
      <fill>
        <patternFill patternType="solid">
          <fgColor indexed="64"/>
          <bgColor theme="0" tint="-4.9989318521683403E-2"/>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Calibri"/>
        <family val="2"/>
        <scheme val="minor"/>
      </font>
      <numFmt numFmtId="165" formatCode="_-[$R$-416]\ * #,##0.00_-;\-[$R$-416]\ * #,##0.00_-;_-[$R$-416]\ * &quot;-&quot;??_-;_-@_-"/>
      <fill>
        <patternFill patternType="solid">
          <fgColor indexed="64"/>
          <bgColor theme="0" tint="-4.9989318521683403E-2"/>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bgColor theme="0" tint="-0.249977111117893"/>
        </patternFill>
      </fill>
    </dxf>
    <dxf>
      <border outline="0">
        <left style="thin">
          <color indexed="64"/>
        </left>
        <top style="thin">
          <color indexed="64"/>
        </top>
      </border>
    </dxf>
    <dxf>
      <font>
        <b val="0"/>
        <i val="0"/>
        <strike val="0"/>
        <condense val="0"/>
        <extend val="0"/>
        <outline val="0"/>
        <shadow val="0"/>
        <u val="none"/>
        <vertAlign val="baseline"/>
        <sz val="9"/>
        <color theme="1"/>
        <name val="Calibri"/>
        <family val="2"/>
        <scheme val="none"/>
      </font>
      <fill>
        <patternFill patternType="solid">
          <fgColor rgb="FFF2F2F2"/>
          <bgColor rgb="FFF2F2F2"/>
        </patternFill>
      </fill>
      <alignment horizontal="general" vertical="center" textRotation="0" wrapText="0" indent="0" justifyLastLine="0" shrinkToFit="0" readingOrder="0"/>
    </dxf>
    <dxf>
      <font>
        <b/>
        <i val="0"/>
        <strike val="0"/>
        <condense val="0"/>
        <extend val="0"/>
        <outline val="0"/>
        <shadow val="0"/>
        <u val="none"/>
        <vertAlign val="baseline"/>
        <sz val="8"/>
        <color auto="1"/>
        <name val="Calibri"/>
        <family val="2"/>
        <scheme val="minor"/>
      </font>
      <numFmt numFmtId="19" formatCode="dd/mm/yyyy"/>
      <fill>
        <patternFill patternType="solid">
          <fgColor indexed="64"/>
          <bgColor theme="0" tint="-0.249977111117893"/>
        </patternFill>
      </fill>
      <alignment horizontal="center" vertical="center" textRotation="0" wrapText="0" indent="0" justifyLastLine="0" shrinkToFit="0" readingOrder="0"/>
    </dxf>
  </dxfs>
  <tableStyles count="0" defaultTableStyle="TableStyleMedium2" defaultPivotStyle="PivotStyleLight16"/>
  <colors>
    <mruColors>
      <color rgb="FF0066FF"/>
      <color rgb="FF007434"/>
      <color rgb="FF009A46"/>
      <color rgb="FF0033CC"/>
      <color rgb="FFF7FBEF"/>
      <color rgb="FFD3F2F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160018</xdr:colOff>
      <xdr:row>1</xdr:row>
      <xdr:rowOff>163830</xdr:rowOff>
    </xdr:from>
    <xdr:to>
      <xdr:col>2</xdr:col>
      <xdr:colOff>971550</xdr:colOff>
      <xdr:row>5</xdr:row>
      <xdr:rowOff>41155</xdr:rowOff>
    </xdr:to>
    <xdr:pic>
      <xdr:nvPicPr>
        <xdr:cNvPr id="2" name="image2.png">
          <a:extLst>
            <a:ext uri="{FF2B5EF4-FFF2-40B4-BE49-F238E27FC236}">
              <a16:creationId xmlns:a16="http://schemas.microsoft.com/office/drawing/2014/main" id="{25AEB0AB-B897-4B22-B416-A8776EBC33BE}"/>
            </a:ext>
          </a:extLst>
        </xdr:cNvPr>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0018" y="344805"/>
          <a:ext cx="1375412" cy="686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154304</xdr:colOff>
      <xdr:row>1</xdr:row>
      <xdr:rowOff>87629</xdr:rowOff>
    </xdr:from>
    <xdr:to>
      <xdr:col>1</xdr:col>
      <xdr:colOff>1274444</xdr:colOff>
      <xdr:row>5</xdr:row>
      <xdr:rowOff>19049</xdr:rowOff>
    </xdr:to>
    <xdr:pic>
      <xdr:nvPicPr>
        <xdr:cNvPr id="2" name="image2.png">
          <a:extLst>
            <a:ext uri="{FF2B5EF4-FFF2-40B4-BE49-F238E27FC236}">
              <a16:creationId xmlns:a16="http://schemas.microsoft.com/office/drawing/2014/main" id="{50138257-9BBF-41F4-9636-8BAB07E2849C}"/>
            </a:ext>
          </a:extLst>
        </xdr:cNvPr>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4304" y="270509"/>
          <a:ext cx="1682115" cy="7410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106680</xdr:colOff>
      <xdr:row>2</xdr:row>
      <xdr:rowOff>49530</xdr:rowOff>
    </xdr:from>
    <xdr:to>
      <xdr:col>2</xdr:col>
      <xdr:colOff>435627</xdr:colOff>
      <xdr:row>6</xdr:row>
      <xdr:rowOff>15240</xdr:rowOff>
    </xdr:to>
    <xdr:pic>
      <xdr:nvPicPr>
        <xdr:cNvPr id="2" name="image2.png">
          <a:extLst>
            <a:ext uri="{FF2B5EF4-FFF2-40B4-BE49-F238E27FC236}">
              <a16:creationId xmlns:a16="http://schemas.microsoft.com/office/drawing/2014/main" id="{67FE6409-1AB3-4B83-813F-985135DBFBBC}"/>
            </a:ext>
          </a:extLst>
        </xdr:cNvPr>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680" y="308610"/>
          <a:ext cx="1492902"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xdr:twoCellAnchor>
</xdr:wsDr>
</file>

<file path=xl/drawings/drawing4.xml><?xml version="1.0" encoding="utf-8"?>
<xdr:wsDr xmlns:xdr="http://schemas.openxmlformats.org/drawingml/2006/spreadsheetDrawing" xmlns:a="http://schemas.openxmlformats.org/drawingml/2006/main">
  <xdr:twoCellAnchor editAs="oneCell">
    <xdr:from>
      <xdr:col>0</xdr:col>
      <xdr:colOff>196215</xdr:colOff>
      <xdr:row>2</xdr:row>
      <xdr:rowOff>152400</xdr:rowOff>
    </xdr:from>
    <xdr:to>
      <xdr:col>2</xdr:col>
      <xdr:colOff>510541</xdr:colOff>
      <xdr:row>5</xdr:row>
      <xdr:rowOff>212172</xdr:rowOff>
    </xdr:to>
    <xdr:pic>
      <xdr:nvPicPr>
        <xdr:cNvPr id="2" name="image2.png">
          <a:extLst>
            <a:ext uri="{FF2B5EF4-FFF2-40B4-BE49-F238E27FC236}">
              <a16:creationId xmlns:a16="http://schemas.microsoft.com/office/drawing/2014/main" id="{64967B7A-75AD-4ED3-A09E-55D3DB89FA90}"/>
            </a:ext>
          </a:extLst>
        </xdr:cNvPr>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6215" y="518160"/>
          <a:ext cx="1419226" cy="6465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xdr:twoCellAnchor>
</xdr:wsDr>
</file>

<file path=xl/drawings/drawing5.xml><?xml version="1.0" encoding="utf-8"?>
<xdr:wsDr xmlns:xdr="http://schemas.openxmlformats.org/drawingml/2006/spreadsheetDrawing" xmlns:a="http://schemas.openxmlformats.org/drawingml/2006/main">
  <xdr:twoCellAnchor editAs="oneCell">
    <xdr:from>
      <xdr:col>0</xdr:col>
      <xdr:colOff>129540</xdr:colOff>
      <xdr:row>1</xdr:row>
      <xdr:rowOff>167640</xdr:rowOff>
    </xdr:from>
    <xdr:to>
      <xdr:col>1</xdr:col>
      <xdr:colOff>1011556</xdr:colOff>
      <xdr:row>4</xdr:row>
      <xdr:rowOff>265512</xdr:rowOff>
    </xdr:to>
    <xdr:pic>
      <xdr:nvPicPr>
        <xdr:cNvPr id="2" name="image2.png">
          <a:extLst>
            <a:ext uri="{FF2B5EF4-FFF2-40B4-BE49-F238E27FC236}">
              <a16:creationId xmlns:a16="http://schemas.microsoft.com/office/drawing/2014/main" id="{E585BDB6-72C2-4C99-84EC-E2A61F742A83}"/>
            </a:ext>
          </a:extLst>
        </xdr:cNvPr>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9540" y="350520"/>
          <a:ext cx="1419226" cy="6465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xdr:twoCellAnchor>
</xdr:wsDr>
</file>

<file path=xl/drawings/drawing6.xml><?xml version="1.0" encoding="utf-8"?>
<xdr:wsDr xmlns:xdr="http://schemas.openxmlformats.org/drawingml/2006/spreadsheetDrawing" xmlns:a="http://schemas.openxmlformats.org/drawingml/2006/main">
  <xdr:twoCellAnchor>
    <xdr:from>
      <xdr:col>0</xdr:col>
      <xdr:colOff>-13563600</xdr:colOff>
      <xdr:row>0</xdr:row>
      <xdr:rowOff>15687675</xdr:rowOff>
    </xdr:from>
    <xdr:to>
      <xdr:col>1</xdr:col>
      <xdr:colOff>9525</xdr:colOff>
      <xdr:row>3</xdr:row>
      <xdr:rowOff>15687675</xdr:rowOff>
    </xdr:to>
    <xdr:pic>
      <xdr:nvPicPr>
        <xdr:cNvPr id="119892" name="Imagem 11">
          <a:extLst>
            <a:ext uri="{FF2B5EF4-FFF2-40B4-BE49-F238E27FC236}">
              <a16:creationId xmlns:a16="http://schemas.microsoft.com/office/drawing/2014/main" id="{F02052FE-85C3-9FF2-2D46-BAB84A8A10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63600" y="190500"/>
          <a:ext cx="14268450"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-19945350</xdr:colOff>
      <xdr:row>0</xdr:row>
      <xdr:rowOff>18773775</xdr:rowOff>
    </xdr:from>
    <xdr:to>
      <xdr:col>1</xdr:col>
      <xdr:colOff>-93392625</xdr:colOff>
      <xdr:row>3</xdr:row>
      <xdr:rowOff>-32299275</xdr:rowOff>
    </xdr:to>
    <xdr:pic>
      <xdr:nvPicPr>
        <xdr:cNvPr id="120916" name="Imagem 11">
          <a:extLst>
            <a:ext uri="{FF2B5EF4-FFF2-40B4-BE49-F238E27FC236}">
              <a16:creationId xmlns:a16="http://schemas.microsoft.com/office/drawing/2014/main" id="{FF5220A7-98CE-F38B-134B-6DDEB782AC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945350" y="1905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Gabriel Pinheiro" id="{89C2AB35-81E9-4574-8510-69F68293F3CC}" userId="14399a5bf6470685"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54A9A65-170E-43AE-B86F-C65D2468A03F}" name="tb_Saldos_BR" displayName="tb_Saldos_BR" ref="B2:HR20" totalsRowCount="1" headerRowDxfId="595" dataDxfId="594" totalsRowDxfId="592" tableBorderDxfId="593">
  <autoFilter ref="B2:HR19" xr:uid="{D54A9A65-170E-43AE-B86F-C65D2468A03F}"/>
  <tableColumns count="225">
    <tableColumn id="1" xr3:uid="{79E533C5-84CF-4F08-9816-7AEA3827D5BB}" name="SALDOS BANCÁRIOS (R$)" totalsRowLabel="TOTAL" totalsRowDxfId="224"/>
    <tableColumn id="2" xr3:uid="{0B68F0BC-1865-475A-813A-AC71BE69F1A5}" name="03/01/2025" totalsRowFunction="custom" dataDxfId="591" totalsRowDxfId="223">
      <totalsRowFormula>SUBTOTAL(109,C4:C17)</totalsRowFormula>
    </tableColumn>
    <tableColumn id="3" xr3:uid="{FE650B66-427A-4474-BB54-3599790D7664}" name="06/01/2025" totalsRowFunction="custom" dataDxfId="590" totalsRowDxfId="222">
      <totalsRowFormula>SUBTOTAL(109,D4:D17)</totalsRowFormula>
    </tableColumn>
    <tableColumn id="4" xr3:uid="{2BC9EE07-2218-4829-A307-155F0B28FC64}" name="07/01/2025" totalsRowFunction="custom" dataDxfId="589" totalsRowDxfId="221">
      <totalsRowFormula>SUBTOTAL(109,E4:E17)</totalsRowFormula>
    </tableColumn>
    <tableColumn id="5" xr3:uid="{1209F92C-4765-426B-8856-8FB2534391D9}" name="08/01/2025" totalsRowFunction="custom" totalsRowDxfId="220">
      <totalsRowFormula>SUBTOTAL(109,F4:F17)</totalsRowFormula>
    </tableColumn>
    <tableColumn id="6" xr3:uid="{C37C5B32-5AC3-4968-9E7D-B7CCBFFDF451}" name="13/01/2025" totalsRowFunction="custom" totalsRowDxfId="219">
      <totalsRowFormula>SUBTOTAL(109,G4:G17)</totalsRowFormula>
    </tableColumn>
    <tableColumn id="7" xr3:uid="{56B467EE-D71A-476B-9FEF-1E7742A6043A}" name="14/01/2025" totalsRowFunction="custom" totalsRowDxfId="218">
      <totalsRowFormula>SUBTOTAL(109,H4:H17)</totalsRowFormula>
    </tableColumn>
    <tableColumn id="8" xr3:uid="{54ECA4A1-F423-4A6F-86E8-B7071AEFB516}" name="15/01/2025" totalsRowFunction="custom" totalsRowDxfId="217">
      <totalsRowFormula>SUBTOTAL(109,I4:I17)</totalsRowFormula>
    </tableColumn>
    <tableColumn id="9" xr3:uid="{5EDFE313-3F5A-4933-968F-DE81B0528CED}" name="Coluna1" totalsRowFunction="custom" totalsRowDxfId="216">
      <totalsRowFormula>SUBTOTAL(109,J4:J17)</totalsRowFormula>
    </tableColumn>
    <tableColumn id="10" xr3:uid="{3142F037-FB9F-44D1-8BD3-506D3526F253}" name="21/01/2025" totalsRowFunction="custom" totalsRowDxfId="215">
      <totalsRowFormula>SUBTOTAL(109,K4:K17)</totalsRowFormula>
    </tableColumn>
    <tableColumn id="11" xr3:uid="{E2C18869-61A7-4EE0-880D-B6A88F465584}" name="22/01/2025" totalsRowFunction="custom" totalsRowDxfId="214">
      <totalsRowFormula>SUBTOTAL(109,L4:L17)</totalsRowFormula>
    </tableColumn>
    <tableColumn id="12" xr3:uid="{CFA536B5-3110-4B6C-AEC2-E6397A47FDFA}" name="23/01/2025" totalsRowFunction="custom" totalsRowDxfId="213">
      <totalsRowFormula>SUBTOTAL(109,M4:M17)</totalsRowFormula>
    </tableColumn>
    <tableColumn id="13" xr3:uid="{2646B0A4-FCE6-41BA-913D-0273BF30076E}" name="31/01/2025" totalsRowFunction="custom" totalsRowDxfId="212">
      <totalsRowFormula>SUBTOTAL(109,N4:N17)</totalsRowFormula>
    </tableColumn>
    <tableColumn id="14" xr3:uid="{51BC6442-4A2C-4D50-9EC9-29BFBCC60ACD}" name="03/02/2025" totalsRowFunction="custom" totalsRowDxfId="211">
      <totalsRowFormula>SUBTOTAL(109,O4:O17)</totalsRowFormula>
    </tableColumn>
    <tableColumn id="15" xr3:uid="{A12312BB-C5C7-4EF5-A5D9-EA8D445BCDA0}" name="06/02/2025" totalsRowFunction="custom" totalsRowDxfId="210">
      <totalsRowFormula>SUBTOTAL(109,P4:P17)</totalsRowFormula>
    </tableColumn>
    <tableColumn id="16" xr3:uid="{E5E2576F-9DDA-441C-9F85-1B406471EE9C}" name="07/02/2025" totalsRowFunction="custom" totalsRowDxfId="209">
      <totalsRowFormula>SUBTOTAL(109,Q4:Q17)</totalsRowFormula>
    </tableColumn>
    <tableColumn id="17" xr3:uid="{293ACC4C-BEE5-48FA-93C4-243D6814658A}" name="11/02/2025" totalsRowFunction="custom" totalsRowDxfId="208">
      <totalsRowFormula>SUBTOTAL(109,R4:R17)</totalsRowFormula>
    </tableColumn>
    <tableColumn id="18" xr3:uid="{93A62ABB-3F07-4D4C-87C5-F7C1BC0A931A}" name="13/02/2025" totalsRowFunction="custom" totalsRowDxfId="207">
      <totalsRowFormula>SUBTOTAL(109,S4:S17)</totalsRowFormula>
    </tableColumn>
    <tableColumn id="19" xr3:uid="{3DFB4949-F5A8-4D66-B0CF-86C67D99A1A0}" name="14/02/2025" totalsRowFunction="custom" totalsRowDxfId="206">
      <totalsRowFormula>SUBTOTAL(109,T4:T17)</totalsRowFormula>
    </tableColumn>
    <tableColumn id="20" xr3:uid="{FA9AFD91-CDD8-4892-A203-22AF88DDE519}" name="17/02/2025" totalsRowFunction="custom" totalsRowDxfId="205">
      <totalsRowFormula>SUBTOTAL(109,U4:U17)</totalsRowFormula>
    </tableColumn>
    <tableColumn id="21" xr3:uid="{B77CAD6F-247B-442B-AD4F-63B6536EBEB3}" name="21/02/2025" totalsRowFunction="custom" totalsRowDxfId="204">
      <totalsRowFormula>SUBTOTAL(109,V4:V17)</totalsRowFormula>
    </tableColumn>
    <tableColumn id="22" xr3:uid="{E073A391-AC4C-49DB-9E76-B12F2D136417}" name="24/02/2025" totalsRowFunction="custom" totalsRowDxfId="203">
      <totalsRowFormula>SUBTOTAL(109,W4:W17)</totalsRowFormula>
    </tableColumn>
    <tableColumn id="23" xr3:uid="{08797AFD-B3EF-4777-AEEF-9D8BF9FE6E9B}" name="03/03/2025" totalsRowFunction="custom" totalsRowDxfId="202">
      <totalsRowFormula>SUBTOTAL(109,X4:X17)</totalsRowFormula>
    </tableColumn>
    <tableColumn id="24" xr3:uid="{5506014B-E787-47DF-8264-0EFC79196CBF}" name="06/03/2025" totalsRowFunction="custom" totalsRowDxfId="201">
      <totalsRowFormula>SUBTOTAL(109,Y4:Y17)</totalsRowFormula>
    </tableColumn>
    <tableColumn id="25" xr3:uid="{C522E04B-79DA-4E91-8370-99924FCF678C}" name="11/03/2025" totalsRowFunction="custom" totalsRowDxfId="200">
      <totalsRowFormula>SUBTOTAL(109,Z4:Z17)</totalsRowFormula>
    </tableColumn>
    <tableColumn id="26" xr3:uid="{F43AD0D4-2537-445D-936D-585EF8D7FB09}" name="12/03/2025" totalsRowFunction="custom" totalsRowDxfId="199">
      <totalsRowFormula>SUBTOTAL(109,AA4:AA17)</totalsRowFormula>
    </tableColumn>
    <tableColumn id="27" xr3:uid="{6BC6F132-62C6-417A-B20F-A2DC919F442C}" name="14/03/2025" totalsRowFunction="custom" totalsRowDxfId="198">
      <totalsRowFormula>SUBTOTAL(109,AB4:AB17)</totalsRowFormula>
    </tableColumn>
    <tableColumn id="28" xr3:uid="{489EE74C-25C7-47AD-834E-3DF4D6430DAA}" name="17/03/2025" totalsRowFunction="custom" totalsRowDxfId="197">
      <totalsRowFormula>SUBTOTAL(109,AC4:AC17)</totalsRowFormula>
    </tableColumn>
    <tableColumn id="29" xr3:uid="{B0692B51-C9B1-458A-A318-B82C12F2B695}" name="19/03/2025" totalsRowFunction="custom" totalsRowDxfId="196">
      <totalsRowFormula>SUBTOTAL(109,AD4:AD17)</totalsRowFormula>
    </tableColumn>
    <tableColumn id="30" xr3:uid="{EBEA9E99-6858-4D3C-A91A-D501329AD271}" name="21/03/2025" totalsRowFunction="custom" totalsRowDxfId="195">
      <totalsRowFormula>SUBTOTAL(109,AE4:AE17)</totalsRowFormula>
    </tableColumn>
    <tableColumn id="31" xr3:uid="{A9C72157-B78E-4B4C-88E1-D3753CB21B20}" name="25/03/2025" totalsRowFunction="custom" totalsRowDxfId="194">
      <totalsRowFormula>SUBTOTAL(109,AF4:AF17)</totalsRowFormula>
    </tableColumn>
    <tableColumn id="32" xr3:uid="{4E4DCACE-D953-4B13-A96E-C3643C9875E6}" name="26/03/2025" totalsRowFunction="custom" totalsRowDxfId="193">
      <totalsRowFormula>SUBTOTAL(109,AG4:AG17)</totalsRowFormula>
    </tableColumn>
    <tableColumn id="33" xr3:uid="{42C48425-1B85-4575-B171-2357A53BE0FE}" name="Coluna2" totalsRowFunction="custom" totalsRowDxfId="192">
      <totalsRowFormula>SUBTOTAL(109,AH4:AH17)</totalsRowFormula>
    </tableColumn>
    <tableColumn id="34" xr3:uid="{B63AF1D0-3177-4183-8382-F5DFC7E565CE}" name="27/03/2025" totalsRowFunction="custom" totalsRowDxfId="191">
      <totalsRowFormula>SUBTOTAL(109,AI4:AI17)</totalsRowFormula>
    </tableColumn>
    <tableColumn id="35" xr3:uid="{FF961FFA-9112-4CF4-8189-F5968E13C52A}" name="31/03/2025" totalsRowFunction="custom" totalsRowDxfId="190">
      <totalsRowFormula>SUBTOTAL(109,AJ4:AJ17)</totalsRowFormula>
    </tableColumn>
    <tableColumn id="36" xr3:uid="{E8EC3FBF-9EB5-44E9-95F9-5F4BB247224B}" name="Coluna3" totalsRowFunction="custom" totalsRowDxfId="189">
      <totalsRowFormula>SUBTOTAL(109,AK4:AK17)</totalsRowFormula>
    </tableColumn>
    <tableColumn id="37" xr3:uid="{B092353E-1CD8-469F-973D-27BD34103B9A}" name="01/04/2025" totalsRowFunction="custom" totalsRowDxfId="188">
      <totalsRowFormula>SUBTOTAL(109,AL4:AL17)</totalsRowFormula>
    </tableColumn>
    <tableColumn id="38" xr3:uid="{EFFF1350-B4DC-46EA-A0EE-8C54F620BDAF}" name="02/04/2025" totalsRowFunction="custom" totalsRowDxfId="187">
      <totalsRowFormula>SUBTOTAL(109,AM4:AM17)</totalsRowFormula>
    </tableColumn>
    <tableColumn id="39" xr3:uid="{A03E494D-64AD-475E-A048-12233A1E2551}" name="03/04/2025" totalsRowFunction="custom" totalsRowDxfId="186">
      <totalsRowFormula>SUBTOTAL(109,AN4:AN17)</totalsRowFormula>
    </tableColumn>
    <tableColumn id="40" xr3:uid="{B32BEC87-ED16-494D-B0B4-D5FA15BB1CE8}" name="04/04/2025" totalsRowFunction="custom" totalsRowDxfId="185">
      <totalsRowFormula>SUBTOTAL(109,AO4:AO17)</totalsRowFormula>
    </tableColumn>
    <tableColumn id="41" xr3:uid="{22F1CFB2-9AC5-4BFD-B970-ED996FB8EF77}" name="Coluna4" totalsRowFunction="custom" totalsRowDxfId="184">
      <totalsRowFormula>SUBTOTAL(109,AP4:AP17)</totalsRowFormula>
    </tableColumn>
    <tableColumn id="42" xr3:uid="{1D4B1695-BACD-4BEF-BF95-98EB285E03E6}" name="07/04/2025" totalsRowFunction="custom" totalsRowDxfId="183">
      <totalsRowFormula>SUBTOTAL(109,AQ4:AQ17)</totalsRowFormula>
    </tableColumn>
    <tableColumn id="43" xr3:uid="{D61B345C-6A95-4F71-9610-E693A0B83970}" name="Coluna5" totalsRowFunction="custom" totalsRowDxfId="182">
      <totalsRowFormula>SUBTOTAL(109,AR4:AR17)</totalsRowFormula>
    </tableColumn>
    <tableColumn id="44" xr3:uid="{D3B9A0F6-8FD0-47B6-9AE4-228AD8686C7A}" name="Coluna6" totalsRowFunction="custom" totalsRowDxfId="181">
      <totalsRowFormula>SUBTOTAL(109,AS4:AS17)</totalsRowFormula>
    </tableColumn>
    <tableColumn id="45" xr3:uid="{1022C266-9ADB-4384-96C9-500BA1F60CD0}" name="09/04/2025" totalsRowFunction="custom" totalsRowDxfId="180">
      <totalsRowFormula>SUBTOTAL(109,AT4:AT17)</totalsRowFormula>
    </tableColumn>
    <tableColumn id="46" xr3:uid="{83B873F1-BAA1-451D-9D55-25FEF6E0322A}" name="Coluna7" totalsRowFunction="custom" totalsRowDxfId="179">
      <totalsRowFormula>SUBTOTAL(109,AU4:AU17)</totalsRowFormula>
    </tableColumn>
    <tableColumn id="47" xr3:uid="{BD1A00C2-8B03-4F8E-B25A-DA57D30E9EE6}" name="10/04/2025" totalsRowFunction="custom" totalsRowDxfId="178">
      <totalsRowFormula>SUBTOTAL(109,AV4:AV17)</totalsRowFormula>
    </tableColumn>
    <tableColumn id="48" xr3:uid="{2B82AD14-471B-42DC-A1F5-D49CFA22FBD2}" name="11/04/2025" totalsRowFunction="custom" totalsRowDxfId="177">
      <totalsRowFormula>SUBTOTAL(109,AW4:AW17)</totalsRowFormula>
    </tableColumn>
    <tableColumn id="49" xr3:uid="{93D47E1A-1D38-4E7F-8402-078702B03D25}" name="Coluna8" totalsRowFunction="custom" totalsRowDxfId="176">
      <totalsRowFormula>SUBTOTAL(109,AX4:AX17)</totalsRowFormula>
    </tableColumn>
    <tableColumn id="50" xr3:uid="{28DD7534-5974-481D-AD24-118D4EDF0257}" name="14/04/2025" totalsRowFunction="custom" totalsRowDxfId="175">
      <totalsRowFormula>SUBTOTAL(109,AY4:AY17)</totalsRowFormula>
    </tableColumn>
    <tableColumn id="51" xr3:uid="{19E5745E-E9EB-4783-80E1-A8EAAAFB7612}" name="Coluna9" totalsRowFunction="custom" totalsRowDxfId="174">
      <totalsRowFormula>SUBTOTAL(109,AZ4:AZ17)</totalsRowFormula>
    </tableColumn>
    <tableColumn id="52" xr3:uid="{48CC4185-8074-407B-B355-AD8668565EB7}" name="Coluna10" totalsRowFunction="custom" totalsRowDxfId="173">
      <totalsRowFormula>SUBTOTAL(109,BA4:BA17)</totalsRowFormula>
    </tableColumn>
    <tableColumn id="53" xr3:uid="{9F21AD7A-2D4F-487E-A731-19C8B0A39235}" name="15/04/2025" totalsRowFunction="custom" totalsRowDxfId="172">
      <totalsRowFormula>SUBTOTAL(109,BB4:BB17)</totalsRowFormula>
    </tableColumn>
    <tableColumn id="54" xr3:uid="{06933379-EADD-4CA9-A336-E065C26873BA}" name="16/04/2025" totalsRowFunction="custom" totalsRowDxfId="171">
      <totalsRowFormula>SUBTOTAL(109,BC4:BC17)</totalsRowFormula>
    </tableColumn>
    <tableColumn id="55" xr3:uid="{3A08CBAE-3751-4C2E-8687-F2E62D2F845B}" name="Coluna11" totalsRowFunction="custom" totalsRowDxfId="170">
      <totalsRowFormula>SUBTOTAL(109,BD4:BD17)</totalsRowFormula>
    </tableColumn>
    <tableColumn id="56" xr3:uid="{81DFED92-B5B0-4687-B9C5-C14A6ACB07EA}" name="17/04/2025" totalsRowFunction="custom" totalsRowDxfId="169">
      <totalsRowFormula>SUBTOTAL(109,BE4:BE17)</totalsRowFormula>
    </tableColumn>
    <tableColumn id="57" xr3:uid="{E1D00935-AC4D-4B18-878B-31A479C13D26}" name="22/04/2025" totalsRowFunction="custom" totalsRowDxfId="168">
      <totalsRowFormula>SUBTOTAL(109,BF4:BF17)</totalsRowFormula>
    </tableColumn>
    <tableColumn id="58" xr3:uid="{43D75D0B-5D92-4A31-8FD5-0759BAC05328}" name="Coluna12" totalsRowFunction="custom" totalsRowDxfId="167">
      <totalsRowFormula>SUBTOTAL(109,BG4:BG17)</totalsRowFormula>
    </tableColumn>
    <tableColumn id="59" xr3:uid="{8CAF8178-0C80-468E-9441-4423E3C90EC4}" name="23/04/2025" totalsRowFunction="custom" totalsRowDxfId="166">
      <totalsRowFormula>SUBTOTAL(109,BH4:BH17)</totalsRowFormula>
    </tableColumn>
    <tableColumn id="60" xr3:uid="{063C9767-5DD5-4C06-A03F-8EA44DAE4451}" name="Coluna13" totalsRowFunction="custom" totalsRowDxfId="165">
      <totalsRowFormula>SUBTOTAL(109,BI4:BI17)</totalsRowFormula>
    </tableColumn>
    <tableColumn id="61" xr3:uid="{5C42AF9D-3485-4AC0-BBD7-56BD843DD6CE}" name="Coluna14" totalsRowFunction="custom" totalsRowDxfId="164">
      <totalsRowFormula>SUBTOTAL(109,BJ4:BJ17)</totalsRowFormula>
    </tableColumn>
    <tableColumn id="62" xr3:uid="{DA841D76-0F8B-42A7-80AA-8A6E41E911C0}" name="24/04/2025" totalsRowFunction="custom" totalsRowDxfId="163">
      <totalsRowFormula>SUBTOTAL(109,BK4:BK17)</totalsRowFormula>
    </tableColumn>
    <tableColumn id="63" xr3:uid="{43F66E18-B25B-4008-8B21-AE0CB603D679}" name="Coluna15" totalsRowFunction="custom" totalsRowDxfId="162">
      <totalsRowFormula>SUBTOTAL(109,BL4:BL17)</totalsRowFormula>
    </tableColumn>
    <tableColumn id="64" xr3:uid="{AF4EFB32-C5BE-4B6D-AE70-6E5C845901B4}" name="25/04/2025" totalsRowFunction="custom" totalsRowDxfId="161">
      <totalsRowFormula>SUBTOTAL(109,BM4:BM17)</totalsRowFormula>
    </tableColumn>
    <tableColumn id="65" xr3:uid="{829E6609-01CE-4A58-BB4A-22EC58EF8236}" name="Coluna16" totalsRowFunction="custom" totalsRowDxfId="160">
      <totalsRowFormula>SUBTOTAL(109,BN4:BN17)</totalsRowFormula>
    </tableColumn>
    <tableColumn id="66" xr3:uid="{4EB37A25-AEB4-4378-9ED3-08C9EC796257}" name="Coluna17" totalsRowFunction="custom" totalsRowDxfId="159">
      <totalsRowFormula>SUBTOTAL(109,BO4:BO17)</totalsRowFormula>
    </tableColumn>
    <tableColumn id="67" xr3:uid="{512AA244-2476-4B05-A04C-EBEBF6B33852}" name="28/04/2025" totalsRowFunction="custom" totalsRowDxfId="158">
      <totalsRowFormula>SUBTOTAL(109,BP4:BP17)</totalsRowFormula>
    </tableColumn>
    <tableColumn id="68" xr3:uid="{01B75EBE-6C9F-4AC7-84EE-12A1062B2B04}" name="29/04/2025" totalsRowFunction="custom" totalsRowDxfId="157">
      <totalsRowFormula>SUBTOTAL(109,BQ4:BQ17)</totalsRowFormula>
    </tableColumn>
    <tableColumn id="69" xr3:uid="{46F8633A-A2FB-402F-81DD-B4BC0345D751}" name="02/05/2025" totalsRowFunction="custom" totalsRowDxfId="156">
      <totalsRowFormula>SUBTOTAL(109,BR4:BR17)</totalsRowFormula>
    </tableColumn>
    <tableColumn id="70" xr3:uid="{D9B7EB61-B694-4A43-BAD8-F522A0F0C49B}" name="04/05/2025" totalsRowFunction="custom" totalsRowDxfId="155">
      <totalsRowFormula>SUBTOTAL(109,BS4:BS17)</totalsRowFormula>
    </tableColumn>
    <tableColumn id="71" xr3:uid="{9F3493BC-D5E5-4F59-8461-793C47A8B5EC}" name="05/05/2025" totalsRowFunction="custom" totalsRowDxfId="154">
      <totalsRowFormula>SUBTOTAL(109,BT4:BT17)</totalsRowFormula>
    </tableColumn>
    <tableColumn id="72" xr3:uid="{894F5A35-AB5A-40EA-8C51-67B63AF06973}" name="06/05/2025" totalsRowFunction="custom" totalsRowDxfId="153">
      <totalsRowFormula>SUBTOTAL(109,BU4:BU17)</totalsRowFormula>
    </tableColumn>
    <tableColumn id="73" xr3:uid="{EEB30EFB-8D4A-49FD-ADBD-92012D4A6DD7}" name="Coluna18" totalsRowFunction="custom" totalsRowDxfId="152">
      <totalsRowFormula>SUBTOTAL(109,BV4:BV17)</totalsRowFormula>
    </tableColumn>
    <tableColumn id="74" xr3:uid="{8A16F00F-DE57-4BC0-AEAC-E85934C4AA2D}" name="07/05/2025" totalsRowFunction="custom" totalsRowDxfId="151">
      <totalsRowFormula>SUBTOTAL(109,BW4:BW17)</totalsRowFormula>
    </tableColumn>
    <tableColumn id="75" xr3:uid="{700274B3-CBA8-43CE-A385-7CC8ED41C64E}" name="Coluna19" totalsRowFunction="custom" totalsRowDxfId="150">
      <totalsRowFormula>SUBTOTAL(109,BX4:BX17)</totalsRowFormula>
    </tableColumn>
    <tableColumn id="76" xr3:uid="{29521580-8AF7-455D-8BCF-DDC85901D26C}" name="08/05/2025" totalsRowFunction="custom" totalsRowDxfId="149">
      <totalsRowFormula>SUBTOTAL(109,BY4:BY17)</totalsRowFormula>
    </tableColumn>
    <tableColumn id="77" xr3:uid="{C66AE06C-3294-4AC3-9C15-9E35C90305E0}" name="Coluna20" totalsRowFunction="custom" totalsRowDxfId="148">
      <totalsRowFormula>SUBTOTAL(109,BZ4:BZ17)</totalsRowFormula>
    </tableColumn>
    <tableColumn id="78" xr3:uid="{B592EB84-21FB-4D4B-A515-BC61918DE3BE}" name="09/05/2025" totalsRowFunction="custom" totalsRowDxfId="147">
      <totalsRowFormula>SUBTOTAL(109,CA4:CA17)</totalsRowFormula>
    </tableColumn>
    <tableColumn id="79" xr3:uid="{14B289D2-4FA6-4318-AD69-39299D84AACA}" name="Coluna21" totalsRowFunction="custom" totalsRowDxfId="146">
      <totalsRowFormula>SUBTOTAL(109,CB4:CB17)</totalsRowFormula>
    </tableColumn>
    <tableColumn id="80" xr3:uid="{4D2343A5-D2D2-4C8C-936E-287C6DC65382}" name="12/05/2025" totalsRowFunction="custom" totalsRowDxfId="145">
      <totalsRowFormula>SUBTOTAL(109,CC4:CC17)</totalsRowFormula>
    </tableColumn>
    <tableColumn id="81" xr3:uid="{C71D50B6-CCCF-4D4F-8888-29CA9CB6ADAE}" name="Coluna22" totalsRowFunction="custom" totalsRowDxfId="144">
      <totalsRowFormula>SUBTOTAL(109,CD4:CD17)</totalsRowFormula>
    </tableColumn>
    <tableColumn id="82" xr3:uid="{B336ED08-17C1-4236-A4AB-D85247BE2F3C}" name="13/05/2025" totalsRowFunction="custom" totalsRowDxfId="143">
      <totalsRowFormula>SUBTOTAL(109,CE4:CE17)</totalsRowFormula>
    </tableColumn>
    <tableColumn id="83" xr3:uid="{74FC432D-64CF-412C-A188-735744312D92}" name="14/05/2025" totalsRowFunction="custom" totalsRowDxfId="142">
      <totalsRowFormula>SUBTOTAL(109,CF4:CF17)</totalsRowFormula>
    </tableColumn>
    <tableColumn id="84" xr3:uid="{6CFA74D0-42BB-4C64-A06C-9AC3B638A6EE}" name="Coluna23" totalsRowFunction="custom" totalsRowDxfId="141">
      <totalsRowFormula>SUBTOTAL(109,CG4:CG17)</totalsRowFormula>
    </tableColumn>
    <tableColumn id="85" xr3:uid="{34F3DF9D-C7F6-4504-8468-E1C801D589A1}" name="Coluna24" totalsRowFunction="custom" totalsRowDxfId="140">
      <totalsRowFormula>SUBTOTAL(109,CH4:CH17)</totalsRowFormula>
    </tableColumn>
    <tableColumn id="86" xr3:uid="{049F4E5A-3114-4E8A-8CAF-F77F574C2EE9}" name="15/05/2025" totalsRowFunction="custom" totalsRowDxfId="139">
      <totalsRowFormula>SUBTOTAL(109,CI4:CI17)</totalsRowFormula>
    </tableColumn>
    <tableColumn id="87" xr3:uid="{27487668-FDE8-4E13-9265-89452D1017C2}" name="16/05/2025" totalsRowFunction="custom" totalsRowDxfId="138">
      <totalsRowFormula>SUBTOTAL(109,CJ4:CJ17)</totalsRowFormula>
    </tableColumn>
    <tableColumn id="88" xr3:uid="{54FBCCA8-CF61-495D-A3C4-9CFB65D39AF9}" name="Coluna25" totalsRowFunction="custom" totalsRowDxfId="137">
      <totalsRowFormula>SUBTOTAL(109,CK4:CK17)</totalsRowFormula>
    </tableColumn>
    <tableColumn id="89" xr3:uid="{67ED7A8E-3B56-44DA-8B8A-06C652544727}" name="19/05/2025" totalsRowFunction="custom" totalsRowDxfId="136">
      <totalsRowFormula>SUBTOTAL(109,CL4:CL17)</totalsRowFormula>
    </tableColumn>
    <tableColumn id="90" xr3:uid="{CA44E266-F940-4C86-AD83-F7CDC48A89C0}" name="20/05/2025" totalsRowFunction="custom" totalsRowDxfId="135">
      <totalsRowFormula>SUBTOTAL(109,CM4:CM17)</totalsRowFormula>
    </tableColumn>
    <tableColumn id="91" xr3:uid="{17233332-D9D7-43AB-9EF7-C5D2930206D5}" name="Coluna26" totalsRowFunction="custom" totalsRowDxfId="134">
      <totalsRowFormula>SUBTOTAL(109,CN4:CN17)</totalsRowFormula>
    </tableColumn>
    <tableColumn id="92" xr3:uid="{0FB0E5EF-107C-4D0D-B5F5-B8CDD91C68E9}" name="21/05/2025" totalsRowFunction="custom" totalsRowDxfId="133">
      <totalsRowFormula>SUBTOTAL(109,CO4:CO17)</totalsRowFormula>
    </tableColumn>
    <tableColumn id="93" xr3:uid="{9E8D9196-E999-40E8-A923-15B95A668891}" name="22/05/2025" totalsRowFunction="custom" totalsRowDxfId="132">
      <totalsRowFormula>SUBTOTAL(109,CP4:CP17)</totalsRowFormula>
    </tableColumn>
    <tableColumn id="94" xr3:uid="{D209D539-B91B-4DF8-BBA8-060F77550C30}" name="Coluna27" totalsRowFunction="custom" totalsRowDxfId="131">
      <totalsRowFormula>SUBTOTAL(109,CQ4:CQ17)</totalsRowFormula>
    </tableColumn>
    <tableColumn id="95" xr3:uid="{80CDA90D-1194-47A0-9857-5A1ACADDE8A7}" name="23/05/2025" totalsRowFunction="custom" totalsRowDxfId="130">
      <totalsRowFormula>SUBTOTAL(109,CR4:CR17)</totalsRowFormula>
    </tableColumn>
    <tableColumn id="96" xr3:uid="{BF88C675-4063-49F1-9A65-78C0D50FD8A6}" name="Coluna28" totalsRowFunction="custom" totalsRowDxfId="129">
      <totalsRowFormula>SUBTOTAL(109,CS4:CS17)</totalsRowFormula>
    </tableColumn>
    <tableColumn id="97" xr3:uid="{A84D94EA-1AFC-44ED-AD3B-D08DAA53EF86}" name="26/05/2025" totalsRowFunction="custom" totalsRowDxfId="128">
      <totalsRowFormula>SUBTOTAL(109,CT4:CT17)</totalsRowFormula>
    </tableColumn>
    <tableColumn id="98" xr3:uid="{CF4DC9B7-68AC-4B91-A2A8-4DAE87A5A2A5}" name="Coluna29" totalsRowFunction="custom" totalsRowDxfId="127">
      <totalsRowFormula>SUBTOTAL(109,CU4:CU17)</totalsRowFormula>
    </tableColumn>
    <tableColumn id="99" xr3:uid="{846089F0-B25D-4658-BAE9-5B24014FFE04}" name="27/05/2025" totalsRowFunction="custom" totalsRowDxfId="126">
      <totalsRowFormula>SUBTOTAL(109,CV4:CV17)</totalsRowFormula>
    </tableColumn>
    <tableColumn id="100" xr3:uid="{DEB74123-32AF-4C8F-ACE4-860BE65D7E71}" name="Coluna30" totalsRowFunction="custom" totalsRowDxfId="125">
      <totalsRowFormula>SUBTOTAL(109,CW4:CW17)</totalsRowFormula>
    </tableColumn>
    <tableColumn id="101" xr3:uid="{031E4110-F8FA-4197-8615-1A5474A870F0}" name="28/05/2025" totalsRowFunction="custom" totalsRowDxfId="124">
      <totalsRowFormula>SUBTOTAL(109,CX4:CX17)</totalsRowFormula>
    </tableColumn>
    <tableColumn id="102" xr3:uid="{FC81CC14-E117-4DC6-B11C-5A93ECFEAD4C}" name="Coluna31" totalsRowFunction="custom" totalsRowDxfId="123">
      <totalsRowFormula>SUBTOTAL(109,CY4:CY17)</totalsRowFormula>
    </tableColumn>
    <tableColumn id="103" xr3:uid="{B18835C9-899B-4F2D-A1E3-49F5C6D3CC37}" name="29/05/2025" totalsRowFunction="custom" totalsRowDxfId="122">
      <totalsRowFormula>SUBTOTAL(109,CZ4:CZ17)</totalsRowFormula>
    </tableColumn>
    <tableColumn id="104" xr3:uid="{EBB8F087-4697-4F94-8613-860507FCD115}" name="30/05/2025" totalsRowFunction="custom" totalsRowDxfId="121">
      <totalsRowFormula>SUBTOTAL(109,DA4:DA17)</totalsRowFormula>
    </tableColumn>
    <tableColumn id="105" xr3:uid="{CFB7603C-3C34-43C8-9A12-8A179FCCD395}" name="02/06/2025" totalsRowFunction="custom" totalsRowDxfId="120">
      <totalsRowFormula>SUBTOTAL(109,DB4:DB17)</totalsRowFormula>
    </tableColumn>
    <tableColumn id="106" xr3:uid="{E8A12163-F1FE-44FD-90BD-EC9784B15734}" name="03/06/2025" totalsRowFunction="custom" totalsRowDxfId="119">
      <totalsRowFormula>SUBTOTAL(109,DC4:DC17)</totalsRowFormula>
    </tableColumn>
    <tableColumn id="107" xr3:uid="{293202B9-26F2-480E-8B54-FCB12C1128D8}" name="04/06/2025" totalsRowFunction="custom" totalsRowDxfId="118">
      <totalsRowFormula>SUBTOTAL(109,DD4:DD17)</totalsRowFormula>
    </tableColumn>
    <tableColumn id="108" xr3:uid="{060C41E7-6C1D-4C22-BED6-D5886DBA1D47}" name="Coluna32" totalsRowFunction="custom" totalsRowDxfId="117">
      <totalsRowFormula>SUBTOTAL(109,DE4:DE17)</totalsRowFormula>
    </tableColumn>
    <tableColumn id="109" xr3:uid="{B14771DE-3674-40AD-828C-7588096B062B}" name="05/06/2025" totalsRowFunction="custom" totalsRowDxfId="116">
      <totalsRowFormula>SUBTOTAL(109,DF4:DF17)</totalsRowFormula>
    </tableColumn>
    <tableColumn id="110" xr3:uid="{07856DBD-89CF-4881-934B-9A37FC1193D9}" name="Coluna33" totalsRowFunction="custom" totalsRowDxfId="115">
      <totalsRowFormula>SUBTOTAL(109,DG4:DG17)</totalsRowFormula>
    </tableColumn>
    <tableColumn id="111" xr3:uid="{03FD30C0-1A16-48CA-9ADA-F2F665EE97D7}" name="06/06/2025" totalsRowFunction="custom" totalsRowDxfId="114">
      <totalsRowFormula>SUBTOTAL(109,DH4:DH17)</totalsRowFormula>
    </tableColumn>
    <tableColumn id="112" xr3:uid="{10CDA926-8FB1-4459-A9AD-50E1D83E46EA}" name="09/06/2025" totalsRowFunction="custom" totalsRowDxfId="113">
      <totalsRowFormula>SUBTOTAL(109,DI4:DI17)</totalsRowFormula>
    </tableColumn>
    <tableColumn id="113" xr3:uid="{49E5621F-BBCB-4F1B-B59D-B663FB1C0DF7}" name="10/06/2025" totalsRowFunction="custom" totalsRowDxfId="112">
      <totalsRowFormula>SUBTOTAL(109,DJ4:DJ17)</totalsRowFormula>
    </tableColumn>
    <tableColumn id="114" xr3:uid="{052313FB-D230-4EB7-814B-27D52A5AAF86}" name="11/06/2025" totalsRowFunction="custom" totalsRowDxfId="111">
      <totalsRowFormula>SUBTOTAL(109,DK4:DK17)</totalsRowFormula>
    </tableColumn>
    <tableColumn id="115" xr3:uid="{A3912DF6-D571-46A5-8ED2-CEE609880548}" name="12/06/2025" totalsRowFunction="custom" totalsRowDxfId="110">
      <totalsRowFormula>SUBTOTAL(109,DL4:DL17)</totalsRowFormula>
    </tableColumn>
    <tableColumn id="116" xr3:uid="{CD9B4D23-0535-4BFC-A229-FB9F128DC461}" name="13/06/2025" totalsRowFunction="custom" totalsRowDxfId="109">
      <totalsRowFormula>SUBTOTAL(109,DM4:DM17)</totalsRowFormula>
    </tableColumn>
    <tableColumn id="117" xr3:uid="{94BB4495-B0AB-400E-B3EA-1166D1D094D9}" name="16/06/2025" totalsRowFunction="custom" totalsRowDxfId="108">
      <totalsRowFormula>SUBTOTAL(109,DN4:DN17)</totalsRowFormula>
    </tableColumn>
    <tableColumn id="118" xr3:uid="{CBBF30E1-90B8-4272-9760-97FC4D49EFD7}" name="Coluna34" totalsRowFunction="custom" totalsRowDxfId="107">
      <totalsRowFormula>SUBTOTAL(109,DO4:DO17)</totalsRowFormula>
    </tableColumn>
    <tableColumn id="119" xr3:uid="{89216ADE-C0EC-486E-B0F8-829BB3671696}" name="Coluna35" totalsRowFunction="custom" totalsRowDxfId="106">
      <totalsRowFormula>SUBTOTAL(109,DP4:DP17)</totalsRowFormula>
    </tableColumn>
    <tableColumn id="120" xr3:uid="{B24C26FA-9972-4373-A2D9-90E0F3CFD45D}" name="17/06/2025" totalsRowFunction="custom" totalsRowDxfId="105">
      <totalsRowFormula>SUBTOTAL(109,DQ4:DQ17)</totalsRowFormula>
    </tableColumn>
    <tableColumn id="121" xr3:uid="{7AC30235-26CB-48E7-83E6-A57179B150E1}" name="Coluna36" totalsRowFunction="custom" totalsRowDxfId="104">
      <totalsRowFormula>SUBTOTAL(109,DR4:DR17)</totalsRowFormula>
    </tableColumn>
    <tableColumn id="122" xr3:uid="{0BB4A0C5-268A-4A52-8CCC-7FAB829AE2CD}" name="18/06/2025" totalsRowFunction="custom" totalsRowDxfId="103">
      <totalsRowFormula>SUBTOTAL(109,DS4:DS17)</totalsRowFormula>
    </tableColumn>
    <tableColumn id="123" xr3:uid="{E178B000-7844-40E3-ABE3-A1BF58786F34}" name="20/06/2025" totalsRowFunction="custom" totalsRowDxfId="102">
      <totalsRowFormula>SUBTOTAL(109,DT4:DT17)</totalsRowFormula>
    </tableColumn>
    <tableColumn id="124" xr3:uid="{593D083E-916F-4AD5-885C-00E2C8BDD20E}" name="Coluna37" totalsRowFunction="custom" totalsRowDxfId="101">
      <totalsRowFormula>SUBTOTAL(109,DU4:DU17)</totalsRowFormula>
    </tableColumn>
    <tableColumn id="125" xr3:uid="{1C2493DA-9CA0-4BF3-A27F-AFC55228F682}" name="23/06/2025" totalsRowFunction="custom" totalsRowDxfId="100">
      <totalsRowFormula>SUBTOTAL(109,DV4:DV17)</totalsRowFormula>
    </tableColumn>
    <tableColumn id="126" xr3:uid="{EED8BEAA-C59A-4509-A923-F92C67B454DF}" name="Coluna38" totalsRowFunction="custom" totalsRowDxfId="99">
      <totalsRowFormula>SUBTOTAL(109,DW4:DW17)</totalsRowFormula>
    </tableColumn>
    <tableColumn id="127" xr3:uid="{F5C08A4A-A955-4BCD-9355-1D4EFEE0F3A1}" name="Coluna39" totalsRowFunction="custom" totalsRowDxfId="98">
      <totalsRowFormula>SUBTOTAL(109,DX4:DX17)</totalsRowFormula>
    </tableColumn>
    <tableColumn id="128" xr3:uid="{8B25DEA6-5A8F-4C22-A6FC-342861EC578E}" name="24/06/2025" totalsRowFunction="custom" totalsRowDxfId="97">
      <totalsRowFormula>SUBTOTAL(109,DY4:DY17)</totalsRowFormula>
    </tableColumn>
    <tableColumn id="129" xr3:uid="{AE7146E9-71EF-46E4-ACB4-700AABD0F66C}" name="Coluna40" totalsRowFunction="custom" totalsRowDxfId="96">
      <totalsRowFormula>SUBTOTAL(109,DZ4:DZ17)</totalsRowFormula>
    </tableColumn>
    <tableColumn id="130" xr3:uid="{947C0010-DAC0-47A6-BE59-A3C294839F49}" name="25/06/2025" totalsRowFunction="custom" totalsRowDxfId="95">
      <totalsRowFormula>SUBTOTAL(109,EA4:EA17)</totalsRowFormula>
    </tableColumn>
    <tableColumn id="131" xr3:uid="{83B89CFB-9CA1-4591-A885-499682D324DA}" name="Coluna41" totalsRowFunction="custom" totalsRowDxfId="94">
      <totalsRowFormula>SUBTOTAL(109,EB4:EB17)</totalsRowFormula>
    </tableColumn>
    <tableColumn id="132" xr3:uid="{DC38DF30-BB62-4D41-B1ED-38908429986B}" name="26/06/2025" totalsRowFunction="custom" totalsRowDxfId="93">
      <totalsRowFormula>SUBTOTAL(109,EC4:EC17)</totalsRowFormula>
    </tableColumn>
    <tableColumn id="133" xr3:uid="{955108AA-CFFF-4E89-8D08-07665309261E}" name="Coluna42" totalsRowFunction="custom" totalsRowDxfId="92">
      <totalsRowFormula>SUBTOTAL(109,ED4:ED17)</totalsRowFormula>
    </tableColumn>
    <tableColumn id="134" xr3:uid="{BC599A4D-8692-453B-BD89-916FA84228AE}" name="27/06/2025" totalsRowFunction="custom" totalsRowDxfId="91">
      <totalsRowFormula>SUBTOTAL(109,EE4:EE17)</totalsRowFormula>
    </tableColumn>
    <tableColumn id="135" xr3:uid="{B4F81D39-4EA7-4B42-99F1-F5BA25D6F756}" name="30/06/2025" totalsRowFunction="custom" totalsRowDxfId="90">
      <totalsRowFormula>SUBTOTAL(109,EF4:EF17)</totalsRowFormula>
    </tableColumn>
    <tableColumn id="136" xr3:uid="{49C7D110-3F2D-4FC6-8A29-54917926B882}" name="01/07/2025" totalsRowFunction="custom" totalsRowDxfId="89">
      <totalsRowFormula>SUBTOTAL(109,EG4:EG17)</totalsRowFormula>
    </tableColumn>
    <tableColumn id="137" xr3:uid="{5FD54D8A-2531-4AB7-B16F-C24C9B40877B}" name="Coluna43" totalsRowFunction="custom" totalsRowDxfId="88">
      <totalsRowFormula>SUBTOTAL(109,EH4:EH17)</totalsRowFormula>
    </tableColumn>
    <tableColumn id="138" xr3:uid="{738D4F6F-B9A1-4918-B257-B528FB6F434D}" name="02/07/2025" totalsRowFunction="custom" totalsRowDxfId="87">
      <totalsRowFormula>SUBTOTAL(109,EI4:EI17)</totalsRowFormula>
    </tableColumn>
    <tableColumn id="139" xr3:uid="{8FBD2D29-3A36-40E4-A088-B29F9C223A1F}" name="Coluna44" totalsRowFunction="custom" totalsRowDxfId="86">
      <totalsRowFormula>SUBTOTAL(109,EJ4:EJ17)</totalsRowFormula>
    </tableColumn>
    <tableColumn id="140" xr3:uid="{5376966D-B73A-46C4-88B1-1E576C587DFE}" name="03/07/2025" totalsRowFunction="custom" totalsRowDxfId="85">
      <totalsRowFormula>SUBTOTAL(109,EK4:EK17)</totalsRowFormula>
    </tableColumn>
    <tableColumn id="141" xr3:uid="{197DB914-4E23-4198-9736-DC254C30DD1F}" name="04/07/2025" totalsRowFunction="custom" totalsRowDxfId="84">
      <totalsRowFormula>SUBTOTAL(109,EL4:EL17)</totalsRowFormula>
    </tableColumn>
    <tableColumn id="142" xr3:uid="{6462922B-E114-452E-8F92-6CBABD288404}" name="07/07/2025" totalsRowFunction="custom" totalsRowDxfId="83">
      <totalsRowFormula>SUBTOTAL(109,EM4:EM17)</totalsRowFormula>
    </tableColumn>
    <tableColumn id="143" xr3:uid="{C45C2C03-BFAE-4CFC-AC62-11F8BC6EA450}" name="09/07/2025" totalsRowFunction="custom" totalsRowDxfId="82">
      <totalsRowFormula>SUBTOTAL(109,EN4:EN17)</totalsRowFormula>
    </tableColumn>
    <tableColumn id="144" xr3:uid="{32DD6C8B-9497-4541-A922-0941E874D3E9}" name="Coluna45" totalsRowFunction="custom" totalsRowDxfId="81">
      <totalsRowFormula>SUBTOTAL(109,EO4:EO17)</totalsRowFormula>
    </tableColumn>
    <tableColumn id="145" xr3:uid="{8C134A2D-5A60-4F8D-A778-B3B8168F699C}" name="10/07/2025" totalsRowFunction="custom" totalsRowDxfId="80">
      <totalsRowFormula>SUBTOTAL(109,EP4:EP17)</totalsRowFormula>
    </tableColumn>
    <tableColumn id="146" xr3:uid="{DE5BE230-C4F8-48C4-B33F-D10E27640B8F}" name="Coluna46" totalsRowFunction="custom" totalsRowDxfId="79">
      <totalsRowFormula>SUBTOTAL(109,EQ4:EQ17)</totalsRowFormula>
    </tableColumn>
    <tableColumn id="147" xr3:uid="{6E525B76-ED4C-4A69-978C-17B4E97F17D4}" name="11/07/2025" totalsRowFunction="custom" totalsRowDxfId="78">
      <totalsRowFormula>SUBTOTAL(109,ER4:ER17)</totalsRowFormula>
    </tableColumn>
    <tableColumn id="148" xr3:uid="{1487FB86-080C-4B14-8521-4E7C4CBE5604}" name="Coluna47" totalsRowFunction="custom" totalsRowDxfId="77">
      <totalsRowFormula>SUBTOTAL(109,ES4:ES17)</totalsRowFormula>
    </tableColumn>
    <tableColumn id="149" xr3:uid="{D5367E63-8FB2-4FC5-BAAA-4CE4B516B69A}" name="14/07/2025" totalsRowFunction="custom" totalsRowDxfId="76">
      <totalsRowFormula>SUBTOTAL(109,ET4:ET17)</totalsRowFormula>
    </tableColumn>
    <tableColumn id="150" xr3:uid="{4F5EBE1B-472F-43EB-8383-004DD9AFCC9D}" name="15/07/2025" totalsRowFunction="custom" totalsRowDxfId="75">
      <totalsRowFormula>SUBTOTAL(109,EU4:EU17)</totalsRowFormula>
    </tableColumn>
    <tableColumn id="151" xr3:uid="{6F80C909-10D3-466B-9479-119ABAA2ADE0}" name="16/07/2025" totalsRowFunction="custom" totalsRowDxfId="74">
      <totalsRowFormula>SUBTOTAL(109,EV4:EV17)</totalsRowFormula>
    </tableColumn>
    <tableColumn id="152" xr3:uid="{919EC5C5-B838-407D-BDF8-95921D59270A}" name="17/07/2025" totalsRowFunction="custom" totalsRowDxfId="73">
      <totalsRowFormula>SUBTOTAL(109,EW4:EW17)</totalsRowFormula>
    </tableColumn>
    <tableColumn id="153" xr3:uid="{44FD98A5-3B29-46F8-A3E7-E4C65E30EFA8}" name="18/07/2025" totalsRowFunction="custom" totalsRowDxfId="72">
      <totalsRowFormula>SUBTOTAL(109,EX4:EX17)</totalsRowFormula>
    </tableColumn>
    <tableColumn id="154" xr3:uid="{9372C766-A48E-474C-9112-425E51BC8FCF}" name="21/07/2025" totalsRowFunction="custom" totalsRowDxfId="71">
      <totalsRowFormula>SUBTOTAL(109,EY4:EY17)</totalsRowFormula>
    </tableColumn>
    <tableColumn id="155" xr3:uid="{844069C6-7D2F-413C-8D51-E597D3842AC8}" name="22/07/2025" totalsRowFunction="custom" totalsRowDxfId="70">
      <totalsRowFormula>SUBTOTAL(109,EZ4:EZ17)</totalsRowFormula>
    </tableColumn>
    <tableColumn id="156" xr3:uid="{78570BAE-182A-4717-A0A8-4BFA4307289E}" name="23/07/2025" totalsRowFunction="custom" totalsRowDxfId="69">
      <totalsRowFormula>SUBTOTAL(109,FA4:FA17)</totalsRowFormula>
    </tableColumn>
    <tableColumn id="157" xr3:uid="{D89756E9-2B87-46B4-89BA-E4EE526F7F12}" name="24/07/2025" totalsRowFunction="custom" totalsRowDxfId="68">
      <totalsRowFormula>SUBTOTAL(109,FB4:FB17)</totalsRowFormula>
    </tableColumn>
    <tableColumn id="158" xr3:uid="{B81993F8-C7ED-43B1-9B55-C44999F13FE6}" name="25/07/2025" totalsRowFunction="custom" totalsRowDxfId="67">
      <totalsRowFormula>SUBTOTAL(109,FC4:FC17)</totalsRowFormula>
    </tableColumn>
    <tableColumn id="159" xr3:uid="{927C5C36-229F-4F88-81C9-8DCAFFD80F76}" name="28/07/2025" totalsRowFunction="custom" totalsRowDxfId="66">
      <totalsRowFormula>SUBTOTAL(109,FD4:FD17)</totalsRowFormula>
    </tableColumn>
    <tableColumn id="160" xr3:uid="{7508D62D-5A82-4DB6-A838-DF2F3C155C61}" name="29/07/2025" totalsRowFunction="custom" totalsRowDxfId="65">
      <totalsRowFormula>SUBTOTAL(109,FE4:FE17)</totalsRowFormula>
    </tableColumn>
    <tableColumn id="162" xr3:uid="{0A25FDAC-B030-4322-B781-62B72C647B9F}" name="30/07/2025" totalsRowFunction="custom" totalsRowDxfId="64">
      <totalsRowFormula>SUBTOTAL(109,FF4:FF17)</totalsRowFormula>
    </tableColumn>
    <tableColumn id="163" xr3:uid="{C25587DE-3694-444E-87C7-6B6FDEABA133}" name="31/07/2025" totalsRowFunction="custom" totalsRowDxfId="63">
      <totalsRowFormula>SUBTOTAL(109,FG4:FG17)</totalsRowFormula>
    </tableColumn>
    <tableColumn id="164" xr3:uid="{DBB86135-28AB-449C-800E-D9F1315392E8}" name="01/08/2025" totalsRowFunction="custom" totalsRowDxfId="62">
      <totalsRowFormula>SUBTOTAL(109,FH4:FH17)</totalsRowFormula>
    </tableColumn>
    <tableColumn id="165" xr3:uid="{2E65EBCD-47E3-4BE1-9675-CE408E56C3F9}" name="04/08/2025" totalsRowFunction="custom" totalsRowDxfId="61">
      <totalsRowFormula>SUBTOTAL(109,FI4:FI17)</totalsRowFormula>
    </tableColumn>
    <tableColumn id="166" xr3:uid="{B9CBFCF3-1ADC-4F5C-817F-6C17F39E5F34}" name="05/08/2025" totalsRowFunction="custom" totalsRowDxfId="60">
      <totalsRowFormula>SUBTOTAL(109,FJ4:FJ17)</totalsRowFormula>
    </tableColumn>
    <tableColumn id="167" xr3:uid="{9052D385-E177-49F0-8693-A9E86A5538CF}" name="06/08/2025" totalsRowFunction="custom" totalsRowDxfId="59">
      <totalsRowFormula>SUBTOTAL(109,FK4:FK17)</totalsRowFormula>
    </tableColumn>
    <tableColumn id="168" xr3:uid="{0F46A70A-A466-4B3E-B6E2-244D5FAFFE5C}" name="07/08/2025" totalsRowFunction="custom" totalsRowDxfId="58">
      <totalsRowFormula>SUBTOTAL(109,FL4:FL17)</totalsRowFormula>
    </tableColumn>
    <tableColumn id="169" xr3:uid="{80D3DFB4-3BD1-424D-8F49-AEDB0A82E198}" name="08/08/2025" totalsRowFunction="custom" totalsRowDxfId="57">
      <totalsRowFormula>SUBTOTAL(109,FM4:FM17)</totalsRowFormula>
    </tableColumn>
    <tableColumn id="170" xr3:uid="{C7A93091-621F-441E-BD3B-22B4B20FBDBE}" name="11/08/2025" totalsRowFunction="custom" totalsRowDxfId="56">
      <totalsRowFormula>SUBTOTAL(109,FN4:FN17)</totalsRowFormula>
    </tableColumn>
    <tableColumn id="171" xr3:uid="{7D5589CF-A823-43C8-B26F-3B033892CE33}" name="12/08/2025" totalsRowFunction="custom" totalsRowDxfId="55">
      <totalsRowFormula>SUBTOTAL(109,FO4:FO17)</totalsRowFormula>
    </tableColumn>
    <tableColumn id="172" xr3:uid="{E4E1A4B1-4B6F-48B5-A3F4-0C7DB9C307B6}" name="13/08/2025" totalsRowFunction="custom" totalsRowDxfId="54">
      <totalsRowFormula>SUBTOTAL(109,FP4:FP17)</totalsRowFormula>
    </tableColumn>
    <tableColumn id="173" xr3:uid="{63AB1F83-0FA7-437D-BEAB-9DACB7C37CDB}" name="14/08/2025" totalsRowFunction="custom" totalsRowDxfId="53">
      <totalsRowFormula>SUBTOTAL(109,FQ4:FQ17)</totalsRowFormula>
    </tableColumn>
    <tableColumn id="174" xr3:uid="{B78E93B3-97A2-4A1B-BBA9-81A3C60A4882}" name="15/08/2025" totalsRowFunction="custom" totalsRowDxfId="52">
      <totalsRowFormula>SUBTOTAL(109,FR4:FR17)</totalsRowFormula>
    </tableColumn>
    <tableColumn id="175" xr3:uid="{B443B58F-6B66-4A06-9726-01FADF42908D}" name="18/08/2025" totalsRowFunction="custom" totalsRowDxfId="51">
      <totalsRowFormula>SUBTOTAL(109,FS4:FS17)</totalsRowFormula>
    </tableColumn>
    <tableColumn id="176" xr3:uid="{D54372EC-86E6-4C05-B306-A9D989844842}" name="19/08/2025" totalsRowFunction="custom" totalsRowDxfId="50">
      <totalsRowFormula>SUBTOTAL(109,FT4:FT17)</totalsRowFormula>
    </tableColumn>
    <tableColumn id="177" xr3:uid="{BDAED0D5-8D44-4C90-9993-5545C9A00CCA}" name="20/08/2025" totalsRowFunction="custom" totalsRowDxfId="49">
      <totalsRowFormula>SUBTOTAL(109,FU4:FU17)</totalsRowFormula>
    </tableColumn>
    <tableColumn id="178" xr3:uid="{9572FF59-77EE-42B5-9257-44CD1CC51E64}" name="21/08/2025" totalsRowFunction="custom" totalsRowDxfId="48">
      <totalsRowFormula>SUBTOTAL(109,FV4:FV17)</totalsRowFormula>
    </tableColumn>
    <tableColumn id="179" xr3:uid="{6B134BAA-EA9E-4296-AF95-F8C592CC5994}" name="22/08/2025" totalsRowFunction="custom" totalsRowDxfId="47">
      <totalsRowFormula>SUBTOTAL(109,FW4:FW17)</totalsRowFormula>
    </tableColumn>
    <tableColumn id="180" xr3:uid="{E50B52D7-A3C6-4B01-9188-279904B76215}" name="25/08/2025" totalsRowFunction="custom" totalsRowDxfId="46">
      <totalsRowFormula>SUBTOTAL(109,FX4:FX17)</totalsRowFormula>
    </tableColumn>
    <tableColumn id="181" xr3:uid="{ABD013E8-EDCB-42A4-8739-21389685C41E}" name="26/08/2025" totalsRowFunction="custom" totalsRowDxfId="45">
      <totalsRowFormula>SUBTOTAL(109,FY4:FY17)</totalsRowFormula>
    </tableColumn>
    <tableColumn id="182" xr3:uid="{7F4F9098-1576-4674-9046-78A1EC03EA7E}" name="27/08/2025" totalsRowFunction="custom" totalsRowDxfId="44">
      <totalsRowFormula>SUBTOTAL(109,FZ4:FZ17)</totalsRowFormula>
    </tableColumn>
    <tableColumn id="183" xr3:uid="{2D431F74-9865-4FF3-A8C7-DA9304ECB673}" name="28/08/2025" totalsRowFunction="custom" totalsRowDxfId="43">
      <totalsRowFormula>SUBTOTAL(109,GA4:GA17)</totalsRowFormula>
    </tableColumn>
    <tableColumn id="184" xr3:uid="{53B49096-B316-4BA7-8BF4-D2AB962436D1}" name="29/08/2025" totalsRowFunction="custom" totalsRowDxfId="42">
      <totalsRowFormula>SUBTOTAL(109,GB4:GB17)</totalsRowFormula>
    </tableColumn>
    <tableColumn id="185" xr3:uid="{991660B3-55E8-460C-9145-97D6D7E693DD}" name="01/09/2025" totalsRowFunction="custom" totalsRowDxfId="41">
      <totalsRowFormula>SUBTOTAL(109,GC4:GC17)</totalsRowFormula>
    </tableColumn>
    <tableColumn id="186" xr3:uid="{A4839E47-9F56-480F-91C1-7E721CE36A4A}" name="02/09/2025" totalsRowFunction="custom" totalsRowDxfId="40">
      <totalsRowFormula>SUBTOTAL(109,GD4:GD17)</totalsRowFormula>
    </tableColumn>
    <tableColumn id="187" xr3:uid="{A2A83684-DC13-4D5D-BEE4-5A65508EE5F4}" name="03/09/2025" totalsRowFunction="custom" totalsRowDxfId="39">
      <totalsRowFormula>SUBTOTAL(109,GE4:GE17)</totalsRowFormula>
    </tableColumn>
    <tableColumn id="188" xr3:uid="{271156A5-FFDF-43CC-AD73-8C6AC706002A}" name="04/09/2025" totalsRowFunction="custom" totalsRowDxfId="38">
      <totalsRowFormula>SUBTOTAL(109,GF4:GF17)</totalsRowFormula>
    </tableColumn>
    <tableColumn id="189" xr3:uid="{5BF271DD-08C4-4545-BF75-1FB73122BBAB}" name="05/09/2025" totalsRowFunction="custom" totalsRowDxfId="37">
      <totalsRowFormula>SUBTOTAL(109,GG4:GG17)</totalsRowFormula>
    </tableColumn>
    <tableColumn id="190" xr3:uid="{587DF0B7-97A8-4915-9FC5-F10052504ECE}" name="08/09/2025" totalsRowFunction="custom" totalsRowDxfId="36">
      <totalsRowFormula>SUBTOTAL(109,GH4:GH17)</totalsRowFormula>
    </tableColumn>
    <tableColumn id="191" xr3:uid="{9BD457FB-9613-42F7-B912-FFEE3F8732AC}" name="09/09/2025" totalsRowFunction="custom" totalsRowDxfId="35">
      <totalsRowFormula>SUBTOTAL(109,GI4:GI17)</totalsRowFormula>
    </tableColumn>
    <tableColumn id="192" xr3:uid="{CC9A0C6B-24BE-4757-ACAE-9004F19D6D72}" name="10/09/2025" totalsRowFunction="custom" totalsRowDxfId="34">
      <totalsRowFormula>SUBTOTAL(109,GJ4:GJ17)</totalsRowFormula>
    </tableColumn>
    <tableColumn id="193" xr3:uid="{F67CF868-D814-4867-94BD-BA9F63F7B377}" name="11/09/2025" totalsRowFunction="custom" totalsRowDxfId="33">
      <totalsRowFormula>SUBTOTAL(109,GK4:GK17)</totalsRowFormula>
    </tableColumn>
    <tableColumn id="194" xr3:uid="{5816056C-5AE9-43A6-8C98-941FA6F11B37}" name="12/09/2025" totalsRowFunction="custom" totalsRowDxfId="32">
      <totalsRowFormula>SUBTOTAL(109,GL4:GL17)</totalsRowFormula>
    </tableColumn>
    <tableColumn id="195" xr3:uid="{F2FD8187-2983-42BE-9203-9EC40F991BD7}" name="15/09/2025" totalsRowFunction="custom" totalsRowDxfId="31">
      <totalsRowFormula>SUBTOTAL(109,GM4:GM17)</totalsRowFormula>
    </tableColumn>
    <tableColumn id="196" xr3:uid="{F110C05D-6EE9-4EAB-815D-428768A73F8E}" name="16/09/2025" totalsRowFunction="custom" totalsRowDxfId="30">
      <totalsRowFormula>SUBTOTAL(109,GN4:GN17)</totalsRowFormula>
    </tableColumn>
    <tableColumn id="197" xr3:uid="{FFE3B536-06E3-42A5-BC8C-39F591EE4E01}" name="17/09/2025" totalsRowFunction="custom" totalsRowDxfId="29">
      <totalsRowFormula>SUBTOTAL(109,GO4:GO17)</totalsRowFormula>
    </tableColumn>
    <tableColumn id="198" xr3:uid="{D4EEB83C-44B4-406F-BC10-CEF846B937D3}" name="18/09/2025" totalsRowFunction="custom" totalsRowDxfId="28">
      <totalsRowFormula>SUBTOTAL(109,GP4:GP17)</totalsRowFormula>
    </tableColumn>
    <tableColumn id="199" xr3:uid="{98D7C26C-0F25-4154-A501-3CD1AEB9D0D3}" name="19/09/2025" totalsRowFunction="custom" totalsRowDxfId="27">
      <totalsRowFormula>SUBTOTAL(109,GQ4:GQ17)</totalsRowFormula>
    </tableColumn>
    <tableColumn id="200" xr3:uid="{5A3872F2-DFD0-497F-B297-ACF82C26B588}" name="22/09/2025" totalsRowFunction="custom" totalsRowDxfId="26">
      <totalsRowFormula>SUBTOTAL(109,GR4:GR17)</totalsRowFormula>
    </tableColumn>
    <tableColumn id="201" xr3:uid="{23CEE1BB-2D51-4EB8-B635-41C5F1F92C54}" name="23/09/2025" totalsRowFunction="custom" totalsRowDxfId="25">
      <totalsRowFormula>SUBTOTAL(109,GS4:GS17)</totalsRowFormula>
    </tableColumn>
    <tableColumn id="202" xr3:uid="{413449F8-80C4-4EAE-9C7E-E5E3338F96E7}" name="24/09/2025" totalsRowFunction="custom" totalsRowDxfId="24">
      <totalsRowFormula>SUBTOTAL(109,GT4:GT17)</totalsRowFormula>
    </tableColumn>
    <tableColumn id="203" xr3:uid="{CAD0CA18-780D-4081-95A3-4B5EFC696701}" name="25/09/2025" totalsRowFunction="custom" totalsRowDxfId="23">
      <totalsRowFormula>SUBTOTAL(109,GU4:GU17)</totalsRowFormula>
    </tableColumn>
    <tableColumn id="204" xr3:uid="{88C71799-EE0A-406D-BEE6-3038702360CD}" name="26/09/2025" totalsRowFunction="custom" totalsRowDxfId="22">
      <totalsRowFormula>SUBTOTAL(109,GV4:GV17)</totalsRowFormula>
    </tableColumn>
    <tableColumn id="161" xr3:uid="{D14BE5A1-4572-4A10-AD9E-803A7C3A3518}" name="29/09/2025" totalsRowFunction="custom" dataDxfId="588" totalsRowDxfId="21">
      <totalsRowFormula>SUBTOTAL(109,GW4:GW17)</totalsRowFormula>
    </tableColumn>
    <tableColumn id="205" xr3:uid="{2861ABF7-400D-42BA-B240-7ADD5CE292C4}" name="30/09/2025" totalsRowFunction="custom" dataDxfId="587" totalsRowDxfId="20">
      <totalsRowFormula>SUBTOTAL(109,GX4:GX17)</totalsRowFormula>
    </tableColumn>
    <tableColumn id="206" xr3:uid="{D6E584CD-CBCD-4696-B318-055684BAECFD}" name="01/10/2025" totalsRowFunction="custom" dataDxfId="586" totalsRowDxfId="19" dataCellStyle="Moeda">
      <totalsRowFormula>SUBTOTAL(109,GY4:GY17)</totalsRowFormula>
    </tableColumn>
    <tableColumn id="207" xr3:uid="{543B6159-DBD2-4665-90BA-3ADFBDE06316}" name="02/10/2025" totalsRowFunction="custom" dataDxfId="585" totalsRowDxfId="18" dataCellStyle="Moeda">
      <totalsRowFormula>SUBTOTAL(109,GZ4:GZ17)</totalsRowFormula>
    </tableColumn>
    <tableColumn id="208" xr3:uid="{BCC38AE7-1572-4A54-BBC1-BC57C93FC791}" name="03/10/2025" totalsRowFunction="custom" dataDxfId="584" totalsRowDxfId="17">
      <totalsRowFormula>SUBTOTAL(109,HA4:HA17)</totalsRowFormula>
    </tableColumn>
    <tableColumn id="209" xr3:uid="{6504FAF6-D0FE-448A-BA34-6917249BEF7F}" name="06/10/2025" totalsRowFunction="custom" dataDxfId="583" totalsRowDxfId="16">
      <totalsRowFormula>SUBTOTAL(109,HB4:HB17)</totalsRowFormula>
    </tableColumn>
    <tableColumn id="210" xr3:uid="{90886A44-9D21-4370-B2F6-811AC3AB1A06}" name="07/10/2025" totalsRowFunction="custom" dataDxfId="582" totalsRowDxfId="15">
      <totalsRowFormula>SUBTOTAL(109,HC4:HC17)</totalsRowFormula>
    </tableColumn>
    <tableColumn id="211" xr3:uid="{10C7B958-B593-4AA8-B308-222A95E71DF5}" name="08/10/2025" totalsRowFunction="custom" dataDxfId="581" totalsRowDxfId="14">
      <totalsRowFormula>SUBTOTAL(109,HD4:HD17)</totalsRowFormula>
    </tableColumn>
    <tableColumn id="212" xr3:uid="{607EEF22-4C79-4573-B270-618FA8742162}" name="09/10/2025" totalsRowFunction="custom" dataDxfId="580" totalsRowDxfId="13" dataCellStyle="Moeda">
      <totalsRowFormula>SUBTOTAL(109,HE4:HE17)</totalsRowFormula>
    </tableColumn>
    <tableColumn id="213" xr3:uid="{334A9FB5-70C1-492E-B848-4A621712BB4C}" name="10/10/2025" totalsRowFunction="custom" dataDxfId="579" totalsRowDxfId="12" dataCellStyle="Moeda">
      <totalsRowFormula>SUBTOTAL(109,HF4:HF17)</totalsRowFormula>
    </tableColumn>
    <tableColumn id="214" xr3:uid="{8A0E9AA8-29DF-4C57-9A6A-5FE05ADE7E7E}" name="13/10/2025" totalsRowFunction="custom" dataDxfId="578" totalsRowDxfId="11" dataCellStyle="Moeda">
      <totalsRowFormula>SUBTOTAL(109,HG4:HG17)</totalsRowFormula>
    </tableColumn>
    <tableColumn id="215" xr3:uid="{18787969-BE55-482B-BA4B-9938C4759E68}" name="14/10/2025" totalsRowFunction="custom" dataDxfId="577" totalsRowDxfId="10" dataCellStyle="Moeda">
      <totalsRowFormula>SUBTOTAL(109,HH4:HH17)</totalsRowFormula>
    </tableColumn>
    <tableColumn id="216" xr3:uid="{46602ECA-B0D8-46BD-B8BE-3027B7CD7A51}" name="15/10/2025" totalsRowFunction="custom" dataDxfId="576" totalsRowDxfId="9" dataCellStyle="Moeda">
      <totalsRowFormula>SUBTOTAL(109,HI4:HI17)</totalsRowFormula>
    </tableColumn>
    <tableColumn id="217" xr3:uid="{074C6B00-A88A-49B0-8B61-53726FF36EB3}" name="16/10/2025" totalsRowFunction="custom" dataDxfId="575" totalsRowDxfId="8" dataCellStyle="Moeda">
      <totalsRowFormula>SUBTOTAL(109,HJ4:HJ17)</totalsRowFormula>
    </tableColumn>
    <tableColumn id="218" xr3:uid="{D3356181-D7C2-4473-B6E7-DBFF9C4E1034}" name="17/10/2025" totalsRowFunction="custom" dataDxfId="574" totalsRowDxfId="7" dataCellStyle="Moeda">
      <totalsRowFormula>SUBTOTAL(109,HK4:HK17)</totalsRowFormula>
    </tableColumn>
    <tableColumn id="219" xr3:uid="{54DA0B42-4F38-4C44-8540-2F74AE32179E}" name="20/10/2025" totalsRowFunction="custom" dataDxfId="573" totalsRowDxfId="6" dataCellStyle="Moeda">
      <totalsRowFormula>SUBTOTAL(109,HL4:HL17)</totalsRowFormula>
    </tableColumn>
    <tableColumn id="220" xr3:uid="{FC1BB417-8958-41E6-B215-04FEAFC2BE10}" name="21/10/2025" totalsRowFunction="custom" dataDxfId="572" totalsRowDxfId="5" dataCellStyle="Moeda">
      <totalsRowFormula>SUBTOTAL(109,HM4:HM17)</totalsRowFormula>
    </tableColumn>
    <tableColumn id="221" xr3:uid="{5B435EEF-AE90-4853-9A96-D41009056364}" name="22/10/2025" totalsRowFunction="custom" dataDxfId="571" totalsRowDxfId="4" dataCellStyle="Moeda">
      <totalsRowFormula>SUBTOTAL(109,HN4:HN17)</totalsRowFormula>
    </tableColumn>
    <tableColumn id="222" xr3:uid="{71498D44-1ED1-4436-BB43-491A5D5B6565}" name="23/10/2025" totalsRowFunction="custom" dataDxfId="570" totalsRowDxfId="3" dataCellStyle="Moeda">
      <totalsRowFormula>SUBTOTAL(109,HO4:HO17)</totalsRowFormula>
    </tableColumn>
    <tableColumn id="223" xr3:uid="{D02B5B36-2DA9-42AC-9695-ADE1F9690BA2}" name="24/10/2025" totalsRowFunction="custom" dataDxfId="569" totalsRowDxfId="2" dataCellStyle="Moeda">
      <totalsRowFormula>SUBTOTAL(109,HP4:HP17)</totalsRowFormula>
    </tableColumn>
    <tableColumn id="224" xr3:uid="{83268335-C4E0-4ED0-BCF7-4E75FEF31A22}" name="27/10/2025" totalsRowFunction="custom" dataDxfId="568" totalsRowDxfId="1" dataCellStyle="Moeda">
      <totalsRowFormula>SUBTOTAL(109,HQ4:HQ19)</totalsRowFormula>
    </tableColumn>
    <tableColumn id="225" xr3:uid="{6273FDC3-D053-48BB-BF7C-114C6C345344}" name="28/10/2025" totalsRowFunction="sum" dataDxfId="567" totalsRowDxfId="0" dataCellStyle="Moeda"/>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8097CC-7382-49AD-8438-676DD789EFE1}" name="tb_CR_Produto" displayName="tb_CR_Produto" ref="A8:T134" totalsRowCount="1" headerRowDxfId="253" dataDxfId="251" totalsRowDxfId="252" tableBorderDxfId="566">
  <autoFilter ref="A8:T133" xr:uid="{688097CC-7382-49AD-8438-676DD789EFE1}"/>
  <tableColumns count="20">
    <tableColumn id="1" xr3:uid="{7D51C1B5-E8C1-4350-ADD0-380AC2AC497E}" name="PED" totalsRowLabel="Total" dataDxfId="291" totalsRowDxfId="290"/>
    <tableColumn id="2" xr3:uid="{DEEABBEE-9269-471D-B1EF-8139573D3BFE}" name="STATUS" dataDxfId="289" totalsRowDxfId="288"/>
    <tableColumn id="3" xr3:uid="{0CA8ECBA-AB12-4CA3-9FFA-6F63C39E02DA}" name="CLIENTE" dataDxfId="287" totalsRowDxfId="286"/>
    <tableColumn id="4" xr3:uid="{C6A4778B-E9D2-47A8-9494-592214647FDC}" name="EMISSAO" dataDxfId="285" totalsRowDxfId="284"/>
    <tableColumn id="5" xr3:uid="{B6116BFD-1121-46A7-A968-73202CE1C77F}" name="VENCIMENTO" dataDxfId="283" totalsRowDxfId="282"/>
    <tableColumn id="6" xr3:uid="{3937B8DF-6155-483C-9EC9-0ECABA4793B4}" name="PRODUTO" dataDxfId="281" totalsRowDxfId="280"/>
    <tableColumn id="7" xr3:uid="{5F96D1BF-84B6-453B-BE79-B1301F3E1D60}" name="QTDE" dataDxfId="279" totalsRowDxfId="278"/>
    <tableColumn id="8" xr3:uid="{9A0F259F-F882-4C35-BC09-7E680DF82F6B}" name="QTDE RECEBER" totalsRowFunction="sum" dataDxfId="277" totalsRowDxfId="276"/>
    <tableColumn id="9" xr3:uid="{D675009E-94E8-4D0C-9440-7C94B0BC2627}" name="MOEDA" dataDxfId="275" totalsRowDxfId="274"/>
    <tableColumn id="10" xr3:uid="{70CC8110-B8DB-40F6-8686-65125A46D5E1}" name="CAMBIO" dataDxfId="273" totalsRowDxfId="272"/>
    <tableColumn id="11" xr3:uid="{73895FFD-0F99-4479-B256-A084A1560903}" name="VALOR UNIT." dataDxfId="271" totalsRowDxfId="270" dataCellStyle="Moeda"/>
    <tableColumn id="12" xr3:uid="{C9402C5F-A70F-47EE-933A-C6F54BFBA020}" name="VALOR PRODUTO" dataDxfId="269" totalsRowDxfId="268" dataCellStyle="Moeda"/>
    <tableColumn id="13" xr3:uid="{1C9AF2E6-D927-475B-AEF8-DE901267ABC3}" name="VLR (USD/R$)" dataDxfId="267" totalsRowDxfId="266"/>
    <tableColumn id="14" xr3:uid="{9D2E1528-97F7-45B8-847F-558110EF16A8}" name="TAXA" dataDxfId="226" totalsRowDxfId="225"/>
    <tableColumn id="15" xr3:uid="{A8869670-B52F-440F-B344-17A0A266C267}" name="VLR A RECEBER R$" totalsRowFunction="sum" dataDxfId="265" totalsRowDxfId="264" dataCellStyle="Moeda"/>
    <tableColumn id="16" xr3:uid="{BAF63A5E-0D68-4511-B8F1-59BFD8D6454C}" name="FORNECEDOR" dataDxfId="263" totalsRowDxfId="262"/>
    <tableColumn id="17" xr3:uid="{27B14D54-B667-476C-A35D-9716BBB9B77A}" name="PGTO FORNECEDOR" dataDxfId="261" totalsRowDxfId="260"/>
    <tableColumn id="18" xr3:uid="{97C16E13-AE4B-4D38-897B-EA7900821FFE}" name="OBS" dataDxfId="259" totalsRowDxfId="258"/>
    <tableColumn id="19" xr3:uid="{8A677E24-01DA-43FF-8EC3-C11EA20B7F0B}" name="INCONFORMIDADE" dataDxfId="257" totalsRowDxfId="256"/>
    <tableColumn id="20" xr3:uid="{CCA25B1C-C27F-4C87-A54D-21BEE8FC226D}" name="VALOR INCONFORMIDADE" totalsRowFunction="sum" dataDxfId="255" totalsRowDxfId="254"/>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1F099ED-5ACC-42CC-B02F-259D98ACDDD3}" name="tb_CP_Produto" displayName="tb_CP_Produto" ref="A8:X33" totalsRowCount="1" headerRowDxfId="565" dataDxfId="563" totalsRowDxfId="561" headerRowBorderDxfId="564" tableBorderDxfId="562">
  <autoFilter ref="A8:X32" xr:uid="{71F099ED-5ACC-42CC-B02F-259D98ACDDD3}"/>
  <sortState xmlns:xlrd2="http://schemas.microsoft.com/office/spreadsheetml/2017/richdata2" ref="A9:X32">
    <sortCondition ref="H8:H32"/>
  </sortState>
  <tableColumns count="24">
    <tableColumn id="1" xr3:uid="{AA878851-9959-4B46-8E17-24E184410605}" name="PED" totalsRowLabel="Total" dataDxfId="560" totalsRowDxfId="250"/>
    <tableColumn id="2" xr3:uid="{BCD8790C-191B-4574-B89D-2AFF723F955F}" name="COD. FORNECEDOR" dataDxfId="559" totalsRowDxfId="249"/>
    <tableColumn id="3" xr3:uid="{48AC3F4D-BCA8-45FC-A544-EF746D97A861}" name="REFERENCIA" dataDxfId="558" totalsRowDxfId="248"/>
    <tableColumn id="4" xr3:uid="{E9A7EC9A-3D21-4F52-B3CE-547F7C485559}" name="EMPRESA" dataDxfId="557" totalsRowDxfId="247"/>
    <tableColumn id="5" xr3:uid="{F1D7610E-7413-4319-8822-720F66523E08}" name="FORNECEDOR" dataDxfId="556" totalsRowDxfId="246"/>
    <tableColumn id="6" xr3:uid="{AE134591-A7E2-45D6-A6B5-709AB699EEB9}" name="EMISSAO" dataDxfId="555" totalsRowDxfId="245"/>
    <tableColumn id="7" xr3:uid="{88AA9053-8AF8-4F1A-A690-EAD676BB711D}" name="APROVACAO" dataDxfId="554" totalsRowDxfId="244"/>
    <tableColumn id="8" xr3:uid="{02CDCF24-EBB4-417B-94AE-DA8616E0D3FF}" name="VENCIMENTO" dataDxfId="553" totalsRowDxfId="243"/>
    <tableColumn id="9" xr3:uid="{2115CFEC-7894-44E7-8464-9215DC1C0E91}" name="PRODUTO" dataDxfId="552" totalsRowDxfId="242"/>
    <tableColumn id="10" xr3:uid="{348BCFF1-5FD6-4A59-BC66-9854D4228AC8}" name="QTDE" totalsRowFunction="sum" dataDxfId="551" totalsRowDxfId="241"/>
    <tableColumn id="11" xr3:uid="{F5C7151C-CEC4-48F1-A91B-753BCEE6F374}" name="QTDE A PAGAR" totalsRowFunction="sum" dataDxfId="550" totalsRowDxfId="240"/>
    <tableColumn id="12" xr3:uid="{73E3BDCA-127B-4C38-879E-B91804ED176A}" name="MOEDA" dataDxfId="549" totalsRowDxfId="239"/>
    <tableColumn id="13" xr3:uid="{941D6850-653B-42CD-94AA-1078555C62DD}" name="CAMBIO" dataDxfId="548" totalsRowDxfId="238"/>
    <tableColumn id="14" xr3:uid="{08971942-D6F6-4F8C-9578-BBA83EE2BAD1}" name="VALOR UNIT." dataDxfId="547" totalsRowDxfId="237"/>
    <tableColumn id="15" xr3:uid="{61A77E34-64B8-4A16-BC5F-02BCF8A970B2}" name="VALOR PRODUTO" dataDxfId="546" totalsRowDxfId="236"/>
    <tableColumn id="16" xr3:uid="{E7B780CF-C5F8-4B14-91B2-07740A2676AC}" name="VALOR A PAGAR" dataDxfId="545" totalsRowDxfId="235"/>
    <tableColumn id="17" xr3:uid="{E1ED52D0-FB55-4E9D-A862-0623EA4DCBCF}" name="TAXA" dataDxfId="544" totalsRowDxfId="234"/>
    <tableColumn id="18" xr3:uid="{3373E3E2-BC07-4B76-8467-D245A6879138}" name="VLR R$" totalsRowFunction="sum" dataDxfId="543" totalsRowDxfId="233" dataCellStyle="Moeda"/>
    <tableColumn id="19" xr3:uid="{AB75EBF9-0DFF-4AC7-AA00-9D4FDEEF1E60}" name="CLIENTE" dataDxfId="542" totalsRowDxfId="232"/>
    <tableColumn id="20" xr3:uid="{03D43979-4044-43F0-AFFB-B5B01B9CC8C0}" name="QTDE VENDIDA" totalsRowFunction="sum" dataDxfId="541" totalsRowDxfId="231"/>
    <tableColumn id="21" xr3:uid="{B6D589E4-4408-4D6B-8EDB-232B05F270F2}" name="QTDE A VENDER" totalsRowFunction="sum" dataDxfId="540" totalsRowDxfId="230"/>
    <tableColumn id="22" xr3:uid="{A9E7BF1A-BFCC-459A-87D0-C285B0AC3E26}" name="OBS" dataDxfId="539" totalsRowDxfId="229"/>
    <tableColumn id="23" xr3:uid="{B58050E7-51F0-4F81-A11F-FDA20DAA9C17}" name="ID FILIAL" dataDxfId="538" totalsRowDxfId="228"/>
    <tableColumn id="24" xr3:uid="{B628ADA0-B33A-49AB-BDFD-29FD5C1C08BF}" name="FILIAL" totalsRowFunction="count" dataDxfId="537" totalsRowDxfId="227"/>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F273D7B-3F4B-4F15-920E-358723830BDE}" name="tb_CP_SaídasGerais" displayName="tb_CP_SaídasGerais" ref="A8:AB532" totalsRowCount="1" headerRowDxfId="536" dataDxfId="535" totalsRowDxfId="533" tableBorderDxfId="534">
  <autoFilter ref="A8:AB531" xr:uid="{BF273D7B-3F4B-4F15-920E-358723830BDE}"/>
  <sortState xmlns:xlrd2="http://schemas.microsoft.com/office/spreadsheetml/2017/richdata2" ref="A9:AB531">
    <sortCondition ref="F8:F531"/>
  </sortState>
  <tableColumns count="28">
    <tableColumn id="1" xr3:uid="{E58E418B-989F-44E9-A0CA-B5D9F22A87E5}" name="ID" totalsRowLabel="Total" dataDxfId="532" totalsRowDxfId="319"/>
    <tableColumn id="2" xr3:uid="{2A720A8C-ED9B-49E4-9429-C2D13D88CDD3}" name="FILIAL" dataDxfId="531" totalsRowDxfId="318"/>
    <tableColumn id="3" xr3:uid="{0DB72D23-A38A-4C89-BE81-7C0211777FA5}" name="FORNECEDOR" dataDxfId="530" totalsRowDxfId="317"/>
    <tableColumn id="4" xr3:uid="{797494F5-1CB0-404A-A71F-59786DD13ADB}" name="DOCUMENTO" dataDxfId="529" totalsRowDxfId="316"/>
    <tableColumn id="5" xr3:uid="{C056F6C1-6760-4918-811A-CC123DC82510}" name="DATA EMISSAO" dataDxfId="528" totalsRowDxfId="315"/>
    <tableColumn id="6" xr3:uid="{76F63700-34AF-47C5-B3CD-9FBFA764EB7A}" name="DATA VENC." dataDxfId="527" totalsRowDxfId="314"/>
    <tableColumn id="7" xr3:uid="{C7A916E4-B288-4B9E-ABB9-B864296C6C21}" name="DATA PAGTO" dataDxfId="526" totalsRowDxfId="313"/>
    <tableColumn id="8" xr3:uid="{92E7FF69-5EC1-4732-9E0F-5C0C1C7B1143}" name="MOEDA" dataDxfId="525" totalsRowDxfId="312"/>
    <tableColumn id="9" xr3:uid="{3B143276-7D04-408A-89D4-394DBDF90B88}" name="VALOR PRINCIPAL" dataDxfId="524" totalsRowDxfId="311" dataCellStyle="Moeda"/>
    <tableColumn id="10" xr3:uid="{CF32F04A-5F06-492D-A5EA-7110B57FC080}" name="CAMBIO TAXA" dataDxfId="523" totalsRowDxfId="310"/>
    <tableColumn id="11" xr3:uid="{CCF82F20-49A2-4FEC-AD94-D38B9D478489}" name="JUROS" dataDxfId="522" totalsRowDxfId="309"/>
    <tableColumn id="12" xr3:uid="{ADE60AD0-C006-4431-8978-36C1848B1379}" name="MULTA" dataDxfId="521" totalsRowDxfId="308"/>
    <tableColumn id="13" xr3:uid="{8807D03F-6C90-4C3A-AF89-3CDDA7A09E9E}" name="DESCONTO" dataDxfId="520" totalsRowDxfId="307"/>
    <tableColumn id="14" xr3:uid="{279288A6-02C3-4A4D-9ED3-B161886EB0F6}" name="VALOR PAGO USD" dataDxfId="519" totalsRowDxfId="306"/>
    <tableColumn id="15" xr3:uid="{7817E0D3-B872-4A39-AFE7-3C3DA37A2B3A}" name="VALOR PAGO R$" dataDxfId="518" totalsRowDxfId="305"/>
    <tableColumn id="16" xr3:uid="{8FB0D3E4-1D24-429D-98BB-7A735C8DB05C}" name="VALOR A PAGAR USD" dataDxfId="517" totalsRowDxfId="304"/>
    <tableColumn id="17" xr3:uid="{CB54B599-295D-485F-B94E-F7745FA7753D}" name="VALOR A PAGAR R$" totalsRowFunction="sum" dataDxfId="516" totalsRowDxfId="303" dataCellStyle="Moeda"/>
    <tableColumn id="18" xr3:uid="{12B296E5-156A-4793-ABAB-2CD4457F0E89}" name="BANCO PAGTO" dataDxfId="515" totalsRowDxfId="302"/>
    <tableColumn id="19" xr3:uid="{7D355141-A2FB-40A1-98E7-CF90CA6C887A}" name="CENTRO DE CUSTO" dataDxfId="514" totalsRowDxfId="301"/>
    <tableColumn id="20" xr3:uid="{B911D98A-9841-4F3C-AA8C-62EE6B2F4AB8}" name="SUBCONTAS (CC)" dataDxfId="513" totalsRowDxfId="300"/>
    <tableColumn id="21" xr3:uid="{3A8A4AF3-EE5A-429D-A5A4-F5CA84FBE2DE}" name="OBS" dataDxfId="512" totalsRowDxfId="299"/>
    <tableColumn id="22" xr3:uid="{78630B60-CE2E-4259-AD19-07CE99F28D51}" name="DATA CAD" dataDxfId="511" totalsRowDxfId="298"/>
    <tableColumn id="23" xr3:uid="{4C7A5444-36FD-49F2-A161-A3329F85F3AC}" name="USER_CAD" dataDxfId="510" totalsRowDxfId="297"/>
    <tableColumn id="24" xr3:uid="{DAD07047-2C64-4E7D-85FB-A12A530D0EE4}" name="DATA ATUAL" dataDxfId="509" totalsRowDxfId="296"/>
    <tableColumn id="25" xr3:uid="{46702952-F7AE-42FB-8DE4-9DCE90CE95DC}" name="USER_ATUAL" dataDxfId="508" totalsRowDxfId="295"/>
    <tableColumn id="26" xr3:uid="{60632D9C-8281-4625-946E-2218A90280F5}" name="DATA CAD PGTO" dataDxfId="507" totalsRowDxfId="294"/>
    <tableColumn id="27" xr3:uid="{48B2FBE1-AB60-43C1-B820-B89AB5795879}" name="USER CAD PGTO" dataDxfId="506" totalsRowDxfId="293"/>
    <tableColumn id="28" xr3:uid="{D5FEB4EB-4621-456B-8F7D-2A4379EBEB15}" name="FORMA DE PAGAMENTO" totalsRowFunction="count" dataDxfId="505" totalsRowDxfId="292"/>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365FC4-66D9-47F0-B297-F222865B8248}" name="tb_Saldos_US" displayName="tb_Saldos_US" ref="B2:EG6" totalsRowShown="0" headerRowDxfId="504" headerRowBorderDxfId="503" tableBorderDxfId="502">
  <autoFilter ref="B2:EG6" xr:uid="{00365FC4-66D9-47F0-B297-F222865B8248}"/>
  <tableColumns count="136">
    <tableColumn id="1" xr3:uid="{08D640EA-3934-4C96-A973-DD01CCC6BE44}" name="SALDOS BANCÁRIOS (USD)"/>
    <tableColumn id="2" xr3:uid="{EC543995-772A-4D31-825F-71312C8791FC}" name="30/01/2025"/>
    <tableColumn id="3" xr3:uid="{B7C4873D-3163-4254-86E2-C751C78C55B7}" name="28/02/2025"/>
    <tableColumn id="4" xr3:uid="{AEEBF087-67BE-4A48-928B-D924CF198FEB}" name="31/03/2025"/>
    <tableColumn id="5" xr3:uid="{1781C059-2348-4E5E-AE2C-3D7C2EAE443C}" name="07/04/2025"/>
    <tableColumn id="6" xr3:uid="{55F37202-BB9F-47EB-AF43-2F338AAD353F}" name="Coluna1"/>
    <tableColumn id="7" xr3:uid="{3EB7F0BB-1E06-4420-B5C2-01780F50DDDC}" name="10/04/2025"/>
    <tableColumn id="8" xr3:uid="{CED44398-2617-412F-BDDD-C7645AE47FD9}" name="14/04/2025"/>
    <tableColumn id="9" xr3:uid="{54D7CA2A-CC2C-433C-9DD0-3F422D308DA3}" name="17/04/2025"/>
    <tableColumn id="10" xr3:uid="{05070153-776C-4BA4-B812-DB6F2658B2D4}" name="22/04/2025"/>
    <tableColumn id="11" xr3:uid="{10C4EC92-3DF4-4F66-A030-89CCFE1D70B8}" name="23/04/2025"/>
    <tableColumn id="12" xr3:uid="{F1BDD7D6-1519-4A70-9B16-26AB48DB9033}" name="24/04/2025"/>
    <tableColumn id="13" xr3:uid="{94A8CF37-2C08-4144-8EC1-E964EAA1B6F1}" name="25/04/2025"/>
    <tableColumn id="14" xr3:uid="{30A4CFF4-643C-4617-8187-843D2A8C01C8}" name="28/04/2025"/>
    <tableColumn id="15" xr3:uid="{6373A1CE-19D5-4D63-90FE-308D22FF6C77}" name="30/04/2025"/>
    <tableColumn id="16" xr3:uid="{E56EE2EB-1DD3-46E8-ACB0-F69D02EBACCE}" name="02/05/2025"/>
    <tableColumn id="17" xr3:uid="{B60F9F4A-E00F-4838-A984-91EEE671330E}" name="04/05/2025"/>
    <tableColumn id="18" xr3:uid="{006B73DE-62B4-4478-AC8A-AE097DE20D0F}" name="05/05/2025"/>
    <tableColumn id="19" xr3:uid="{21F0FF0C-42C7-4D4E-9A3C-B4712BB30F0B}" name="06/05/2025"/>
    <tableColumn id="20" xr3:uid="{804E20B5-A57B-46CC-963F-24176EA2108F}" name="07/05/2025"/>
    <tableColumn id="21" xr3:uid="{96840753-6A5D-46E5-8E17-CF0FE69F468E}" name="Coluna2"/>
    <tableColumn id="22" xr3:uid="{3A4F5E1E-8BA8-4E84-BBDC-EA543BC32EC9}" name="08/05/2025"/>
    <tableColumn id="23" xr3:uid="{650E15A6-65D8-4ABF-94DC-78EFE7774405}" name="Coluna3"/>
    <tableColumn id="25" xr3:uid="{7D700800-AA15-439F-BB72-90923E5B4802}" name="09/05/2025"/>
    <tableColumn id="26" xr3:uid="{BF5AA51E-675F-431A-9215-92EEA97B66BC}" name="12/05/2025"/>
    <tableColumn id="27" xr3:uid="{1DC7BF20-2B43-41D7-91AF-52097027F679}" name="13/05/2025"/>
    <tableColumn id="28" xr3:uid="{95135404-3CD3-4E5E-86D7-6B3B10890637}" name="14/05/2025"/>
    <tableColumn id="29" xr3:uid="{C228F033-DB58-4A58-B634-7E68E2DF4A76}" name="15/05/2025"/>
    <tableColumn id="30" xr3:uid="{DA35359F-AE87-41A5-B4A7-A1D0EFB61D60}" name="16/05/2025"/>
    <tableColumn id="31" xr3:uid="{C24538E9-F595-484F-8F7C-CD01A4165DE6}" name="19/05/2025"/>
    <tableColumn id="32" xr3:uid="{37DAB86D-357C-4957-A0CB-BEDA88ED53E8}" name="20/05/2025"/>
    <tableColumn id="33" xr3:uid="{1D5CCE1F-E9E6-4B26-9B55-74DA237A1CFC}" name="Coluna5"/>
    <tableColumn id="36" xr3:uid="{A3445B57-3E12-496D-A087-1E6E423BB32E}" name="22/05/2025"/>
    <tableColumn id="37" xr3:uid="{9A2BB0C0-402E-4C58-83F9-4B3523444996}" name="23/05/2025"/>
    <tableColumn id="38" xr3:uid="{924EE12F-227E-4D19-BBF6-1D964808D46B}" name="Coluna8"/>
    <tableColumn id="39" xr3:uid="{A95A69D6-C6F0-4AB5-9D24-C02027C59455}" name="26/05/2025"/>
    <tableColumn id="40" xr3:uid="{E0414C55-95F0-4395-8B87-A39C329FBD15}" name="27/05/2025"/>
    <tableColumn id="41" xr3:uid="{BC1D0108-247D-4296-B102-AC2C574F3437}" name="28/05/2025"/>
    <tableColumn id="42" xr3:uid="{7624A7CA-1299-4437-83A1-9E06660A7546}" name="29/05/2025"/>
    <tableColumn id="43" xr3:uid="{441F9709-E768-4CFD-8BEB-59FDAE72A582}" name="30/05/2025"/>
    <tableColumn id="44" xr3:uid="{D8F2FE02-D96E-4F2C-B9C4-95F9E38B52FF}" name="02/06/2025"/>
    <tableColumn id="45" xr3:uid="{E4DA5C61-D710-4A75-B2D2-E4A0409F787C}" name="03/06/2025"/>
    <tableColumn id="46" xr3:uid="{310A71BC-3624-4577-9B87-290AED88C77D}" name="04/06/2025"/>
    <tableColumn id="47" xr3:uid="{4ADD2DE9-C911-43DD-B2C9-309AACB0BC61}" name="05/06/2025"/>
    <tableColumn id="48" xr3:uid="{4F304BB3-0AC9-4198-A8DA-882EC7FD7D01}" name="06/06/2025"/>
    <tableColumn id="49" xr3:uid="{47F50BDC-BEB5-47F2-9F30-A05A6320C0CA}" name="10/06/2025"/>
    <tableColumn id="50" xr3:uid="{EF625804-6F87-4D78-B60D-3A415855219B}" name="12/06/2025"/>
    <tableColumn id="51" xr3:uid="{F587E3E0-C1B9-4155-A29A-97CAD79530C8}" name="16/06/2025"/>
    <tableColumn id="52" xr3:uid="{ECFC49C4-ADB6-48C2-B868-C4510F491979}" name="17/06/2025"/>
    <tableColumn id="53" xr3:uid="{23A48ECB-18F2-4669-98F5-C8A40DC5DED0}" name="20/06/2025"/>
    <tableColumn id="54" xr3:uid="{F8127ABA-09DC-41D9-BC0C-97E2E5D5E6C4}" name="23/06/2025"/>
    <tableColumn id="55" xr3:uid="{31A14780-A58E-4469-BEF9-35E12DDF701A}" name="Coluna9"/>
    <tableColumn id="56" xr3:uid="{E219E466-CEC1-49E9-9D57-1953D1E5FABE}" name="24/06/2025"/>
    <tableColumn id="57" xr3:uid="{21D7B57E-FEEC-46FA-A9B2-4A1BC92FEFAC}" name="Coluna10"/>
    <tableColumn id="58" xr3:uid="{8DECD6A8-436D-455C-A523-20E629850061}" name="25/06/2025"/>
    <tableColumn id="59" xr3:uid="{AB1B1CAF-8F30-457C-872A-5A3D3A476014}" name="Coluna11"/>
    <tableColumn id="60" xr3:uid="{79087624-AB8E-4752-A25F-E1C3ACB1BFF5}" name="26/06/2025"/>
    <tableColumn id="61" xr3:uid="{FF13A06E-4F52-44D2-AAE2-CDCE9E87CFEA}" name="27/06/2025"/>
    <tableColumn id="62" xr3:uid="{5718FB1A-8DE3-485D-A8ED-ABA4C3F09B21}" name="30/06/2025"/>
    <tableColumn id="63" xr3:uid="{31EB5EC9-1FE6-4DC3-AC56-CE1621D3A791}" name="01/07/2025"/>
    <tableColumn id="64" xr3:uid="{265CDCF7-D950-406A-838F-9C359960642E}" name="02/07/2025"/>
    <tableColumn id="65" xr3:uid="{3F17CC80-008F-4B62-A56F-7FF8FDC2521B}" name="03/07/2025"/>
    <tableColumn id="66" xr3:uid="{41D60019-0F6C-4615-BC0F-33B289DA7DEE}" name="04/07/2025"/>
    <tableColumn id="67" xr3:uid="{F713DC73-B0A5-4791-8DD8-B137847E99FD}" name="09/07/2025"/>
    <tableColumn id="68" xr3:uid="{66972406-DB95-4035-A1E4-7DB56082BC1C}" name="16/07/2025"/>
    <tableColumn id="69" xr3:uid="{CDF21687-D335-469B-8452-EF1EB010D041}" name="18/07/2025"/>
    <tableColumn id="70" xr3:uid="{E5CA5C84-5710-493E-8BC4-21D1949C99AD}" name="22/07/2025"/>
    <tableColumn id="71" xr3:uid="{EF0C202D-5FA7-4F95-BC23-0562DFB2060A}" name="23/07/2025"/>
    <tableColumn id="72" xr3:uid="{6C054E33-20CD-4C28-8033-2A30CE87DD68}" name="24/07/2025"/>
    <tableColumn id="73" xr3:uid="{0D9C2A6A-1067-43C6-BA2E-EA8C91A8A441}" name="25/07/2025"/>
    <tableColumn id="74" xr3:uid="{C34DC917-39FC-4809-B84D-9EC2CD1B3FF7}" name="28/07/2025"/>
    <tableColumn id="75" xr3:uid="{7D48EEB0-78C4-4684-9B6B-AD4C9FA11CFA}" name="29/07/2025"/>
    <tableColumn id="76" xr3:uid="{12E9AC89-1A22-497A-AACE-0E0345190938}" name="31/07/2025"/>
    <tableColumn id="77" xr3:uid="{5754F192-7CEB-4510-9398-521BF716C243}" name="01/08/2025"/>
    <tableColumn id="78" xr3:uid="{88E14269-E731-4F95-BDFB-CECBA3D12834}" name="04/08/2025"/>
    <tableColumn id="79" xr3:uid="{1E22AB6E-5F58-440A-850A-20EC1F38CF6D}" name="05/08/2025"/>
    <tableColumn id="80" xr3:uid="{13C63EAE-7613-44DF-B8C0-7AA44D619117}" name="06/08/2025"/>
    <tableColumn id="81" xr3:uid="{1FE36E97-F1CE-48AB-8DE4-B14226E12591}" name="07/08/2025"/>
    <tableColumn id="82" xr3:uid="{FDEB1456-93B8-4D70-BF0C-FAB2C03094B4}" name="08/08/2025"/>
    <tableColumn id="83" xr3:uid="{A51146FF-9FB8-48BF-9D2C-1915FEFACF76}" name="11/08/2025"/>
    <tableColumn id="84" xr3:uid="{36801A5A-502C-4094-8D16-778D31F5B7C0}" name="12/08/2025"/>
    <tableColumn id="85" xr3:uid="{1FBE17F2-BCD3-4DD2-8B23-1B79C505F3EF}" name="13/08/2025"/>
    <tableColumn id="86" xr3:uid="{A0BE7345-8736-412B-8246-6C73685F3B14}" name="14/08/2025"/>
    <tableColumn id="87" xr3:uid="{DCC302BB-4CD6-4A4E-9BCE-94218B8C4B0B}" name="15/08/2025"/>
    <tableColumn id="88" xr3:uid="{F457E177-5D4D-4A62-B774-AEEA22485D98}" name="18/08/2025"/>
    <tableColumn id="89" xr3:uid="{B903091B-FE9A-4EFF-897E-387BF7DD4A5B}" name="19/08/2025"/>
    <tableColumn id="90" xr3:uid="{C18B2B4B-6894-4AA0-A88C-68FF694F9A76}" name="20/08/2025"/>
    <tableColumn id="91" xr3:uid="{5E820EDD-7275-4322-838D-DDA1E88B8543}" name="21/08/2025"/>
    <tableColumn id="92" xr3:uid="{FEB8DC96-F0C3-4AC2-9345-92BA58A75C27}" name="22/08/2025"/>
    <tableColumn id="93" xr3:uid="{10794017-ACD5-4F1E-8D4D-B3926B690DC5}" name="25/08/2025"/>
    <tableColumn id="94" xr3:uid="{4D6B6FB4-E5CD-48FA-98A7-09B2559018A3}" name="26/08/2025"/>
    <tableColumn id="95" xr3:uid="{F892F558-EC7F-4B1D-B5AF-FAD433530A8E}" name="27/08/2025"/>
    <tableColumn id="96" xr3:uid="{D6782E03-23CC-4BB4-AA5E-5868BEEEA423}" name="28/08/2025"/>
    <tableColumn id="97" xr3:uid="{B29EE19A-B9F1-4AC2-A233-DA7393789F09}" name="29/08/2025"/>
    <tableColumn id="98" xr3:uid="{65C7F516-4DBE-4158-A86D-5EF5D15196DC}" name="01/09/2025"/>
    <tableColumn id="99" xr3:uid="{A47D508A-6106-46D9-8CBD-E7F07A3FB119}" name="02/09/2025"/>
    <tableColumn id="100" xr3:uid="{B767C7C9-E306-41DD-8137-0626F5073825}" name="03/09/2025"/>
    <tableColumn id="101" xr3:uid="{F77C529D-3E89-4103-B43B-9B3D7208AB86}" name="04/09/2025"/>
    <tableColumn id="102" xr3:uid="{24281490-4089-4947-B136-60696ACBF8C5}" name="05/09/2025"/>
    <tableColumn id="103" xr3:uid="{2146FBBB-09C1-4572-96B6-C3FC46FC1BB0}" name="08/09/2025"/>
    <tableColumn id="104" xr3:uid="{C4B38CF9-A6CC-4485-926F-0F1E667EABF5}" name="09/09/2025"/>
    <tableColumn id="105" xr3:uid="{8FF99BDA-8BFA-41BB-8B0F-DBC9B7E7D7D9}" name="10/09/2025"/>
    <tableColumn id="106" xr3:uid="{4CA98790-469E-4CD9-9E26-52F4BD7AFCDA}" name="11/09/2025"/>
    <tableColumn id="107" xr3:uid="{1BD2665C-ED31-4873-9344-0C1224EB3D77}" name="12/09/2025"/>
    <tableColumn id="108" xr3:uid="{7E104BC8-A28A-41B5-AAE0-B3576F6FDED5}" name="15/09/2025"/>
    <tableColumn id="109" xr3:uid="{72D5EEEE-F4A5-4A88-9227-AB2EF04FD450}" name="16/09/2025"/>
    <tableColumn id="110" xr3:uid="{7BE9DAB5-4303-4609-998A-75E3A2EEBF21}" name="17/09/2025"/>
    <tableColumn id="111" xr3:uid="{3568E1E1-18C7-495B-957E-0B02D22289D8}" name="18/09/2025"/>
    <tableColumn id="112" xr3:uid="{D27F5A9B-5A21-4462-9D27-996C5E17C42E}" name="19/09/2025"/>
    <tableColumn id="113" xr3:uid="{D5968030-2DC1-4EF0-BC0C-2AD1F46E2A2E}" name="22/09/2025"/>
    <tableColumn id="114" xr3:uid="{B44C2FF7-DEC1-4098-9EA5-B0B75BA92DF8}" name="23/09/2025"/>
    <tableColumn id="115" xr3:uid="{C371667C-4D44-450F-AA41-8C4C4988FAD8}" name="24/09/2025"/>
    <tableColumn id="116" xr3:uid="{8B300F20-9905-4843-8BE2-B9B668B8B2AA}" name="25/09/2025"/>
    <tableColumn id="117" xr3:uid="{3F1A0688-AA92-4BF3-A694-3D132BE64C98}" name="26/09/2025"/>
    <tableColumn id="24" xr3:uid="{B5B08F0A-1095-4354-902C-846299DEE36A}" name="29/09/2025" dataDxfId="501"/>
    <tableColumn id="34" xr3:uid="{0A917706-D4C2-4132-AF0B-685FA3D02C74}" name="30/09/2025" dataDxfId="500"/>
    <tableColumn id="35" xr3:uid="{28C46B57-9909-4C45-9BC5-E466BC0234D1}" name="01/10/2025" dataDxfId="499"/>
    <tableColumn id="118" xr3:uid="{46F48ABE-2773-4BAD-B66B-3995A76C0068}" name="02/10/2025" dataDxfId="498"/>
    <tableColumn id="119" xr3:uid="{12B2ECD8-80BE-4A0F-8A68-0FC3D9C087D9}" name="03/10/2025" dataDxfId="497"/>
    <tableColumn id="120" xr3:uid="{96A1D1FC-FFF0-4759-AD9D-89DFA45D87B0}" name="06/10/2025" dataDxfId="496"/>
    <tableColumn id="121" xr3:uid="{8EA4CCC0-DA80-463D-B461-490DBF8FD755}" name="07/10/2025" dataDxfId="495"/>
    <tableColumn id="122" xr3:uid="{959D3D13-B9CF-4BCA-B172-D32C30D5D604}" name="08/10/2025" dataDxfId="494"/>
    <tableColumn id="123" xr3:uid="{1DCA9DD8-E49D-4848-AF41-B89587997BE8}" name="09/10/2025" dataDxfId="493"/>
    <tableColumn id="124" xr3:uid="{473AB0CE-0CA6-44F8-9E0E-D4DF387725FF}" name="10/10/2025" dataDxfId="492"/>
    <tableColumn id="125" xr3:uid="{CF189652-55F2-448A-8C49-072BD456AEA9}" name="13/10/2025" dataDxfId="491"/>
    <tableColumn id="126" xr3:uid="{1E804352-2AE3-4D17-A2A0-ECFD367AAB6A}" name="14/10/2025" dataDxfId="490"/>
    <tableColumn id="127" xr3:uid="{4988A93E-24BC-4186-A427-C6CB7FACE6E4}" name="15/10/2025" dataDxfId="489"/>
    <tableColumn id="128" xr3:uid="{BF7F9E5D-78FA-40F5-884E-FB621DEAFD4B}" name="16/10/2025" dataDxfId="488"/>
    <tableColumn id="129" xr3:uid="{567D937A-437D-4D33-AC08-43661C498865}" name="17/10/2025" dataDxfId="487"/>
    <tableColumn id="130" xr3:uid="{091664B1-7F09-4720-AFDE-69962D5E107C}" name="20/10/2025" dataDxfId="486"/>
    <tableColumn id="131" xr3:uid="{DC177D26-2154-4E1A-859D-F7C3566D41A2}" name="21/10/2025" dataDxfId="485"/>
    <tableColumn id="132" xr3:uid="{CB3E8F76-8C43-40E7-AF20-FF370DDF8CD1}" name="22/10/2025" dataDxfId="484"/>
    <tableColumn id="133" xr3:uid="{B168B9C2-4417-4270-8AE9-1659A9527779}" name="23/10/2025" dataDxfId="483"/>
    <tableColumn id="134" xr3:uid="{75862E5B-AFE4-49BB-88C2-03421B922C8D}" name="24/10/2025" dataDxfId="482"/>
    <tableColumn id="135" xr3:uid="{3A3CA0BC-91CA-4905-9A59-D41973F34573}" name="27/10/2025" dataDxfId="481"/>
    <tableColumn id="136" xr3:uid="{50EF0DA0-D5D5-40C7-8F79-7FB978A34B03}" name="28/10/2025" dataDxfId="480"/>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8FE893F-F185-4C82-8787-3E75919AA4EB}" name="tb_CP_SaídasGerais_US" displayName="tb_CP_SaídasGerais_US" ref="A8:AB31" totalsRowCount="1" headerRowDxfId="479" dataDxfId="478" totalsRowDxfId="476" tableBorderDxfId="477">
  <autoFilter ref="A8:AB30" xr:uid="{58FE893F-F185-4C82-8787-3E75919AA4EB}"/>
  <sortState xmlns:xlrd2="http://schemas.microsoft.com/office/spreadsheetml/2017/richdata2" ref="A9:AB30">
    <sortCondition ref="F8:F30"/>
  </sortState>
  <tableColumns count="28">
    <tableColumn id="1" xr3:uid="{CD5EEB95-3D5E-442A-A0F6-CE10153F8A4D}" name="ID" totalsRowLabel="Total" dataDxfId="475" totalsRowDxfId="474"/>
    <tableColumn id="2" xr3:uid="{D63173ED-B217-4E8F-8315-FB3505ADD12C}" name="FILIAL" dataDxfId="473" totalsRowDxfId="472"/>
    <tableColumn id="3" xr3:uid="{4A988C91-47E1-40A9-8318-13BC3C4A0059}" name="FORNECEDOR" dataDxfId="471" totalsRowDxfId="470"/>
    <tableColumn id="4" xr3:uid="{11BE4509-3A8F-4032-98FA-C8E8A8AB9F56}" name="DOCUMENTO" dataDxfId="469" totalsRowDxfId="468"/>
    <tableColumn id="5" xr3:uid="{E76F7676-9AD5-46D2-8E2C-548EAE58051C}" name="DATA EMISSAO" dataDxfId="467" totalsRowDxfId="466"/>
    <tableColumn id="6" xr3:uid="{40E1FFDA-352B-4001-BB04-9538B6416255}" name="DATA VENC." dataDxfId="465" totalsRowDxfId="464"/>
    <tableColumn id="7" xr3:uid="{BD351EEF-1E56-4060-A2B5-9541D1750CCE}" name="DATA PAGTO" dataDxfId="463" totalsRowDxfId="462"/>
    <tableColumn id="8" xr3:uid="{226D4859-0710-4F45-8B04-4EADB873032D}" name="MOEDA" dataDxfId="461" totalsRowDxfId="460"/>
    <tableColumn id="9" xr3:uid="{3990F612-524F-4312-BA7E-BE616ACA8184}" name="VALOR PRINCIPAL" dataDxfId="459" totalsRowDxfId="458"/>
    <tableColumn id="10" xr3:uid="{A8DB541F-7848-45B8-A0CC-9075B2A27F5F}" name="CAMBIO TAXA" dataDxfId="457" totalsRowDxfId="456"/>
    <tableColumn id="11" xr3:uid="{1D644F18-D4A7-48FB-982C-680C0A997D86}" name="JUROS" dataDxfId="455" totalsRowDxfId="454"/>
    <tableColumn id="12" xr3:uid="{9269050D-8A31-468D-874B-0E0ACF94A9CB}" name="MULTA" dataDxfId="453" totalsRowDxfId="452"/>
    <tableColumn id="13" xr3:uid="{B26ACE34-FAFE-4DB7-9BD7-49163A758915}" name="DESCONTO" dataDxfId="451" totalsRowDxfId="450"/>
    <tableColumn id="14" xr3:uid="{7CBBDB0F-15B3-4A5A-B205-4D64133E94D0}" name="VALOR PAGO USD" dataDxfId="449" totalsRowDxfId="448"/>
    <tableColumn id="15" xr3:uid="{6213281A-4432-4FFE-BBC7-A4E91D1B2F62}" name="VALOR PAGO R$" dataDxfId="447" totalsRowDxfId="446"/>
    <tableColumn id="16" xr3:uid="{DF106E0D-B730-4001-9752-ABF1322F3031}" name="VALOR A PAGAR USD" totalsRowFunction="sum" dataDxfId="445" totalsRowDxfId="444"/>
    <tableColumn id="17" xr3:uid="{B44DBFCA-8356-4184-A895-7009147CA2C6}" name="VALOR A PAGAR R$" dataDxfId="443" totalsRowDxfId="442"/>
    <tableColumn id="18" xr3:uid="{8C5BD9F6-250E-41D0-A310-5EA19FA13063}" name="BANCO PAGTO" dataDxfId="441" totalsRowDxfId="440"/>
    <tableColumn id="19" xr3:uid="{65ED3D8A-D4B3-4439-85CE-890C9FD84977}" name="CENTRO DE CUSTO" dataDxfId="439" totalsRowDxfId="438"/>
    <tableColumn id="20" xr3:uid="{447C3E2B-9661-4C8A-A671-7D6266A863A4}" name="SUBCONTAS (CC)" dataDxfId="437" totalsRowDxfId="436"/>
    <tableColumn id="21" xr3:uid="{B994E5B8-AF2E-48F0-99EE-E008310F0130}" name="OBS" dataDxfId="435" totalsRowDxfId="434"/>
    <tableColumn id="22" xr3:uid="{F6EBD10D-AAAF-4B28-A73E-506A3EF7922A}" name="DATA CAD" dataDxfId="433" totalsRowDxfId="432"/>
    <tableColumn id="23" xr3:uid="{4A3F4B61-A56D-482D-85FC-FA654783AFA0}" name="USER_CAD" dataDxfId="431" totalsRowDxfId="430"/>
    <tableColumn id="24" xr3:uid="{2A5F1C07-1B60-450E-A458-E382D60F1E46}" name="DATA ATUAL" dataDxfId="429" totalsRowDxfId="428"/>
    <tableColumn id="25" xr3:uid="{3997265B-7C45-4A19-A6FF-40250B303DAE}" name="USER_ATUAL" dataDxfId="427" totalsRowDxfId="426"/>
    <tableColumn id="26" xr3:uid="{276D5D54-0B77-45B3-BD1D-57E4EF0AE024}" name="DATA CAD PGTO" dataDxfId="425" totalsRowDxfId="424"/>
    <tableColumn id="27" xr3:uid="{8FD56399-2486-4CEE-B8CC-64533A67E98F}" name="USER CAD PGTO" dataDxfId="423" totalsRowDxfId="422"/>
    <tableColumn id="28" xr3:uid="{1691E3D9-D966-415A-866D-C9FA1B46C87E}" name="FORMA DE PAGAMENTO" totalsRowFunction="count" dataDxfId="421" totalsRowDxfId="420"/>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1DA1B02-CAE3-4BCC-92E2-6A4D3DBD3881}" name="tb_CP_Produto_US" displayName="tb_CP_Produto_US" ref="A7:X9" totalsRowCount="1" headerRowDxfId="419" totalsRowDxfId="416" headerRowBorderDxfId="418" tableBorderDxfId="417" totalsRowBorderDxfId="415">
  <autoFilter ref="A7:X8" xr:uid="{D1DA1B02-CAE3-4BCC-92E2-6A4D3DBD3881}"/>
  <tableColumns count="24">
    <tableColumn id="1" xr3:uid="{E0A24029-77EB-40BA-9972-AE7CD7CFAFDA}" name="PED" totalsRowLabel="Total" dataDxfId="414" totalsRowDxfId="413"/>
    <tableColumn id="2" xr3:uid="{01B439AC-85B4-4BAA-80BF-E0AE8FC12406}" name="COD. FORNECEDOR" dataDxfId="412" totalsRowDxfId="411"/>
    <tableColumn id="3" xr3:uid="{7E75768B-7C2A-46F2-B140-8B88C1F04A54}" name="REFERENCIA" dataDxfId="410" totalsRowDxfId="409"/>
    <tableColumn id="4" xr3:uid="{893B5BFC-A33E-49E4-88C8-2212FE1B0CE2}" name="EMPRESA" dataDxfId="408" totalsRowDxfId="407"/>
    <tableColumn id="5" xr3:uid="{BA89707E-D259-4EC6-8237-47133837AE1D}" name="FORNECEDOR" dataDxfId="406" totalsRowDxfId="405"/>
    <tableColumn id="6" xr3:uid="{ED6B7DEE-872E-4712-8EF4-D6380547A6AD}" name="EMISSAO" dataDxfId="404" totalsRowDxfId="403"/>
    <tableColumn id="7" xr3:uid="{AD2298EA-4C51-4E39-9DA3-B6213C72808D}" name="APROVACAO" dataDxfId="402" totalsRowDxfId="401"/>
    <tableColumn id="8" xr3:uid="{209CE4D6-9ADB-4E9B-B495-35359CCB0D9A}" name="VENCIMENTO" dataDxfId="400" totalsRowDxfId="399"/>
    <tableColumn id="9" xr3:uid="{652A1053-F8A6-4590-9CB4-2903CD8394E6}" name="PRODUTO" dataDxfId="398" totalsRowDxfId="397"/>
    <tableColumn id="10" xr3:uid="{FFA1EFB4-0A1F-4ACC-AB88-9F308DE77EAD}" name="QTDE" dataDxfId="396" totalsRowDxfId="395"/>
    <tableColumn id="11" xr3:uid="{8F52CB4D-5004-4055-8E5C-559909519F6D}" name="QTDE A PAGAR" dataDxfId="394" totalsRowDxfId="393"/>
    <tableColumn id="12" xr3:uid="{4413F47B-1C16-4FB7-9850-50346364D5B3}" name="MOEDA" dataDxfId="392" totalsRowDxfId="391"/>
    <tableColumn id="13" xr3:uid="{676C7DD9-537A-4168-9A06-B69B3B32BBD3}" name="CAMBIO" dataDxfId="390" totalsRowDxfId="389"/>
    <tableColumn id="14" xr3:uid="{C4900E97-F22A-4CDA-A8CE-1431E4D556A3}" name="VALOR UNIT." dataDxfId="388" totalsRowDxfId="387"/>
    <tableColumn id="15" xr3:uid="{75957810-339C-43EF-9075-23F0B3BC997B}" name="VALOR PRODUTO" dataDxfId="386" totalsRowDxfId="385"/>
    <tableColumn id="16" xr3:uid="{F4D8ECB9-8FA2-49AA-933F-DFF2A1DC416E}" name="VALOR A PAGAR" dataDxfId="384" totalsRowDxfId="383"/>
    <tableColumn id="17" xr3:uid="{D813A35E-ADDE-4989-B80B-EA8C2F08F44F}" name="TAXA" dataDxfId="382" totalsRowDxfId="381"/>
    <tableColumn id="18" xr3:uid="{DAE06609-D256-4DDA-BED4-360361AF18AA}" name="VLR R$" totalsRowFunction="sum" dataDxfId="380" totalsRowDxfId="379"/>
    <tableColumn id="19" xr3:uid="{9936EC99-6DD5-4EDA-907D-045A71348CDC}" name="CLIENTE" dataDxfId="378" totalsRowDxfId="377"/>
    <tableColumn id="20" xr3:uid="{2257B791-F230-45B1-AD6A-C9D396619C48}" name="QTDE VENDIDA" dataDxfId="376" totalsRowDxfId="375"/>
    <tableColumn id="21" xr3:uid="{7B9F63C7-71C5-44B2-AE77-97C03EF3C9EB}" name="QTDE A VENDER" dataDxfId="374" totalsRowDxfId="373"/>
    <tableColumn id="22" xr3:uid="{CD8F3DCF-A808-4DD1-9E07-04C80F8ED48C}" name="OBS" dataDxfId="372" totalsRowDxfId="371"/>
    <tableColumn id="23" xr3:uid="{5ADD81BF-E253-4852-BF4C-1D3462EF8317}" name="ID FILIAL" dataDxfId="370" totalsRowDxfId="369"/>
    <tableColumn id="24" xr3:uid="{BD812C94-0E6E-4B83-932E-0513441852E9}" name="FILIAL" dataDxfId="368" totalsRowDxfId="367"/>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064CF67-0797-425F-9287-8C9F717BD760}" name="Tabela2" displayName="Tabela2" ref="A5:M246" totalsRowShown="0" headerRowDxfId="366" dataDxfId="365">
  <autoFilter ref="A5:M246" xr:uid="{1EE0CA4E-E7A7-4466-A098-FDA5FB44783D}"/>
  <tableColumns count="13">
    <tableColumn id="1" xr3:uid="{00000000-0010-0000-0500-000001000000}" name="FILIAL" dataDxfId="364"/>
    <tableColumn id="2" xr3:uid="{00000000-0010-0000-0500-000002000000}" name="FORNECEDOR" dataDxfId="363"/>
    <tableColumn id="3" xr3:uid="{00000000-0010-0000-0500-000003000000}" name="DOCUMENTO" dataDxfId="362"/>
    <tableColumn id="4" xr3:uid="{00000000-0010-0000-0500-000004000000}" name="DT EMISSAO" dataDxfId="361"/>
    <tableColumn id="5" xr3:uid="{00000000-0010-0000-0500-000005000000}" name="DATA VENC." dataDxfId="360"/>
    <tableColumn id="7" xr3:uid="{00000000-0010-0000-0500-000007000000}" name="MOEDA" dataDxfId="359"/>
    <tableColumn id="8" xr3:uid="{00000000-0010-0000-0500-000008000000}" name="VALOR" dataDxfId="358" dataCellStyle="Moeda"/>
    <tableColumn id="9" xr3:uid="{00000000-0010-0000-0500-000009000000}" name="CAMBIO TAXA" dataDxfId="357"/>
    <tableColumn id="10" xr3:uid="{00000000-0010-0000-0500-00000A000000}" name="VALOR A PAGAR" dataDxfId="356" dataCellStyle="Moeda"/>
    <tableColumn id="11" xr3:uid="{00000000-0010-0000-0500-00000B000000}" name="VALOR PAGO" dataDxfId="355"/>
    <tableColumn id="12" xr3:uid="{00000000-0010-0000-0500-00000C000000}" name="CENTRO CUSTO" dataDxfId="354"/>
    <tableColumn id="13" xr3:uid="{00000000-0010-0000-0500-00000D000000}" name="SUBCONTAS (CC)" dataDxfId="353"/>
    <tableColumn id="14" xr3:uid="{00000000-0010-0000-0500-00000E000000}" name="OBS" dataDxfId="352"/>
  </tableColumns>
  <tableStyleInfo name="TableStyleMedium15"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A6488236-1AC4-47B7-9178-2C7CF71D0D6C}" name="Tabela226" displayName="Tabela226" ref="A5:R5268" totalsRowShown="0" headerRowDxfId="351" dataDxfId="350">
  <autoFilter ref="A5:R5268" xr:uid="{D9DCAB33-329C-42A2-A23E-A44CE4ED9DDA}"/>
  <tableColumns count="18">
    <tableColumn id="1" xr3:uid="{00000000-0010-0000-0700-000001000000}" name="FILIAL" dataDxfId="349" totalsRowDxfId="348"/>
    <tableColumn id="2" xr3:uid="{00000000-0010-0000-0700-000002000000}" name="FORNECEDOR" dataDxfId="347" totalsRowDxfId="346"/>
    <tableColumn id="3" xr3:uid="{00000000-0010-0000-0700-000003000000}" name="DOCUMENTO" dataDxfId="345"/>
    <tableColumn id="4" xr3:uid="{00000000-0010-0000-0700-000004000000}" name="DATA EMISSÃO" dataDxfId="344"/>
    <tableColumn id="5" xr3:uid="{00000000-0010-0000-0700-000005000000}" name="DATA VENC." dataDxfId="343"/>
    <tableColumn id="20" xr3:uid="{00000000-0010-0000-0700-000014000000}" name="DATA PAGTO" dataDxfId="342"/>
    <tableColumn id="7" xr3:uid="{00000000-0010-0000-0700-000007000000}" name="MOEDA" dataDxfId="341"/>
    <tableColumn id="8" xr3:uid="{00000000-0010-0000-0700-000008000000}" name="VALOR" dataDxfId="340" totalsRowDxfId="339" dataCellStyle="Moeda"/>
    <tableColumn id="9" xr3:uid="{00000000-0010-0000-0700-000009000000}" name="CAMBIO TAXA" dataDxfId="338" totalsRowDxfId="337"/>
    <tableColumn id="22" xr3:uid="{00000000-0010-0000-0700-000016000000}" name="JUROS" dataDxfId="336" totalsRowDxfId="335" dataCellStyle="Moeda"/>
    <tableColumn id="21" xr3:uid="{00000000-0010-0000-0700-000015000000}" name="DESCONTO" dataDxfId="334" totalsRowDxfId="333" dataCellStyle="Moeda"/>
    <tableColumn id="11" xr3:uid="{00000000-0010-0000-0700-00000B000000}" name="VALOR PAGO" dataDxfId="332" totalsRowDxfId="331" dataCellStyle="Moeda"/>
    <tableColumn id="25" xr3:uid="{00000000-0010-0000-0700-000019000000}" name="VALOR A PAGAR" dataDxfId="330" totalsRowDxfId="329" dataCellStyle="Moeda"/>
    <tableColumn id="23" xr3:uid="{00000000-0010-0000-0700-000017000000}" name="BANCO PAGTO" dataDxfId="328" totalsRowDxfId="327" dataCellStyle="Moeda"/>
    <tableColumn id="12" xr3:uid="{00000000-0010-0000-0700-00000C000000}" name="CENTRO CUSTO" dataDxfId="326" totalsRowDxfId="325"/>
    <tableColumn id="13" xr3:uid="{00000000-0010-0000-0700-00000D000000}" name="SUBCONTAS (CC)" dataDxfId="324" totalsRowDxfId="323"/>
    <tableColumn id="14" xr3:uid="{00000000-0010-0000-0700-00000E000000}" name="OBS" dataDxfId="322" totalsRowDxfId="321"/>
    <tableColumn id="24" xr3:uid="{00000000-0010-0000-0700-000018000000}" name="DT LANC" dataDxfId="320"/>
  </tableColumns>
  <tableStyleInfo name="TableStyleMedium15" showFirstColumn="0" showLastColumn="0" showRowStripes="1" showColumnStripes="0"/>
</table>
</file>

<file path=xl/theme/theme1.xml><?xml version="1.0" encoding="utf-8"?>
<a:theme xmlns:a="http://schemas.openxmlformats.org/drawingml/2006/main" name="Tema do Office">
  <a:themeElements>
    <a:clrScheme name="Verde">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8" dT="2025-09-09T20:51:12.16" personId="{89C2AB35-81E9-4574-8510-69F68293F3CC}" id="{C3169E17-F3BE-4F38-A5D0-851DEE485968}">
    <text>ESTAVA 01/10</text>
  </threadedComment>
</ThreadedComment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7.bin"/><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table" Target="../tables/table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4A090-5546-4519-8A55-77FA16F4F080}">
  <sheetPr codeName="Planilha2"/>
  <dimension ref="B2:HS34"/>
  <sheetViews>
    <sheetView showGridLines="0" tabSelected="1" zoomScaleNormal="100" workbookViewId="0">
      <pane xSplit="2" ySplit="3" topLeftCell="HM4" activePane="bottomRight" state="frozen"/>
      <selection activeCell="BW6" sqref="BW6"/>
      <selection pane="topRight" activeCell="BW6" sqref="BW6"/>
      <selection pane="bottomLeft" activeCell="BW6" sqref="BW6"/>
      <selection pane="bottomRight" activeCell="HR11" sqref="HR11"/>
    </sheetView>
  </sheetViews>
  <sheetFormatPr defaultColWidth="13.5546875" defaultRowHeight="14.4"/>
  <cols>
    <col min="1" max="1" width="3.6640625" style="2" customWidth="1"/>
    <col min="2" max="2" width="33.33203125" style="2" bestFit="1" customWidth="1"/>
    <col min="3" max="33" width="14.6640625" style="2" bestFit="1" customWidth="1"/>
    <col min="34" max="34" width="13.6640625" style="2" bestFit="1" customWidth="1"/>
    <col min="35" max="35" width="14.44140625" style="2" bestFit="1" customWidth="1"/>
    <col min="36" max="36" width="14.33203125" style="2" bestFit="1" customWidth="1"/>
    <col min="37" max="37" width="13.6640625" style="2" bestFit="1" customWidth="1"/>
    <col min="38" max="38" width="14.33203125" style="2" bestFit="1" customWidth="1"/>
    <col min="39" max="41" width="14.44140625" style="2" bestFit="1" customWidth="1"/>
    <col min="42" max="42" width="13.6640625" style="2" bestFit="1" customWidth="1"/>
    <col min="43" max="43" width="14.44140625" style="2" bestFit="1" customWidth="1"/>
    <col min="44" max="45" width="13.6640625" style="2" bestFit="1" customWidth="1"/>
    <col min="46" max="46" width="14.44140625" style="2" bestFit="1" customWidth="1"/>
    <col min="47" max="47" width="12.88671875" style="2" bestFit="1" customWidth="1"/>
    <col min="48" max="48" width="14.33203125" style="2" bestFit="1" customWidth="1"/>
    <col min="49" max="49" width="14" style="2" bestFit="1" customWidth="1"/>
    <col min="50" max="50" width="13.6640625" style="2" bestFit="1" customWidth="1"/>
    <col min="51" max="51" width="14.33203125" style="2" bestFit="1" customWidth="1"/>
    <col min="52" max="53" width="13.6640625" style="2" bestFit="1" customWidth="1"/>
    <col min="54" max="54" width="14.33203125" style="2" bestFit="1" customWidth="1"/>
    <col min="55" max="55" width="14.6640625" style="2" bestFit="1" customWidth="1"/>
    <col min="56" max="56" width="13.6640625" style="2" bestFit="1" customWidth="1"/>
    <col min="57" max="57" width="14.33203125" style="2" bestFit="1" customWidth="1"/>
    <col min="58" max="58" width="14.44140625" style="2" bestFit="1" customWidth="1"/>
    <col min="59" max="59" width="13.6640625" style="2" bestFit="1" customWidth="1"/>
    <col min="60" max="60" width="14.44140625" style="2" bestFit="1" customWidth="1"/>
    <col min="61" max="62" width="13.6640625" style="2" bestFit="1" customWidth="1"/>
    <col min="63" max="63" width="14.44140625" style="2" bestFit="1" customWidth="1"/>
    <col min="64" max="64" width="13.6640625" style="2" bestFit="1" customWidth="1"/>
    <col min="65" max="65" width="14.44140625" style="2" bestFit="1" customWidth="1"/>
    <col min="66" max="67" width="13.6640625" style="2" bestFit="1" customWidth="1"/>
    <col min="68" max="73" width="14.44140625" style="2" bestFit="1" customWidth="1"/>
    <col min="74" max="74" width="13.6640625" style="2" bestFit="1" customWidth="1"/>
    <col min="75" max="75" width="14.44140625" style="2" bestFit="1" customWidth="1"/>
    <col min="76" max="76" width="14.6640625" style="2" bestFit="1" customWidth="1"/>
    <col min="77" max="77" width="14.44140625" style="2" bestFit="1" customWidth="1"/>
    <col min="78" max="78" width="14.6640625" style="2" bestFit="1" customWidth="1"/>
    <col min="79" max="79" width="14.44140625" style="2" bestFit="1" customWidth="1"/>
    <col min="80" max="80" width="13.6640625" style="2" bestFit="1" customWidth="1"/>
    <col min="81" max="85" width="14.6640625" style="2" bestFit="1" customWidth="1"/>
    <col min="86" max="86" width="13.88671875" style="2" bestFit="1" customWidth="1"/>
    <col min="87" max="88" width="14.33203125" style="2" bestFit="1" customWidth="1"/>
    <col min="89" max="89" width="13.88671875" style="2" bestFit="1" customWidth="1"/>
    <col min="90" max="90" width="14.33203125" style="2" bestFit="1" customWidth="1"/>
    <col min="91" max="91" width="14.44140625" style="2" bestFit="1" customWidth="1"/>
    <col min="92" max="92" width="13.88671875" style="2" bestFit="1" customWidth="1"/>
    <col min="93" max="93" width="14.33203125" style="2" bestFit="1" customWidth="1"/>
    <col min="94" max="94" width="14.44140625" style="2" bestFit="1" customWidth="1"/>
    <col min="95" max="95" width="13.88671875" style="2" bestFit="1" customWidth="1"/>
    <col min="96" max="96" width="14.44140625" style="2" bestFit="1" customWidth="1"/>
    <col min="97" max="97" width="13.88671875" style="2" bestFit="1" customWidth="1"/>
    <col min="98" max="98" width="14.44140625" style="2" bestFit="1" customWidth="1"/>
    <col min="99" max="99" width="13.88671875" style="2" bestFit="1" customWidth="1"/>
    <col min="100" max="100" width="14.44140625" style="2" bestFit="1" customWidth="1"/>
    <col min="101" max="101" width="13.88671875" style="2" bestFit="1" customWidth="1"/>
    <col min="102" max="102" width="14.44140625" style="2" bestFit="1" customWidth="1"/>
    <col min="103" max="103" width="13.6640625" style="2" bestFit="1" customWidth="1"/>
    <col min="104" max="104" width="14.44140625" style="2" bestFit="1" customWidth="1"/>
    <col min="105" max="121" width="14.6640625" style="2" bestFit="1" customWidth="1"/>
    <col min="122" max="122" width="13.88671875" style="2" bestFit="1" customWidth="1"/>
    <col min="123" max="123" width="14.33203125" style="2" bestFit="1" customWidth="1"/>
    <col min="124" max="124" width="14.44140625" style="2" bestFit="1" customWidth="1"/>
    <col min="125" max="125" width="13.88671875" style="2" bestFit="1" customWidth="1"/>
    <col min="126" max="126" width="14.44140625" style="2" bestFit="1" customWidth="1"/>
    <col min="127" max="128" width="13.88671875" style="2" bestFit="1" customWidth="1"/>
    <col min="129" max="129" width="14.44140625" style="2" bestFit="1" customWidth="1"/>
    <col min="130" max="130" width="13.88671875" style="2" bestFit="1" customWidth="1"/>
    <col min="131" max="131" width="14.44140625" style="2" bestFit="1" customWidth="1"/>
    <col min="132" max="132" width="13.6640625" style="2" bestFit="1" customWidth="1"/>
    <col min="133" max="133" width="14.44140625" style="2" bestFit="1" customWidth="1"/>
    <col min="134" max="134" width="13.88671875" style="2" bestFit="1" customWidth="1"/>
    <col min="135" max="135" width="14.44140625" style="2" bestFit="1" customWidth="1"/>
    <col min="136" max="213" width="14.6640625" style="2" bestFit="1" customWidth="1"/>
    <col min="214" max="219" width="14" style="2" bestFit="1" customWidth="1"/>
    <col min="220" max="224" width="14.44140625" style="2" bestFit="1" customWidth="1"/>
    <col min="225" max="227" width="14" style="2" bestFit="1" customWidth="1"/>
    <col min="228" max="16384" width="13.5546875" style="2"/>
  </cols>
  <sheetData>
    <row r="2" spans="2:227">
      <c r="B2" s="440" t="s">
        <v>10258</v>
      </c>
      <c r="C2" s="441" t="s">
        <v>10761</v>
      </c>
      <c r="D2" s="441" t="s">
        <v>10762</v>
      </c>
      <c r="E2" s="441" t="s">
        <v>10763</v>
      </c>
      <c r="F2" s="441" t="s">
        <v>10764</v>
      </c>
      <c r="G2" s="441" t="s">
        <v>10765</v>
      </c>
      <c r="H2" s="441" t="s">
        <v>10766</v>
      </c>
      <c r="I2" s="441" t="s">
        <v>10767</v>
      </c>
      <c r="J2" s="441" t="s">
        <v>10768</v>
      </c>
      <c r="K2" s="441" t="s">
        <v>10769</v>
      </c>
      <c r="L2" s="441" t="s">
        <v>10770</v>
      </c>
      <c r="M2" s="441" t="s">
        <v>10771</v>
      </c>
      <c r="N2" s="441" t="s">
        <v>10772</v>
      </c>
      <c r="O2" s="441" t="s">
        <v>10773</v>
      </c>
      <c r="P2" s="441" t="s">
        <v>10774</v>
      </c>
      <c r="Q2" s="441" t="s">
        <v>10775</v>
      </c>
      <c r="R2" s="441" t="s">
        <v>10776</v>
      </c>
      <c r="S2" s="441" t="s">
        <v>10777</v>
      </c>
      <c r="T2" s="441" t="s">
        <v>10778</v>
      </c>
      <c r="U2" s="441" t="s">
        <v>10779</v>
      </c>
      <c r="V2" s="441" t="s">
        <v>10780</v>
      </c>
      <c r="W2" s="441" t="s">
        <v>10781</v>
      </c>
      <c r="X2" s="441" t="s">
        <v>10782</v>
      </c>
      <c r="Y2" s="441" t="s">
        <v>10783</v>
      </c>
      <c r="Z2" s="441" t="s">
        <v>10784</v>
      </c>
      <c r="AA2" s="441" t="s">
        <v>10785</v>
      </c>
      <c r="AB2" s="441" t="s">
        <v>10786</v>
      </c>
      <c r="AC2" s="441" t="s">
        <v>10787</v>
      </c>
      <c r="AD2" s="441" t="s">
        <v>10788</v>
      </c>
      <c r="AE2" s="441" t="s">
        <v>10789</v>
      </c>
      <c r="AF2" s="441" t="s">
        <v>10790</v>
      </c>
      <c r="AG2" s="441" t="s">
        <v>10791</v>
      </c>
      <c r="AH2" s="441" t="s">
        <v>10792</v>
      </c>
      <c r="AI2" s="441" t="s">
        <v>10793</v>
      </c>
      <c r="AJ2" s="441" t="s">
        <v>10794</v>
      </c>
      <c r="AK2" s="441" t="s">
        <v>10795</v>
      </c>
      <c r="AL2" s="441" t="s">
        <v>10796</v>
      </c>
      <c r="AM2" s="441" t="s">
        <v>10797</v>
      </c>
      <c r="AN2" s="441" t="s">
        <v>10798</v>
      </c>
      <c r="AO2" s="441" t="s">
        <v>10799</v>
      </c>
      <c r="AP2" s="441" t="s">
        <v>10800</v>
      </c>
      <c r="AQ2" s="441" t="s">
        <v>10801</v>
      </c>
      <c r="AR2" s="441" t="s">
        <v>10802</v>
      </c>
      <c r="AS2" s="441" t="s">
        <v>10803</v>
      </c>
      <c r="AT2" s="441" t="s">
        <v>10804</v>
      </c>
      <c r="AU2" s="441" t="s">
        <v>10805</v>
      </c>
      <c r="AV2" s="441" t="s">
        <v>10806</v>
      </c>
      <c r="AW2" s="441" t="s">
        <v>10807</v>
      </c>
      <c r="AX2" s="441" t="s">
        <v>10808</v>
      </c>
      <c r="AY2" s="441" t="s">
        <v>10809</v>
      </c>
      <c r="AZ2" s="441" t="s">
        <v>10810</v>
      </c>
      <c r="BA2" s="441" t="s">
        <v>10811</v>
      </c>
      <c r="BB2" s="441" t="s">
        <v>10812</v>
      </c>
      <c r="BC2" s="442" t="s">
        <v>10813</v>
      </c>
      <c r="BD2" s="443" t="s">
        <v>10814</v>
      </c>
      <c r="BE2" s="441" t="s">
        <v>10815</v>
      </c>
      <c r="BF2" s="442" t="s">
        <v>10816</v>
      </c>
      <c r="BG2" s="443" t="s">
        <v>10817</v>
      </c>
      <c r="BH2" s="442" t="s">
        <v>10818</v>
      </c>
      <c r="BI2" s="444" t="s">
        <v>10819</v>
      </c>
      <c r="BJ2" s="443" t="s">
        <v>10820</v>
      </c>
      <c r="BK2" s="442" t="s">
        <v>10821</v>
      </c>
      <c r="BL2" s="443" t="s">
        <v>10822</v>
      </c>
      <c r="BM2" s="442" t="s">
        <v>10823</v>
      </c>
      <c r="BN2" s="444" t="s">
        <v>10824</v>
      </c>
      <c r="BO2" s="443" t="s">
        <v>10825</v>
      </c>
      <c r="BP2" s="441" t="s">
        <v>10826</v>
      </c>
      <c r="BQ2" s="441" t="s">
        <v>10827</v>
      </c>
      <c r="BR2" s="441" t="s">
        <v>10828</v>
      </c>
      <c r="BS2" s="441" t="s">
        <v>10829</v>
      </c>
      <c r="BT2" s="441" t="s">
        <v>10830</v>
      </c>
      <c r="BU2" s="445" t="s">
        <v>10831</v>
      </c>
      <c r="BV2" s="446" t="s">
        <v>10832</v>
      </c>
      <c r="BW2" s="442" t="s">
        <v>10833</v>
      </c>
      <c r="BX2" s="443" t="s">
        <v>10834</v>
      </c>
      <c r="BY2" s="442" t="s">
        <v>10835</v>
      </c>
      <c r="BZ2" s="443" t="s">
        <v>10836</v>
      </c>
      <c r="CA2" s="442" t="s">
        <v>10837</v>
      </c>
      <c r="CB2" s="443" t="s">
        <v>10838</v>
      </c>
      <c r="CC2" s="442" t="s">
        <v>10839</v>
      </c>
      <c r="CD2" s="443" t="s">
        <v>10840</v>
      </c>
      <c r="CE2" s="441" t="s">
        <v>10841</v>
      </c>
      <c r="CF2" s="442" t="s">
        <v>10842</v>
      </c>
      <c r="CG2" s="444" t="s">
        <v>10843</v>
      </c>
      <c r="CH2" s="443" t="s">
        <v>10844</v>
      </c>
      <c r="CI2" s="441" t="s">
        <v>10845</v>
      </c>
      <c r="CJ2" s="442" t="s">
        <v>10846</v>
      </c>
      <c r="CK2" s="443" t="s">
        <v>10847</v>
      </c>
      <c r="CL2" s="441" t="s">
        <v>10848</v>
      </c>
      <c r="CM2" s="442" t="s">
        <v>10849</v>
      </c>
      <c r="CN2" s="443" t="s">
        <v>10850</v>
      </c>
      <c r="CO2" s="441" t="s">
        <v>10851</v>
      </c>
      <c r="CP2" s="442" t="s">
        <v>10852</v>
      </c>
      <c r="CQ2" s="443" t="s">
        <v>10853</v>
      </c>
      <c r="CR2" s="442" t="s">
        <v>10854</v>
      </c>
      <c r="CS2" s="443" t="s">
        <v>10855</v>
      </c>
      <c r="CT2" s="442" t="s">
        <v>10856</v>
      </c>
      <c r="CU2" s="443" t="s">
        <v>10857</v>
      </c>
      <c r="CV2" s="441" t="s">
        <v>10858</v>
      </c>
      <c r="CW2" s="441" t="s">
        <v>10859</v>
      </c>
      <c r="CX2" s="442" t="s">
        <v>10860</v>
      </c>
      <c r="CY2" s="443" t="s">
        <v>10861</v>
      </c>
      <c r="CZ2" s="441" t="s">
        <v>10862</v>
      </c>
      <c r="DA2" s="441" t="s">
        <v>10863</v>
      </c>
      <c r="DB2" s="441" t="s">
        <v>10864</v>
      </c>
      <c r="DC2" s="441" t="s">
        <v>10865</v>
      </c>
      <c r="DD2" s="442" t="s">
        <v>10866</v>
      </c>
      <c r="DE2" s="443" t="s">
        <v>10867</v>
      </c>
      <c r="DF2" s="442" t="s">
        <v>10868</v>
      </c>
      <c r="DG2" s="443" t="s">
        <v>10869</v>
      </c>
      <c r="DH2" s="441" t="s">
        <v>10870</v>
      </c>
      <c r="DI2" s="441" t="s">
        <v>10871</v>
      </c>
      <c r="DJ2" s="441" t="s">
        <v>10872</v>
      </c>
      <c r="DK2" s="441" t="s">
        <v>10873</v>
      </c>
      <c r="DL2" s="441" t="s">
        <v>10874</v>
      </c>
      <c r="DM2" s="441" t="s">
        <v>10875</v>
      </c>
      <c r="DN2" s="442" t="s">
        <v>10876</v>
      </c>
      <c r="DO2" s="444" t="s">
        <v>10877</v>
      </c>
      <c r="DP2" s="443" t="s">
        <v>10878</v>
      </c>
      <c r="DQ2" s="442" t="s">
        <v>10879</v>
      </c>
      <c r="DR2" s="443" t="s">
        <v>10880</v>
      </c>
      <c r="DS2" s="441" t="s">
        <v>10881</v>
      </c>
      <c r="DT2" s="442" t="s">
        <v>10882</v>
      </c>
      <c r="DU2" s="443" t="s">
        <v>10883</v>
      </c>
      <c r="DV2" s="442" t="s">
        <v>10884</v>
      </c>
      <c r="DW2" s="444" t="s">
        <v>10885</v>
      </c>
      <c r="DX2" s="443" t="s">
        <v>10886</v>
      </c>
      <c r="DY2" s="442" t="s">
        <v>10887</v>
      </c>
      <c r="DZ2" s="443" t="s">
        <v>10888</v>
      </c>
      <c r="EA2" s="442" t="s">
        <v>10889</v>
      </c>
      <c r="EB2" s="443" t="s">
        <v>10890</v>
      </c>
      <c r="EC2" s="442" t="s">
        <v>10891</v>
      </c>
      <c r="ED2" s="443" t="s">
        <v>10892</v>
      </c>
      <c r="EE2" s="441" t="s">
        <v>10893</v>
      </c>
      <c r="EF2" s="441" t="s">
        <v>10894</v>
      </c>
      <c r="EG2" s="442" t="s">
        <v>10895</v>
      </c>
      <c r="EH2" s="443" t="s">
        <v>10896</v>
      </c>
      <c r="EI2" s="442" t="s">
        <v>10897</v>
      </c>
      <c r="EJ2" s="443" t="s">
        <v>10898</v>
      </c>
      <c r="EK2" s="441" t="s">
        <v>10899</v>
      </c>
      <c r="EL2" s="441" t="s">
        <v>10900</v>
      </c>
      <c r="EM2" s="441" t="s">
        <v>10901</v>
      </c>
      <c r="EN2" s="442" t="s">
        <v>10902</v>
      </c>
      <c r="EO2" s="443" t="s">
        <v>10903</v>
      </c>
      <c r="EP2" s="442" t="s">
        <v>10904</v>
      </c>
      <c r="EQ2" s="443" t="s">
        <v>10905</v>
      </c>
      <c r="ER2" s="442" t="s">
        <v>10906</v>
      </c>
      <c r="ES2" s="443" t="s">
        <v>10907</v>
      </c>
      <c r="ET2" s="442" t="s">
        <v>10908</v>
      </c>
      <c r="EU2" s="442" t="s">
        <v>10909</v>
      </c>
      <c r="EV2" s="442" t="s">
        <v>10910</v>
      </c>
      <c r="EW2" s="442" t="s">
        <v>10911</v>
      </c>
      <c r="EX2" s="442" t="s">
        <v>10912</v>
      </c>
      <c r="EY2" s="442" t="s">
        <v>10913</v>
      </c>
      <c r="EZ2" s="442" t="s">
        <v>10914</v>
      </c>
      <c r="FA2" s="442" t="s">
        <v>10915</v>
      </c>
      <c r="FB2" s="442" t="s">
        <v>10916</v>
      </c>
      <c r="FC2" s="442" t="s">
        <v>10917</v>
      </c>
      <c r="FD2" s="442" t="s">
        <v>10918</v>
      </c>
      <c r="FE2" s="442" t="s">
        <v>10919</v>
      </c>
      <c r="FF2" s="442" t="s">
        <v>10920</v>
      </c>
      <c r="FG2" s="442" t="s">
        <v>10921</v>
      </c>
      <c r="FH2" s="442" t="s">
        <v>10922</v>
      </c>
      <c r="FI2" s="442" t="s">
        <v>10923</v>
      </c>
      <c r="FJ2" s="442" t="s">
        <v>10924</v>
      </c>
      <c r="FK2" s="442" t="s">
        <v>10925</v>
      </c>
      <c r="FL2" s="442" t="s">
        <v>10926</v>
      </c>
      <c r="FM2" s="442" t="s">
        <v>10927</v>
      </c>
      <c r="FN2" s="442" t="s">
        <v>10928</v>
      </c>
      <c r="FO2" s="442" t="s">
        <v>10929</v>
      </c>
      <c r="FP2" s="442" t="s">
        <v>10930</v>
      </c>
      <c r="FQ2" s="442" t="s">
        <v>10931</v>
      </c>
      <c r="FR2" s="442" t="s">
        <v>10932</v>
      </c>
      <c r="FS2" s="442" t="s">
        <v>10933</v>
      </c>
      <c r="FT2" s="442" t="s">
        <v>10934</v>
      </c>
      <c r="FU2" s="442" t="s">
        <v>10935</v>
      </c>
      <c r="FV2" s="442" t="s">
        <v>10936</v>
      </c>
      <c r="FW2" s="442" t="s">
        <v>10937</v>
      </c>
      <c r="FX2" s="442" t="s">
        <v>10938</v>
      </c>
      <c r="FY2" s="442" t="s">
        <v>10939</v>
      </c>
      <c r="FZ2" s="442" t="s">
        <v>10940</v>
      </c>
      <c r="GA2" s="442" t="s">
        <v>10941</v>
      </c>
      <c r="GB2" s="442" t="s">
        <v>10942</v>
      </c>
      <c r="GC2" s="442" t="s">
        <v>10943</v>
      </c>
      <c r="GD2" s="442" t="s">
        <v>10944</v>
      </c>
      <c r="GE2" s="442" t="s">
        <v>10945</v>
      </c>
      <c r="GF2" s="442" t="s">
        <v>10946</v>
      </c>
      <c r="GG2" s="442" t="s">
        <v>10947</v>
      </c>
      <c r="GH2" s="442" t="s">
        <v>10948</v>
      </c>
      <c r="GI2" s="442" t="s">
        <v>10949</v>
      </c>
      <c r="GJ2" s="442" t="s">
        <v>10950</v>
      </c>
      <c r="GK2" s="442" t="s">
        <v>10951</v>
      </c>
      <c r="GL2" s="442" t="s">
        <v>10952</v>
      </c>
      <c r="GM2" s="442" t="s">
        <v>10953</v>
      </c>
      <c r="GN2" s="442" t="s">
        <v>10954</v>
      </c>
      <c r="GO2" s="442" t="s">
        <v>10955</v>
      </c>
      <c r="GP2" s="442" t="s">
        <v>10956</v>
      </c>
      <c r="GQ2" s="442" t="s">
        <v>10957</v>
      </c>
      <c r="GR2" s="442" t="s">
        <v>10958</v>
      </c>
      <c r="GS2" s="442" t="s">
        <v>10959</v>
      </c>
      <c r="GT2" s="442" t="s">
        <v>10960</v>
      </c>
      <c r="GU2" s="442" t="s">
        <v>10961</v>
      </c>
      <c r="GV2" s="442" t="s">
        <v>10962</v>
      </c>
      <c r="GW2" s="516" t="s">
        <v>10968</v>
      </c>
      <c r="GX2" s="516" t="s">
        <v>10990</v>
      </c>
      <c r="GY2" s="516" t="s">
        <v>10993</v>
      </c>
      <c r="GZ2" s="516" t="s">
        <v>10998</v>
      </c>
      <c r="HA2" s="516" t="s">
        <v>11013</v>
      </c>
      <c r="HB2" s="516" t="s">
        <v>11015</v>
      </c>
      <c r="HC2" s="516" t="s">
        <v>11040</v>
      </c>
      <c r="HD2" s="516" t="s">
        <v>11046</v>
      </c>
      <c r="HE2" s="516" t="s">
        <v>11052</v>
      </c>
      <c r="HF2" s="516" t="s">
        <v>11089</v>
      </c>
      <c r="HG2" s="516" t="s">
        <v>11106</v>
      </c>
      <c r="HH2" s="516" t="s">
        <v>11116</v>
      </c>
      <c r="HI2" s="516" t="s">
        <v>11142</v>
      </c>
      <c r="HJ2" s="516" t="s">
        <v>11155</v>
      </c>
      <c r="HK2" s="516" t="s">
        <v>11216</v>
      </c>
      <c r="HL2" s="516" t="s">
        <v>11235</v>
      </c>
      <c r="HM2" s="516" t="s">
        <v>11302</v>
      </c>
      <c r="HN2" s="516" t="s">
        <v>11352</v>
      </c>
      <c r="HO2" s="516" t="s">
        <v>11460</v>
      </c>
      <c r="HP2" s="516" t="s">
        <v>11516</v>
      </c>
      <c r="HQ2" s="516" t="s">
        <v>11588</v>
      </c>
      <c r="HR2" s="516" t="s">
        <v>11648</v>
      </c>
    </row>
    <row r="3" spans="2:227">
      <c r="B3" s="435"/>
      <c r="C3" s="361">
        <v>0.59930555555555554</v>
      </c>
      <c r="D3" s="361">
        <v>0.375</v>
      </c>
      <c r="E3" s="361">
        <v>0.49791666666666667</v>
      </c>
      <c r="F3" s="361">
        <v>0.65763888888888888</v>
      </c>
      <c r="G3" s="361">
        <v>0.32569444444444445</v>
      </c>
      <c r="H3" s="361">
        <v>0.57847222222222228</v>
      </c>
      <c r="I3" s="361">
        <v>0.59722222222222221</v>
      </c>
      <c r="J3" s="361">
        <v>0.70347222222222228</v>
      </c>
      <c r="K3" s="361">
        <v>0.4</v>
      </c>
      <c r="L3" s="361">
        <v>0.3972222222222222</v>
      </c>
      <c r="M3" s="361">
        <v>0.46875</v>
      </c>
      <c r="N3" s="361">
        <v>0.36944444444444446</v>
      </c>
      <c r="O3" s="361">
        <v>0.63472222222222219</v>
      </c>
      <c r="P3" s="361">
        <v>0.46041666666666664</v>
      </c>
      <c r="Q3" s="361">
        <v>0.68055555555555558</v>
      </c>
      <c r="R3" s="361">
        <v>0.65833333333333333</v>
      </c>
      <c r="S3" s="361">
        <v>0.64722222222222225</v>
      </c>
      <c r="T3" s="361">
        <v>0.70486111111111116</v>
      </c>
      <c r="U3" s="361">
        <v>0.69722222222222219</v>
      </c>
      <c r="V3" s="361">
        <v>0.42083333333333334</v>
      </c>
      <c r="W3" s="361">
        <v>0.72361111111111109</v>
      </c>
      <c r="X3" s="361">
        <v>0.66388888888888886</v>
      </c>
      <c r="Y3" s="361">
        <v>0.35</v>
      </c>
      <c r="Z3" s="361">
        <v>0.35</v>
      </c>
      <c r="AA3" s="361">
        <v>0.57430555555555551</v>
      </c>
      <c r="AB3" s="361">
        <v>0.3611111111111111</v>
      </c>
      <c r="AC3" s="361">
        <v>0.77152777777777781</v>
      </c>
      <c r="AD3" s="361">
        <v>0.59722222222222221</v>
      </c>
      <c r="AE3" s="361">
        <v>0.34305555555555556</v>
      </c>
      <c r="AF3" s="361">
        <v>0.4375</v>
      </c>
      <c r="AG3" s="361">
        <v>0.4375</v>
      </c>
      <c r="AH3" s="361">
        <v>0.76875000000000004</v>
      </c>
      <c r="AI3" s="361">
        <v>0.36249999999999999</v>
      </c>
      <c r="AJ3" s="361">
        <v>0.46527777777777779</v>
      </c>
      <c r="AK3" s="361">
        <v>0.68472222222222223</v>
      </c>
      <c r="AL3" s="361">
        <v>0.77152777777777781</v>
      </c>
      <c r="AM3" s="361">
        <v>0.35208333333333336</v>
      </c>
      <c r="AN3" s="361">
        <v>0.40972222222222221</v>
      </c>
      <c r="AO3" s="361">
        <v>0.40972222222222221</v>
      </c>
      <c r="AP3" s="361">
        <v>0.64444444444444449</v>
      </c>
      <c r="AQ3" s="361">
        <v>0.36249999999999999</v>
      </c>
      <c r="AR3" s="361">
        <v>0.41249999999999998</v>
      </c>
      <c r="AS3" s="361">
        <v>0.65</v>
      </c>
      <c r="AT3" s="361">
        <v>0.37708333333333333</v>
      </c>
      <c r="AU3" s="361">
        <v>0.75902777777777775</v>
      </c>
      <c r="AV3" s="361">
        <v>0.60972222222222228</v>
      </c>
      <c r="AW3" s="361">
        <v>0.60972222222222228</v>
      </c>
      <c r="AX3" s="361">
        <v>0.7055555555555556</v>
      </c>
      <c r="AY3" s="361">
        <v>0.45069444444444445</v>
      </c>
      <c r="AZ3" s="361">
        <v>0.65763888888888888</v>
      </c>
      <c r="BA3" s="361">
        <v>0.6694444444444444</v>
      </c>
      <c r="BB3" s="361">
        <v>0.39583333333333331</v>
      </c>
      <c r="BC3" s="361">
        <v>0.61597222222222225</v>
      </c>
      <c r="BD3" s="361">
        <v>0.65</v>
      </c>
      <c r="BE3" s="361">
        <v>0.6875</v>
      </c>
      <c r="BF3" s="361">
        <v>0.34930555555555554</v>
      </c>
      <c r="BG3" s="361">
        <v>0.65138888888888891</v>
      </c>
      <c r="BH3" s="361">
        <v>0.35972222222222222</v>
      </c>
      <c r="BI3" s="361">
        <v>0.68125000000000002</v>
      </c>
      <c r="BJ3" s="361">
        <v>0.7055555555555556</v>
      </c>
      <c r="BK3" s="361">
        <v>0.32430555555555557</v>
      </c>
      <c r="BL3" s="361">
        <v>0.65763888888888888</v>
      </c>
      <c r="BM3" s="361">
        <v>0.36944444444444446</v>
      </c>
      <c r="BN3" s="361">
        <v>0.50694444444444442</v>
      </c>
      <c r="BO3" s="361">
        <v>0.72777777777777775</v>
      </c>
      <c r="BP3" s="361">
        <v>0.3923611111111111</v>
      </c>
      <c r="BQ3" s="361">
        <v>0.59513888888888888</v>
      </c>
      <c r="BR3" s="361">
        <v>0.49027777777777776</v>
      </c>
      <c r="BS3" s="361">
        <v>0.53611111111111109</v>
      </c>
      <c r="BT3" s="361">
        <v>0.6958333333333333</v>
      </c>
      <c r="BU3" s="361">
        <v>0.43055555555555558</v>
      </c>
      <c r="BV3" s="361">
        <v>0.74027777777777781</v>
      </c>
      <c r="BW3" s="361">
        <v>0.3576388888888889</v>
      </c>
      <c r="BX3" s="361">
        <v>0.76180555555555551</v>
      </c>
      <c r="BY3" s="361">
        <v>0.51111111111111107</v>
      </c>
      <c r="BZ3" s="361">
        <v>0.75972222222222219</v>
      </c>
      <c r="CA3" s="361">
        <v>0.58333333333333337</v>
      </c>
      <c r="CB3" s="361">
        <v>0.70902777777777781</v>
      </c>
      <c r="CC3" s="361">
        <v>0.39374999999999999</v>
      </c>
      <c r="CD3" s="361">
        <v>0.67708333333333337</v>
      </c>
      <c r="CE3" s="361">
        <v>0.54861111111111116</v>
      </c>
      <c r="CF3" s="361">
        <v>0.39097222222222222</v>
      </c>
      <c r="CG3" s="361">
        <v>0.65208333333333335</v>
      </c>
      <c r="CH3" s="361">
        <v>0.6694444444444444</v>
      </c>
      <c r="CI3" s="361">
        <v>0.7104166666666667</v>
      </c>
      <c r="CJ3" s="361">
        <v>0.49236111111111114</v>
      </c>
      <c r="CK3" s="361">
        <v>0.7270833333333333</v>
      </c>
      <c r="CL3" s="361">
        <v>0.38472222222222224</v>
      </c>
      <c r="CM3" s="361">
        <v>0.42708333333333331</v>
      </c>
      <c r="CN3" s="361">
        <v>0.74930555555555556</v>
      </c>
      <c r="CO3" s="361">
        <v>0.35416666666666669</v>
      </c>
      <c r="CP3" s="361">
        <v>0.35138888888888886</v>
      </c>
      <c r="CQ3" s="361">
        <v>0.81805555555555554</v>
      </c>
      <c r="CR3" s="361">
        <v>0.37777777777777777</v>
      </c>
      <c r="CS3" s="361">
        <v>0.75</v>
      </c>
      <c r="CT3" s="361">
        <v>0.38263888888888886</v>
      </c>
      <c r="CU3" s="361">
        <v>0.72569444444444442</v>
      </c>
      <c r="CV3" s="361">
        <v>0.62708333333333333</v>
      </c>
      <c r="CW3" s="361">
        <v>0.75</v>
      </c>
      <c r="CX3" s="361">
        <v>0.36041666666666666</v>
      </c>
      <c r="CY3" s="361">
        <v>0.70763888888888893</v>
      </c>
      <c r="CZ3" s="361">
        <v>0.71597222222222223</v>
      </c>
      <c r="DA3" s="361">
        <v>0.73333333333333328</v>
      </c>
      <c r="DB3" s="361">
        <v>0.71388888888888891</v>
      </c>
      <c r="DC3" s="361">
        <v>0.36249999999999999</v>
      </c>
      <c r="DD3" s="361">
        <v>0.3659722222222222</v>
      </c>
      <c r="DE3" s="361">
        <v>0.75069444444444444</v>
      </c>
      <c r="DF3" s="361">
        <v>0.48749999999999999</v>
      </c>
      <c r="DG3" s="361">
        <v>0.75902777777777775</v>
      </c>
      <c r="DH3" s="361">
        <v>0.64097222222222228</v>
      </c>
      <c r="DI3" s="361">
        <v>0.42152777777777778</v>
      </c>
      <c r="DJ3" s="361">
        <v>0.3215277777777778</v>
      </c>
      <c r="DK3" s="361">
        <v>0.46458333333333335</v>
      </c>
      <c r="DL3" s="361">
        <v>0.38124999999999998</v>
      </c>
      <c r="DM3" s="361">
        <v>0.44027777777777777</v>
      </c>
      <c r="DN3" s="361">
        <v>0.38263888888888886</v>
      </c>
      <c r="DO3" s="361">
        <v>0.52777777777777779</v>
      </c>
      <c r="DP3" s="361">
        <v>0.73402777777777772</v>
      </c>
      <c r="DQ3" s="361">
        <v>0.71180555555555558</v>
      </c>
      <c r="DR3" s="361">
        <v>0.74583333333333335</v>
      </c>
      <c r="DS3" s="361">
        <v>0.61041666666666672</v>
      </c>
      <c r="DT3" s="361">
        <v>0.34652777777777777</v>
      </c>
      <c r="DU3" s="361">
        <v>0.70763888888888893</v>
      </c>
      <c r="DV3" s="384">
        <v>0.41805555555555557</v>
      </c>
      <c r="DW3" s="384">
        <v>0.65763888888888888</v>
      </c>
      <c r="DX3" s="384">
        <v>0.71527777777777779</v>
      </c>
      <c r="DY3" s="361">
        <v>0.43333333333333335</v>
      </c>
      <c r="DZ3" s="361">
        <v>0.59166666666666667</v>
      </c>
      <c r="EA3" s="361">
        <v>0.33541666666666664</v>
      </c>
      <c r="EB3" s="361">
        <v>0.74236111111111114</v>
      </c>
      <c r="EC3" s="361">
        <v>0.45624999999999999</v>
      </c>
      <c r="ED3" s="361">
        <v>0.57430555555555551</v>
      </c>
      <c r="EE3" s="361">
        <v>0.60972222222222228</v>
      </c>
      <c r="EF3" s="361">
        <v>0.74861111111111112</v>
      </c>
      <c r="EG3" s="361">
        <v>0.34930555555555554</v>
      </c>
      <c r="EH3" s="361">
        <v>0.69861111111111107</v>
      </c>
      <c r="EI3" s="361">
        <v>0.34375</v>
      </c>
      <c r="EJ3" s="361">
        <v>0.7416666666666667</v>
      </c>
      <c r="EK3" s="361">
        <v>0.63749999999999996</v>
      </c>
      <c r="EL3" s="361">
        <v>0.35555555555555557</v>
      </c>
      <c r="EM3" s="361">
        <v>0.39861111111111114</v>
      </c>
      <c r="EN3" s="361">
        <v>0.35625000000000001</v>
      </c>
      <c r="EO3" s="361">
        <v>0.74444444444444446</v>
      </c>
      <c r="EP3" s="361">
        <v>0.50416666666666665</v>
      </c>
      <c r="EQ3" s="361">
        <v>0.7104166666666667</v>
      </c>
      <c r="ER3" s="361">
        <v>0.35416666666666669</v>
      </c>
      <c r="ES3" s="361">
        <v>0.64930555555555558</v>
      </c>
      <c r="ET3" s="361">
        <v>0.66041666666666665</v>
      </c>
      <c r="EU3" s="361">
        <v>0.70347222222222228</v>
      </c>
      <c r="EV3" s="361">
        <v>0.72916666666666663</v>
      </c>
      <c r="EW3" s="361">
        <v>0.72222222222222221</v>
      </c>
      <c r="EX3" s="361">
        <v>0.72916666666666663</v>
      </c>
      <c r="EY3" s="361">
        <v>0.70833333333333337</v>
      </c>
      <c r="EZ3" s="361">
        <v>0.72430555555555554</v>
      </c>
      <c r="FA3" s="361">
        <v>0.7055555555555556</v>
      </c>
      <c r="FB3" s="361">
        <v>0.6694444444444444</v>
      </c>
      <c r="FC3" s="361">
        <v>0.70833333333333337</v>
      </c>
      <c r="FD3" s="361">
        <v>0.65416666666666667</v>
      </c>
      <c r="FE3" s="361">
        <v>0.75</v>
      </c>
      <c r="FF3" s="361">
        <v>0.71319444444444446</v>
      </c>
      <c r="FG3" s="361">
        <v>0.66666666666666663</v>
      </c>
      <c r="FH3" s="361">
        <v>0.68680555555555556</v>
      </c>
      <c r="FI3" s="361">
        <v>0.76458333333333328</v>
      </c>
      <c r="FJ3" s="361">
        <v>0.76458333333333328</v>
      </c>
      <c r="FK3" s="361">
        <v>0.72222222222222221</v>
      </c>
      <c r="FL3" s="361">
        <v>0.75</v>
      </c>
      <c r="FM3" s="361">
        <v>0.75</v>
      </c>
      <c r="FN3" s="361">
        <v>0.75</v>
      </c>
      <c r="FO3" s="361">
        <v>0.75</v>
      </c>
      <c r="FP3" s="361">
        <v>0.75</v>
      </c>
      <c r="FQ3" s="361">
        <v>0.68611111111111112</v>
      </c>
      <c r="FR3" s="361">
        <v>0.75</v>
      </c>
      <c r="FS3" s="361">
        <v>0.75</v>
      </c>
      <c r="FT3" s="361">
        <v>0.75</v>
      </c>
      <c r="FU3" s="361">
        <v>0.75</v>
      </c>
      <c r="FV3" s="361">
        <v>0.75</v>
      </c>
      <c r="FW3" s="361">
        <v>0.75</v>
      </c>
      <c r="FX3" s="361">
        <v>0.75</v>
      </c>
      <c r="FY3" s="361">
        <v>0.75</v>
      </c>
      <c r="FZ3" s="361">
        <v>0.75</v>
      </c>
      <c r="GA3" s="361">
        <v>0.75</v>
      </c>
      <c r="GB3" s="361">
        <v>0.75</v>
      </c>
      <c r="GC3" s="361">
        <v>0.75</v>
      </c>
      <c r="GD3" s="361">
        <v>0.75</v>
      </c>
      <c r="GE3" s="361">
        <v>0.75</v>
      </c>
      <c r="GF3" s="361">
        <v>0.75</v>
      </c>
      <c r="GG3" s="361">
        <v>0.75</v>
      </c>
      <c r="GH3" s="361">
        <v>0.75</v>
      </c>
      <c r="GI3" s="361">
        <v>0.75</v>
      </c>
      <c r="GJ3" s="361">
        <v>0.75</v>
      </c>
      <c r="GK3" s="361">
        <v>0.75</v>
      </c>
      <c r="GL3" s="361">
        <v>0.75</v>
      </c>
      <c r="GM3" s="361">
        <v>0.75</v>
      </c>
      <c r="GN3" s="361">
        <v>0.75</v>
      </c>
      <c r="GO3" s="361">
        <v>0.75</v>
      </c>
      <c r="GP3" s="361">
        <v>0.75</v>
      </c>
      <c r="GQ3" s="361">
        <v>0.75</v>
      </c>
      <c r="GR3" s="361">
        <v>0.75</v>
      </c>
      <c r="GS3" s="361">
        <v>0.75</v>
      </c>
      <c r="GT3" s="361">
        <v>0.75</v>
      </c>
      <c r="GU3" s="361">
        <v>0.75</v>
      </c>
      <c r="GV3" s="361">
        <v>0.75</v>
      </c>
      <c r="GW3" s="361">
        <v>0.75</v>
      </c>
      <c r="GX3" s="361">
        <v>0.75</v>
      </c>
      <c r="GY3" s="361">
        <v>0.75</v>
      </c>
      <c r="GZ3" s="361">
        <v>0.75</v>
      </c>
      <c r="HA3" s="361">
        <v>0.75</v>
      </c>
      <c r="HB3" s="361">
        <v>0.75</v>
      </c>
      <c r="HC3" s="361">
        <v>0.75</v>
      </c>
      <c r="HD3" s="361">
        <v>0.75</v>
      </c>
      <c r="HE3" s="361">
        <v>0.75</v>
      </c>
      <c r="HF3" s="361">
        <v>0.75</v>
      </c>
      <c r="HG3" s="361">
        <v>0.75</v>
      </c>
      <c r="HH3" s="361">
        <v>0.75</v>
      </c>
      <c r="HI3" s="361">
        <v>0.75</v>
      </c>
      <c r="HJ3" s="361">
        <v>0.75</v>
      </c>
      <c r="HK3" s="361">
        <v>0.75</v>
      </c>
      <c r="HL3" s="361">
        <v>0.75</v>
      </c>
      <c r="HM3" s="361">
        <v>0.75</v>
      </c>
      <c r="HN3" s="361">
        <v>0.75</v>
      </c>
      <c r="HO3" s="361">
        <v>0.75</v>
      </c>
      <c r="HP3" s="361">
        <v>0.75</v>
      </c>
      <c r="HQ3" s="361">
        <v>0.75</v>
      </c>
      <c r="HR3" s="361">
        <v>0.75</v>
      </c>
    </row>
    <row r="4" spans="2:227" ht="19.2" customHeight="1">
      <c r="B4" s="436" t="s">
        <v>10314</v>
      </c>
      <c r="C4" s="392">
        <v>9258280.8100000005</v>
      </c>
      <c r="D4" s="392">
        <v>698935.81</v>
      </c>
      <c r="E4" s="392">
        <v>1851999.41</v>
      </c>
      <c r="F4" s="392">
        <v>0</v>
      </c>
      <c r="G4" s="392">
        <v>473755.17</v>
      </c>
      <c r="H4" s="392">
        <v>1150933</v>
      </c>
      <c r="I4" s="392">
        <v>101176.23</v>
      </c>
      <c r="J4" s="392"/>
      <c r="K4" s="392">
        <v>2131011.2200000002</v>
      </c>
      <c r="L4" s="392">
        <v>2458374.06</v>
      </c>
      <c r="M4" s="392">
        <v>7394914.9800000004</v>
      </c>
      <c r="N4" s="392">
        <v>0</v>
      </c>
      <c r="O4" s="392">
        <v>551034.54</v>
      </c>
      <c r="P4" s="392">
        <v>0</v>
      </c>
      <c r="Q4" s="392">
        <v>910784.48</v>
      </c>
      <c r="R4" s="392">
        <v>0</v>
      </c>
      <c r="S4" s="392">
        <v>0</v>
      </c>
      <c r="T4" s="392">
        <v>1408833.37</v>
      </c>
      <c r="U4" s="392">
        <v>992610.71</v>
      </c>
      <c r="V4" s="392">
        <v>9038033.5999999996</v>
      </c>
      <c r="W4" s="392">
        <v>70092.12</v>
      </c>
      <c r="X4" s="392">
        <v>1247287.29</v>
      </c>
      <c r="Y4" s="392">
        <v>2209172.27</v>
      </c>
      <c r="Z4" s="392">
        <v>93762.38</v>
      </c>
      <c r="AA4" s="392">
        <v>1039057.31</v>
      </c>
      <c r="AB4" s="392">
        <v>2695782.07</v>
      </c>
      <c r="AC4" s="392">
        <v>1734449.38</v>
      </c>
      <c r="AD4" s="392">
        <v>1908806.75</v>
      </c>
      <c r="AE4" s="392">
        <v>0</v>
      </c>
      <c r="AF4" s="392">
        <v>0</v>
      </c>
      <c r="AG4" s="392">
        <v>0</v>
      </c>
      <c r="AH4" s="392">
        <v>0</v>
      </c>
      <c r="AI4" s="392">
        <v>0</v>
      </c>
      <c r="AJ4" s="392">
        <v>1116419.5</v>
      </c>
      <c r="AK4" s="392">
        <v>3403483.58</v>
      </c>
      <c r="AL4" s="392">
        <v>2105587.48</v>
      </c>
      <c r="AM4" s="392">
        <v>2032247.93</v>
      </c>
      <c r="AN4" s="392">
        <v>937175.14</v>
      </c>
      <c r="AO4" s="392">
        <v>0</v>
      </c>
      <c r="AP4" s="392">
        <v>0</v>
      </c>
      <c r="AQ4" s="392">
        <v>0</v>
      </c>
      <c r="AR4" s="392">
        <v>0</v>
      </c>
      <c r="AS4" s="393">
        <v>-1268352.25</v>
      </c>
      <c r="AT4" s="393">
        <v>-476020.07</v>
      </c>
      <c r="AU4" s="394">
        <v>11612.92</v>
      </c>
      <c r="AV4" s="393">
        <v>-435091.05</v>
      </c>
      <c r="AW4" s="393">
        <v>-436987.85</v>
      </c>
      <c r="AX4" s="394">
        <v>448573.2</v>
      </c>
      <c r="AY4" s="394">
        <v>2154578.2799999998</v>
      </c>
      <c r="AZ4" s="393">
        <v>-269871.52</v>
      </c>
      <c r="BA4" s="394">
        <v>170128.48</v>
      </c>
      <c r="BB4" s="394">
        <v>1034892.68</v>
      </c>
      <c r="BC4" s="394">
        <v>929446.08</v>
      </c>
      <c r="BD4" s="394">
        <v>929446.08</v>
      </c>
      <c r="BE4" s="394">
        <v>1410369.04</v>
      </c>
      <c r="BF4" s="394">
        <v>1209346.6399999999</v>
      </c>
      <c r="BG4" s="394">
        <v>425342.65</v>
      </c>
      <c r="BH4" s="394">
        <v>1684277.53</v>
      </c>
      <c r="BI4" s="394">
        <v>2124277.5299999998</v>
      </c>
      <c r="BJ4" s="394">
        <v>2124277.5299999998</v>
      </c>
      <c r="BK4" s="394">
        <v>2105275.9300000002</v>
      </c>
      <c r="BL4" s="394">
        <v>2105184.09</v>
      </c>
      <c r="BM4" s="394">
        <v>1901733.99</v>
      </c>
      <c r="BN4" s="394">
        <v>1901733.99</v>
      </c>
      <c r="BO4" s="394">
        <v>2219845.9900000002</v>
      </c>
      <c r="BP4" s="394">
        <v>215242.72</v>
      </c>
      <c r="BQ4" s="394">
        <v>167917.09</v>
      </c>
      <c r="BR4" s="394">
        <v>954080.52</v>
      </c>
      <c r="BS4" s="393">
        <v>0</v>
      </c>
      <c r="BT4" s="394">
        <v>3751794.6</v>
      </c>
      <c r="BU4" s="394">
        <v>3828279.32</v>
      </c>
      <c r="BV4" s="394">
        <v>3497459.87</v>
      </c>
      <c r="BW4" s="394">
        <v>3371759.17</v>
      </c>
      <c r="BX4" s="394">
        <v>4231937.95</v>
      </c>
      <c r="BY4" s="394">
        <v>3751311.25</v>
      </c>
      <c r="BZ4" s="394">
        <f>5345293.11-202000</f>
        <v>5143293.1100000003</v>
      </c>
      <c r="CA4" s="394">
        <v>3424863.57</v>
      </c>
      <c r="CB4" s="394">
        <v>2509561.5099999998</v>
      </c>
      <c r="CC4" s="394">
        <v>9912395.8800000008</v>
      </c>
      <c r="CD4" s="394">
        <v>8126409.9100000001</v>
      </c>
      <c r="CE4" s="394">
        <v>7692961.0300000003</v>
      </c>
      <c r="CF4" s="394">
        <v>6367420.4100000001</v>
      </c>
      <c r="CG4" s="394">
        <v>1919462.07</v>
      </c>
      <c r="CH4" s="394">
        <v>1919462.07</v>
      </c>
      <c r="CI4" s="394">
        <v>3016177.76</v>
      </c>
      <c r="CJ4" s="394">
        <v>2973343.76</v>
      </c>
      <c r="CK4" s="394">
        <v>2891758.56</v>
      </c>
      <c r="CL4" s="394">
        <v>2591432.14</v>
      </c>
      <c r="CM4" s="394">
        <v>1977438.86</v>
      </c>
      <c r="CN4" s="393">
        <v>-80198.67</v>
      </c>
      <c r="CO4" s="393">
        <v>-54021.88</v>
      </c>
      <c r="CP4" s="394">
        <v>0</v>
      </c>
      <c r="CQ4" s="393">
        <v>-97784.1</v>
      </c>
      <c r="CR4" s="393">
        <v>-384859.88</v>
      </c>
      <c r="CS4" s="394">
        <v>1115140.1200000001</v>
      </c>
      <c r="CT4" s="394">
        <v>1035436</v>
      </c>
      <c r="CU4" s="394">
        <v>300583.69</v>
      </c>
      <c r="CV4" s="394">
        <v>213366.89</v>
      </c>
      <c r="CW4" s="394">
        <v>21415.46</v>
      </c>
      <c r="CX4" s="393">
        <v>-51477.14</v>
      </c>
      <c r="CY4" s="393">
        <v>-51477.14</v>
      </c>
      <c r="CZ4" s="393">
        <v>-113931.28</v>
      </c>
      <c r="DA4" s="394">
        <v>16487281.26</v>
      </c>
      <c r="DB4" s="394">
        <v>16374835.16</v>
      </c>
      <c r="DC4" s="394">
        <v>16243802.369999999</v>
      </c>
      <c r="DD4" s="394">
        <v>14902638.85</v>
      </c>
      <c r="DE4" s="394">
        <v>13577990.24</v>
      </c>
      <c r="DF4" s="394">
        <v>18747131.84</v>
      </c>
      <c r="DG4" s="394">
        <v>151856.12</v>
      </c>
      <c r="DH4" s="393">
        <v>-815171.05</v>
      </c>
      <c r="DI4" s="393">
        <v>92037.26</v>
      </c>
      <c r="DJ4" s="394">
        <v>1555400.13</v>
      </c>
      <c r="DK4" s="394">
        <v>1410091.98</v>
      </c>
      <c r="DL4" s="394">
        <v>439617.39</v>
      </c>
      <c r="DM4" s="394">
        <v>384148.96</v>
      </c>
      <c r="DN4" s="393">
        <v>-69625.679999999993</v>
      </c>
      <c r="DO4" s="393">
        <v>-69625.679999999993</v>
      </c>
      <c r="DP4" s="393">
        <v>-1523436.74</v>
      </c>
      <c r="DQ4" s="394">
        <v>0</v>
      </c>
      <c r="DR4" s="394">
        <v>0</v>
      </c>
      <c r="DS4" s="394">
        <v>0</v>
      </c>
      <c r="DT4" s="394">
        <v>2487653.25</v>
      </c>
      <c r="DU4" s="394">
        <v>2487653.25</v>
      </c>
      <c r="DV4" s="394">
        <v>2338784.39</v>
      </c>
      <c r="DW4" s="394">
        <v>2445884.39</v>
      </c>
      <c r="DX4" s="394">
        <v>2404069.09</v>
      </c>
      <c r="DY4" s="394">
        <v>2081309.99</v>
      </c>
      <c r="DZ4" s="394">
        <v>0</v>
      </c>
      <c r="EA4" s="394">
        <v>0</v>
      </c>
      <c r="EB4" s="394">
        <v>0</v>
      </c>
      <c r="EC4" s="394">
        <v>0</v>
      </c>
      <c r="ED4" s="394">
        <v>0</v>
      </c>
      <c r="EE4" s="394">
        <v>176975.45</v>
      </c>
      <c r="EF4" s="394">
        <v>18718841.949999999</v>
      </c>
      <c r="EG4" s="394">
        <v>18689008.620000001</v>
      </c>
      <c r="EH4" s="394">
        <v>18689008.620000001</v>
      </c>
      <c r="EI4" s="394">
        <v>16180323.890000001</v>
      </c>
      <c r="EJ4" s="394">
        <v>2180323.89</v>
      </c>
      <c r="EK4" s="394">
        <v>97559.13</v>
      </c>
      <c r="EL4" s="394">
        <f>98520.29+380000+375000</f>
        <v>853520.29</v>
      </c>
      <c r="EM4" s="394">
        <v>0</v>
      </c>
      <c r="EN4" s="394">
        <v>291528.21000000002</v>
      </c>
      <c r="EO4" s="394">
        <v>4196217.24</v>
      </c>
      <c r="EP4" s="394">
        <v>7358797.4199999999</v>
      </c>
      <c r="EQ4" s="394">
        <v>6884135.4199999999</v>
      </c>
      <c r="ER4" s="394">
        <v>6742102.8600000003</v>
      </c>
      <c r="ES4" s="394">
        <v>493754.05</v>
      </c>
      <c r="ET4" s="394">
        <v>266459.28000000003</v>
      </c>
      <c r="EU4" s="394">
        <v>283314.2</v>
      </c>
      <c r="EV4" s="394">
        <v>996607.52</v>
      </c>
      <c r="EW4" s="394">
        <v>951301.56</v>
      </c>
      <c r="EX4" s="394">
        <v>599654.11</v>
      </c>
      <c r="EY4" s="394">
        <v>534643.16</v>
      </c>
      <c r="EZ4" s="394">
        <v>1220132.51</v>
      </c>
      <c r="FA4" s="394">
        <v>1271552.8600000001</v>
      </c>
      <c r="FB4" s="394">
        <v>321249.42</v>
      </c>
      <c r="FC4" s="394">
        <v>582588.56999999995</v>
      </c>
      <c r="FD4" s="394">
        <v>193397.2</v>
      </c>
      <c r="FE4" s="394">
        <v>1587632.05</v>
      </c>
      <c r="FF4" s="394">
        <v>724870.77</v>
      </c>
      <c r="FG4" s="394">
        <v>493054.66</v>
      </c>
      <c r="FH4" s="394">
        <v>1141090.6599999999</v>
      </c>
      <c r="FI4" s="394">
        <v>7902066.0300000003</v>
      </c>
      <c r="FJ4" s="394">
        <v>850826.1</v>
      </c>
      <c r="FK4" s="394">
        <v>822243.56</v>
      </c>
      <c r="FL4" s="394">
        <v>584469.36</v>
      </c>
      <c r="FM4" s="394">
        <v>199248.15</v>
      </c>
      <c r="FN4" s="394">
        <v>5315921.87</v>
      </c>
      <c r="FO4" s="394">
        <v>451855.2</v>
      </c>
      <c r="FP4" s="394">
        <v>496260.88</v>
      </c>
      <c r="FQ4" s="394">
        <v>70880.27</v>
      </c>
      <c r="FR4" s="394">
        <v>154455.60999999999</v>
      </c>
      <c r="FS4" s="394">
        <v>419379.57</v>
      </c>
      <c r="FT4" s="394">
        <v>369846.55</v>
      </c>
      <c r="FU4" s="394">
        <v>156148.91</v>
      </c>
      <c r="FV4" s="394">
        <v>333782.83</v>
      </c>
      <c r="FW4" s="394">
        <v>452223.36</v>
      </c>
      <c r="FX4" s="394">
        <v>11829282.41</v>
      </c>
      <c r="FY4" s="413">
        <v>544121.44999999995</v>
      </c>
      <c r="FZ4" s="413">
        <v>977433.69</v>
      </c>
      <c r="GA4" s="413">
        <v>1410013.69</v>
      </c>
      <c r="GB4" s="413">
        <v>4243987.2699999996</v>
      </c>
      <c r="GC4" s="413">
        <v>5913923.7999999998</v>
      </c>
      <c r="GD4" s="413">
        <v>1255789</v>
      </c>
      <c r="GE4" s="413">
        <v>655579.4</v>
      </c>
      <c r="GF4" s="413">
        <v>1328475.3999999999</v>
      </c>
      <c r="GG4" s="413">
        <v>1525640.25</v>
      </c>
      <c r="GH4" s="422">
        <v>1438574.25</v>
      </c>
      <c r="GI4" s="422">
        <v>2418188.0299999998</v>
      </c>
      <c r="GJ4" s="422">
        <v>353184.64</v>
      </c>
      <c r="GK4" s="422">
        <v>323410.03999999998</v>
      </c>
      <c r="GL4" s="422">
        <v>206698.8</v>
      </c>
      <c r="GM4" s="422">
        <v>487702.56</v>
      </c>
      <c r="GN4" s="422">
        <v>223674.68</v>
      </c>
      <c r="GO4" s="422">
        <v>1387619.29</v>
      </c>
      <c r="GP4" s="422">
        <v>2312660.2799999998</v>
      </c>
      <c r="GQ4" s="422">
        <v>684634.31</v>
      </c>
      <c r="GR4" s="422">
        <v>368084.24</v>
      </c>
      <c r="GS4" s="422">
        <v>352532.24</v>
      </c>
      <c r="GT4" s="422">
        <v>350960.24</v>
      </c>
      <c r="GU4" s="422">
        <v>150129.35</v>
      </c>
      <c r="GV4" s="422">
        <v>422528.52</v>
      </c>
      <c r="GW4" s="422">
        <v>1106161.5900000001</v>
      </c>
      <c r="GX4" s="422">
        <v>1006019.07</v>
      </c>
      <c r="GY4" s="422">
        <v>613653.41</v>
      </c>
      <c r="GZ4" s="422">
        <v>568047.9</v>
      </c>
      <c r="HA4" s="422">
        <v>572989.38</v>
      </c>
      <c r="HB4" s="422">
        <v>651646.57999999996</v>
      </c>
      <c r="HC4" s="422">
        <v>224239.67</v>
      </c>
      <c r="HD4" s="422">
        <v>668364.29</v>
      </c>
      <c r="HE4" s="422">
        <v>638428.17000000004</v>
      </c>
      <c r="HF4" s="422">
        <v>340330.97</v>
      </c>
      <c r="HG4" s="422">
        <v>135884.57</v>
      </c>
      <c r="HH4" s="422">
        <v>27845.87</v>
      </c>
      <c r="HI4" s="422">
        <f>7473.9+27840.25</f>
        <v>35314.15</v>
      </c>
      <c r="HJ4" s="422">
        <v>35306.1</v>
      </c>
      <c r="HK4" s="422">
        <v>15539.32</v>
      </c>
      <c r="HL4" s="422">
        <v>15531</v>
      </c>
      <c r="HM4" s="422">
        <v>124177.21</v>
      </c>
      <c r="HN4" s="422">
        <v>139646.76</v>
      </c>
      <c r="HO4" s="422">
        <v>139638.04999999999</v>
      </c>
      <c r="HP4" s="422">
        <v>139639.19</v>
      </c>
      <c r="HQ4" s="422">
        <v>139642.48000000001</v>
      </c>
      <c r="HR4" s="422">
        <v>139671.04999999999</v>
      </c>
    </row>
    <row r="5" spans="2:227" ht="19.2" customHeight="1">
      <c r="B5" s="436" t="s">
        <v>10357</v>
      </c>
      <c r="C5" s="392">
        <v>19891514.18</v>
      </c>
      <c r="D5" s="392">
        <v>27897481.309999999</v>
      </c>
      <c r="E5" s="392">
        <v>27909529.329999998</v>
      </c>
      <c r="F5" s="392">
        <v>19442769.18</v>
      </c>
      <c r="G5" s="392">
        <v>19903976.57</v>
      </c>
      <c r="H5" s="392">
        <v>19916169.120000001</v>
      </c>
      <c r="I5" s="392">
        <v>19923642.859999999</v>
      </c>
      <c r="J5" s="392">
        <v>17885899.289999999</v>
      </c>
      <c r="K5" s="392">
        <v>17895362.649999999</v>
      </c>
      <c r="L5" s="392">
        <v>17901425.199999999</v>
      </c>
      <c r="M5" s="392">
        <v>17908099.899999999</v>
      </c>
      <c r="N5" s="392">
        <v>21443097.600000001</v>
      </c>
      <c r="O5" s="392">
        <v>25714006.629999999</v>
      </c>
      <c r="P5" s="392">
        <v>24482699.280000001</v>
      </c>
      <c r="Q5" s="392">
        <v>24647067.420000002</v>
      </c>
      <c r="R5" s="392">
        <v>21705294.07</v>
      </c>
      <c r="S5" s="392">
        <v>20593684.350000001</v>
      </c>
      <c r="T5" s="392">
        <v>22001563.77</v>
      </c>
      <c r="U5" s="392">
        <v>22600392.100000001</v>
      </c>
      <c r="V5" s="392">
        <v>21728881.300000001</v>
      </c>
      <c r="W5" s="392">
        <v>28028151.699999999</v>
      </c>
      <c r="X5" s="392">
        <v>26213981.59</v>
      </c>
      <c r="Y5" s="392">
        <v>26225561.199999999</v>
      </c>
      <c r="Z5" s="392">
        <v>16215049.609999999</v>
      </c>
      <c r="AA5" s="392">
        <v>5132836.4000000004</v>
      </c>
      <c r="AB5" s="392">
        <v>14224019.960000001</v>
      </c>
      <c r="AC5" s="392">
        <v>14229480.119999999</v>
      </c>
      <c r="AD5" s="392">
        <v>14244268.460000001</v>
      </c>
      <c r="AE5" s="392">
        <v>11016023.220000001</v>
      </c>
      <c r="AF5" s="392">
        <v>9668439.75</v>
      </c>
      <c r="AG5" s="392">
        <v>6528663.6500000004</v>
      </c>
      <c r="AH5" s="392">
        <v>4904770.03</v>
      </c>
      <c r="AI5" s="392">
        <v>4769293.17</v>
      </c>
      <c r="AJ5" s="392">
        <v>4047530.5</v>
      </c>
      <c r="AK5" s="392">
        <v>4047530.5</v>
      </c>
      <c r="AL5" s="392">
        <v>4049897.15</v>
      </c>
      <c r="AM5" s="392">
        <v>4051504.15</v>
      </c>
      <c r="AN5" s="392">
        <v>4990286.29</v>
      </c>
      <c r="AO5" s="392">
        <f>3071282.41-156658.1-900000</f>
        <v>2014624.31</v>
      </c>
      <c r="AP5" s="392">
        <v>2092914.75</v>
      </c>
      <c r="AQ5" s="392">
        <v>1991646.99</v>
      </c>
      <c r="AR5" s="392">
        <v>965046.41</v>
      </c>
      <c r="AS5" s="392">
        <v>2082621.12</v>
      </c>
      <c r="AT5" s="392">
        <v>887872.84</v>
      </c>
      <c r="AU5" s="392">
        <v>887872.84</v>
      </c>
      <c r="AV5" s="392">
        <v>888224.64</v>
      </c>
      <c r="AW5" s="392">
        <v>448573.2</v>
      </c>
      <c r="AX5" s="392">
        <v>2158433.81</v>
      </c>
      <c r="AY5" s="394">
        <v>448750.8</v>
      </c>
      <c r="AZ5" s="394">
        <v>448750.8</v>
      </c>
      <c r="BA5" s="394">
        <v>448750.8</v>
      </c>
      <c r="BB5" s="394">
        <v>448928.4</v>
      </c>
      <c r="BC5" s="394">
        <v>449106</v>
      </c>
      <c r="BD5" s="394">
        <v>449106</v>
      </c>
      <c r="BE5" s="394">
        <v>449283.6</v>
      </c>
      <c r="BF5" s="394">
        <v>449452.32</v>
      </c>
      <c r="BG5" s="394">
        <v>449452.32</v>
      </c>
      <c r="BH5" s="394">
        <v>449629.92</v>
      </c>
      <c r="BI5" s="394">
        <v>449629.92</v>
      </c>
      <c r="BJ5" s="394">
        <v>449629.92</v>
      </c>
      <c r="BK5" s="394">
        <v>449816.4</v>
      </c>
      <c r="BL5" s="394">
        <v>449816.4</v>
      </c>
      <c r="BM5" s="394">
        <v>449985.12</v>
      </c>
      <c r="BN5" s="394">
        <v>449985.12</v>
      </c>
      <c r="BO5" s="394">
        <v>449985.12</v>
      </c>
      <c r="BP5" s="394">
        <v>2450162.7200000002</v>
      </c>
      <c r="BQ5" s="394">
        <v>2450451.44</v>
      </c>
      <c r="BR5" s="394">
        <v>5051135.5199999996</v>
      </c>
      <c r="BS5" s="394">
        <v>5021445.63</v>
      </c>
      <c r="BT5" s="394">
        <v>5051737.12</v>
      </c>
      <c r="BU5" s="394">
        <v>5052765.84</v>
      </c>
      <c r="BV5" s="394">
        <v>5052765.84</v>
      </c>
      <c r="BW5" s="394">
        <v>5053603.4400000004</v>
      </c>
      <c r="BX5" s="394">
        <v>5053603.4400000004</v>
      </c>
      <c r="BY5" s="394">
        <v>5054593.92</v>
      </c>
      <c r="BZ5" s="394">
        <v>5054593.92</v>
      </c>
      <c r="CA5" s="394">
        <v>5055799.5199999996</v>
      </c>
      <c r="CB5" s="394">
        <v>5055799.5199999996</v>
      </c>
      <c r="CC5" s="394">
        <v>5056953.12</v>
      </c>
      <c r="CD5" s="394">
        <v>5056953.12</v>
      </c>
      <c r="CE5" s="394">
        <v>5059339.5999999996</v>
      </c>
      <c r="CF5" s="394">
        <v>5060965.2</v>
      </c>
      <c r="CG5" s="394">
        <v>5060965.2</v>
      </c>
      <c r="CH5" s="394">
        <v>5060965.2</v>
      </c>
      <c r="CI5" s="394">
        <v>5062771.68</v>
      </c>
      <c r="CJ5" s="394">
        <v>5064578.16</v>
      </c>
      <c r="CK5" s="394">
        <v>5064578.16</v>
      </c>
      <c r="CL5" s="394">
        <v>5066583.76</v>
      </c>
      <c r="CM5" s="394">
        <v>5070350.24</v>
      </c>
      <c r="CN5" s="394">
        <v>5070350.24</v>
      </c>
      <c r="CO5" s="394">
        <v>4990648.13</v>
      </c>
      <c r="CP5" s="394">
        <v>640084.43999999994</v>
      </c>
      <c r="CQ5" s="394">
        <v>719824.98</v>
      </c>
      <c r="CR5" s="394">
        <v>621760.74</v>
      </c>
      <c r="CS5" s="394">
        <v>621760.74</v>
      </c>
      <c r="CT5" s="394">
        <v>622070.24</v>
      </c>
      <c r="CU5" s="394">
        <v>622070.24</v>
      </c>
      <c r="CV5" s="394">
        <v>622676.86</v>
      </c>
      <c r="CW5" s="394">
        <v>622676.86</v>
      </c>
      <c r="CX5" s="394">
        <v>623035.88</v>
      </c>
      <c r="CY5" s="394">
        <v>623035.88</v>
      </c>
      <c r="CZ5" s="394">
        <v>571586</v>
      </c>
      <c r="DA5" s="394">
        <v>457046.37</v>
      </c>
      <c r="DB5" s="394">
        <v>457336.61</v>
      </c>
      <c r="DC5" s="394">
        <v>457518.01</v>
      </c>
      <c r="DD5" s="394">
        <v>457708.48</v>
      </c>
      <c r="DE5" s="394">
        <v>457708.48</v>
      </c>
      <c r="DF5" s="394">
        <v>457889.88</v>
      </c>
      <c r="DG5" s="394">
        <v>11457889.880000001</v>
      </c>
      <c r="DH5" s="394">
        <v>11458080.35</v>
      </c>
      <c r="DI5" s="394">
        <v>10546388.26</v>
      </c>
      <c r="DJ5" s="394">
        <v>10639489.32</v>
      </c>
      <c r="DK5" s="394">
        <v>10640432.34</v>
      </c>
      <c r="DL5" s="394">
        <v>10641616.92</v>
      </c>
      <c r="DM5" s="394">
        <v>10643319</v>
      </c>
      <c r="DN5" s="394">
        <v>8992610.8200000003</v>
      </c>
      <c r="DO5" s="394">
        <v>8992610.8200000003</v>
      </c>
      <c r="DP5" s="394">
        <v>8992610.8200000003</v>
      </c>
      <c r="DQ5" s="394">
        <v>3830911.94</v>
      </c>
      <c r="DR5" s="394">
        <v>3830911.94</v>
      </c>
      <c r="DS5" s="394">
        <v>3716497.63</v>
      </c>
      <c r="DT5" s="394">
        <v>3716937.6</v>
      </c>
      <c r="DU5" s="394">
        <v>3716937.6</v>
      </c>
      <c r="DV5" s="394">
        <v>3718570.44</v>
      </c>
      <c r="DW5" s="394">
        <v>3718570.44</v>
      </c>
      <c r="DX5" s="394">
        <v>3718570.44</v>
      </c>
      <c r="DY5" s="394">
        <v>3721019.7</v>
      </c>
      <c r="DZ5" s="394">
        <v>705978.75</v>
      </c>
      <c r="EA5" s="394">
        <v>564748.5</v>
      </c>
      <c r="EB5" s="394">
        <v>404808.8</v>
      </c>
      <c r="EC5" s="394">
        <v>319372.92</v>
      </c>
      <c r="ED5" s="394">
        <v>308547.62</v>
      </c>
      <c r="EE5" s="394">
        <v>308228</v>
      </c>
      <c r="EF5" s="394">
        <v>308682.36</v>
      </c>
      <c r="EG5" s="394">
        <v>308682.36</v>
      </c>
      <c r="EH5" s="394">
        <v>308682.36</v>
      </c>
      <c r="EI5" s="394">
        <v>308854.28000000003</v>
      </c>
      <c r="EJ5" s="394">
        <v>308854.28000000003</v>
      </c>
      <c r="EK5" s="394">
        <v>309032.34000000003</v>
      </c>
      <c r="EL5" s="394">
        <v>309247.24</v>
      </c>
      <c r="EM5" s="394">
        <v>89603.14</v>
      </c>
      <c r="EN5" s="394">
        <v>70126.89</v>
      </c>
      <c r="EO5" s="394">
        <v>70126.89</v>
      </c>
      <c r="EP5" s="394">
        <v>70156.08</v>
      </c>
      <c r="EQ5" s="394">
        <v>70156.08</v>
      </c>
      <c r="ER5" s="394">
        <v>70183.88</v>
      </c>
      <c r="ES5" s="394">
        <v>70183.88</v>
      </c>
      <c r="ET5" s="394">
        <v>70213.070000000007</v>
      </c>
      <c r="EU5" s="394">
        <v>70242.259999999995</v>
      </c>
      <c r="EV5" s="394">
        <v>70271.45</v>
      </c>
      <c r="EW5" s="394">
        <v>70300.639999999999</v>
      </c>
      <c r="EX5" s="394">
        <v>70328.44</v>
      </c>
      <c r="EY5" s="394">
        <v>70357.63</v>
      </c>
      <c r="EZ5" s="394">
        <v>70386.820000000007</v>
      </c>
      <c r="FA5" s="394">
        <v>70414.62</v>
      </c>
      <c r="FB5" s="394">
        <v>70443.81</v>
      </c>
      <c r="FC5" s="394">
        <v>70473</v>
      </c>
      <c r="FD5" s="394">
        <v>70502.19</v>
      </c>
      <c r="FE5" s="394">
        <v>70531.38</v>
      </c>
      <c r="FF5" s="394">
        <v>70560.570000000007</v>
      </c>
      <c r="FG5" s="394">
        <v>70589.759999999995</v>
      </c>
      <c r="FH5" s="394">
        <v>70618.95</v>
      </c>
      <c r="FI5" s="394">
        <v>70648.14</v>
      </c>
      <c r="FJ5" s="394">
        <v>70677.33</v>
      </c>
      <c r="FK5" s="394">
        <v>70706.52</v>
      </c>
      <c r="FL5" s="394">
        <v>70735.710000000006</v>
      </c>
      <c r="FM5" s="394">
        <v>70764.899999999994</v>
      </c>
      <c r="FN5" s="394">
        <v>70792.7</v>
      </c>
      <c r="FO5" s="394">
        <v>70821.89</v>
      </c>
      <c r="FP5" s="394">
        <v>70851.08</v>
      </c>
      <c r="FQ5" s="394">
        <v>220387.46</v>
      </c>
      <c r="FR5" s="394">
        <v>70910.850000000006</v>
      </c>
      <c r="FS5" s="394">
        <v>70940.039999999994</v>
      </c>
      <c r="FT5" s="394">
        <v>70969.23</v>
      </c>
      <c r="FU5" s="394">
        <v>70998.42</v>
      </c>
      <c r="FV5" s="394">
        <v>71027.61</v>
      </c>
      <c r="FW5" s="394">
        <v>71056.800000000003</v>
      </c>
      <c r="FX5" s="394">
        <v>71085.990000000005</v>
      </c>
      <c r="FY5" s="413">
        <v>71115.179999999993</v>
      </c>
      <c r="FZ5" s="413">
        <v>71144.37</v>
      </c>
      <c r="GA5" s="413">
        <v>71173.56</v>
      </c>
      <c r="GB5" s="413">
        <v>71204.14</v>
      </c>
      <c r="GC5" s="413">
        <v>71233.33</v>
      </c>
      <c r="GD5" s="413">
        <v>71262.52</v>
      </c>
      <c r="GE5" s="413">
        <v>71291.710000000006</v>
      </c>
      <c r="GF5" s="413">
        <v>71320.899999999994</v>
      </c>
      <c r="GG5" s="413">
        <v>71350.09</v>
      </c>
      <c r="GH5" s="413">
        <v>71380.67</v>
      </c>
      <c r="GI5" s="413">
        <v>71409.86</v>
      </c>
      <c r="GJ5" s="413">
        <v>71439.05</v>
      </c>
      <c r="GK5" s="422">
        <v>71468.240000000005</v>
      </c>
      <c r="GL5" s="422">
        <v>71497.429999999993</v>
      </c>
      <c r="GM5" s="422">
        <v>71528.009999999995</v>
      </c>
      <c r="GN5" s="422">
        <v>71557.2</v>
      </c>
      <c r="GO5" s="422">
        <v>71587.78</v>
      </c>
      <c r="GP5" s="422">
        <v>71616.97</v>
      </c>
      <c r="GQ5" s="422">
        <v>71646.16</v>
      </c>
      <c r="GR5" s="422">
        <v>71675.350000000006</v>
      </c>
      <c r="GS5" s="422">
        <v>71705.929999999993</v>
      </c>
      <c r="GT5" s="422">
        <v>71735.12</v>
      </c>
      <c r="GU5" s="422">
        <v>71765.7</v>
      </c>
      <c r="GV5" s="422">
        <v>71793.5</v>
      </c>
      <c r="GW5" s="422">
        <v>71824.08</v>
      </c>
      <c r="GX5" s="422">
        <v>71854.66</v>
      </c>
      <c r="GY5" s="422">
        <v>71883.850000000006</v>
      </c>
      <c r="GZ5" s="422">
        <v>71913.039999999994</v>
      </c>
      <c r="HA5" s="422">
        <v>71943.62</v>
      </c>
      <c r="HB5" s="422">
        <v>71972.81</v>
      </c>
      <c r="HC5" s="422">
        <v>72003.39</v>
      </c>
      <c r="HD5" s="422">
        <v>72033.97</v>
      </c>
      <c r="HE5" s="422">
        <v>72061.77</v>
      </c>
      <c r="HF5" s="422">
        <v>72092.350000000006</v>
      </c>
      <c r="HG5" s="422">
        <v>72122.929999999993</v>
      </c>
      <c r="HH5" s="422">
        <v>72154.880000000005</v>
      </c>
      <c r="HI5" s="422">
        <v>72181.31</v>
      </c>
      <c r="HJ5" s="422">
        <v>72211.89</v>
      </c>
      <c r="HK5" s="422">
        <v>72242.47</v>
      </c>
      <c r="HL5" s="422">
        <v>72273.05</v>
      </c>
      <c r="HM5" s="422">
        <v>87821.88</v>
      </c>
      <c r="HN5" s="422">
        <v>72331.429999999993</v>
      </c>
      <c r="HO5" s="422">
        <v>72362.009999999995</v>
      </c>
      <c r="HP5" s="422">
        <v>72392.58</v>
      </c>
      <c r="HQ5" s="422">
        <v>72421.78</v>
      </c>
      <c r="HR5" s="422">
        <v>72452.36</v>
      </c>
    </row>
    <row r="6" spans="2:227" ht="19.2" customHeight="1">
      <c r="B6" s="437" t="s">
        <v>10356</v>
      </c>
      <c r="C6" s="395">
        <v>0</v>
      </c>
      <c r="D6" s="395">
        <v>0</v>
      </c>
      <c r="E6" s="395">
        <v>0</v>
      </c>
      <c r="F6" s="395">
        <v>0</v>
      </c>
      <c r="G6" s="395">
        <v>0</v>
      </c>
      <c r="H6" s="395">
        <v>0</v>
      </c>
      <c r="I6" s="395">
        <v>0</v>
      </c>
      <c r="J6" s="395">
        <v>0</v>
      </c>
      <c r="K6" s="395">
        <v>0</v>
      </c>
      <c r="L6" s="395">
        <v>0</v>
      </c>
      <c r="M6" s="395">
        <v>0</v>
      </c>
      <c r="N6" s="395">
        <v>0</v>
      </c>
      <c r="O6" s="395">
        <v>0</v>
      </c>
      <c r="P6" s="395">
        <v>0</v>
      </c>
      <c r="Q6" s="395">
        <v>0</v>
      </c>
      <c r="R6" s="395">
        <v>0</v>
      </c>
      <c r="S6" s="395">
        <v>0</v>
      </c>
      <c r="T6" s="395">
        <v>0</v>
      </c>
      <c r="U6" s="395">
        <v>0</v>
      </c>
      <c r="V6" s="395">
        <v>0</v>
      </c>
      <c r="W6" s="395">
        <v>0</v>
      </c>
      <c r="X6" s="395">
        <v>0</v>
      </c>
      <c r="Y6" s="395">
        <v>0</v>
      </c>
      <c r="Z6" s="395">
        <v>0</v>
      </c>
      <c r="AA6" s="395">
        <v>0</v>
      </c>
      <c r="AB6" s="395">
        <v>0</v>
      </c>
      <c r="AC6" s="395">
        <v>0</v>
      </c>
      <c r="AD6" s="395">
        <v>0</v>
      </c>
      <c r="AE6" s="395">
        <v>0</v>
      </c>
      <c r="AF6" s="395">
        <v>0</v>
      </c>
      <c r="AG6" s="395">
        <v>0</v>
      </c>
      <c r="AH6" s="395">
        <v>0</v>
      </c>
      <c r="AI6" s="395">
        <v>0</v>
      </c>
      <c r="AJ6" s="395">
        <v>0</v>
      </c>
      <c r="AK6" s="395">
        <v>0</v>
      </c>
      <c r="AL6" s="395">
        <v>0</v>
      </c>
      <c r="AM6" s="395">
        <v>0</v>
      </c>
      <c r="AN6" s="395">
        <v>0</v>
      </c>
      <c r="AO6" s="395">
        <v>0</v>
      </c>
      <c r="AP6" s="395">
        <v>0</v>
      </c>
      <c r="AQ6" s="395">
        <v>0</v>
      </c>
      <c r="AR6" s="395">
        <v>0</v>
      </c>
      <c r="AS6" s="395">
        <v>0</v>
      </c>
      <c r="AT6" s="395">
        <v>0</v>
      </c>
      <c r="AU6" s="395">
        <v>0</v>
      </c>
      <c r="AV6" s="395">
        <v>0</v>
      </c>
      <c r="AW6" s="395">
        <v>0</v>
      </c>
      <c r="AX6" s="395">
        <v>0</v>
      </c>
      <c r="AY6" s="395">
        <v>0</v>
      </c>
      <c r="AZ6" s="395">
        <v>0</v>
      </c>
      <c r="BA6" s="395">
        <v>0</v>
      </c>
      <c r="BB6" s="395">
        <v>0</v>
      </c>
      <c r="BC6" s="395">
        <v>0</v>
      </c>
      <c r="BD6" s="395">
        <v>0</v>
      </c>
      <c r="BE6" s="395">
        <v>0</v>
      </c>
      <c r="BF6" s="395">
        <v>0</v>
      </c>
      <c r="BG6" s="395">
        <v>0</v>
      </c>
      <c r="BH6" s="395">
        <v>0</v>
      </c>
      <c r="BI6" s="395">
        <v>0</v>
      </c>
      <c r="BJ6" s="395">
        <v>0</v>
      </c>
      <c r="BK6" s="395">
        <v>0</v>
      </c>
      <c r="BL6" s="395">
        <v>0</v>
      </c>
      <c r="BM6" s="395">
        <v>0</v>
      </c>
      <c r="BN6" s="395">
        <v>0</v>
      </c>
      <c r="BO6" s="395">
        <v>0</v>
      </c>
      <c r="BP6" s="395">
        <v>0</v>
      </c>
      <c r="BQ6" s="395">
        <v>0</v>
      </c>
      <c r="BR6" s="395">
        <v>0</v>
      </c>
      <c r="BS6" s="395">
        <v>0</v>
      </c>
      <c r="BT6" s="395">
        <v>0</v>
      </c>
      <c r="BU6" s="395">
        <v>0</v>
      </c>
      <c r="BV6" s="395">
        <v>0</v>
      </c>
      <c r="BW6" s="395">
        <v>0</v>
      </c>
      <c r="BX6" s="395">
        <v>0</v>
      </c>
      <c r="BY6" s="395">
        <v>0</v>
      </c>
      <c r="BZ6" s="395">
        <v>0</v>
      </c>
      <c r="CA6" s="395">
        <v>0</v>
      </c>
      <c r="CB6" s="395">
        <v>0</v>
      </c>
      <c r="CC6" s="395">
        <v>0</v>
      </c>
      <c r="CD6" s="395">
        <v>0</v>
      </c>
      <c r="CE6" s="395">
        <v>0</v>
      </c>
      <c r="CF6" s="395">
        <v>0</v>
      </c>
      <c r="CG6" s="395">
        <v>0</v>
      </c>
      <c r="CH6" s="395">
        <v>0</v>
      </c>
      <c r="CI6" s="395">
        <v>0</v>
      </c>
      <c r="CJ6" s="395">
        <v>0</v>
      </c>
      <c r="CK6" s="395">
        <v>0</v>
      </c>
      <c r="CL6" s="395">
        <v>0</v>
      </c>
      <c r="CM6" s="395">
        <v>0</v>
      </c>
      <c r="CN6" s="395">
        <v>0</v>
      </c>
      <c r="CO6" s="395">
        <v>0</v>
      </c>
      <c r="CP6" s="395">
        <v>0</v>
      </c>
      <c r="CQ6" s="395">
        <v>0</v>
      </c>
      <c r="CR6" s="395">
        <v>0</v>
      </c>
      <c r="CS6" s="395">
        <v>0</v>
      </c>
      <c r="CT6" s="395">
        <v>0</v>
      </c>
      <c r="CU6" s="395">
        <v>0</v>
      </c>
      <c r="CV6" s="395">
        <v>0</v>
      </c>
      <c r="CW6" s="395">
        <v>0</v>
      </c>
      <c r="CX6" s="395">
        <v>0</v>
      </c>
      <c r="CY6" s="395">
        <v>0</v>
      </c>
      <c r="CZ6" s="395">
        <v>0</v>
      </c>
      <c r="DA6" s="395">
        <v>0</v>
      </c>
      <c r="DB6" s="395">
        <v>0</v>
      </c>
      <c r="DC6" s="395">
        <v>0</v>
      </c>
      <c r="DD6" s="394">
        <v>0</v>
      </c>
      <c r="DE6" s="396">
        <v>1299993.78</v>
      </c>
      <c r="DF6" s="396">
        <v>1300526.8500000001</v>
      </c>
      <c r="DG6" s="396">
        <v>1300526.8500000001</v>
      </c>
      <c r="DH6" s="397">
        <v>1301060.19</v>
      </c>
      <c r="DI6" s="397">
        <v>1302058.33</v>
      </c>
      <c r="DJ6" s="397">
        <v>1302127.71</v>
      </c>
      <c r="DK6" s="397">
        <v>1303436.52</v>
      </c>
      <c r="DL6" s="397">
        <v>1303196.3700000001</v>
      </c>
      <c r="DM6" s="397">
        <v>1303731.1299999999</v>
      </c>
      <c r="DN6" s="397">
        <v>1304266.1599999999</v>
      </c>
      <c r="DO6" s="397">
        <v>1304266.1599999999</v>
      </c>
      <c r="DP6" s="397">
        <v>1304266.1599999999</v>
      </c>
      <c r="DQ6" s="397">
        <v>1304801.48</v>
      </c>
      <c r="DR6" s="397">
        <v>1304801.48</v>
      </c>
      <c r="DS6" s="397">
        <v>1305337.08</v>
      </c>
      <c r="DT6" s="397">
        <v>1305872.97</v>
      </c>
      <c r="DU6" s="397">
        <v>1305872.97</v>
      </c>
      <c r="DV6" s="397">
        <v>1306417.69</v>
      </c>
      <c r="DW6" s="397">
        <v>1306417.69</v>
      </c>
      <c r="DX6" s="397">
        <v>1306417.69</v>
      </c>
      <c r="DY6" s="397">
        <v>1306962.7</v>
      </c>
      <c r="DZ6" s="397">
        <v>1306962.7</v>
      </c>
      <c r="EA6" s="397">
        <v>1307508</v>
      </c>
      <c r="EB6" s="397">
        <v>1307508</v>
      </c>
      <c r="EC6" s="397">
        <v>1308053.6000000001</v>
      </c>
      <c r="ED6" s="397">
        <v>1308053.6000000001</v>
      </c>
      <c r="EE6" s="397">
        <v>1308599.49</v>
      </c>
      <c r="EF6" s="398">
        <v>0</v>
      </c>
      <c r="EG6" s="398">
        <v>0</v>
      </c>
      <c r="EH6" s="398">
        <v>0</v>
      </c>
      <c r="EI6" s="398">
        <v>0</v>
      </c>
      <c r="EJ6" s="398">
        <v>0</v>
      </c>
      <c r="EK6" s="398">
        <v>0</v>
      </c>
      <c r="EL6" s="398">
        <v>0</v>
      </c>
      <c r="EM6" s="398">
        <v>0</v>
      </c>
      <c r="EN6" s="398">
        <v>0</v>
      </c>
      <c r="EO6" s="398">
        <v>0</v>
      </c>
      <c r="EP6" s="398">
        <v>0</v>
      </c>
      <c r="EQ6" s="398"/>
      <c r="ER6" s="398"/>
      <c r="ES6" s="398"/>
      <c r="ET6" s="398"/>
      <c r="EU6" s="398"/>
      <c r="EV6" s="398"/>
      <c r="EW6" s="398"/>
      <c r="EX6" s="398"/>
      <c r="EY6" s="398"/>
      <c r="EZ6" s="398"/>
      <c r="FA6" s="398"/>
      <c r="FB6" s="398"/>
      <c r="FC6" s="398"/>
      <c r="FD6" s="398"/>
      <c r="FE6" s="398"/>
      <c r="FF6" s="398"/>
      <c r="FG6" s="398"/>
      <c r="FH6" s="398"/>
      <c r="FI6" s="398"/>
      <c r="FJ6" s="398"/>
      <c r="FK6" s="398"/>
      <c r="FL6" s="398"/>
      <c r="FM6" s="398"/>
      <c r="FN6" s="398"/>
      <c r="FO6" s="398"/>
      <c r="FP6" s="398"/>
      <c r="FQ6" s="398"/>
      <c r="FR6" s="398"/>
      <c r="FS6" s="398"/>
      <c r="FT6" s="398"/>
      <c r="FU6" s="398"/>
      <c r="FV6" s="398"/>
      <c r="FW6" s="398"/>
      <c r="FX6" s="398"/>
      <c r="FY6" s="414"/>
      <c r="FZ6" s="414"/>
      <c r="GA6" s="414"/>
      <c r="GB6" s="414"/>
      <c r="GC6" s="414"/>
      <c r="GD6" s="414"/>
      <c r="GE6" s="414"/>
      <c r="GF6" s="414"/>
      <c r="GG6" s="414"/>
      <c r="GH6" s="414"/>
      <c r="GI6" s="414"/>
      <c r="GJ6" s="414"/>
      <c r="GK6" s="414"/>
      <c r="GL6" s="414"/>
      <c r="GM6" s="414"/>
      <c r="GN6" s="414"/>
      <c r="GO6" s="414"/>
      <c r="GP6" s="414"/>
      <c r="GQ6" s="414"/>
      <c r="GR6" s="414"/>
      <c r="GS6" s="414"/>
      <c r="GT6" s="414"/>
      <c r="GU6" s="414"/>
      <c r="GV6" s="414"/>
      <c r="GW6" s="422"/>
      <c r="GX6" s="422"/>
      <c r="GY6" s="422"/>
      <c r="GZ6" s="422"/>
      <c r="HA6" s="422"/>
      <c r="HB6" s="422"/>
      <c r="HC6" s="422"/>
      <c r="HD6" s="422"/>
      <c r="HE6" s="422"/>
      <c r="HF6" s="422"/>
      <c r="HG6" s="422"/>
      <c r="HH6" s="422"/>
      <c r="HI6" s="422"/>
      <c r="HJ6" s="422"/>
      <c r="HK6" s="422"/>
      <c r="HL6" s="422"/>
      <c r="HM6" s="422"/>
      <c r="HN6" s="422"/>
      <c r="HO6" s="422"/>
      <c r="HP6" s="422"/>
      <c r="HQ6" s="422"/>
      <c r="HR6" s="422"/>
    </row>
    <row r="7" spans="2:227" ht="19.2" customHeight="1">
      <c r="B7" s="436" t="s">
        <v>10315</v>
      </c>
      <c r="C7" s="392">
        <v>171559.46</v>
      </c>
      <c r="D7" s="392">
        <v>167969.17</v>
      </c>
      <c r="E7" s="392">
        <v>164324.72</v>
      </c>
      <c r="F7" s="392">
        <v>673370.29</v>
      </c>
      <c r="G7" s="392">
        <v>556596.47999999998</v>
      </c>
      <c r="H7" s="392">
        <v>550608.52</v>
      </c>
      <c r="I7" s="392">
        <v>519853.07</v>
      </c>
      <c r="J7" s="392">
        <v>0</v>
      </c>
      <c r="K7" s="392">
        <v>364808.3</v>
      </c>
      <c r="L7" s="392">
        <v>30962.65</v>
      </c>
      <c r="M7" s="392">
        <v>1515473</v>
      </c>
      <c r="N7" s="392">
        <v>1016678.51</v>
      </c>
      <c r="O7" s="392">
        <v>827860.81</v>
      </c>
      <c r="P7" s="392">
        <v>458124.47</v>
      </c>
      <c r="Q7" s="392">
        <v>251743.32</v>
      </c>
      <c r="R7" s="392">
        <v>742265.46</v>
      </c>
      <c r="S7" s="392">
        <v>659540.17000000004</v>
      </c>
      <c r="T7" s="392">
        <v>656842.62</v>
      </c>
      <c r="U7" s="392">
        <v>610373.88</v>
      </c>
      <c r="V7" s="392">
        <v>348135.07</v>
      </c>
      <c r="W7" s="392">
        <v>1087905.18</v>
      </c>
      <c r="X7" s="392">
        <v>418034.41</v>
      </c>
      <c r="Y7" s="392">
        <v>77214.2</v>
      </c>
      <c r="Z7" s="392">
        <v>530639.84</v>
      </c>
      <c r="AA7" s="392">
        <v>1494507.53</v>
      </c>
      <c r="AB7" s="392">
        <v>809275.91</v>
      </c>
      <c r="AC7" s="392">
        <v>1083233.93</v>
      </c>
      <c r="AD7" s="392">
        <v>1002887.11</v>
      </c>
      <c r="AE7" s="392">
        <v>658663.37</v>
      </c>
      <c r="AF7" s="392">
        <v>388725.9</v>
      </c>
      <c r="AG7" s="392">
        <v>261815.74</v>
      </c>
      <c r="AH7" s="392">
        <v>395339.69</v>
      </c>
      <c r="AI7" s="392">
        <v>332343.03000000003</v>
      </c>
      <c r="AJ7" s="392">
        <v>227450.05</v>
      </c>
      <c r="AK7" s="392">
        <v>225943.05</v>
      </c>
      <c r="AL7" s="392">
        <v>159075.66</v>
      </c>
      <c r="AM7" s="392">
        <v>156437.06</v>
      </c>
      <c r="AN7" s="392">
        <v>647739.69999999995</v>
      </c>
      <c r="AO7" s="392">
        <v>646346.38</v>
      </c>
      <c r="AP7" s="392">
        <v>545634.06000000006</v>
      </c>
      <c r="AQ7" s="392">
        <v>506096.62</v>
      </c>
      <c r="AR7" s="392">
        <v>506096.62</v>
      </c>
      <c r="AS7" s="392">
        <v>506096.62</v>
      </c>
      <c r="AT7" s="392">
        <v>283709.51</v>
      </c>
      <c r="AU7" s="392">
        <v>83709.509999999995</v>
      </c>
      <c r="AV7" s="392">
        <v>66345.77</v>
      </c>
      <c r="AW7" s="392">
        <v>0</v>
      </c>
      <c r="AX7" s="392">
        <v>513584.04</v>
      </c>
      <c r="AY7" s="392">
        <v>503739.07</v>
      </c>
      <c r="AZ7" s="392">
        <v>503739.07</v>
      </c>
      <c r="BA7" s="392">
        <v>503739.07</v>
      </c>
      <c r="BB7" s="392">
        <v>502719.94</v>
      </c>
      <c r="BC7" s="392">
        <v>423232.99</v>
      </c>
      <c r="BD7" s="392">
        <v>423232.99</v>
      </c>
      <c r="BE7" s="392">
        <v>411700.8</v>
      </c>
      <c r="BF7" s="392">
        <v>401181.47</v>
      </c>
      <c r="BG7" s="392">
        <v>392234.13</v>
      </c>
      <c r="BH7" s="392">
        <v>378740.22</v>
      </c>
      <c r="BI7" s="392">
        <v>378740.22</v>
      </c>
      <c r="BJ7" s="392">
        <v>378740.22</v>
      </c>
      <c r="BK7" s="392">
        <v>287157.65000000002</v>
      </c>
      <c r="BL7" s="392">
        <v>265687.65000000002</v>
      </c>
      <c r="BM7" s="392">
        <v>247256.79</v>
      </c>
      <c r="BN7" s="392">
        <v>247256.79</v>
      </c>
      <c r="BO7" s="392">
        <v>236938.79</v>
      </c>
      <c r="BP7" s="392">
        <v>233048.2</v>
      </c>
      <c r="BQ7" s="392">
        <v>348918.5</v>
      </c>
      <c r="BR7" s="392">
        <v>4893.75</v>
      </c>
      <c r="BS7" s="392">
        <v>504455.69</v>
      </c>
      <c r="BT7" s="392">
        <v>158932.07999999999</v>
      </c>
      <c r="BU7" s="392">
        <v>155727.97</v>
      </c>
      <c r="BV7" s="392">
        <v>505727.97</v>
      </c>
      <c r="BW7" s="392">
        <v>491317.15</v>
      </c>
      <c r="BX7" s="392">
        <v>489975.61</v>
      </c>
      <c r="BY7" s="392">
        <v>484444.54</v>
      </c>
      <c r="BZ7" s="392">
        <v>484444.54</v>
      </c>
      <c r="CA7" s="392">
        <v>896191.63</v>
      </c>
      <c r="CB7" s="392">
        <v>886367.32</v>
      </c>
      <c r="CC7" s="392">
        <v>725249.09</v>
      </c>
      <c r="CD7" s="392">
        <v>724638.21</v>
      </c>
      <c r="CE7" s="392">
        <v>724606.57</v>
      </c>
      <c r="CF7" s="392">
        <v>698259.08</v>
      </c>
      <c r="CG7" s="392">
        <v>698259.08</v>
      </c>
      <c r="CH7" s="392">
        <v>698259.08</v>
      </c>
      <c r="CI7" s="392">
        <v>693967.29</v>
      </c>
      <c r="CJ7" s="392">
        <v>693568.95</v>
      </c>
      <c r="CK7" s="392">
        <v>691468.95</v>
      </c>
      <c r="CL7" s="392">
        <v>689136.93</v>
      </c>
      <c r="CM7" s="392">
        <v>688976.77</v>
      </c>
      <c r="CN7" s="392">
        <v>688916.34</v>
      </c>
      <c r="CO7" s="392">
        <v>688327.67</v>
      </c>
      <c r="CP7" s="392">
        <v>550891.44999999995</v>
      </c>
      <c r="CQ7" s="392">
        <v>550891.44999999995</v>
      </c>
      <c r="CR7" s="392">
        <v>498448.95</v>
      </c>
      <c r="CS7" s="392">
        <v>493264.05</v>
      </c>
      <c r="CT7" s="392">
        <v>402923.15</v>
      </c>
      <c r="CU7" s="392">
        <v>402923.15</v>
      </c>
      <c r="CV7" s="392">
        <v>402079.14</v>
      </c>
      <c r="CW7" s="392">
        <v>402079.14</v>
      </c>
      <c r="CX7" s="392">
        <v>286584.83</v>
      </c>
      <c r="CY7" s="392">
        <v>273144.83</v>
      </c>
      <c r="CZ7" s="392">
        <v>267602.11</v>
      </c>
      <c r="DA7" s="392">
        <v>184909.57</v>
      </c>
      <c r="DB7" s="392">
        <v>110406.16</v>
      </c>
      <c r="DC7" s="392">
        <v>105908.87</v>
      </c>
      <c r="DD7" s="392">
        <v>600875.59</v>
      </c>
      <c r="DE7" s="392">
        <v>600875.59</v>
      </c>
      <c r="DF7" s="392">
        <v>591554.67000000004</v>
      </c>
      <c r="DG7" s="392">
        <v>591177.67000000004</v>
      </c>
      <c r="DH7" s="394">
        <v>591180.72</v>
      </c>
      <c r="DI7" s="394">
        <v>589883.29</v>
      </c>
      <c r="DJ7" s="394">
        <v>557686.88</v>
      </c>
      <c r="DK7" s="394">
        <v>613411.88</v>
      </c>
      <c r="DL7" s="394">
        <v>611904.62</v>
      </c>
      <c r="DM7" s="394">
        <v>589209.59999999998</v>
      </c>
      <c r="DN7" s="394">
        <v>584704.75</v>
      </c>
      <c r="DO7" s="394">
        <v>584704.75</v>
      </c>
      <c r="DP7" s="394">
        <v>584584.99</v>
      </c>
      <c r="DQ7" s="394">
        <v>583979.67000000004</v>
      </c>
      <c r="DR7" s="394">
        <v>583979.67000000004</v>
      </c>
      <c r="DS7" s="394">
        <v>574419.24</v>
      </c>
      <c r="DT7" s="394">
        <v>563261.39</v>
      </c>
      <c r="DU7" s="394">
        <v>563261.39</v>
      </c>
      <c r="DV7" s="394">
        <v>527377.47</v>
      </c>
      <c r="DW7" s="394">
        <v>527377.47</v>
      </c>
      <c r="DX7" s="394">
        <v>516657.64</v>
      </c>
      <c r="DY7" s="394">
        <v>464190.38</v>
      </c>
      <c r="DZ7" s="394">
        <v>261154.38</v>
      </c>
      <c r="EA7" s="394">
        <v>227842.32</v>
      </c>
      <c r="EB7" s="394">
        <v>227842.32</v>
      </c>
      <c r="EC7" s="394">
        <v>222123.82</v>
      </c>
      <c r="ED7" s="394">
        <v>198166.82</v>
      </c>
      <c r="EE7" s="394">
        <v>192937.7</v>
      </c>
      <c r="EF7" s="394">
        <v>470103.16</v>
      </c>
      <c r="EG7" s="394">
        <v>470139.26</v>
      </c>
      <c r="EH7" s="394">
        <v>470139.26</v>
      </c>
      <c r="EI7" s="394">
        <v>463987.45</v>
      </c>
      <c r="EJ7" s="392">
        <v>463987.45</v>
      </c>
      <c r="EK7" s="392">
        <v>438237.23</v>
      </c>
      <c r="EL7" s="392">
        <f>438273-380000</f>
        <v>58273</v>
      </c>
      <c r="EM7" s="392">
        <v>20558.89</v>
      </c>
      <c r="EN7" s="392">
        <v>140623.78</v>
      </c>
      <c r="EO7" s="392">
        <v>140491.78</v>
      </c>
      <c r="EP7" s="392">
        <v>122771.56</v>
      </c>
      <c r="EQ7" s="392">
        <v>122771.56</v>
      </c>
      <c r="ER7" s="392">
        <v>53187.92</v>
      </c>
      <c r="ES7" s="392">
        <v>251487.92</v>
      </c>
      <c r="ET7" s="392">
        <v>182792.28</v>
      </c>
      <c r="EU7" s="392">
        <v>149803.24</v>
      </c>
      <c r="EV7" s="392">
        <v>132232.45000000001</v>
      </c>
      <c r="EW7" s="392">
        <v>129306</v>
      </c>
      <c r="EX7" s="392">
        <v>107487.8</v>
      </c>
      <c r="EY7" s="392">
        <v>102140.34</v>
      </c>
      <c r="EZ7" s="392">
        <v>289878.15999999997</v>
      </c>
      <c r="FA7" s="392">
        <v>289878.15999999997</v>
      </c>
      <c r="FB7" s="392">
        <v>241641.37</v>
      </c>
      <c r="FC7" s="392">
        <v>228899.95</v>
      </c>
      <c r="FD7" s="392">
        <v>194286.78</v>
      </c>
      <c r="FE7" s="392">
        <v>124686.23</v>
      </c>
      <c r="FF7" s="392">
        <v>101624.73</v>
      </c>
      <c r="FG7" s="392">
        <v>85647.47</v>
      </c>
      <c r="FH7" s="392">
        <v>952866.87</v>
      </c>
      <c r="FI7" s="392">
        <v>127600.3</v>
      </c>
      <c r="FJ7" s="392">
        <v>120979.25</v>
      </c>
      <c r="FK7" s="392">
        <v>112631.64</v>
      </c>
      <c r="FL7" s="392">
        <v>81513.06</v>
      </c>
      <c r="FM7" s="392">
        <v>81187.06</v>
      </c>
      <c r="FN7" s="392">
        <v>173365.92</v>
      </c>
      <c r="FO7" s="392">
        <v>150080.47</v>
      </c>
      <c r="FP7" s="392">
        <v>138081.04</v>
      </c>
      <c r="FQ7" s="392">
        <v>130216.33</v>
      </c>
      <c r="FR7" s="392">
        <v>117447.1</v>
      </c>
      <c r="FS7" s="392">
        <v>108351.67</v>
      </c>
      <c r="FT7" s="392">
        <v>101388.19</v>
      </c>
      <c r="FU7" s="392">
        <v>247745.55</v>
      </c>
      <c r="FV7" s="392">
        <v>89088.1</v>
      </c>
      <c r="FW7" s="392">
        <v>81700.92</v>
      </c>
      <c r="FX7" s="392">
        <v>34593.18</v>
      </c>
      <c r="FY7" s="413">
        <v>132665.5</v>
      </c>
      <c r="FZ7" s="413">
        <v>132665.73000000001</v>
      </c>
      <c r="GA7" s="413">
        <v>132666.04</v>
      </c>
      <c r="GB7" s="413">
        <v>123876.8</v>
      </c>
      <c r="GC7" s="413">
        <v>61946.28</v>
      </c>
      <c r="GD7" s="413">
        <v>61851.43</v>
      </c>
      <c r="GE7" s="413">
        <v>52800.17</v>
      </c>
      <c r="GF7" s="413">
        <v>52766.89</v>
      </c>
      <c r="GG7" s="413">
        <v>49295.95</v>
      </c>
      <c r="GH7" s="413">
        <v>48564.95</v>
      </c>
      <c r="GI7" s="413">
        <v>47653.91</v>
      </c>
      <c r="GJ7" s="413">
        <v>31396.09</v>
      </c>
      <c r="GK7" s="413">
        <v>31361.49</v>
      </c>
      <c r="GL7" s="413">
        <v>30849.71</v>
      </c>
      <c r="GM7" s="413">
        <v>26263.87</v>
      </c>
      <c r="GN7" s="413">
        <v>125470.39</v>
      </c>
      <c r="GO7" s="413">
        <v>125121.53</v>
      </c>
      <c r="GP7" s="413">
        <v>108484.78</v>
      </c>
      <c r="GQ7" s="413">
        <v>605547.16</v>
      </c>
      <c r="GR7" s="413">
        <v>191663.54</v>
      </c>
      <c r="GS7" s="413">
        <v>186354.07</v>
      </c>
      <c r="GT7" s="413">
        <v>140034.56</v>
      </c>
      <c r="GU7" s="413">
        <v>110446.05</v>
      </c>
      <c r="GV7" s="413">
        <v>106450.77</v>
      </c>
      <c r="GW7" s="422">
        <v>224908.65</v>
      </c>
      <c r="GX7" s="422">
        <v>565174.37</v>
      </c>
      <c r="GY7" s="422">
        <v>397947.33</v>
      </c>
      <c r="GZ7" s="422">
        <v>377580.25</v>
      </c>
      <c r="HA7" s="422">
        <v>366177.57</v>
      </c>
      <c r="HB7" s="422">
        <f>31933.7+150000</f>
        <v>181933.7</v>
      </c>
      <c r="HC7" s="422">
        <v>181934.63</v>
      </c>
      <c r="HD7" s="422">
        <v>149760.20000000001</v>
      </c>
      <c r="HE7" s="422">
        <v>76682.649999999994</v>
      </c>
      <c r="HF7" s="422">
        <v>73218.929999999993</v>
      </c>
      <c r="HG7" s="422">
        <v>24237.919999999998</v>
      </c>
      <c r="HH7" s="422">
        <v>23902.27</v>
      </c>
      <c r="HI7" s="422">
        <v>23725.46</v>
      </c>
      <c r="HJ7" s="422">
        <v>19523.75</v>
      </c>
      <c r="HK7" s="422">
        <v>18677.080000000002</v>
      </c>
      <c r="HL7" s="422">
        <v>18564.89</v>
      </c>
      <c r="HM7" s="422">
        <v>17631.919999999998</v>
      </c>
      <c r="HN7" s="422">
        <v>15436.14</v>
      </c>
      <c r="HO7" s="422">
        <v>38085.78</v>
      </c>
      <c r="HP7" s="422">
        <v>12320.22</v>
      </c>
      <c r="HQ7" s="422">
        <v>12320.26</v>
      </c>
      <c r="HR7" s="422">
        <v>11290.15</v>
      </c>
    </row>
    <row r="8" spans="2:227" ht="19.2" customHeight="1">
      <c r="B8" s="437" t="s">
        <v>10364</v>
      </c>
      <c r="C8" s="395">
        <v>0</v>
      </c>
      <c r="D8" s="395">
        <v>0</v>
      </c>
      <c r="E8" s="395">
        <v>0</v>
      </c>
      <c r="F8" s="395">
        <v>0</v>
      </c>
      <c r="G8" s="395">
        <v>0</v>
      </c>
      <c r="H8" s="395">
        <v>0</v>
      </c>
      <c r="I8" s="395">
        <v>0</v>
      </c>
      <c r="J8" s="395">
        <v>0</v>
      </c>
      <c r="K8" s="395">
        <v>0</v>
      </c>
      <c r="L8" s="395">
        <v>0</v>
      </c>
      <c r="M8" s="395">
        <v>0</v>
      </c>
      <c r="N8" s="395">
        <v>0</v>
      </c>
      <c r="O8" s="395">
        <v>0</v>
      </c>
      <c r="P8" s="395">
        <v>0</v>
      </c>
      <c r="Q8" s="395">
        <v>0</v>
      </c>
      <c r="R8" s="395">
        <v>0</v>
      </c>
      <c r="S8" s="395">
        <v>0</v>
      </c>
      <c r="T8" s="395">
        <v>0</v>
      </c>
      <c r="U8" s="395">
        <v>0</v>
      </c>
      <c r="V8" s="395">
        <v>0</v>
      </c>
      <c r="W8" s="395">
        <v>0</v>
      </c>
      <c r="X8" s="395">
        <v>0</v>
      </c>
      <c r="Y8" s="395">
        <v>0</v>
      </c>
      <c r="Z8" s="395">
        <v>0</v>
      </c>
      <c r="AA8" s="395">
        <v>0</v>
      </c>
      <c r="AB8" s="395">
        <v>0</v>
      </c>
      <c r="AC8" s="395">
        <v>0</v>
      </c>
      <c r="AD8" s="395">
        <v>0</v>
      </c>
      <c r="AE8" s="395">
        <v>0</v>
      </c>
      <c r="AF8" s="395">
        <v>0</v>
      </c>
      <c r="AG8" s="395">
        <v>0</v>
      </c>
      <c r="AH8" s="395">
        <v>0</v>
      </c>
      <c r="AI8" s="395">
        <v>0</v>
      </c>
      <c r="AJ8" s="395">
        <v>0</v>
      </c>
      <c r="AK8" s="395">
        <v>0</v>
      </c>
      <c r="AL8" s="395">
        <v>0</v>
      </c>
      <c r="AM8" s="395">
        <v>0</v>
      </c>
      <c r="AN8" s="395">
        <v>0</v>
      </c>
      <c r="AO8" s="395">
        <v>0</v>
      </c>
      <c r="AP8" s="395">
        <v>0</v>
      </c>
      <c r="AQ8" s="395">
        <v>0</v>
      </c>
      <c r="AR8" s="395">
        <v>0</v>
      </c>
      <c r="AS8" s="395">
        <v>0</v>
      </c>
      <c r="AT8" s="395">
        <v>0</v>
      </c>
      <c r="AU8" s="395">
        <v>0</v>
      </c>
      <c r="AV8" s="395">
        <v>0</v>
      </c>
      <c r="AW8" s="395">
        <v>0</v>
      </c>
      <c r="AX8" s="395">
        <v>0</v>
      </c>
      <c r="AY8" s="395">
        <v>0</v>
      </c>
      <c r="AZ8" s="395">
        <v>0</v>
      </c>
      <c r="BA8" s="395">
        <v>0</v>
      </c>
      <c r="BB8" s="395">
        <v>0</v>
      </c>
      <c r="BC8" s="395">
        <v>0</v>
      </c>
      <c r="BD8" s="395">
        <v>0</v>
      </c>
      <c r="BE8" s="395">
        <v>0</v>
      </c>
      <c r="BF8" s="395">
        <v>0</v>
      </c>
      <c r="BG8" s="395">
        <v>0</v>
      </c>
      <c r="BH8" s="395">
        <v>0</v>
      </c>
      <c r="BI8" s="395">
        <v>0</v>
      </c>
      <c r="BJ8" s="395">
        <v>0</v>
      </c>
      <c r="BK8" s="395">
        <v>0</v>
      </c>
      <c r="BL8" s="395">
        <v>0</v>
      </c>
      <c r="BM8" s="395">
        <v>0</v>
      </c>
      <c r="BN8" s="395">
        <v>0</v>
      </c>
      <c r="BO8" s="395">
        <v>0</v>
      </c>
      <c r="BP8" s="395">
        <v>0</v>
      </c>
      <c r="BQ8" s="395">
        <v>0</v>
      </c>
      <c r="BR8" s="395">
        <v>0</v>
      </c>
      <c r="BS8" s="395">
        <v>0</v>
      </c>
      <c r="BT8" s="395">
        <v>0</v>
      </c>
      <c r="BU8" s="395">
        <v>0</v>
      </c>
      <c r="BV8" s="395">
        <v>0</v>
      </c>
      <c r="BW8" s="395">
        <v>0</v>
      </c>
      <c r="BX8" s="395">
        <v>0</v>
      </c>
      <c r="BY8" s="395">
        <v>0</v>
      </c>
      <c r="BZ8" s="395">
        <v>0</v>
      </c>
      <c r="CA8" s="395">
        <v>0</v>
      </c>
      <c r="CB8" s="395">
        <v>0</v>
      </c>
      <c r="CC8" s="395">
        <v>0</v>
      </c>
      <c r="CD8" s="395">
        <v>0</v>
      </c>
      <c r="CE8" s="395">
        <v>0</v>
      </c>
      <c r="CF8" s="395">
        <v>0</v>
      </c>
      <c r="CG8" s="395">
        <v>0</v>
      </c>
      <c r="CH8" s="395">
        <v>0</v>
      </c>
      <c r="CI8" s="395">
        <v>0</v>
      </c>
      <c r="CJ8" s="395">
        <v>0</v>
      </c>
      <c r="CK8" s="395">
        <v>0</v>
      </c>
      <c r="CL8" s="395">
        <v>0</v>
      </c>
      <c r="CM8" s="395">
        <v>0</v>
      </c>
      <c r="CN8" s="395">
        <v>0</v>
      </c>
      <c r="CO8" s="395">
        <v>0</v>
      </c>
      <c r="CP8" s="395">
        <v>0</v>
      </c>
      <c r="CQ8" s="395">
        <v>0</v>
      </c>
      <c r="CR8" s="395">
        <v>0</v>
      </c>
      <c r="CS8" s="395">
        <v>0</v>
      </c>
      <c r="CT8" s="395">
        <v>0</v>
      </c>
      <c r="CU8" s="395">
        <v>0</v>
      </c>
      <c r="CV8" s="395">
        <v>0</v>
      </c>
      <c r="CW8" s="395">
        <v>0</v>
      </c>
      <c r="CX8" s="395">
        <v>0</v>
      </c>
      <c r="CY8" s="395">
        <v>0</v>
      </c>
      <c r="CZ8" s="395">
        <v>0</v>
      </c>
      <c r="DA8" s="395">
        <v>0</v>
      </c>
      <c r="DB8" s="395">
        <v>0</v>
      </c>
      <c r="DC8" s="395">
        <v>0</v>
      </c>
      <c r="DD8" s="394">
        <v>0</v>
      </c>
      <c r="DE8" s="394">
        <v>0</v>
      </c>
      <c r="DF8" s="394">
        <v>0</v>
      </c>
      <c r="DG8" s="394">
        <v>0</v>
      </c>
      <c r="DH8" s="394">
        <v>0</v>
      </c>
      <c r="DI8" s="394">
        <v>0</v>
      </c>
      <c r="DJ8" s="394">
        <v>0</v>
      </c>
      <c r="DK8" s="394">
        <v>0</v>
      </c>
      <c r="DL8" s="394">
        <v>0</v>
      </c>
      <c r="DM8" s="394">
        <v>0</v>
      </c>
      <c r="DN8" s="394">
        <v>0</v>
      </c>
      <c r="DO8" s="394">
        <v>0</v>
      </c>
      <c r="DP8" s="394">
        <v>0</v>
      </c>
      <c r="DQ8" s="394">
        <v>0</v>
      </c>
      <c r="DR8" s="394">
        <v>0</v>
      </c>
      <c r="DS8" s="394">
        <v>0</v>
      </c>
      <c r="DT8" s="394">
        <v>0</v>
      </c>
      <c r="DU8" s="394">
        <v>0</v>
      </c>
      <c r="DV8" s="394">
        <v>0</v>
      </c>
      <c r="DW8" s="394">
        <v>0</v>
      </c>
      <c r="DX8" s="394">
        <v>0</v>
      </c>
      <c r="DY8" s="394">
        <v>0</v>
      </c>
      <c r="DZ8" s="394">
        <v>0</v>
      </c>
      <c r="EA8" s="394">
        <v>0</v>
      </c>
      <c r="EB8" s="394">
        <v>0</v>
      </c>
      <c r="EC8" s="394">
        <v>0</v>
      </c>
      <c r="ED8" s="394">
        <v>0</v>
      </c>
      <c r="EE8" s="394">
        <v>0</v>
      </c>
      <c r="EF8" s="394">
        <v>0</v>
      </c>
      <c r="EG8" s="394">
        <v>0</v>
      </c>
      <c r="EH8" s="394">
        <v>0</v>
      </c>
      <c r="EI8" s="394">
        <v>0</v>
      </c>
      <c r="EJ8" s="396">
        <v>10000000</v>
      </c>
      <c r="EK8" s="396">
        <v>10000000</v>
      </c>
      <c r="EL8" s="396">
        <v>10003821.25</v>
      </c>
      <c r="EM8" s="396">
        <v>9507346.9100000001</v>
      </c>
      <c r="EN8" s="394">
        <v>0</v>
      </c>
      <c r="EO8" s="394">
        <v>0</v>
      </c>
      <c r="EP8" s="394">
        <v>0</v>
      </c>
      <c r="EQ8" s="394"/>
      <c r="ER8" s="394"/>
      <c r="ES8" s="394"/>
      <c r="ET8" s="394"/>
      <c r="EU8" s="394"/>
      <c r="EV8" s="394"/>
      <c r="EW8" s="394"/>
      <c r="EX8" s="394"/>
      <c r="EY8" s="394"/>
      <c r="EZ8" s="394"/>
      <c r="FA8" s="394"/>
      <c r="FB8" s="394"/>
      <c r="FC8" s="394"/>
      <c r="FD8" s="394"/>
      <c r="FE8" s="394"/>
      <c r="FF8" s="394"/>
      <c r="FG8" s="394"/>
      <c r="FH8" s="394"/>
      <c r="FI8" s="394"/>
      <c r="FJ8" s="394"/>
      <c r="FK8" s="394"/>
      <c r="FL8" s="394"/>
      <c r="FM8" s="394"/>
      <c r="FN8" s="394"/>
      <c r="FO8" s="394"/>
      <c r="FP8" s="394"/>
      <c r="FQ8" s="394"/>
      <c r="FR8" s="394"/>
      <c r="FS8" s="394"/>
      <c r="FT8" s="394"/>
      <c r="FU8" s="394"/>
      <c r="FV8" s="394"/>
      <c r="FW8" s="394"/>
      <c r="FX8" s="394"/>
      <c r="FY8" s="413"/>
      <c r="FZ8" s="413"/>
      <c r="GA8" s="413"/>
      <c r="GB8" s="413"/>
      <c r="GC8" s="413"/>
      <c r="GD8" s="413"/>
      <c r="GE8" s="413"/>
      <c r="GF8" s="413"/>
      <c r="GG8" s="413"/>
      <c r="GH8" s="413"/>
      <c r="GI8" s="413"/>
      <c r="GJ8" s="413"/>
      <c r="GK8" s="413"/>
      <c r="GL8" s="413"/>
      <c r="GM8" s="413"/>
      <c r="GN8" s="413"/>
      <c r="GO8" s="413"/>
      <c r="GP8" s="413"/>
      <c r="GQ8" s="413"/>
      <c r="GR8" s="413"/>
      <c r="GS8" s="413"/>
      <c r="GT8" s="413"/>
      <c r="GU8" s="413"/>
      <c r="GV8" s="413"/>
      <c r="GW8" s="422"/>
      <c r="GX8" s="422"/>
      <c r="GY8" s="422"/>
      <c r="GZ8" s="422"/>
      <c r="HA8" s="422"/>
      <c r="HB8" s="422"/>
      <c r="HC8" s="422"/>
      <c r="HD8" s="422"/>
      <c r="HE8" s="422"/>
      <c r="HF8" s="422"/>
      <c r="HG8" s="422"/>
      <c r="HH8" s="422"/>
      <c r="HI8" s="422"/>
      <c r="HJ8" s="422"/>
      <c r="HK8" s="422"/>
      <c r="HL8" s="422"/>
      <c r="HM8" s="422"/>
      <c r="HN8" s="422"/>
      <c r="HO8" s="422"/>
      <c r="HP8" s="422"/>
      <c r="HQ8" s="422"/>
      <c r="HR8" s="422"/>
    </row>
    <row r="9" spans="2:227" ht="19.2" customHeight="1">
      <c r="B9" s="437" t="s">
        <v>10629</v>
      </c>
      <c r="C9" s="395"/>
      <c r="D9" s="395"/>
      <c r="E9" s="395"/>
      <c r="F9" s="395"/>
      <c r="G9" s="395"/>
      <c r="H9" s="395"/>
      <c r="I9" s="395"/>
      <c r="J9" s="395"/>
      <c r="K9" s="395"/>
      <c r="L9" s="395"/>
      <c r="M9" s="395"/>
      <c r="N9" s="395"/>
      <c r="O9" s="395"/>
      <c r="P9" s="395"/>
      <c r="Q9" s="395"/>
      <c r="R9" s="395"/>
      <c r="S9" s="395"/>
      <c r="T9" s="395"/>
      <c r="U9" s="395"/>
      <c r="V9" s="395"/>
      <c r="W9" s="395"/>
      <c r="X9" s="395"/>
      <c r="Y9" s="395"/>
      <c r="Z9" s="395"/>
      <c r="AA9" s="395"/>
      <c r="AB9" s="395"/>
      <c r="AC9" s="395"/>
      <c r="AD9" s="395"/>
      <c r="AE9" s="395"/>
      <c r="AF9" s="395"/>
      <c r="AG9" s="395"/>
      <c r="AH9" s="395"/>
      <c r="AI9" s="395"/>
      <c r="AJ9" s="395"/>
      <c r="AK9" s="395"/>
      <c r="AL9" s="395"/>
      <c r="AM9" s="395"/>
      <c r="AN9" s="395"/>
      <c r="AO9" s="395"/>
      <c r="AP9" s="395"/>
      <c r="AQ9" s="395"/>
      <c r="AR9" s="395"/>
      <c r="AS9" s="395"/>
      <c r="AT9" s="395"/>
      <c r="AU9" s="395"/>
      <c r="AV9" s="395"/>
      <c r="AW9" s="395"/>
      <c r="AX9" s="395"/>
      <c r="AY9" s="395"/>
      <c r="AZ9" s="395"/>
      <c r="BA9" s="395"/>
      <c r="BB9" s="395"/>
      <c r="BC9" s="395"/>
      <c r="BD9" s="395"/>
      <c r="BE9" s="395"/>
      <c r="BF9" s="395"/>
      <c r="BG9" s="395"/>
      <c r="BH9" s="395"/>
      <c r="BI9" s="395"/>
      <c r="BJ9" s="395"/>
      <c r="BK9" s="395"/>
      <c r="BL9" s="395"/>
      <c r="BM9" s="395"/>
      <c r="BN9" s="395"/>
      <c r="BO9" s="395"/>
      <c r="BP9" s="395"/>
      <c r="BQ9" s="395"/>
      <c r="BR9" s="395"/>
      <c r="BS9" s="395"/>
      <c r="BT9" s="395"/>
      <c r="BU9" s="395"/>
      <c r="BV9" s="395"/>
      <c r="BW9" s="395"/>
      <c r="BX9" s="395"/>
      <c r="BY9" s="395"/>
      <c r="BZ9" s="395"/>
      <c r="CA9" s="395"/>
      <c r="CB9" s="395"/>
      <c r="CC9" s="395"/>
      <c r="CD9" s="395"/>
      <c r="CE9" s="395"/>
      <c r="CF9" s="395"/>
      <c r="CG9" s="395"/>
      <c r="CH9" s="395"/>
      <c r="CI9" s="395"/>
      <c r="CJ9" s="395"/>
      <c r="CK9" s="395"/>
      <c r="CL9" s="395"/>
      <c r="CM9" s="395"/>
      <c r="CN9" s="395"/>
      <c r="CO9" s="395"/>
      <c r="CP9" s="395"/>
      <c r="CQ9" s="395"/>
      <c r="CR9" s="395"/>
      <c r="CS9" s="395"/>
      <c r="CT9" s="395"/>
      <c r="CU9" s="395"/>
      <c r="CV9" s="395"/>
      <c r="CW9" s="395"/>
      <c r="CX9" s="395"/>
      <c r="CY9" s="395"/>
      <c r="CZ9" s="395"/>
      <c r="DA9" s="395"/>
      <c r="DB9" s="395"/>
      <c r="DC9" s="395"/>
      <c r="DD9" s="394"/>
      <c r="DE9" s="394"/>
      <c r="DF9" s="394"/>
      <c r="DG9" s="394"/>
      <c r="DH9" s="394"/>
      <c r="DI9" s="394"/>
      <c r="DJ9" s="394"/>
      <c r="DK9" s="394"/>
      <c r="DL9" s="394"/>
      <c r="DM9" s="394"/>
      <c r="DN9" s="394"/>
      <c r="DO9" s="394"/>
      <c r="DP9" s="394"/>
      <c r="DQ9" s="394"/>
      <c r="DR9" s="394"/>
      <c r="DS9" s="394"/>
      <c r="DT9" s="394"/>
      <c r="DU9" s="394"/>
      <c r="DV9" s="394"/>
      <c r="DW9" s="394"/>
      <c r="DX9" s="394"/>
      <c r="DY9" s="394"/>
      <c r="DZ9" s="394"/>
      <c r="EA9" s="394"/>
      <c r="EB9" s="394"/>
      <c r="EC9" s="394"/>
      <c r="ED9" s="394"/>
      <c r="EE9" s="394"/>
      <c r="EF9" s="394"/>
      <c r="EG9" s="394"/>
      <c r="EH9" s="394"/>
      <c r="EI9" s="394"/>
      <c r="EJ9" s="396"/>
      <c r="EK9" s="396"/>
      <c r="EL9" s="396"/>
      <c r="EM9" s="396"/>
      <c r="EN9" s="394"/>
      <c r="EO9" s="394"/>
      <c r="EP9" s="394"/>
      <c r="EQ9" s="394"/>
      <c r="ER9" s="394"/>
      <c r="ES9" s="394"/>
      <c r="ET9" s="394"/>
      <c r="EU9" s="394"/>
      <c r="EV9" s="394"/>
      <c r="EW9" s="394"/>
      <c r="EX9" s="394"/>
      <c r="EY9" s="394"/>
      <c r="EZ9" s="394"/>
      <c r="FA9" s="394"/>
      <c r="FB9" s="394"/>
      <c r="FC9" s="394"/>
      <c r="FD9" s="394"/>
      <c r="FE9" s="394"/>
      <c r="FF9" s="394"/>
      <c r="FG9" s="394"/>
      <c r="FH9" s="394"/>
      <c r="FI9" s="394"/>
      <c r="FJ9" s="394"/>
      <c r="FK9" s="394"/>
      <c r="FL9" s="394"/>
      <c r="FM9" s="394"/>
      <c r="FN9" s="394"/>
      <c r="FO9" s="394"/>
      <c r="FP9" s="394"/>
      <c r="FQ9" s="394"/>
      <c r="FR9" s="394"/>
      <c r="FS9" s="394"/>
      <c r="FT9" s="394"/>
      <c r="FU9" s="394"/>
      <c r="FV9" s="394"/>
      <c r="FW9" s="394"/>
      <c r="FX9" s="394"/>
      <c r="FY9" s="413"/>
      <c r="FZ9" s="413"/>
      <c r="GA9" s="413"/>
      <c r="GB9" s="413"/>
      <c r="GC9" s="413"/>
      <c r="GD9" s="413"/>
      <c r="GE9" s="413"/>
      <c r="GF9" s="413">
        <v>1000000</v>
      </c>
      <c r="GG9" s="413">
        <v>1000017.1</v>
      </c>
      <c r="GH9" s="413">
        <v>1000119.67</v>
      </c>
      <c r="GI9" s="413">
        <v>100218.04</v>
      </c>
      <c r="GJ9" s="413">
        <v>1000342.11</v>
      </c>
      <c r="GK9" s="413">
        <v>1000513.3</v>
      </c>
      <c r="GL9" s="413">
        <v>1000693.13</v>
      </c>
      <c r="GM9" s="413">
        <v>1001108.46</v>
      </c>
      <c r="GN9" s="413">
        <v>1001369.89</v>
      </c>
      <c r="GO9" s="413">
        <v>1001695.71</v>
      </c>
      <c r="GP9" s="413">
        <v>1002013.14</v>
      </c>
      <c r="GQ9" s="413">
        <v>1002356.45</v>
      </c>
      <c r="GR9" s="413">
        <v>1003085.67</v>
      </c>
      <c r="GS9" s="413">
        <v>1003566.64</v>
      </c>
      <c r="GT9" s="413">
        <v>1004022.15</v>
      </c>
      <c r="GU9" s="413">
        <v>1004503.65</v>
      </c>
      <c r="GV9" s="413">
        <v>1005079.8</v>
      </c>
      <c r="GW9" s="422">
        <v>1006128.34</v>
      </c>
      <c r="GX9" s="422">
        <v>1006722.43</v>
      </c>
      <c r="GY9" s="422">
        <v>1007342.61</v>
      </c>
      <c r="GZ9" s="422">
        <v>2008074.81</v>
      </c>
      <c r="HA9" s="422">
        <v>2008768.65</v>
      </c>
      <c r="HB9" s="422">
        <v>2009574.12</v>
      </c>
      <c r="HC9" s="422">
        <v>2010104.98</v>
      </c>
      <c r="HD9" s="422">
        <v>2010661.76</v>
      </c>
      <c r="HE9" s="422">
        <v>2011265.9</v>
      </c>
      <c r="HF9" s="422">
        <v>2011878.93</v>
      </c>
      <c r="HG9" s="422">
        <v>2012727.69</v>
      </c>
      <c r="HH9" s="422">
        <v>2013422.79</v>
      </c>
      <c r="HI9" s="422">
        <v>2014182.52</v>
      </c>
      <c r="HJ9" s="422">
        <v>2014934.1</v>
      </c>
      <c r="HK9" s="422">
        <v>2015711.8</v>
      </c>
      <c r="HL9" s="422">
        <v>2016875.65</v>
      </c>
      <c r="HM9" s="422">
        <v>2017791.48</v>
      </c>
      <c r="HN9" s="422">
        <v>2018682.1</v>
      </c>
      <c r="HO9" s="422">
        <v>2019598.95</v>
      </c>
      <c r="HP9" s="422">
        <v>2020610.69</v>
      </c>
      <c r="HQ9" s="422">
        <v>2022095.05</v>
      </c>
      <c r="HR9" s="422">
        <v>2023125.21</v>
      </c>
    </row>
    <row r="10" spans="2:227" ht="19.2" customHeight="1">
      <c r="B10" s="438" t="s">
        <v>10316</v>
      </c>
      <c r="C10" s="392">
        <v>5046088.5199999996</v>
      </c>
      <c r="D10" s="392">
        <v>5047873.1500000004</v>
      </c>
      <c r="E10" s="392">
        <v>5049658.5599999996</v>
      </c>
      <c r="F10" s="392">
        <v>5051444.78</v>
      </c>
      <c r="G10" s="392">
        <v>5056808.3600000003</v>
      </c>
      <c r="H10" s="392">
        <v>5058597.83</v>
      </c>
      <c r="I10" s="392">
        <v>5060388.12</v>
      </c>
      <c r="J10" s="392">
        <v>5060388.12</v>
      </c>
      <c r="K10" s="392">
        <v>5067557.49</v>
      </c>
      <c r="L10" s="392">
        <v>5069351.8499999996</v>
      </c>
      <c r="M10" s="392">
        <v>5071147.0599999996</v>
      </c>
      <c r="N10" s="392">
        <v>5082074.75</v>
      </c>
      <c r="O10" s="392">
        <v>5084015.2</v>
      </c>
      <c r="P10" s="392">
        <v>5089842.1900000004</v>
      </c>
      <c r="Q10" s="392">
        <v>5091786.43</v>
      </c>
      <c r="R10" s="392">
        <v>5095677.75</v>
      </c>
      <c r="S10" s="392">
        <v>5099572.93</v>
      </c>
      <c r="T10" s="392">
        <v>5101521.9400000004</v>
      </c>
      <c r="U10" s="392">
        <v>5103471.88</v>
      </c>
      <c r="V10" s="392">
        <v>5111281.32</v>
      </c>
      <c r="W10" s="392">
        <v>5113236.1100000003</v>
      </c>
      <c r="X10" s="392">
        <v>5123024.24</v>
      </c>
      <c r="Y10" s="392">
        <v>5124984.76</v>
      </c>
      <c r="Z10" s="392">
        <v>5130872.05</v>
      </c>
      <c r="AA10" s="392">
        <v>14213542.42</v>
      </c>
      <c r="AB10" s="392">
        <v>5136768.01</v>
      </c>
      <c r="AC10" s="392">
        <v>5138735.2699999996</v>
      </c>
      <c r="AD10" s="392">
        <v>5142672.66</v>
      </c>
      <c r="AE10" s="392">
        <v>5146754.3899999997</v>
      </c>
      <c r="AF10" s="392">
        <v>5150980.82</v>
      </c>
      <c r="AG10" s="392">
        <v>5153095.71</v>
      </c>
      <c r="AH10" s="392">
        <v>0</v>
      </c>
      <c r="AI10" s="392">
        <v>0</v>
      </c>
      <c r="AJ10" s="392">
        <v>0</v>
      </c>
      <c r="AK10" s="392">
        <v>0</v>
      </c>
      <c r="AL10" s="392">
        <v>0</v>
      </c>
      <c r="AM10" s="392">
        <v>0</v>
      </c>
      <c r="AN10" s="392">
        <v>0</v>
      </c>
      <c r="AO10" s="392">
        <v>0</v>
      </c>
      <c r="AP10" s="392">
        <v>0</v>
      </c>
      <c r="AQ10" s="392">
        <v>0</v>
      </c>
      <c r="AR10" s="392">
        <v>0</v>
      </c>
      <c r="AS10" s="392">
        <v>0</v>
      </c>
      <c r="AT10" s="392">
        <v>0</v>
      </c>
      <c r="AU10" s="392">
        <v>0</v>
      </c>
      <c r="AV10" s="392">
        <v>0</v>
      </c>
      <c r="AW10" s="392">
        <v>0</v>
      </c>
      <c r="AX10" s="392">
        <v>0</v>
      </c>
      <c r="AY10" s="392">
        <v>0</v>
      </c>
      <c r="AZ10" s="392">
        <v>0</v>
      </c>
      <c r="BA10" s="392">
        <v>0</v>
      </c>
      <c r="BB10" s="392">
        <v>0</v>
      </c>
      <c r="BC10" s="392">
        <v>0</v>
      </c>
      <c r="BD10" s="392">
        <v>0</v>
      </c>
      <c r="BE10" s="392">
        <v>0</v>
      </c>
      <c r="BF10" s="392">
        <v>0</v>
      </c>
      <c r="BG10" s="392">
        <v>0</v>
      </c>
      <c r="BH10" s="392">
        <v>0</v>
      </c>
      <c r="BI10" s="392">
        <v>0</v>
      </c>
      <c r="BJ10" s="392">
        <v>0</v>
      </c>
      <c r="BK10" s="392">
        <v>0</v>
      </c>
      <c r="BL10" s="392">
        <v>0</v>
      </c>
      <c r="BM10" s="392">
        <v>0</v>
      </c>
      <c r="BN10" s="392">
        <v>0</v>
      </c>
      <c r="BO10" s="392">
        <v>0</v>
      </c>
      <c r="BP10" s="392">
        <v>0</v>
      </c>
      <c r="BQ10" s="392">
        <v>0</v>
      </c>
      <c r="BR10" s="392">
        <v>0</v>
      </c>
      <c r="BS10" s="392">
        <v>0</v>
      </c>
      <c r="BT10" s="392">
        <v>0</v>
      </c>
      <c r="BU10" s="392">
        <v>0</v>
      </c>
      <c r="BV10" s="392">
        <v>0</v>
      </c>
      <c r="BW10" s="392">
        <v>0</v>
      </c>
      <c r="BX10" s="392">
        <v>0</v>
      </c>
      <c r="BY10" s="392">
        <v>0</v>
      </c>
      <c r="BZ10" s="392">
        <v>0</v>
      </c>
      <c r="CA10" s="392">
        <v>0</v>
      </c>
      <c r="CB10" s="392">
        <v>0</v>
      </c>
      <c r="CC10" s="392">
        <v>0</v>
      </c>
      <c r="CD10" s="392">
        <v>0</v>
      </c>
      <c r="CE10" s="392">
        <v>0</v>
      </c>
      <c r="CF10" s="392">
        <v>0</v>
      </c>
      <c r="CG10" s="392">
        <v>0</v>
      </c>
      <c r="CH10" s="392">
        <v>0</v>
      </c>
      <c r="CI10" s="392">
        <v>0</v>
      </c>
      <c r="CJ10" s="392">
        <v>0</v>
      </c>
      <c r="CK10" s="392">
        <v>0</v>
      </c>
      <c r="CL10" s="392">
        <v>0</v>
      </c>
      <c r="CM10" s="392">
        <v>0</v>
      </c>
      <c r="CN10" s="392">
        <v>0</v>
      </c>
      <c r="CO10" s="392">
        <v>0</v>
      </c>
      <c r="CP10" s="392">
        <v>0</v>
      </c>
      <c r="CQ10" s="392">
        <v>0</v>
      </c>
      <c r="CR10" s="392">
        <v>0</v>
      </c>
      <c r="CS10" s="392">
        <v>0</v>
      </c>
      <c r="CT10" s="392">
        <v>0</v>
      </c>
      <c r="CU10" s="392">
        <v>0</v>
      </c>
      <c r="CV10" s="392">
        <v>0</v>
      </c>
      <c r="CW10" s="392">
        <v>0</v>
      </c>
      <c r="CX10" s="392">
        <v>0</v>
      </c>
      <c r="CY10" s="392">
        <v>0</v>
      </c>
      <c r="CZ10" s="392">
        <v>0</v>
      </c>
      <c r="DA10" s="392">
        <v>0</v>
      </c>
      <c r="DB10" s="392">
        <v>0</v>
      </c>
      <c r="DC10" s="392">
        <v>0</v>
      </c>
      <c r="DD10" s="392">
        <v>0</v>
      </c>
      <c r="DE10" s="392">
        <v>0</v>
      </c>
      <c r="DF10" s="392">
        <v>0</v>
      </c>
      <c r="DG10" s="392">
        <v>0</v>
      </c>
      <c r="DH10" s="392">
        <v>0</v>
      </c>
      <c r="DI10" s="392">
        <v>0</v>
      </c>
      <c r="DJ10" s="392">
        <v>0</v>
      </c>
      <c r="DK10" s="392">
        <v>0</v>
      </c>
      <c r="DL10" s="392">
        <v>0</v>
      </c>
      <c r="DM10" s="392">
        <v>0</v>
      </c>
      <c r="DN10" s="392">
        <v>0</v>
      </c>
      <c r="DO10" s="392">
        <v>0</v>
      </c>
      <c r="DP10" s="392">
        <v>0</v>
      </c>
      <c r="DQ10" s="392">
        <v>0</v>
      </c>
      <c r="DR10" s="392">
        <v>0</v>
      </c>
      <c r="DS10" s="392">
        <v>0</v>
      </c>
      <c r="DT10" s="392">
        <v>0</v>
      </c>
      <c r="DU10" s="392">
        <v>0</v>
      </c>
      <c r="DV10" s="392">
        <v>0</v>
      </c>
      <c r="DW10" s="392">
        <v>0</v>
      </c>
      <c r="DX10" s="392">
        <v>0</v>
      </c>
      <c r="DY10" s="392">
        <v>0</v>
      </c>
      <c r="DZ10" s="392">
        <v>0</v>
      </c>
      <c r="EA10" s="392">
        <v>0</v>
      </c>
      <c r="EB10" s="392">
        <v>0</v>
      </c>
      <c r="EC10" s="392">
        <v>0</v>
      </c>
      <c r="ED10" s="392">
        <v>0</v>
      </c>
      <c r="EE10" s="392">
        <v>0</v>
      </c>
      <c r="EF10" s="392">
        <v>0</v>
      </c>
      <c r="EG10" s="392">
        <v>0</v>
      </c>
      <c r="EH10" s="392">
        <v>0</v>
      </c>
      <c r="EI10" s="392">
        <v>0</v>
      </c>
      <c r="EJ10" s="392">
        <v>0</v>
      </c>
      <c r="EK10" s="392">
        <v>0</v>
      </c>
      <c r="EL10" s="392">
        <v>0</v>
      </c>
      <c r="EM10" s="392">
        <v>0</v>
      </c>
      <c r="EN10" s="392">
        <v>0</v>
      </c>
      <c r="EO10" s="392">
        <v>0</v>
      </c>
      <c r="EP10" s="392">
        <v>0</v>
      </c>
      <c r="EQ10" s="392"/>
      <c r="ER10" s="392"/>
      <c r="ES10" s="392"/>
      <c r="ET10" s="392"/>
      <c r="EU10" s="392"/>
      <c r="EV10" s="392"/>
      <c r="EW10" s="392"/>
      <c r="EX10" s="392"/>
      <c r="EY10" s="392"/>
      <c r="EZ10" s="392"/>
      <c r="FA10" s="392"/>
      <c r="FB10" s="392"/>
      <c r="FC10" s="392"/>
      <c r="FD10" s="392"/>
      <c r="FE10" s="392"/>
      <c r="FF10" s="392"/>
      <c r="FG10" s="392"/>
      <c r="FH10" s="392"/>
      <c r="FI10" s="392"/>
      <c r="FJ10" s="392"/>
      <c r="FK10" s="392"/>
      <c r="FL10" s="392"/>
      <c r="FM10" s="392"/>
      <c r="FN10" s="392"/>
      <c r="FO10" s="392"/>
      <c r="FP10" s="392"/>
      <c r="FQ10" s="392"/>
      <c r="FR10" s="392"/>
      <c r="FS10" s="392"/>
      <c r="FT10" s="392"/>
      <c r="FU10" s="392"/>
      <c r="FV10" s="392"/>
      <c r="FW10" s="392"/>
      <c r="FX10" s="392"/>
      <c r="FY10" s="413"/>
      <c r="FZ10" s="413"/>
      <c r="GA10" s="413"/>
      <c r="GB10" s="413"/>
      <c r="GC10" s="413"/>
      <c r="GD10" s="413"/>
      <c r="GE10" s="413"/>
      <c r="GF10" s="413"/>
      <c r="GG10" s="413"/>
      <c r="GH10" s="413"/>
      <c r="GI10" s="413"/>
      <c r="GJ10" s="413"/>
      <c r="GK10" s="413"/>
      <c r="GL10" s="413"/>
      <c r="GM10" s="413"/>
      <c r="GN10" s="413"/>
      <c r="GO10" s="413"/>
      <c r="GP10" s="413"/>
      <c r="GQ10" s="413"/>
      <c r="GR10" s="413"/>
      <c r="GS10" s="413"/>
      <c r="GT10" s="413"/>
      <c r="GU10" s="413"/>
      <c r="GV10" s="413"/>
      <c r="GW10" s="422"/>
      <c r="GX10" s="422"/>
      <c r="GY10" s="422"/>
      <c r="GZ10" s="422"/>
      <c r="HA10" s="422"/>
      <c r="HB10" s="422"/>
      <c r="HC10" s="422"/>
      <c r="HD10" s="422"/>
      <c r="HE10" s="422"/>
      <c r="HF10" s="422"/>
      <c r="HG10" s="422"/>
      <c r="HH10" s="422"/>
      <c r="HI10" s="422"/>
      <c r="HJ10" s="422"/>
      <c r="HK10" s="422"/>
      <c r="HL10" s="422"/>
      <c r="HM10" s="422"/>
      <c r="HN10" s="422"/>
      <c r="HO10" s="422"/>
      <c r="HP10" s="422"/>
      <c r="HQ10" s="422"/>
      <c r="HR10" s="422"/>
    </row>
    <row r="11" spans="2:227" ht="19.2" customHeight="1">
      <c r="B11" s="436" t="s">
        <v>10317</v>
      </c>
      <c r="C11" s="392">
        <v>530357.34</v>
      </c>
      <c r="D11" s="392">
        <v>483151.45</v>
      </c>
      <c r="E11" s="392">
        <v>309484.55</v>
      </c>
      <c r="F11" s="392">
        <v>1345206.35</v>
      </c>
      <c r="G11" s="392">
        <v>1478876.74</v>
      </c>
      <c r="H11" s="392">
        <v>983479.67</v>
      </c>
      <c r="I11" s="392">
        <v>996718.25</v>
      </c>
      <c r="J11" s="392">
        <v>1958888.01</v>
      </c>
      <c r="K11" s="392">
        <v>513916.63</v>
      </c>
      <c r="L11" s="392">
        <v>461490.39</v>
      </c>
      <c r="M11" s="392">
        <v>541499.22</v>
      </c>
      <c r="N11" s="392">
        <v>82879.520000000004</v>
      </c>
      <c r="O11" s="392">
        <v>223831.09</v>
      </c>
      <c r="P11" s="392">
        <v>76485.88</v>
      </c>
      <c r="Q11" s="392">
        <v>223080.65</v>
      </c>
      <c r="R11" s="392">
        <v>639885.23</v>
      </c>
      <c r="S11" s="392">
        <v>488318.25</v>
      </c>
      <c r="T11" s="392">
        <v>318318.46999999997</v>
      </c>
      <c r="U11" s="392">
        <v>683301.37</v>
      </c>
      <c r="V11" s="392">
        <v>577803.43999999994</v>
      </c>
      <c r="W11" s="392">
        <v>494083.79</v>
      </c>
      <c r="X11" s="392">
        <v>850246.71</v>
      </c>
      <c r="Y11" s="392">
        <v>729557.99</v>
      </c>
      <c r="Z11" s="392">
        <v>4728069.93</v>
      </c>
      <c r="AA11" s="392">
        <v>2349963.08</v>
      </c>
      <c r="AB11" s="392">
        <v>1770031.92</v>
      </c>
      <c r="AC11" s="392">
        <v>1710742.57</v>
      </c>
      <c r="AD11" s="392">
        <v>2042247.57</v>
      </c>
      <c r="AE11" s="392">
        <v>1604972.76</v>
      </c>
      <c r="AF11" s="392">
        <v>1401671.43</v>
      </c>
      <c r="AG11" s="392">
        <v>1498565.95</v>
      </c>
      <c r="AH11" s="392">
        <v>3976454.74</v>
      </c>
      <c r="AI11" s="392">
        <v>3976338.52</v>
      </c>
      <c r="AJ11" s="392">
        <v>2357730.15</v>
      </c>
      <c r="AK11" s="392">
        <f>5357730.15-3606750</f>
        <v>1750980.1500000004</v>
      </c>
      <c r="AL11" s="392">
        <v>1703551.28</v>
      </c>
      <c r="AM11" s="392">
        <v>1703555.58</v>
      </c>
      <c r="AN11" s="392">
        <v>1690176.34</v>
      </c>
      <c r="AO11" s="392">
        <v>900000</v>
      </c>
      <c r="AP11" s="392">
        <v>534531.09</v>
      </c>
      <c r="AQ11" s="392">
        <v>307000.02</v>
      </c>
      <c r="AR11" s="392">
        <v>306933.12</v>
      </c>
      <c r="AS11" s="392">
        <v>60070.28</v>
      </c>
      <c r="AT11" s="392">
        <v>30771.88</v>
      </c>
      <c r="AU11" s="392"/>
      <c r="AV11" s="392">
        <v>250000</v>
      </c>
      <c r="AW11" s="392">
        <v>3490609.06</v>
      </c>
      <c r="AX11" s="392">
        <v>3235123.08</v>
      </c>
      <c r="AY11" s="392">
        <v>3233034.56</v>
      </c>
      <c r="AZ11" s="392">
        <f>3233034.56+2400000</f>
        <v>5633034.5600000005</v>
      </c>
      <c r="BA11" s="392">
        <v>416056.76</v>
      </c>
      <c r="BB11" s="392">
        <v>264809.42</v>
      </c>
      <c r="BC11" s="392">
        <v>11434110.699999999</v>
      </c>
      <c r="BD11" s="392">
        <v>1887235.7</v>
      </c>
      <c r="BE11" s="392">
        <v>1830396.42</v>
      </c>
      <c r="BF11" s="392">
        <v>1830397.72</v>
      </c>
      <c r="BG11" s="392">
        <v>1828838.82</v>
      </c>
      <c r="BH11" s="392">
        <v>1828845.25</v>
      </c>
      <c r="BI11" s="392">
        <v>1828845.25</v>
      </c>
      <c r="BJ11" s="392">
        <v>1812317.67</v>
      </c>
      <c r="BK11" s="392">
        <v>1804722.8</v>
      </c>
      <c r="BL11" s="392">
        <v>1760801.3</v>
      </c>
      <c r="BM11" s="392">
        <v>1760807.17</v>
      </c>
      <c r="BN11" s="392">
        <v>2073557.17</v>
      </c>
      <c r="BO11" s="392">
        <v>2040904.18</v>
      </c>
      <c r="BP11" s="392">
        <v>2040910.44</v>
      </c>
      <c r="BQ11" s="392">
        <v>1669974.1</v>
      </c>
      <c r="BR11" s="392">
        <v>571862.61</v>
      </c>
      <c r="BS11" s="392">
        <v>551014.99</v>
      </c>
      <c r="BT11" s="392">
        <v>460880.79</v>
      </c>
      <c r="BU11" s="392">
        <v>690420.87</v>
      </c>
      <c r="BV11" s="392">
        <v>491022.89</v>
      </c>
      <c r="BW11" s="392">
        <v>491025.48</v>
      </c>
      <c r="BX11" s="392">
        <v>443876.48</v>
      </c>
      <c r="BY11" s="392">
        <v>422770.34</v>
      </c>
      <c r="BZ11" s="392">
        <v>30.1</v>
      </c>
      <c r="CA11" s="392">
        <v>499873.15</v>
      </c>
      <c r="CB11" s="392">
        <v>453434.39</v>
      </c>
      <c r="CC11" s="392">
        <v>410533.73</v>
      </c>
      <c r="CD11" s="392">
        <v>551283.73</v>
      </c>
      <c r="CE11" s="392">
        <v>549533.11</v>
      </c>
      <c r="CF11" s="392">
        <v>660038.23</v>
      </c>
      <c r="CG11" s="392">
        <v>5107996.57</v>
      </c>
      <c r="CH11" s="392">
        <v>660038.23</v>
      </c>
      <c r="CI11" s="392">
        <v>566493.53</v>
      </c>
      <c r="CJ11" s="392">
        <v>555656.61</v>
      </c>
      <c r="CK11" s="392">
        <v>554616.61</v>
      </c>
      <c r="CL11" s="392">
        <v>554618.19999999995</v>
      </c>
      <c r="CM11" s="392">
        <v>547227.93999999994</v>
      </c>
      <c r="CN11" s="392">
        <v>1974096.69</v>
      </c>
      <c r="CO11" s="392">
        <v>1974098.96</v>
      </c>
      <c r="CP11" s="392">
        <v>363085.07</v>
      </c>
      <c r="CQ11" s="392">
        <v>363085.07</v>
      </c>
      <c r="CR11" s="392">
        <v>360172.22</v>
      </c>
      <c r="CS11" s="392">
        <v>360172.22</v>
      </c>
      <c r="CT11" s="392">
        <v>360172.68</v>
      </c>
      <c r="CU11" s="392">
        <v>1325047.68</v>
      </c>
      <c r="CV11" s="392">
        <v>1435303.23</v>
      </c>
      <c r="CW11" s="392">
        <v>1435303.23</v>
      </c>
      <c r="CX11" s="392">
        <v>1426712.52</v>
      </c>
      <c r="CY11" s="392">
        <v>1279262.52</v>
      </c>
      <c r="CZ11" s="392">
        <v>1263066.8899999999</v>
      </c>
      <c r="DA11" s="392">
        <v>522415.17</v>
      </c>
      <c r="DB11" s="392">
        <v>298675.59999999998</v>
      </c>
      <c r="DC11" s="392">
        <v>280178.58</v>
      </c>
      <c r="DD11" s="392">
        <v>482780.87</v>
      </c>
      <c r="DE11" s="392">
        <v>411898.27</v>
      </c>
      <c r="DF11" s="392">
        <v>411898.27</v>
      </c>
      <c r="DG11" s="392">
        <v>302399.46000000002</v>
      </c>
      <c r="DH11" s="392">
        <v>751281.8</v>
      </c>
      <c r="DI11" s="392">
        <v>749382.66</v>
      </c>
      <c r="DJ11" s="392">
        <v>693484.24</v>
      </c>
      <c r="DK11" s="392">
        <v>580135.39</v>
      </c>
      <c r="DL11" s="392">
        <v>2364815.42</v>
      </c>
      <c r="DM11" s="392">
        <v>2364820.75</v>
      </c>
      <c r="DN11" s="392">
        <v>1584744.02</v>
      </c>
      <c r="DO11" s="392">
        <v>1584744.02</v>
      </c>
      <c r="DP11" s="392">
        <v>5056038.1399999997</v>
      </c>
      <c r="DQ11" s="392">
        <v>4446648.17</v>
      </c>
      <c r="DR11" s="392">
        <v>817609.77</v>
      </c>
      <c r="DS11" s="392">
        <v>772156.43</v>
      </c>
      <c r="DT11" s="392">
        <v>626063.44999999995</v>
      </c>
      <c r="DU11" s="392">
        <v>526063.44999999995</v>
      </c>
      <c r="DV11" s="392">
        <v>520367.03</v>
      </c>
      <c r="DW11" s="392">
        <v>520367.03</v>
      </c>
      <c r="DX11" s="392">
        <v>468819.02</v>
      </c>
      <c r="DY11" s="392">
        <v>368822.81</v>
      </c>
      <c r="DZ11" s="392">
        <v>354975.56</v>
      </c>
      <c r="EA11" s="392">
        <v>263556.01</v>
      </c>
      <c r="EB11" s="392">
        <v>263556.01</v>
      </c>
      <c r="EC11" s="392">
        <v>241676.12</v>
      </c>
      <c r="ED11" s="392">
        <v>241676.12</v>
      </c>
      <c r="EE11" s="392">
        <v>268343.87</v>
      </c>
      <c r="EF11" s="392">
        <v>647188.01</v>
      </c>
      <c r="EG11" s="392">
        <v>614646.75</v>
      </c>
      <c r="EH11" s="392">
        <v>420742.05</v>
      </c>
      <c r="EI11" s="392">
        <v>415763.88</v>
      </c>
      <c r="EJ11" s="392">
        <v>602796.81999999995</v>
      </c>
      <c r="EK11" s="392">
        <v>383086.33</v>
      </c>
      <c r="EL11" s="392">
        <f>379627.91-375000</f>
        <v>4627.9099999999744</v>
      </c>
      <c r="EM11" s="392">
        <v>362728.51</v>
      </c>
      <c r="EN11" s="392">
        <v>317729.44</v>
      </c>
      <c r="EO11" s="392">
        <v>204960.11</v>
      </c>
      <c r="EP11" s="392">
        <v>71557.919999999998</v>
      </c>
      <c r="EQ11" s="392">
        <v>691057.92</v>
      </c>
      <c r="ER11" s="392">
        <v>609375.32999999996</v>
      </c>
      <c r="ES11" s="392">
        <v>563450.87</v>
      </c>
      <c r="ET11" s="392">
        <v>306586.2</v>
      </c>
      <c r="EU11" s="392">
        <v>203341.96</v>
      </c>
      <c r="EV11" s="392">
        <v>202796.97</v>
      </c>
      <c r="EW11" s="392">
        <v>103353.48</v>
      </c>
      <c r="EX11" s="392">
        <v>247760.44</v>
      </c>
      <c r="EY11" s="392">
        <v>83538.2</v>
      </c>
      <c r="EZ11" s="392">
        <v>331323.48</v>
      </c>
      <c r="FA11" s="392">
        <v>321042.21000000002</v>
      </c>
      <c r="FB11" s="392">
        <v>299822.90999999997</v>
      </c>
      <c r="FC11" s="392">
        <v>273947.03000000003</v>
      </c>
      <c r="FD11" s="392">
        <v>102350.44</v>
      </c>
      <c r="FE11" s="392">
        <v>600998.75</v>
      </c>
      <c r="FF11" s="392">
        <v>591765.66</v>
      </c>
      <c r="FG11" s="392">
        <v>355244.85</v>
      </c>
      <c r="FH11" s="392">
        <v>92383.4</v>
      </c>
      <c r="FI11" s="392">
        <v>199201.27</v>
      </c>
      <c r="FJ11" s="392">
        <v>193394.85</v>
      </c>
      <c r="FK11" s="392">
        <v>506451.18</v>
      </c>
      <c r="FL11" s="392">
        <v>405551.6</v>
      </c>
      <c r="FM11" s="392">
        <v>270013.05</v>
      </c>
      <c r="FN11" s="392">
        <v>221641.57</v>
      </c>
      <c r="FO11" s="392">
        <v>203017.77</v>
      </c>
      <c r="FP11" s="392">
        <v>910089.43</v>
      </c>
      <c r="FQ11" s="392">
        <v>899125.09</v>
      </c>
      <c r="FR11" s="392">
        <v>718611.95</v>
      </c>
      <c r="FS11" s="392">
        <v>401052.38</v>
      </c>
      <c r="FT11" s="392">
        <v>478320.22</v>
      </c>
      <c r="FU11" s="392">
        <v>223625.23</v>
      </c>
      <c r="FV11" s="392">
        <v>413026.49</v>
      </c>
      <c r="FW11" s="392">
        <v>331638.63</v>
      </c>
      <c r="FX11" s="392">
        <v>446728.89</v>
      </c>
      <c r="FY11" s="413">
        <v>890565.09</v>
      </c>
      <c r="FZ11" s="413">
        <v>752278.89</v>
      </c>
      <c r="GA11" s="413">
        <v>252116.61</v>
      </c>
      <c r="GB11" s="413">
        <v>128933.67</v>
      </c>
      <c r="GC11" s="413">
        <v>150739.19</v>
      </c>
      <c r="GD11" s="413">
        <v>81755.14</v>
      </c>
      <c r="GE11" s="413">
        <v>199559.32</v>
      </c>
      <c r="GF11" s="413">
        <v>180940.88</v>
      </c>
      <c r="GG11" s="413">
        <v>3203764.25</v>
      </c>
      <c r="GH11" s="413">
        <v>552150.75</v>
      </c>
      <c r="GI11" s="413">
        <v>716465.09</v>
      </c>
      <c r="GJ11" s="413">
        <v>1188880.3799999999</v>
      </c>
      <c r="GK11" s="413">
        <v>1139493.3400000001</v>
      </c>
      <c r="GL11" s="413">
        <v>506719.89</v>
      </c>
      <c r="GM11" s="413">
        <v>134234.85999999999</v>
      </c>
      <c r="GN11" s="413">
        <v>118302.97</v>
      </c>
      <c r="GO11" s="413">
        <v>119106.57</v>
      </c>
      <c r="GP11" s="413">
        <v>248758.23</v>
      </c>
      <c r="GQ11" s="413">
        <v>235219.7</v>
      </c>
      <c r="GR11" s="413">
        <v>229227.92</v>
      </c>
      <c r="GS11" s="413">
        <v>378643.73</v>
      </c>
      <c r="GT11" s="413">
        <f>378020.33+513000</f>
        <v>891020.33000000007</v>
      </c>
      <c r="GU11" s="413">
        <v>186082.04</v>
      </c>
      <c r="GV11" s="413">
        <v>171771.89</v>
      </c>
      <c r="GW11" s="422">
        <v>270462.23</v>
      </c>
      <c r="GX11" s="422">
        <v>100004.31</v>
      </c>
      <c r="GY11" s="422">
        <v>202004.71</v>
      </c>
      <c r="GZ11" s="422">
        <f>141978.22-900</f>
        <v>141078.22</v>
      </c>
      <c r="HA11" s="422">
        <v>245157.22</v>
      </c>
      <c r="HB11" s="422">
        <v>304615.11</v>
      </c>
      <c r="HC11" s="422">
        <v>161380.82</v>
      </c>
      <c r="HD11" s="422">
        <v>90328.19</v>
      </c>
      <c r="HE11" s="422">
        <v>57237.69</v>
      </c>
      <c r="HF11" s="422">
        <v>789465.68</v>
      </c>
      <c r="HG11" s="422">
        <v>206350.12</v>
      </c>
      <c r="HH11" s="422">
        <v>1663545.22</v>
      </c>
      <c r="HI11" s="422">
        <v>20395.21</v>
      </c>
      <c r="HJ11" s="422">
        <v>511290.5</v>
      </c>
      <c r="HK11" s="422">
        <v>590017.67000000004</v>
      </c>
      <c r="HL11" s="422">
        <v>360453.41</v>
      </c>
      <c r="HM11" s="422">
        <v>249953.3</v>
      </c>
      <c r="HN11" s="422">
        <v>243124.01</v>
      </c>
      <c r="HO11" s="422">
        <v>414930.43</v>
      </c>
      <c r="HP11" s="422">
        <v>622975.75</v>
      </c>
      <c r="HQ11" s="422">
        <v>340885.11</v>
      </c>
      <c r="HR11" s="422">
        <f>496950.26-10800-750</f>
        <v>485400.26</v>
      </c>
    </row>
    <row r="12" spans="2:227" ht="19.2" customHeight="1">
      <c r="B12" s="436" t="s">
        <v>10659</v>
      </c>
      <c r="C12" s="392"/>
      <c r="D12" s="392"/>
      <c r="E12" s="392"/>
      <c r="F12" s="392"/>
      <c r="G12" s="392"/>
      <c r="H12" s="392"/>
      <c r="I12" s="392"/>
      <c r="J12" s="392"/>
      <c r="K12" s="392"/>
      <c r="L12" s="392"/>
      <c r="M12" s="392"/>
      <c r="N12" s="392"/>
      <c r="O12" s="392"/>
      <c r="P12" s="392"/>
      <c r="Q12" s="392"/>
      <c r="R12" s="392"/>
      <c r="S12" s="392"/>
      <c r="T12" s="392"/>
      <c r="U12" s="392"/>
      <c r="V12" s="392"/>
      <c r="W12" s="392"/>
      <c r="X12" s="392"/>
      <c r="Y12" s="392"/>
      <c r="Z12" s="392"/>
      <c r="AA12" s="392"/>
      <c r="AB12" s="392"/>
      <c r="AC12" s="392"/>
      <c r="AD12" s="392"/>
      <c r="AE12" s="392"/>
      <c r="AF12" s="392"/>
      <c r="AG12" s="392"/>
      <c r="AH12" s="392"/>
      <c r="AI12" s="392"/>
      <c r="AJ12" s="392"/>
      <c r="AK12" s="392"/>
      <c r="AL12" s="392"/>
      <c r="AM12" s="392"/>
      <c r="AN12" s="392"/>
      <c r="AO12" s="392"/>
      <c r="AP12" s="392"/>
      <c r="AQ12" s="392"/>
      <c r="AR12" s="392"/>
      <c r="AS12" s="392"/>
      <c r="AT12" s="392"/>
      <c r="AU12" s="392"/>
      <c r="AV12" s="392"/>
      <c r="AW12" s="392"/>
      <c r="AX12" s="392"/>
      <c r="AY12" s="392"/>
      <c r="AZ12" s="392"/>
      <c r="BA12" s="392"/>
      <c r="BB12" s="392"/>
      <c r="BC12" s="392"/>
      <c r="BD12" s="392"/>
      <c r="BE12" s="392"/>
      <c r="BF12" s="392"/>
      <c r="BG12" s="392"/>
      <c r="BH12" s="392"/>
      <c r="BI12" s="392"/>
      <c r="BJ12" s="392"/>
      <c r="BK12" s="392"/>
      <c r="BL12" s="392"/>
      <c r="BM12" s="392"/>
      <c r="BN12" s="392"/>
      <c r="BO12" s="392"/>
      <c r="BP12" s="392"/>
      <c r="BQ12" s="392"/>
      <c r="BR12" s="392"/>
      <c r="BS12" s="392"/>
      <c r="BT12" s="392"/>
      <c r="BU12" s="392"/>
      <c r="BV12" s="392"/>
      <c r="BW12" s="392"/>
      <c r="BX12" s="392"/>
      <c r="BY12" s="392"/>
      <c r="BZ12" s="392"/>
      <c r="CA12" s="392"/>
      <c r="CB12" s="392"/>
      <c r="CC12" s="392"/>
      <c r="CD12" s="392"/>
      <c r="CE12" s="392"/>
      <c r="CF12" s="392"/>
      <c r="CG12" s="392"/>
      <c r="CH12" s="392"/>
      <c r="CI12" s="392"/>
      <c r="CJ12" s="392"/>
      <c r="CK12" s="392"/>
      <c r="CL12" s="392"/>
      <c r="CM12" s="392"/>
      <c r="CN12" s="392"/>
      <c r="CO12" s="392"/>
      <c r="CP12" s="392"/>
      <c r="CQ12" s="392"/>
      <c r="CR12" s="392"/>
      <c r="CS12" s="392"/>
      <c r="CT12" s="392"/>
      <c r="CU12" s="392"/>
      <c r="CV12" s="392"/>
      <c r="CW12" s="392"/>
      <c r="CX12" s="392"/>
      <c r="CY12" s="392"/>
      <c r="CZ12" s="392"/>
      <c r="DA12" s="392"/>
      <c r="DB12" s="392"/>
      <c r="DC12" s="392"/>
      <c r="DD12" s="392"/>
      <c r="DE12" s="392"/>
      <c r="DF12" s="392"/>
      <c r="DG12" s="392"/>
      <c r="DH12" s="392"/>
      <c r="DI12" s="392"/>
      <c r="DJ12" s="392"/>
      <c r="DK12" s="392"/>
      <c r="DL12" s="392"/>
      <c r="DM12" s="392"/>
      <c r="DN12" s="392"/>
      <c r="DO12" s="392"/>
      <c r="DP12" s="392"/>
      <c r="DQ12" s="392"/>
      <c r="DR12" s="392"/>
      <c r="DS12" s="392"/>
      <c r="DT12" s="392"/>
      <c r="DU12" s="392"/>
      <c r="DV12" s="392"/>
      <c r="DW12" s="392"/>
      <c r="DX12" s="392"/>
      <c r="DY12" s="392"/>
      <c r="DZ12" s="392"/>
      <c r="EA12" s="392"/>
      <c r="EB12" s="392"/>
      <c r="EC12" s="392"/>
      <c r="ED12" s="392"/>
      <c r="EE12" s="392"/>
      <c r="EF12" s="392"/>
      <c r="EG12" s="392"/>
      <c r="EH12" s="392"/>
      <c r="EI12" s="392"/>
      <c r="EJ12" s="392"/>
      <c r="EK12" s="392"/>
      <c r="EL12" s="392"/>
      <c r="EM12" s="392"/>
      <c r="EN12" s="392"/>
      <c r="EO12" s="392"/>
      <c r="EP12" s="392"/>
      <c r="EQ12" s="392"/>
      <c r="ER12" s="392"/>
      <c r="ES12" s="392"/>
      <c r="ET12" s="392"/>
      <c r="EU12" s="392"/>
      <c r="EV12" s="392"/>
      <c r="EW12" s="392"/>
      <c r="EX12" s="392"/>
      <c r="EY12" s="392"/>
      <c r="EZ12" s="392"/>
      <c r="FA12" s="392"/>
      <c r="FB12" s="392"/>
      <c r="FC12" s="392"/>
      <c r="FD12" s="392"/>
      <c r="FE12" s="392"/>
      <c r="FF12" s="392"/>
      <c r="FG12" s="392"/>
      <c r="FH12" s="392"/>
      <c r="FI12" s="392"/>
      <c r="FJ12" s="392"/>
      <c r="FK12" s="392"/>
      <c r="FL12" s="392"/>
      <c r="FM12" s="392"/>
      <c r="FN12" s="392"/>
      <c r="FO12" s="392"/>
      <c r="FP12" s="392"/>
      <c r="FQ12" s="392"/>
      <c r="FR12" s="392"/>
      <c r="FS12" s="392"/>
      <c r="FT12" s="392"/>
      <c r="FU12" s="392"/>
      <c r="FV12" s="392"/>
      <c r="FW12" s="392"/>
      <c r="FX12" s="392"/>
      <c r="FY12" s="413"/>
      <c r="FZ12" s="413"/>
      <c r="GA12" s="413"/>
      <c r="GB12" s="413"/>
      <c r="GC12" s="413"/>
      <c r="GD12" s="413"/>
      <c r="GE12" s="413"/>
      <c r="GF12" s="413"/>
      <c r="GG12" s="413"/>
      <c r="GH12" s="413"/>
      <c r="GI12" s="413"/>
      <c r="GJ12" s="413"/>
      <c r="GK12" s="413">
        <v>7999999.4900000002</v>
      </c>
      <c r="GL12" s="413">
        <f>1999312.22+8003246.68</f>
        <v>10002558.9</v>
      </c>
      <c r="GM12" s="413">
        <v>9506462.7100000009</v>
      </c>
      <c r="GN12" s="413">
        <v>9510322.1899999995</v>
      </c>
      <c r="GO12" s="413">
        <v>9510322.1899999995</v>
      </c>
      <c r="GP12" s="413">
        <v>9013445.8599999994</v>
      </c>
      <c r="GQ12" s="413">
        <v>8520652.75</v>
      </c>
      <c r="GR12" s="413">
        <v>8524113.75</v>
      </c>
      <c r="GS12" s="413">
        <v>8377213.96</v>
      </c>
      <c r="GT12" s="413">
        <v>6442329.5099999998</v>
      </c>
      <c r="GU12" s="413">
        <v>6944944.5300000003</v>
      </c>
      <c r="GV12" s="413">
        <v>6561991.1500000004</v>
      </c>
      <c r="GW12" s="422">
        <v>5328041.58</v>
      </c>
      <c r="GX12" s="422">
        <v>7232123.2999999998</v>
      </c>
      <c r="GY12" s="422">
        <v>7235061.6200000001</v>
      </c>
      <c r="GZ12" s="422">
        <v>10237919.310000001</v>
      </c>
      <c r="HA12" s="422">
        <v>11481063.16</v>
      </c>
      <c r="HB12" s="422">
        <v>8984912.8200000003</v>
      </c>
      <c r="HC12" s="422">
        <v>8988561.7400000002</v>
      </c>
      <c r="HD12" s="422">
        <v>8296917.0999999996</v>
      </c>
      <c r="HE12" s="422">
        <v>4086565.48</v>
      </c>
      <c r="HF12" s="422">
        <v>4017822.61</v>
      </c>
      <c r="HG12" s="422">
        <v>3828875.55</v>
      </c>
      <c r="HH12" s="422">
        <v>2610966.0499999998</v>
      </c>
      <c r="HI12" s="422">
        <v>4904574.6500000004</v>
      </c>
      <c r="HJ12" s="422">
        <v>4825358.6500000004</v>
      </c>
      <c r="HK12" s="422">
        <v>9675460.4299999997</v>
      </c>
      <c r="HL12" s="422">
        <v>16129071.689999999</v>
      </c>
      <c r="HM12" s="422">
        <v>12497233.720000001</v>
      </c>
      <c r="HN12" s="422">
        <v>12167448.869999999</v>
      </c>
      <c r="HO12" s="422">
        <v>11709439.609999999</v>
      </c>
      <c r="HP12" s="422">
        <v>10074093.84</v>
      </c>
      <c r="HQ12" s="422">
        <v>8772463.6400000006</v>
      </c>
      <c r="HR12" s="422">
        <v>5798558.29</v>
      </c>
      <c r="HS12" s="386"/>
    </row>
    <row r="13" spans="2:227" ht="19.2" customHeight="1">
      <c r="B13" s="438" t="s">
        <v>10318</v>
      </c>
      <c r="C13" s="392">
        <v>4999545.62</v>
      </c>
      <c r="D13" s="392">
        <v>5001349.24</v>
      </c>
      <c r="E13" s="392">
        <v>5003153.6730000004</v>
      </c>
      <c r="F13" s="392">
        <v>5004958.9400000004</v>
      </c>
      <c r="G13" s="392">
        <v>5010379.82</v>
      </c>
      <c r="H13" s="392">
        <v>5012188.43</v>
      </c>
      <c r="I13" s="392">
        <v>5013997.92</v>
      </c>
      <c r="J13" s="392">
        <v>5013997.92</v>
      </c>
      <c r="K13" s="392">
        <v>5021244.1900000004</v>
      </c>
      <c r="L13" s="392">
        <v>5023057.87</v>
      </c>
      <c r="M13" s="392">
        <v>5024872.3899999997</v>
      </c>
      <c r="N13" s="392">
        <v>5035918.0999999996</v>
      </c>
      <c r="O13" s="392">
        <v>5037879.53</v>
      </c>
      <c r="P13" s="392">
        <v>5043769.74</v>
      </c>
      <c r="Q13" s="392">
        <v>5045735.13</v>
      </c>
      <c r="R13" s="392">
        <v>5049668.83</v>
      </c>
      <c r="S13" s="392">
        <v>5053606.46</v>
      </c>
      <c r="T13" s="392">
        <v>5055576.75</v>
      </c>
      <c r="U13" s="392">
        <v>5057548.04</v>
      </c>
      <c r="V13" s="392">
        <v>5065443.03</v>
      </c>
      <c r="W13" s="392">
        <v>5067419.22</v>
      </c>
      <c r="X13" s="392">
        <v>5077315.1399999997</v>
      </c>
      <c r="Y13" s="392">
        <v>5079297.29</v>
      </c>
      <c r="Z13" s="392">
        <v>5085249.7</v>
      </c>
      <c r="AA13" s="392">
        <v>5087235.8</v>
      </c>
      <c r="AB13" s="392">
        <v>5091211</v>
      </c>
      <c r="AC13" s="392">
        <v>5093200.0999999996</v>
      </c>
      <c r="AD13" s="392">
        <v>5097181.3</v>
      </c>
      <c r="AE13" s="392">
        <v>5101308.51</v>
      </c>
      <c r="AF13" s="392">
        <v>5105582.12</v>
      </c>
      <c r="AG13" s="392">
        <v>5107720.66</v>
      </c>
      <c r="AH13" s="392">
        <v>0</v>
      </c>
      <c r="AI13" s="392">
        <v>0</v>
      </c>
      <c r="AJ13" s="392">
        <v>0</v>
      </c>
      <c r="AK13" s="392">
        <v>0</v>
      </c>
      <c r="AL13" s="392">
        <v>0</v>
      </c>
      <c r="AM13" s="392">
        <v>0</v>
      </c>
      <c r="AN13" s="392">
        <v>0</v>
      </c>
      <c r="AO13" s="392">
        <v>0</v>
      </c>
      <c r="AP13" s="392">
        <v>0</v>
      </c>
      <c r="AQ13" s="392">
        <v>0</v>
      </c>
      <c r="AR13" s="392">
        <v>0</v>
      </c>
      <c r="AS13" s="392">
        <v>0</v>
      </c>
      <c r="AT13" s="392">
        <v>0</v>
      </c>
      <c r="AU13" s="392">
        <v>0</v>
      </c>
      <c r="AV13" s="392">
        <v>0</v>
      </c>
      <c r="AW13" s="392">
        <v>0</v>
      </c>
      <c r="AX13" s="392">
        <v>0</v>
      </c>
      <c r="AY13" s="392">
        <v>0</v>
      </c>
      <c r="AZ13" s="392">
        <v>0</v>
      </c>
      <c r="BA13" s="392">
        <v>0</v>
      </c>
      <c r="BB13" s="392">
        <v>0</v>
      </c>
      <c r="BC13" s="392">
        <v>0</v>
      </c>
      <c r="BD13" s="392">
        <v>0</v>
      </c>
      <c r="BE13" s="392">
        <v>0</v>
      </c>
      <c r="BF13" s="392">
        <v>0</v>
      </c>
      <c r="BG13" s="392">
        <v>0</v>
      </c>
      <c r="BH13" s="392">
        <v>0</v>
      </c>
      <c r="BI13" s="392">
        <v>0</v>
      </c>
      <c r="BJ13" s="392">
        <v>0</v>
      </c>
      <c r="BK13" s="392">
        <v>0</v>
      </c>
      <c r="BL13" s="392">
        <v>0</v>
      </c>
      <c r="BM13" s="392">
        <v>0</v>
      </c>
      <c r="BN13" s="392">
        <v>0</v>
      </c>
      <c r="BO13" s="392">
        <v>0</v>
      </c>
      <c r="BP13" s="392">
        <v>0</v>
      </c>
      <c r="BQ13" s="392">
        <v>0</v>
      </c>
      <c r="BR13" s="392">
        <v>0</v>
      </c>
      <c r="BS13" s="392">
        <v>0</v>
      </c>
      <c r="BT13" s="392">
        <v>0</v>
      </c>
      <c r="BU13" s="392">
        <v>0</v>
      </c>
      <c r="BV13" s="392">
        <v>0</v>
      </c>
      <c r="BW13" s="392">
        <v>0</v>
      </c>
      <c r="BX13" s="392">
        <v>0</v>
      </c>
      <c r="BY13" s="392">
        <v>0</v>
      </c>
      <c r="BZ13" s="392">
        <v>0</v>
      </c>
      <c r="CA13" s="392">
        <v>0</v>
      </c>
      <c r="CB13" s="392">
        <v>0</v>
      </c>
      <c r="CC13" s="392">
        <v>0</v>
      </c>
      <c r="CD13" s="392">
        <v>0</v>
      </c>
      <c r="CE13" s="392">
        <v>0</v>
      </c>
      <c r="CF13" s="392">
        <v>0</v>
      </c>
      <c r="CG13" s="392">
        <v>0</v>
      </c>
      <c r="CH13" s="392">
        <v>0</v>
      </c>
      <c r="CI13" s="392">
        <v>0</v>
      </c>
      <c r="CJ13" s="392">
        <v>0</v>
      </c>
      <c r="CK13" s="392">
        <v>0</v>
      </c>
      <c r="CL13" s="392">
        <v>0</v>
      </c>
      <c r="CM13" s="392">
        <v>0</v>
      </c>
      <c r="CN13" s="392">
        <v>0</v>
      </c>
      <c r="CO13" s="392">
        <v>0</v>
      </c>
      <c r="CP13" s="392">
        <v>0</v>
      </c>
      <c r="CQ13" s="392">
        <v>0</v>
      </c>
      <c r="CR13" s="392">
        <v>0</v>
      </c>
      <c r="CS13" s="392">
        <v>0</v>
      </c>
      <c r="CT13" s="392">
        <v>0</v>
      </c>
      <c r="CU13" s="392">
        <v>0</v>
      </c>
      <c r="CV13" s="392">
        <v>0</v>
      </c>
      <c r="CW13" s="392">
        <v>0</v>
      </c>
      <c r="CX13" s="392">
        <v>0</v>
      </c>
      <c r="CY13" s="392">
        <v>0</v>
      </c>
      <c r="CZ13" s="392">
        <v>0</v>
      </c>
      <c r="DA13" s="392">
        <v>0</v>
      </c>
      <c r="DB13" s="392">
        <v>0</v>
      </c>
      <c r="DC13" s="392">
        <v>0</v>
      </c>
      <c r="DD13" s="392">
        <v>0</v>
      </c>
      <c r="DE13" s="392">
        <v>0</v>
      </c>
      <c r="DF13" s="392">
        <v>0</v>
      </c>
      <c r="DG13" s="392">
        <v>0</v>
      </c>
      <c r="DH13" s="392">
        <v>0</v>
      </c>
      <c r="DI13" s="392">
        <v>0</v>
      </c>
      <c r="DJ13" s="392">
        <v>0</v>
      </c>
      <c r="DK13" s="392">
        <v>0</v>
      </c>
      <c r="DL13" s="392">
        <v>0</v>
      </c>
      <c r="DM13" s="392">
        <v>0</v>
      </c>
      <c r="DN13" s="392">
        <v>0</v>
      </c>
      <c r="DO13" s="392">
        <v>0</v>
      </c>
      <c r="DP13" s="392">
        <v>0</v>
      </c>
      <c r="DQ13" s="392">
        <v>0</v>
      </c>
      <c r="DR13" s="392">
        <v>0</v>
      </c>
      <c r="DS13" s="392">
        <v>0</v>
      </c>
      <c r="DT13" s="392">
        <v>0</v>
      </c>
      <c r="DU13" s="392">
        <v>0</v>
      </c>
      <c r="DV13" s="392">
        <v>0</v>
      </c>
      <c r="DW13" s="392">
        <v>0</v>
      </c>
      <c r="DX13" s="392">
        <v>0</v>
      </c>
      <c r="DY13" s="392">
        <v>0</v>
      </c>
      <c r="DZ13" s="392">
        <v>0</v>
      </c>
      <c r="EA13" s="392">
        <v>0</v>
      </c>
      <c r="EB13" s="392">
        <v>0</v>
      </c>
      <c r="EC13" s="392">
        <v>0</v>
      </c>
      <c r="ED13" s="392">
        <v>0</v>
      </c>
      <c r="EE13" s="392">
        <v>0</v>
      </c>
      <c r="EF13" s="392">
        <v>0</v>
      </c>
      <c r="EG13" s="392">
        <v>0</v>
      </c>
      <c r="EH13" s="392">
        <v>0</v>
      </c>
      <c r="EI13" s="392">
        <v>0</v>
      </c>
      <c r="EJ13" s="392">
        <v>0</v>
      </c>
      <c r="EK13" s="392">
        <v>0</v>
      </c>
      <c r="EL13" s="392">
        <v>0</v>
      </c>
      <c r="EM13" s="392">
        <v>0</v>
      </c>
      <c r="EN13" s="392">
        <v>0</v>
      </c>
      <c r="EO13" s="392">
        <v>0</v>
      </c>
      <c r="EP13" s="392">
        <v>0</v>
      </c>
      <c r="EQ13" s="392"/>
      <c r="ER13" s="392"/>
      <c r="ES13" s="392"/>
      <c r="ET13" s="392"/>
      <c r="EU13" s="392"/>
      <c r="EV13" s="392"/>
      <c r="EW13" s="392"/>
      <c r="EX13" s="392"/>
      <c r="EY13" s="392"/>
      <c r="EZ13" s="392"/>
      <c r="FA13" s="392"/>
      <c r="FB13" s="392"/>
      <c r="FC13" s="392"/>
      <c r="FD13" s="392"/>
      <c r="FE13" s="392"/>
      <c r="FF13" s="392"/>
      <c r="FG13" s="392"/>
      <c r="FH13" s="392"/>
      <c r="FI13" s="392"/>
      <c r="FJ13" s="392"/>
      <c r="FK13" s="392"/>
      <c r="FL13" s="392"/>
      <c r="FM13" s="392"/>
      <c r="FN13" s="392"/>
      <c r="FO13" s="392"/>
      <c r="FP13" s="392"/>
      <c r="FQ13" s="392"/>
      <c r="FR13" s="392"/>
      <c r="FS13" s="392"/>
      <c r="FT13" s="392"/>
      <c r="FU13" s="392"/>
      <c r="FV13" s="392"/>
      <c r="FW13" s="392"/>
      <c r="FX13" s="392"/>
      <c r="FY13" s="413"/>
      <c r="FZ13" s="413"/>
      <c r="GA13" s="413"/>
      <c r="GB13" s="413"/>
      <c r="GC13" s="413"/>
      <c r="GD13" s="413"/>
      <c r="GE13" s="413"/>
      <c r="GF13" s="413"/>
      <c r="GG13" s="413"/>
      <c r="GH13" s="413"/>
      <c r="GI13" s="413"/>
      <c r="GJ13" s="413"/>
      <c r="GK13" s="413"/>
      <c r="GL13" s="413"/>
      <c r="GM13" s="413"/>
      <c r="GN13" s="413"/>
      <c r="GO13" s="413"/>
      <c r="GP13" s="413"/>
      <c r="GQ13" s="413"/>
      <c r="GR13" s="413"/>
      <c r="GS13" s="413"/>
      <c r="GT13" s="413"/>
      <c r="GU13" s="413"/>
      <c r="GV13" s="413"/>
      <c r="GW13" s="422"/>
      <c r="GX13" s="422"/>
      <c r="GY13" s="422"/>
      <c r="GZ13" s="422"/>
      <c r="HA13" s="422"/>
      <c r="HB13" s="422"/>
      <c r="HC13" s="422"/>
      <c r="HD13" s="422"/>
      <c r="HE13" s="422"/>
      <c r="HF13" s="422"/>
      <c r="HG13" s="422"/>
      <c r="HH13" s="422"/>
      <c r="HI13" s="422"/>
      <c r="HJ13" s="422"/>
      <c r="HK13" s="422"/>
      <c r="HL13" s="422"/>
      <c r="HM13" s="422"/>
      <c r="HN13" s="422"/>
      <c r="HO13" s="422"/>
      <c r="HP13" s="422"/>
      <c r="HQ13" s="422"/>
      <c r="HR13" s="422"/>
    </row>
    <row r="14" spans="2:227" s="383" customFormat="1" ht="19.2" hidden="1" customHeight="1">
      <c r="B14" s="439" t="s">
        <v>10350</v>
      </c>
      <c r="C14" s="394">
        <v>0</v>
      </c>
      <c r="D14" s="394">
        <v>0</v>
      </c>
      <c r="E14" s="394">
        <v>0</v>
      </c>
      <c r="F14" s="394">
        <v>0</v>
      </c>
      <c r="G14" s="394">
        <v>0</v>
      </c>
      <c r="H14" s="394">
        <v>0</v>
      </c>
      <c r="I14" s="394">
        <v>0</v>
      </c>
      <c r="J14" s="394">
        <v>0</v>
      </c>
      <c r="K14" s="394">
        <v>0</v>
      </c>
      <c r="L14" s="394">
        <v>0</v>
      </c>
      <c r="M14" s="394">
        <v>0</v>
      </c>
      <c r="N14" s="394">
        <v>0</v>
      </c>
      <c r="O14" s="394">
        <v>0</v>
      </c>
      <c r="P14" s="394">
        <v>0</v>
      </c>
      <c r="Q14" s="394">
        <v>0</v>
      </c>
      <c r="R14" s="394">
        <v>0</v>
      </c>
      <c r="S14" s="394">
        <v>0</v>
      </c>
      <c r="T14" s="394">
        <v>0</v>
      </c>
      <c r="U14" s="394">
        <v>0</v>
      </c>
      <c r="V14" s="394">
        <v>0</v>
      </c>
      <c r="W14" s="394">
        <v>0</v>
      </c>
      <c r="X14" s="394">
        <v>0</v>
      </c>
      <c r="Y14" s="394">
        <v>0</v>
      </c>
      <c r="Z14" s="394">
        <v>0</v>
      </c>
      <c r="AA14" s="394">
        <v>0</v>
      </c>
      <c r="AB14" s="394">
        <v>0</v>
      </c>
      <c r="AC14" s="394">
        <v>0</v>
      </c>
      <c r="AD14" s="394">
        <v>0</v>
      </c>
      <c r="AE14" s="394">
        <v>0</v>
      </c>
      <c r="AF14" s="394">
        <v>0</v>
      </c>
      <c r="AG14" s="394">
        <v>0</v>
      </c>
      <c r="AH14" s="394">
        <v>0</v>
      </c>
      <c r="AI14" s="394">
        <v>0</v>
      </c>
      <c r="AJ14" s="394">
        <v>0</v>
      </c>
      <c r="AK14" s="394">
        <v>0</v>
      </c>
      <c r="AL14" s="394">
        <v>0</v>
      </c>
      <c r="AM14" s="394">
        <v>0</v>
      </c>
      <c r="AN14" s="394">
        <v>0</v>
      </c>
      <c r="AO14" s="394">
        <v>0</v>
      </c>
      <c r="AP14" s="394">
        <v>0</v>
      </c>
      <c r="AQ14" s="394">
        <v>0</v>
      </c>
      <c r="AR14" s="394">
        <v>0</v>
      </c>
      <c r="AS14" s="394">
        <v>0</v>
      </c>
      <c r="AT14" s="394">
        <v>0</v>
      </c>
      <c r="AU14" s="394">
        <v>0</v>
      </c>
      <c r="AV14" s="394">
        <v>0</v>
      </c>
      <c r="AW14" s="394">
        <v>0</v>
      </c>
      <c r="AX14" s="394">
        <v>0</v>
      </c>
      <c r="AY14" s="394">
        <v>0</v>
      </c>
      <c r="AZ14" s="394">
        <v>0</v>
      </c>
      <c r="BA14" s="394">
        <v>0</v>
      </c>
      <c r="BB14" s="394">
        <v>0</v>
      </c>
      <c r="BC14" s="394">
        <v>0</v>
      </c>
      <c r="BD14" s="394">
        <v>0</v>
      </c>
      <c r="BE14" s="394">
        <v>0</v>
      </c>
      <c r="BF14" s="394">
        <v>0</v>
      </c>
      <c r="BG14" s="394">
        <v>0</v>
      </c>
      <c r="BH14" s="394">
        <v>0</v>
      </c>
      <c r="BI14" s="394">
        <v>0</v>
      </c>
      <c r="BJ14" s="394">
        <v>0</v>
      </c>
      <c r="BK14" s="394">
        <v>0</v>
      </c>
      <c r="BL14" s="394">
        <v>0</v>
      </c>
      <c r="BM14" s="394">
        <v>0</v>
      </c>
      <c r="BN14" s="394">
        <v>0</v>
      </c>
      <c r="BO14" s="394">
        <v>0</v>
      </c>
      <c r="BP14" s="394">
        <v>0</v>
      </c>
      <c r="BQ14" s="394">
        <v>0</v>
      </c>
      <c r="BR14" s="394">
        <v>0</v>
      </c>
      <c r="BS14" s="394">
        <v>0</v>
      </c>
      <c r="BT14" s="394">
        <v>0</v>
      </c>
      <c r="BU14" s="394">
        <v>0</v>
      </c>
      <c r="BV14" s="394">
        <v>0</v>
      </c>
      <c r="BW14" s="394">
        <v>0</v>
      </c>
      <c r="BX14" s="394">
        <v>0</v>
      </c>
      <c r="BY14" s="394">
        <v>0</v>
      </c>
      <c r="BZ14" s="394">
        <v>0</v>
      </c>
      <c r="CA14" s="394">
        <v>0</v>
      </c>
      <c r="CB14" s="394">
        <v>0</v>
      </c>
      <c r="CC14" s="394">
        <v>0</v>
      </c>
      <c r="CD14" s="394">
        <v>0</v>
      </c>
      <c r="CE14" s="394">
        <v>0</v>
      </c>
      <c r="CF14" s="394">
        <v>0</v>
      </c>
      <c r="CG14" s="394">
        <v>0</v>
      </c>
      <c r="CH14" s="394">
        <v>0</v>
      </c>
      <c r="CI14" s="394">
        <v>0</v>
      </c>
      <c r="CJ14" s="394">
        <v>0</v>
      </c>
      <c r="CK14" s="394">
        <v>0</v>
      </c>
      <c r="CL14" s="394">
        <v>0</v>
      </c>
      <c r="CM14" s="394">
        <v>0</v>
      </c>
      <c r="CN14" s="394">
        <v>0</v>
      </c>
      <c r="CO14" s="394">
        <v>0</v>
      </c>
      <c r="CP14" s="394">
        <v>0</v>
      </c>
      <c r="CQ14" s="394">
        <v>0</v>
      </c>
      <c r="CR14" s="394">
        <v>0</v>
      </c>
      <c r="CS14" s="394">
        <v>0</v>
      </c>
      <c r="CT14" s="394">
        <v>0</v>
      </c>
      <c r="CU14" s="394">
        <v>0</v>
      </c>
      <c r="CV14" s="394">
        <v>0</v>
      </c>
      <c r="CW14" s="394">
        <v>0</v>
      </c>
      <c r="CX14" s="394">
        <v>0</v>
      </c>
      <c r="CY14" s="394">
        <v>0</v>
      </c>
      <c r="CZ14" s="394">
        <v>0</v>
      </c>
      <c r="DA14" s="394">
        <v>0</v>
      </c>
      <c r="DB14" s="394">
        <v>0</v>
      </c>
      <c r="DC14" s="394">
        <v>0</v>
      </c>
      <c r="DD14" s="394">
        <v>0</v>
      </c>
      <c r="DE14" s="394">
        <v>0</v>
      </c>
      <c r="DF14" s="394">
        <v>0</v>
      </c>
      <c r="DG14" s="394">
        <v>0</v>
      </c>
      <c r="DH14" s="394">
        <v>0</v>
      </c>
      <c r="DI14" s="394">
        <v>0</v>
      </c>
      <c r="DJ14" s="394">
        <v>0</v>
      </c>
      <c r="DK14" s="394">
        <v>0</v>
      </c>
      <c r="DL14" s="394">
        <v>0</v>
      </c>
      <c r="DM14" s="394">
        <v>100000</v>
      </c>
      <c r="DN14" s="394">
        <v>0</v>
      </c>
      <c r="DO14" s="394">
        <v>0</v>
      </c>
      <c r="DP14" s="394">
        <v>0</v>
      </c>
      <c r="DQ14" s="394">
        <v>0</v>
      </c>
      <c r="DR14" s="394">
        <v>0</v>
      </c>
      <c r="DS14" s="394">
        <v>0</v>
      </c>
      <c r="DT14" s="394">
        <v>0</v>
      </c>
      <c r="DU14" s="394">
        <v>0</v>
      </c>
      <c r="DV14" s="394">
        <v>0</v>
      </c>
      <c r="DW14" s="394">
        <v>0</v>
      </c>
      <c r="DX14" s="394">
        <v>0</v>
      </c>
      <c r="DY14" s="394">
        <v>0</v>
      </c>
      <c r="DZ14" s="394">
        <v>5000000</v>
      </c>
      <c r="EA14" s="394">
        <v>0</v>
      </c>
      <c r="EB14" s="394">
        <v>0</v>
      </c>
      <c r="EC14" s="394">
        <v>0</v>
      </c>
      <c r="ED14" s="394">
        <v>0</v>
      </c>
      <c r="EE14" s="394">
        <v>518.16</v>
      </c>
      <c r="EF14" s="394">
        <v>518.16</v>
      </c>
      <c r="EG14" s="394">
        <v>518.16</v>
      </c>
      <c r="EH14" s="394">
        <v>518.16</v>
      </c>
      <c r="EI14" s="394">
        <v>518.16</v>
      </c>
      <c r="EJ14" s="394">
        <v>518.16</v>
      </c>
      <c r="EK14" s="394">
        <v>518.16</v>
      </c>
      <c r="EL14" s="394">
        <v>518.16</v>
      </c>
      <c r="EM14" s="394">
        <v>518.16</v>
      </c>
      <c r="EN14" s="394">
        <v>0</v>
      </c>
      <c r="EO14" s="394">
        <v>0</v>
      </c>
      <c r="EP14" s="394">
        <v>0</v>
      </c>
      <c r="EQ14" s="394"/>
      <c r="ER14" s="394"/>
      <c r="ES14" s="394"/>
      <c r="ET14" s="394"/>
      <c r="EU14" s="394"/>
      <c r="EV14" s="394"/>
      <c r="EW14" s="394"/>
      <c r="EX14" s="394"/>
      <c r="EY14" s="394"/>
      <c r="EZ14" s="394"/>
      <c r="FA14" s="394"/>
      <c r="FB14" s="394"/>
      <c r="FC14" s="394"/>
      <c r="FD14" s="394"/>
      <c r="FE14" s="394"/>
      <c r="FF14" s="394"/>
      <c r="FG14" s="394"/>
      <c r="FH14" s="394"/>
      <c r="FI14" s="394"/>
      <c r="FJ14" s="394"/>
      <c r="FK14" s="394"/>
      <c r="FL14" s="394"/>
      <c r="FM14" s="394"/>
      <c r="FN14" s="394"/>
      <c r="FO14" s="394"/>
      <c r="FP14" s="394"/>
      <c r="FQ14" s="394"/>
      <c r="FR14" s="394"/>
      <c r="FS14" s="394"/>
      <c r="FT14" s="394"/>
      <c r="FU14" s="394"/>
      <c r="FV14" s="394"/>
      <c r="FW14" s="394"/>
      <c r="FX14" s="394"/>
      <c r="FY14" s="413"/>
      <c r="FZ14" s="413"/>
      <c r="GA14" s="413"/>
      <c r="GB14" s="413">
        <v>60442.5</v>
      </c>
      <c r="GC14" s="413">
        <v>0</v>
      </c>
      <c r="GD14" s="413">
        <v>0</v>
      </c>
      <c r="GE14" s="413">
        <v>0</v>
      </c>
      <c r="GF14" s="413">
        <v>0</v>
      </c>
      <c r="GG14" s="413">
        <v>4880.7</v>
      </c>
      <c r="GH14" s="413">
        <v>4880.7</v>
      </c>
      <c r="GI14" s="413">
        <v>0</v>
      </c>
      <c r="GJ14" s="413">
        <v>0</v>
      </c>
      <c r="GK14" s="413">
        <v>0</v>
      </c>
      <c r="GL14" s="413">
        <v>0</v>
      </c>
      <c r="GM14" s="413">
        <v>0</v>
      </c>
      <c r="GN14" s="413">
        <v>0</v>
      </c>
      <c r="GO14" s="413">
        <v>0</v>
      </c>
      <c r="GP14" s="413">
        <v>0</v>
      </c>
      <c r="GQ14" s="413">
        <v>0</v>
      </c>
      <c r="GR14" s="413">
        <v>0</v>
      </c>
      <c r="GS14" s="413">
        <v>0</v>
      </c>
      <c r="GT14" s="413">
        <v>0</v>
      </c>
      <c r="GU14" s="413">
        <v>0</v>
      </c>
      <c r="GV14" s="413">
        <v>0</v>
      </c>
      <c r="GW14" s="422">
        <v>0</v>
      </c>
      <c r="GX14" s="422">
        <v>0</v>
      </c>
      <c r="GY14" s="422"/>
      <c r="GZ14" s="422"/>
      <c r="HA14" s="422"/>
      <c r="HB14" s="422"/>
      <c r="HC14" s="422"/>
      <c r="HD14" s="422"/>
      <c r="HE14" s="422"/>
      <c r="HF14" s="422"/>
      <c r="HG14" s="422"/>
      <c r="HH14" s="422"/>
      <c r="HI14" s="422"/>
      <c r="HJ14" s="422"/>
      <c r="HK14" s="422"/>
      <c r="HL14" s="422"/>
      <c r="HM14" s="422"/>
      <c r="HN14" s="422"/>
      <c r="HO14" s="422"/>
      <c r="HP14" s="422"/>
      <c r="HQ14" s="422"/>
      <c r="HR14" s="422"/>
    </row>
    <row r="15" spans="2:227" s="383" customFormat="1" ht="19.2" hidden="1" customHeight="1">
      <c r="B15" s="437" t="s">
        <v>10360</v>
      </c>
      <c r="C15" s="394">
        <v>0</v>
      </c>
      <c r="D15" s="394">
        <v>0</v>
      </c>
      <c r="E15" s="394">
        <v>0</v>
      </c>
      <c r="F15" s="394">
        <v>0</v>
      </c>
      <c r="G15" s="394">
        <v>0</v>
      </c>
      <c r="H15" s="394">
        <v>0</v>
      </c>
      <c r="I15" s="394">
        <v>0</v>
      </c>
      <c r="J15" s="394">
        <v>0</v>
      </c>
      <c r="K15" s="394">
        <v>0</v>
      </c>
      <c r="L15" s="394">
        <v>0</v>
      </c>
      <c r="M15" s="394">
        <v>0</v>
      </c>
      <c r="N15" s="394">
        <v>0</v>
      </c>
      <c r="O15" s="394">
        <v>0</v>
      </c>
      <c r="P15" s="394">
        <v>0</v>
      </c>
      <c r="Q15" s="394">
        <v>0</v>
      </c>
      <c r="R15" s="394">
        <v>0</v>
      </c>
      <c r="S15" s="394">
        <v>0</v>
      </c>
      <c r="T15" s="394">
        <v>0</v>
      </c>
      <c r="U15" s="394">
        <v>0</v>
      </c>
      <c r="V15" s="394">
        <v>0</v>
      </c>
      <c r="W15" s="394">
        <v>0</v>
      </c>
      <c r="X15" s="394">
        <v>0</v>
      </c>
      <c r="Y15" s="394">
        <v>0</v>
      </c>
      <c r="Z15" s="394">
        <v>0</v>
      </c>
      <c r="AA15" s="394">
        <v>0</v>
      </c>
      <c r="AB15" s="394">
        <v>0</v>
      </c>
      <c r="AC15" s="394">
        <v>0</v>
      </c>
      <c r="AD15" s="394">
        <v>0</v>
      </c>
      <c r="AE15" s="394">
        <v>0</v>
      </c>
      <c r="AF15" s="394">
        <v>0</v>
      </c>
      <c r="AG15" s="394">
        <v>0</v>
      </c>
      <c r="AH15" s="394">
        <v>0</v>
      </c>
      <c r="AI15" s="394">
        <v>0</v>
      </c>
      <c r="AJ15" s="394">
        <v>0</v>
      </c>
      <c r="AK15" s="394">
        <v>0</v>
      </c>
      <c r="AL15" s="394">
        <v>0</v>
      </c>
      <c r="AM15" s="394">
        <v>0</v>
      </c>
      <c r="AN15" s="394">
        <v>0</v>
      </c>
      <c r="AO15" s="394">
        <v>0</v>
      </c>
      <c r="AP15" s="394">
        <v>0</v>
      </c>
      <c r="AQ15" s="394">
        <v>0</v>
      </c>
      <c r="AR15" s="394">
        <v>0</v>
      </c>
      <c r="AS15" s="394">
        <v>0</v>
      </c>
      <c r="AT15" s="394">
        <v>0</v>
      </c>
      <c r="AU15" s="394">
        <v>0</v>
      </c>
      <c r="AV15" s="394">
        <v>0</v>
      </c>
      <c r="AW15" s="394">
        <v>0</v>
      </c>
      <c r="AX15" s="394">
        <v>0</v>
      </c>
      <c r="AY15" s="394">
        <v>0</v>
      </c>
      <c r="AZ15" s="394">
        <v>0</v>
      </c>
      <c r="BA15" s="394">
        <v>0</v>
      </c>
      <c r="BB15" s="394">
        <v>0</v>
      </c>
      <c r="BC15" s="394">
        <v>0</v>
      </c>
      <c r="BD15" s="394">
        <v>0</v>
      </c>
      <c r="BE15" s="394">
        <v>0</v>
      </c>
      <c r="BF15" s="394">
        <v>0</v>
      </c>
      <c r="BG15" s="394">
        <v>0</v>
      </c>
      <c r="BH15" s="394">
        <v>0</v>
      </c>
      <c r="BI15" s="394">
        <v>0</v>
      </c>
      <c r="BJ15" s="394">
        <v>0</v>
      </c>
      <c r="BK15" s="394">
        <v>0</v>
      </c>
      <c r="BL15" s="394">
        <v>0</v>
      </c>
      <c r="BM15" s="394">
        <v>0</v>
      </c>
      <c r="BN15" s="394">
        <v>0</v>
      </c>
      <c r="BO15" s="394">
        <v>0</v>
      </c>
      <c r="BP15" s="394">
        <v>0</v>
      </c>
      <c r="BQ15" s="394">
        <v>0</v>
      </c>
      <c r="BR15" s="394">
        <v>0</v>
      </c>
      <c r="BS15" s="394">
        <v>0</v>
      </c>
      <c r="BT15" s="394">
        <v>0</v>
      </c>
      <c r="BU15" s="394">
        <v>0</v>
      </c>
      <c r="BV15" s="394">
        <v>0</v>
      </c>
      <c r="BW15" s="394">
        <v>0</v>
      </c>
      <c r="BX15" s="394">
        <v>0</v>
      </c>
      <c r="BY15" s="394">
        <v>0</v>
      </c>
      <c r="BZ15" s="394">
        <v>0</v>
      </c>
      <c r="CA15" s="394">
        <v>0</v>
      </c>
      <c r="CB15" s="394">
        <v>0</v>
      </c>
      <c r="CC15" s="394">
        <v>0</v>
      </c>
      <c r="CD15" s="394">
        <v>0</v>
      </c>
      <c r="CE15" s="394">
        <v>0</v>
      </c>
      <c r="CF15" s="394">
        <v>0</v>
      </c>
      <c r="CG15" s="394">
        <v>0</v>
      </c>
      <c r="CH15" s="394">
        <v>0</v>
      </c>
      <c r="CI15" s="394">
        <v>0</v>
      </c>
      <c r="CJ15" s="394">
        <v>0</v>
      </c>
      <c r="CK15" s="394">
        <v>0</v>
      </c>
      <c r="CL15" s="394">
        <v>0</v>
      </c>
      <c r="CM15" s="394">
        <v>0</v>
      </c>
      <c r="CN15" s="394">
        <v>0</v>
      </c>
      <c r="CO15" s="394">
        <v>0</v>
      </c>
      <c r="CP15" s="394">
        <v>0</v>
      </c>
      <c r="CQ15" s="394">
        <v>0</v>
      </c>
      <c r="CR15" s="394">
        <v>0</v>
      </c>
      <c r="CS15" s="394">
        <v>0</v>
      </c>
      <c r="CT15" s="394">
        <v>0</v>
      </c>
      <c r="CU15" s="394">
        <v>0</v>
      </c>
      <c r="CV15" s="394">
        <v>0</v>
      </c>
      <c r="CW15" s="394">
        <v>0</v>
      </c>
      <c r="CX15" s="394">
        <v>0</v>
      </c>
      <c r="CY15" s="394">
        <v>0</v>
      </c>
      <c r="CZ15" s="394">
        <v>0</v>
      </c>
      <c r="DA15" s="394">
        <v>0</v>
      </c>
      <c r="DB15" s="394">
        <v>0</v>
      </c>
      <c r="DC15" s="394">
        <v>0</v>
      </c>
      <c r="DD15" s="394">
        <v>0</v>
      </c>
      <c r="DE15" s="394">
        <v>0</v>
      </c>
      <c r="DF15" s="394">
        <v>0</v>
      </c>
      <c r="DG15" s="394">
        <v>0</v>
      </c>
      <c r="DH15" s="394">
        <v>0</v>
      </c>
      <c r="DI15" s="394">
        <v>0</v>
      </c>
      <c r="DJ15" s="394">
        <v>0</v>
      </c>
      <c r="DK15" s="394">
        <v>0</v>
      </c>
      <c r="DL15" s="394">
        <v>0</v>
      </c>
      <c r="DM15" s="394">
        <v>0</v>
      </c>
      <c r="DN15" s="394">
        <v>0</v>
      </c>
      <c r="DO15" s="394">
        <v>0</v>
      </c>
      <c r="DP15" s="394">
        <v>0</v>
      </c>
      <c r="DQ15" s="394">
        <v>0</v>
      </c>
      <c r="DR15" s="394">
        <v>0</v>
      </c>
      <c r="DS15" s="394">
        <v>0</v>
      </c>
      <c r="DT15" s="394">
        <v>0</v>
      </c>
      <c r="DU15" s="394">
        <v>0</v>
      </c>
      <c r="DV15" s="394">
        <v>0</v>
      </c>
      <c r="DW15" s="394">
        <v>0</v>
      </c>
      <c r="DX15" s="394">
        <v>0</v>
      </c>
      <c r="DY15" s="394">
        <v>0</v>
      </c>
      <c r="DZ15" s="394">
        <v>0</v>
      </c>
      <c r="EA15" s="394">
        <v>0</v>
      </c>
      <c r="EB15" s="394">
        <v>0</v>
      </c>
      <c r="EC15" s="394">
        <v>0</v>
      </c>
      <c r="ED15" s="394">
        <v>100000</v>
      </c>
      <c r="EE15" s="394">
        <v>100001.88</v>
      </c>
      <c r="EF15" s="394">
        <v>100013.17</v>
      </c>
      <c r="EG15" s="394">
        <v>100023.99</v>
      </c>
      <c r="EH15" s="394">
        <v>100023.99</v>
      </c>
      <c r="EI15" s="394">
        <v>100037.65</v>
      </c>
      <c r="EJ15" s="394">
        <v>100037.65</v>
      </c>
      <c r="EK15" s="394">
        <v>100056.47</v>
      </c>
      <c r="EL15" s="394">
        <v>100076.27</v>
      </c>
      <c r="EM15" s="394">
        <v>100121.96</v>
      </c>
      <c r="EN15" s="394">
        <v>100186.56</v>
      </c>
      <c r="EO15" s="391">
        <v>100186.56</v>
      </c>
      <c r="EP15" s="394">
        <v>100608.1</v>
      </c>
      <c r="EQ15" s="391">
        <v>100608.1</v>
      </c>
      <c r="ER15" s="394">
        <v>100259.27</v>
      </c>
      <c r="ES15" s="391">
        <v>100669.11</v>
      </c>
      <c r="ET15" s="394">
        <v>100730.16</v>
      </c>
      <c r="EU15" s="394">
        <v>100791.25</v>
      </c>
      <c r="EV15" s="394">
        <v>100852.37</v>
      </c>
      <c r="EW15" s="394">
        <v>100913.53</v>
      </c>
      <c r="EX15" s="394">
        <v>100559.01</v>
      </c>
      <c r="EY15" s="394">
        <v>100674.42</v>
      </c>
      <c r="EZ15" s="394">
        <v>100739.82</v>
      </c>
      <c r="FA15" s="394">
        <v>100808.09</v>
      </c>
      <c r="FB15" s="394">
        <v>100888.7</v>
      </c>
      <c r="FC15" s="394">
        <v>100963.2</v>
      </c>
      <c r="FD15" s="394">
        <v>101040.59</v>
      </c>
      <c r="FE15" s="394">
        <v>101088.22</v>
      </c>
      <c r="FF15" s="394">
        <v>101135.88</v>
      </c>
      <c r="FG15" s="394">
        <v>101135.88</v>
      </c>
      <c r="FH15" s="394">
        <v>106412.82</v>
      </c>
      <c r="FI15" s="394">
        <v>101279.03</v>
      </c>
      <c r="FJ15" s="394">
        <v>101326.81</v>
      </c>
      <c r="FK15" s="394">
        <v>101374.61</v>
      </c>
      <c r="FL15" s="394">
        <v>101422.44</v>
      </c>
      <c r="FM15" s="394">
        <v>101470.31</v>
      </c>
      <c r="FN15" s="394">
        <v>101518.19</v>
      </c>
      <c r="FO15" s="394">
        <v>101566.12</v>
      </c>
      <c r="FP15" s="394">
        <v>101614.07</v>
      </c>
      <c r="FQ15" s="394">
        <v>101662.04</v>
      </c>
      <c r="FR15" s="394">
        <v>101710.05</v>
      </c>
      <c r="FS15" s="394">
        <v>101758.09</v>
      </c>
      <c r="FT15" s="394">
        <v>101806.15</v>
      </c>
      <c r="FU15" s="394">
        <v>101854.25</v>
      </c>
      <c r="FV15" s="394">
        <v>101902.37</v>
      </c>
      <c r="FW15" s="394">
        <v>101950.52</v>
      </c>
      <c r="FX15" s="394">
        <v>101998.7</v>
      </c>
      <c r="FY15" s="413">
        <v>102046.91</v>
      </c>
      <c r="FZ15" s="413">
        <v>102095.16</v>
      </c>
      <c r="GA15" s="413">
        <v>102143.42</v>
      </c>
      <c r="GB15" s="413">
        <v>102191.72</v>
      </c>
      <c r="GC15" s="413">
        <v>102240.05</v>
      </c>
      <c r="GD15" s="413">
        <v>102288.41</v>
      </c>
      <c r="GE15" s="413">
        <v>102336.79</v>
      </c>
      <c r="GF15" s="413">
        <v>102385.22</v>
      </c>
      <c r="GG15" s="413">
        <v>102433.66</v>
      </c>
      <c r="GH15" s="413">
        <v>102482.14</v>
      </c>
      <c r="GI15" s="413">
        <v>102530.64</v>
      </c>
      <c r="GJ15" s="413">
        <v>102579.18</v>
      </c>
      <c r="GK15" s="413">
        <v>102627.74</v>
      </c>
      <c r="GL15" s="413">
        <v>102676.33</v>
      </c>
      <c r="GM15" s="413">
        <v>102724.95</v>
      </c>
      <c r="GN15" s="413">
        <v>102773.6</v>
      </c>
      <c r="GO15" s="413">
        <v>102822.29</v>
      </c>
      <c r="GP15" s="413">
        <v>102870.99</v>
      </c>
      <c r="GQ15" s="413">
        <v>102919.73</v>
      </c>
      <c r="GR15" s="413">
        <v>102968.51</v>
      </c>
      <c r="GS15" s="413">
        <v>103017.31</v>
      </c>
      <c r="GT15" s="413">
        <v>103066.13</v>
      </c>
      <c r="GU15" s="413">
        <v>103115</v>
      </c>
      <c r="GV15" s="413">
        <v>103163.88</v>
      </c>
      <c r="GW15" s="422">
        <v>103212.8</v>
      </c>
      <c r="GX15" s="422">
        <v>103261.75</v>
      </c>
      <c r="GY15" s="422">
        <v>103310.72</v>
      </c>
      <c r="GZ15" s="422">
        <v>103359.73</v>
      </c>
      <c r="HA15" s="422">
        <v>103408.77</v>
      </c>
      <c r="HB15" s="422">
        <v>103457.83</v>
      </c>
      <c r="HC15" s="422">
        <v>103506.93</v>
      </c>
      <c r="HD15" s="422">
        <v>104556.06</v>
      </c>
      <c r="HE15" s="422">
        <v>103605.22</v>
      </c>
      <c r="HF15" s="422">
        <v>103654.39999999999</v>
      </c>
      <c r="HG15" s="422">
        <v>103703.62</v>
      </c>
      <c r="HH15" s="422">
        <v>103752.86</v>
      </c>
      <c r="HI15" s="422">
        <v>103802.13</v>
      </c>
      <c r="HJ15" s="422">
        <v>103851.44</v>
      </c>
      <c r="HK15" s="422">
        <v>103900.78</v>
      </c>
      <c r="HL15" s="422">
        <v>103950.14</v>
      </c>
      <c r="HM15" s="422">
        <v>103999.54</v>
      </c>
      <c r="HN15" s="422">
        <v>104048.96000000001</v>
      </c>
      <c r="HO15" s="422">
        <v>104098.41</v>
      </c>
      <c r="HP15" s="422"/>
      <c r="HQ15" s="422"/>
      <c r="HR15" s="422"/>
    </row>
    <row r="16" spans="2:227" s="383" customFormat="1" ht="19.2" hidden="1" customHeight="1">
      <c r="B16" s="437" t="s">
        <v>10388</v>
      </c>
      <c r="C16" s="394">
        <v>0</v>
      </c>
      <c r="D16" s="394">
        <v>0</v>
      </c>
      <c r="E16" s="394">
        <v>0</v>
      </c>
      <c r="F16" s="394">
        <v>0</v>
      </c>
      <c r="G16" s="394">
        <v>0</v>
      </c>
      <c r="H16" s="394">
        <v>0</v>
      </c>
      <c r="I16" s="394">
        <v>0</v>
      </c>
      <c r="J16" s="394">
        <v>0</v>
      </c>
      <c r="K16" s="394">
        <v>0</v>
      </c>
      <c r="L16" s="394">
        <v>0</v>
      </c>
      <c r="M16" s="394">
        <v>0</v>
      </c>
      <c r="N16" s="394">
        <v>0</v>
      </c>
      <c r="O16" s="394">
        <v>0</v>
      </c>
      <c r="P16" s="394">
        <v>0</v>
      </c>
      <c r="Q16" s="394">
        <v>0</v>
      </c>
      <c r="R16" s="394">
        <v>0</v>
      </c>
      <c r="S16" s="394">
        <v>0</v>
      </c>
      <c r="T16" s="394">
        <v>0</v>
      </c>
      <c r="U16" s="394">
        <v>0</v>
      </c>
      <c r="V16" s="394">
        <v>0</v>
      </c>
      <c r="W16" s="394">
        <v>0</v>
      </c>
      <c r="X16" s="394">
        <v>0</v>
      </c>
      <c r="Y16" s="394">
        <v>0</v>
      </c>
      <c r="Z16" s="394">
        <v>0</v>
      </c>
      <c r="AA16" s="394">
        <v>0</v>
      </c>
      <c r="AB16" s="394">
        <v>0</v>
      </c>
      <c r="AC16" s="394">
        <v>0</v>
      </c>
      <c r="AD16" s="394">
        <v>0</v>
      </c>
      <c r="AE16" s="394">
        <v>0</v>
      </c>
      <c r="AF16" s="394">
        <v>0</v>
      </c>
      <c r="AG16" s="394">
        <v>0</v>
      </c>
      <c r="AH16" s="394">
        <v>0</v>
      </c>
      <c r="AI16" s="394">
        <v>0</v>
      </c>
      <c r="AJ16" s="394">
        <v>0</v>
      </c>
      <c r="AK16" s="394">
        <v>0</v>
      </c>
      <c r="AL16" s="394">
        <v>0</v>
      </c>
      <c r="AM16" s="394">
        <v>0</v>
      </c>
      <c r="AN16" s="394">
        <v>0</v>
      </c>
      <c r="AO16" s="394">
        <v>0</v>
      </c>
      <c r="AP16" s="394">
        <v>0</v>
      </c>
      <c r="AQ16" s="394">
        <v>0</v>
      </c>
      <c r="AR16" s="394">
        <v>0</v>
      </c>
      <c r="AS16" s="394">
        <v>0</v>
      </c>
      <c r="AT16" s="394">
        <v>0</v>
      </c>
      <c r="AU16" s="394">
        <v>0</v>
      </c>
      <c r="AV16" s="394">
        <v>0</v>
      </c>
      <c r="AW16" s="394">
        <v>0</v>
      </c>
      <c r="AX16" s="394">
        <v>0</v>
      </c>
      <c r="AY16" s="394">
        <v>0</v>
      </c>
      <c r="AZ16" s="394">
        <v>0</v>
      </c>
      <c r="BA16" s="394">
        <v>0</v>
      </c>
      <c r="BB16" s="394">
        <v>0</v>
      </c>
      <c r="BC16" s="394">
        <v>0</v>
      </c>
      <c r="BD16" s="394">
        <v>0</v>
      </c>
      <c r="BE16" s="394">
        <v>0</v>
      </c>
      <c r="BF16" s="394">
        <v>0</v>
      </c>
      <c r="BG16" s="394">
        <v>0</v>
      </c>
      <c r="BH16" s="394">
        <v>0</v>
      </c>
      <c r="BI16" s="394">
        <v>0</v>
      </c>
      <c r="BJ16" s="394">
        <v>0</v>
      </c>
      <c r="BK16" s="394">
        <v>0</v>
      </c>
      <c r="BL16" s="394">
        <v>0</v>
      </c>
      <c r="BM16" s="394">
        <v>0</v>
      </c>
      <c r="BN16" s="394">
        <v>0</v>
      </c>
      <c r="BO16" s="394">
        <v>0</v>
      </c>
      <c r="BP16" s="394">
        <v>0</v>
      </c>
      <c r="BQ16" s="394">
        <v>0</v>
      </c>
      <c r="BR16" s="394">
        <v>0</v>
      </c>
      <c r="BS16" s="394">
        <v>0</v>
      </c>
      <c r="BT16" s="394">
        <v>0</v>
      </c>
      <c r="BU16" s="394">
        <v>0</v>
      </c>
      <c r="BV16" s="394">
        <v>0</v>
      </c>
      <c r="BW16" s="394">
        <v>0</v>
      </c>
      <c r="BX16" s="394">
        <v>0</v>
      </c>
      <c r="BY16" s="394">
        <v>0</v>
      </c>
      <c r="BZ16" s="394">
        <v>0</v>
      </c>
      <c r="CA16" s="394">
        <v>0</v>
      </c>
      <c r="CB16" s="394">
        <v>0</v>
      </c>
      <c r="CC16" s="394">
        <v>0</v>
      </c>
      <c r="CD16" s="394">
        <v>0</v>
      </c>
      <c r="CE16" s="394">
        <v>0</v>
      </c>
      <c r="CF16" s="394">
        <v>0</v>
      </c>
      <c r="CG16" s="394">
        <v>0</v>
      </c>
      <c r="CH16" s="394">
        <v>0</v>
      </c>
      <c r="CI16" s="394">
        <v>0</v>
      </c>
      <c r="CJ16" s="394">
        <v>0</v>
      </c>
      <c r="CK16" s="394">
        <v>0</v>
      </c>
      <c r="CL16" s="394">
        <v>0</v>
      </c>
      <c r="CM16" s="394">
        <v>0</v>
      </c>
      <c r="CN16" s="394">
        <v>0</v>
      </c>
      <c r="CO16" s="394">
        <v>0</v>
      </c>
      <c r="CP16" s="394">
        <v>0</v>
      </c>
      <c r="CQ16" s="394">
        <v>0</v>
      </c>
      <c r="CR16" s="394">
        <v>0</v>
      </c>
      <c r="CS16" s="394">
        <v>0</v>
      </c>
      <c r="CT16" s="394">
        <v>0</v>
      </c>
      <c r="CU16" s="394">
        <v>0</v>
      </c>
      <c r="CV16" s="394">
        <v>0</v>
      </c>
      <c r="CW16" s="394">
        <v>0</v>
      </c>
      <c r="CX16" s="394">
        <v>0</v>
      </c>
      <c r="CY16" s="394">
        <v>0</v>
      </c>
      <c r="CZ16" s="394">
        <v>0</v>
      </c>
      <c r="DA16" s="394">
        <v>0</v>
      </c>
      <c r="DB16" s="394">
        <v>0</v>
      </c>
      <c r="DC16" s="394">
        <v>0</v>
      </c>
      <c r="DD16" s="394">
        <v>0</v>
      </c>
      <c r="DE16" s="394">
        <v>0</v>
      </c>
      <c r="DF16" s="394">
        <v>0</v>
      </c>
      <c r="DG16" s="394">
        <v>0</v>
      </c>
      <c r="DH16" s="394">
        <v>0</v>
      </c>
      <c r="DI16" s="394">
        <v>0</v>
      </c>
      <c r="DJ16" s="394">
        <v>0</v>
      </c>
      <c r="DK16" s="394">
        <v>0</v>
      </c>
      <c r="DL16" s="394">
        <v>0</v>
      </c>
      <c r="DM16" s="394">
        <v>0</v>
      </c>
      <c r="DN16" s="394">
        <v>0</v>
      </c>
      <c r="DO16" s="394">
        <v>0</v>
      </c>
      <c r="DP16" s="394">
        <v>0</v>
      </c>
      <c r="DQ16" s="394">
        <v>0</v>
      </c>
      <c r="DR16" s="394">
        <v>0</v>
      </c>
      <c r="DS16" s="394">
        <v>0</v>
      </c>
      <c r="DT16" s="394">
        <v>0</v>
      </c>
      <c r="DU16" s="394">
        <v>0</v>
      </c>
      <c r="DV16" s="394">
        <v>0</v>
      </c>
      <c r="DW16" s="394">
        <v>0</v>
      </c>
      <c r="DX16" s="394">
        <v>0</v>
      </c>
      <c r="DY16" s="394">
        <v>0</v>
      </c>
      <c r="DZ16" s="394">
        <v>0</v>
      </c>
      <c r="EA16" s="394">
        <v>0</v>
      </c>
      <c r="EB16" s="394">
        <v>0</v>
      </c>
      <c r="EC16" s="394">
        <v>0</v>
      </c>
      <c r="ED16" s="394">
        <v>0</v>
      </c>
      <c r="EE16" s="394">
        <v>0</v>
      </c>
      <c r="EF16" s="394">
        <v>0</v>
      </c>
      <c r="EG16" s="394">
        <v>0</v>
      </c>
      <c r="EH16" s="394">
        <v>0</v>
      </c>
      <c r="EI16" s="394">
        <v>0</v>
      </c>
      <c r="EJ16" s="394">
        <v>0</v>
      </c>
      <c r="EK16" s="394">
        <v>0</v>
      </c>
      <c r="EL16" s="394">
        <v>0</v>
      </c>
      <c r="EM16" s="394">
        <v>0</v>
      </c>
      <c r="EN16" s="390">
        <v>8582476.9100000001</v>
      </c>
      <c r="EO16" s="391">
        <v>8282476.9100000001</v>
      </c>
      <c r="EP16" s="390">
        <v>8285768.0199999996</v>
      </c>
      <c r="EQ16" s="391">
        <v>8285768.0199999996</v>
      </c>
      <c r="ER16" s="390">
        <v>8289060.3899999997</v>
      </c>
      <c r="ES16" s="391">
        <v>15489060.390000001</v>
      </c>
      <c r="ET16" s="390">
        <v>15495215.470000001</v>
      </c>
      <c r="EU16" s="390">
        <v>15504728.380000001</v>
      </c>
      <c r="EV16" s="390">
        <v>15062469.16</v>
      </c>
      <c r="EW16" s="390">
        <v>15070191.98</v>
      </c>
      <c r="EX16" s="390">
        <v>11731505.9</v>
      </c>
      <c r="EY16" s="390">
        <v>11536168.710000001</v>
      </c>
      <c r="EZ16" s="390">
        <v>11540755.57</v>
      </c>
      <c r="FA16" s="390">
        <v>11545344.82</v>
      </c>
      <c r="FB16" s="390">
        <v>12549938.949999999</v>
      </c>
      <c r="FC16" s="390">
        <v>12554930.24</v>
      </c>
      <c r="FD16" s="390">
        <v>12559924.1</v>
      </c>
      <c r="FE16" s="390">
        <v>12564920.529999999</v>
      </c>
      <c r="FF16" s="390">
        <v>22569919.489999998</v>
      </c>
      <c r="FG16" s="390">
        <v>22569919.489999998</v>
      </c>
      <c r="FH16" s="390">
        <v>22264193.920000002</v>
      </c>
      <c r="FI16" s="390">
        <v>16978191.52</v>
      </c>
      <c r="FJ16" s="390">
        <v>0</v>
      </c>
      <c r="FK16" s="390">
        <v>0</v>
      </c>
      <c r="FL16" s="390">
        <v>0</v>
      </c>
      <c r="FM16" s="390">
        <v>0</v>
      </c>
      <c r="FN16" s="390">
        <v>0</v>
      </c>
      <c r="FO16" s="390">
        <v>0</v>
      </c>
      <c r="FP16" s="390">
        <v>0</v>
      </c>
      <c r="FQ16" s="390">
        <v>0</v>
      </c>
      <c r="FR16" s="390">
        <v>0</v>
      </c>
      <c r="FS16" s="390">
        <v>0</v>
      </c>
      <c r="FT16" s="390">
        <v>0</v>
      </c>
      <c r="FU16" s="390">
        <v>0</v>
      </c>
      <c r="FV16" s="390">
        <v>0</v>
      </c>
      <c r="FW16" s="390">
        <v>0</v>
      </c>
      <c r="FX16" s="390">
        <v>0</v>
      </c>
      <c r="FY16" s="415">
        <v>0</v>
      </c>
      <c r="FZ16" s="415">
        <v>0</v>
      </c>
      <c r="GA16" s="415">
        <v>0</v>
      </c>
      <c r="GB16" s="415">
        <v>0</v>
      </c>
      <c r="GC16" s="415">
        <v>0</v>
      </c>
      <c r="GD16" s="415">
        <v>0</v>
      </c>
      <c r="GE16" s="415">
        <v>0</v>
      </c>
      <c r="GF16" s="415">
        <v>0</v>
      </c>
      <c r="GG16" s="415">
        <v>0</v>
      </c>
      <c r="GH16" s="415">
        <v>0</v>
      </c>
      <c r="GI16" s="415">
        <v>0</v>
      </c>
      <c r="GJ16" s="415">
        <v>0</v>
      </c>
      <c r="GK16" s="415">
        <v>0</v>
      </c>
      <c r="GL16" s="415">
        <v>0</v>
      </c>
      <c r="GM16" s="415">
        <v>0</v>
      </c>
      <c r="GN16" s="415">
        <v>0</v>
      </c>
      <c r="GO16" s="415">
        <v>0</v>
      </c>
      <c r="GP16" s="415">
        <v>0</v>
      </c>
      <c r="GQ16" s="415">
        <v>0</v>
      </c>
      <c r="GR16" s="415">
        <v>0</v>
      </c>
      <c r="GS16" s="415">
        <v>0</v>
      </c>
      <c r="GT16" s="415">
        <v>0</v>
      </c>
      <c r="GU16" s="415">
        <v>0</v>
      </c>
      <c r="GV16" s="415">
        <v>0</v>
      </c>
      <c r="GW16" s="415">
        <v>0</v>
      </c>
      <c r="GX16" s="413">
        <v>0</v>
      </c>
      <c r="GY16" s="413"/>
      <c r="GZ16" s="413"/>
      <c r="HA16" s="413"/>
      <c r="HB16" s="413"/>
      <c r="HC16" s="413"/>
      <c r="HD16" s="413"/>
      <c r="HE16" s="413"/>
      <c r="HF16" s="413"/>
      <c r="HG16" s="413"/>
      <c r="HH16" s="422"/>
      <c r="HI16" s="422"/>
      <c r="HJ16" s="422"/>
      <c r="HK16" s="422"/>
      <c r="HL16" s="422"/>
      <c r="HM16" s="422"/>
      <c r="HN16" s="422"/>
      <c r="HO16" s="422"/>
      <c r="HP16" s="422"/>
      <c r="HQ16" s="422"/>
      <c r="HR16" s="422"/>
    </row>
    <row r="17" spans="2:226" s="383" customFormat="1" ht="19.2" customHeight="1">
      <c r="B17" s="437" t="s">
        <v>10355</v>
      </c>
      <c r="C17" s="394">
        <v>0</v>
      </c>
      <c r="D17" s="394">
        <v>0</v>
      </c>
      <c r="E17" s="394">
        <v>0</v>
      </c>
      <c r="F17" s="394">
        <v>0</v>
      </c>
      <c r="G17" s="394">
        <v>0</v>
      </c>
      <c r="H17" s="394">
        <v>0</v>
      </c>
      <c r="I17" s="394">
        <v>0</v>
      </c>
      <c r="J17" s="394">
        <v>0</v>
      </c>
      <c r="K17" s="394">
        <v>0</v>
      </c>
      <c r="L17" s="394">
        <v>0</v>
      </c>
      <c r="M17" s="394">
        <v>0</v>
      </c>
      <c r="N17" s="394">
        <v>0</v>
      </c>
      <c r="O17" s="394">
        <v>0</v>
      </c>
      <c r="P17" s="394">
        <v>0</v>
      </c>
      <c r="Q17" s="394">
        <v>0</v>
      </c>
      <c r="R17" s="394">
        <v>0</v>
      </c>
      <c r="S17" s="394">
        <v>0</v>
      </c>
      <c r="T17" s="394">
        <v>0</v>
      </c>
      <c r="U17" s="394">
        <v>0</v>
      </c>
      <c r="V17" s="394">
        <v>0</v>
      </c>
      <c r="W17" s="394">
        <v>0</v>
      </c>
      <c r="X17" s="394">
        <v>0</v>
      </c>
      <c r="Y17" s="394">
        <v>0</v>
      </c>
      <c r="Z17" s="394">
        <v>0</v>
      </c>
      <c r="AA17" s="394">
        <v>0</v>
      </c>
      <c r="AB17" s="394">
        <v>0</v>
      </c>
      <c r="AC17" s="394">
        <v>0</v>
      </c>
      <c r="AD17" s="394">
        <v>0</v>
      </c>
      <c r="AE17" s="394">
        <v>0</v>
      </c>
      <c r="AF17" s="394">
        <v>0</v>
      </c>
      <c r="AG17" s="394">
        <v>0</v>
      </c>
      <c r="AH17" s="394">
        <v>0</v>
      </c>
      <c r="AI17" s="394">
        <v>0</v>
      </c>
      <c r="AJ17" s="394">
        <v>0</v>
      </c>
      <c r="AK17" s="394">
        <v>0</v>
      </c>
      <c r="AL17" s="394">
        <v>0</v>
      </c>
      <c r="AM17" s="394">
        <v>0</v>
      </c>
      <c r="AN17" s="394">
        <v>0</v>
      </c>
      <c r="AO17" s="394">
        <v>0</v>
      </c>
      <c r="AP17" s="394">
        <v>0</v>
      </c>
      <c r="AQ17" s="394">
        <v>0</v>
      </c>
      <c r="AR17" s="394">
        <v>0</v>
      </c>
      <c r="AS17" s="394">
        <v>0</v>
      </c>
      <c r="AT17" s="394">
        <v>0</v>
      </c>
      <c r="AU17" s="394">
        <v>0</v>
      </c>
      <c r="AV17" s="394">
        <v>0</v>
      </c>
      <c r="AW17" s="394">
        <v>0</v>
      </c>
      <c r="AX17" s="394">
        <v>0</v>
      </c>
      <c r="AY17" s="394">
        <v>0</v>
      </c>
      <c r="AZ17" s="394">
        <v>0</v>
      </c>
      <c r="BA17" s="394">
        <v>0</v>
      </c>
      <c r="BB17" s="394">
        <v>0</v>
      </c>
      <c r="BC17" s="394">
        <v>0</v>
      </c>
      <c r="BD17" s="394">
        <v>0</v>
      </c>
      <c r="BE17" s="394">
        <v>0</v>
      </c>
      <c r="BF17" s="394">
        <v>0</v>
      </c>
      <c r="BG17" s="394">
        <v>0</v>
      </c>
      <c r="BH17" s="394">
        <v>0</v>
      </c>
      <c r="BI17" s="394">
        <v>0</v>
      </c>
      <c r="BJ17" s="394">
        <v>0</v>
      </c>
      <c r="BK17" s="394">
        <v>0</v>
      </c>
      <c r="BL17" s="394">
        <v>0</v>
      </c>
      <c r="BM17" s="394">
        <v>0</v>
      </c>
      <c r="BN17" s="394">
        <v>0</v>
      </c>
      <c r="BO17" s="394">
        <v>0</v>
      </c>
      <c r="BP17" s="394">
        <v>0</v>
      </c>
      <c r="BQ17" s="394">
        <v>0</v>
      </c>
      <c r="BR17" s="394">
        <v>0</v>
      </c>
      <c r="BS17" s="394">
        <v>0</v>
      </c>
      <c r="BT17" s="394">
        <v>0</v>
      </c>
      <c r="BU17" s="394">
        <v>0</v>
      </c>
      <c r="BV17" s="394">
        <v>0</v>
      </c>
      <c r="BW17" s="394">
        <v>0</v>
      </c>
      <c r="BX17" s="394">
        <v>0</v>
      </c>
      <c r="BY17" s="394">
        <v>0</v>
      </c>
      <c r="BZ17" s="394">
        <v>0</v>
      </c>
      <c r="CA17" s="394">
        <v>0</v>
      </c>
      <c r="CB17" s="394">
        <v>0</v>
      </c>
      <c r="CC17" s="394">
        <v>0</v>
      </c>
      <c r="CD17" s="394">
        <v>0</v>
      </c>
      <c r="CE17" s="394">
        <v>0</v>
      </c>
      <c r="CF17" s="394">
        <v>0</v>
      </c>
      <c r="CG17" s="394">
        <v>0</v>
      </c>
      <c r="CH17" s="394">
        <v>0</v>
      </c>
      <c r="CI17" s="394">
        <v>0</v>
      </c>
      <c r="CJ17" s="394">
        <v>0</v>
      </c>
      <c r="CK17" s="394">
        <v>0</v>
      </c>
      <c r="CL17" s="394">
        <v>0</v>
      </c>
      <c r="CM17" s="394">
        <v>0</v>
      </c>
      <c r="CN17" s="394">
        <v>0</v>
      </c>
      <c r="CO17" s="394">
        <v>0</v>
      </c>
      <c r="CP17" s="394">
        <v>0</v>
      </c>
      <c r="CQ17" s="394">
        <v>0</v>
      </c>
      <c r="CR17" s="394">
        <v>0</v>
      </c>
      <c r="CS17" s="394">
        <v>0</v>
      </c>
      <c r="CT17" s="394">
        <v>0</v>
      </c>
      <c r="CU17" s="394">
        <v>0</v>
      </c>
      <c r="CV17" s="394">
        <v>0</v>
      </c>
      <c r="CW17" s="394">
        <v>0</v>
      </c>
      <c r="CX17" s="394">
        <v>0</v>
      </c>
      <c r="CY17" s="394">
        <v>0</v>
      </c>
      <c r="CZ17" s="394">
        <v>0</v>
      </c>
      <c r="DA17" s="394">
        <v>0</v>
      </c>
      <c r="DB17" s="394">
        <v>0</v>
      </c>
      <c r="DC17" s="394">
        <v>0</v>
      </c>
      <c r="DD17" s="394">
        <v>0</v>
      </c>
      <c r="DE17" s="394">
        <v>0</v>
      </c>
      <c r="DF17" s="394">
        <v>0</v>
      </c>
      <c r="DG17" s="394">
        <v>0</v>
      </c>
      <c r="DH17" s="394">
        <v>0</v>
      </c>
      <c r="DI17" s="394">
        <v>0</v>
      </c>
      <c r="DJ17" s="394">
        <v>0</v>
      </c>
      <c r="DK17" s="394">
        <v>0</v>
      </c>
      <c r="DL17" s="394">
        <v>0</v>
      </c>
      <c r="DM17" s="394">
        <v>0</v>
      </c>
      <c r="DN17" s="394">
        <v>100039.95</v>
      </c>
      <c r="DO17" s="394">
        <v>100039.95</v>
      </c>
      <c r="DP17" s="394">
        <v>100039.95</v>
      </c>
      <c r="DQ17" s="394">
        <v>100079.92</v>
      </c>
      <c r="DR17" s="394">
        <v>100079.92</v>
      </c>
      <c r="DS17" s="394">
        <v>100119.9</v>
      </c>
      <c r="DT17" s="394">
        <v>100159.9</v>
      </c>
      <c r="DU17" s="394">
        <v>100159.9</v>
      </c>
      <c r="DV17" s="394">
        <v>100200.55</v>
      </c>
      <c r="DW17" s="394">
        <v>100200.55</v>
      </c>
      <c r="DX17" s="394">
        <v>100200.55</v>
      </c>
      <c r="DY17" s="394">
        <v>100241.21</v>
      </c>
      <c r="DZ17" s="394">
        <v>100241.21</v>
      </c>
      <c r="EA17" s="394">
        <v>5102311.38</v>
      </c>
      <c r="EB17" s="394">
        <v>5102311.38</v>
      </c>
      <c r="EC17" s="394">
        <v>5104983.4000000004</v>
      </c>
      <c r="ED17" s="394">
        <v>5004983.4000000004</v>
      </c>
      <c r="EE17" s="394">
        <v>4507027.62</v>
      </c>
      <c r="EF17" s="394">
        <v>4508326.1900000004</v>
      </c>
      <c r="EG17" s="394">
        <v>4510156.5599999996</v>
      </c>
      <c r="EH17" s="394">
        <v>4510156.5599999996</v>
      </c>
      <c r="EI17" s="394">
        <v>4511987.8899999997</v>
      </c>
      <c r="EJ17" s="394">
        <v>4511987.8899999997</v>
      </c>
      <c r="EK17" s="394">
        <v>4513820.18</v>
      </c>
      <c r="EL17" s="394">
        <v>4515653.43</v>
      </c>
      <c r="EM17" s="394">
        <v>4517487.63</v>
      </c>
      <c r="EN17" s="394">
        <v>4521158.93</v>
      </c>
      <c r="EO17" s="391">
        <v>4521158.93</v>
      </c>
      <c r="EP17" s="394">
        <v>4528316.96</v>
      </c>
      <c r="EQ17" s="391">
        <v>4522996.0199999996</v>
      </c>
      <c r="ER17" s="394">
        <v>4524834</v>
      </c>
      <c r="ES17" s="391">
        <v>4524834.07</v>
      </c>
      <c r="ET17" s="394">
        <v>4526673.09</v>
      </c>
      <c r="EU17" s="394">
        <v>4535435.7300000004</v>
      </c>
      <c r="EV17" s="394">
        <v>4537811.1399999997</v>
      </c>
      <c r="EW17" s="394">
        <v>4540187.79</v>
      </c>
      <c r="EX17" s="394">
        <v>4534038.78</v>
      </c>
      <c r="EY17" s="394">
        <v>4535882.62</v>
      </c>
      <c r="EZ17" s="394">
        <v>4537727.43</v>
      </c>
      <c r="FA17" s="394">
        <v>4539573.1900000004</v>
      </c>
      <c r="FB17" s="394">
        <v>4541419.93</v>
      </c>
      <c r="FC17" s="394">
        <v>4543267.63</v>
      </c>
      <c r="FD17" s="394">
        <v>4545116.3</v>
      </c>
      <c r="FE17" s="394">
        <v>4546965.92</v>
      </c>
      <c r="FF17" s="394">
        <v>4548811.55</v>
      </c>
      <c r="FG17" s="394">
        <v>4548811.55</v>
      </c>
      <c r="FH17" s="394">
        <v>101231.29</v>
      </c>
      <c r="FI17" s="394">
        <v>105506.85</v>
      </c>
      <c r="FJ17" s="394">
        <v>24086621.870000001</v>
      </c>
      <c r="FK17" s="394">
        <v>24096401.120000001</v>
      </c>
      <c r="FL17" s="394">
        <v>24106185.489999998</v>
      </c>
      <c r="FM17" s="394">
        <v>24115975.010000002</v>
      </c>
      <c r="FN17" s="394">
        <v>24125769.629999999</v>
      </c>
      <c r="FO17" s="394">
        <v>29264569.899999999</v>
      </c>
      <c r="FP17" s="394">
        <v>29276453.870000001</v>
      </c>
      <c r="FQ17" s="394">
        <v>29288346.079999998</v>
      </c>
      <c r="FR17" s="394">
        <v>29300243.420000002</v>
      </c>
      <c r="FS17" s="394">
        <v>27712144.399999999</v>
      </c>
      <c r="FT17" s="394">
        <v>24023403.690000001</v>
      </c>
      <c r="FU17" s="394">
        <v>24033164.100000001</v>
      </c>
      <c r="FV17" s="394">
        <v>19882931.579999998</v>
      </c>
      <c r="FW17" s="394">
        <v>18390946.280000001</v>
      </c>
      <c r="FX17" s="394">
        <v>21398411.010000002</v>
      </c>
      <c r="FY17" s="413">
        <v>20407107.43</v>
      </c>
      <c r="FZ17" s="413">
        <v>20415400.809999999</v>
      </c>
      <c r="GA17" s="413">
        <v>20423696.73</v>
      </c>
      <c r="GB17" s="413">
        <v>26849997.16</v>
      </c>
      <c r="GC17" s="413">
        <v>24921348.350000001</v>
      </c>
      <c r="GD17" s="413">
        <v>32431466.149999999</v>
      </c>
      <c r="GE17" s="413">
        <v>32444635.039999999</v>
      </c>
      <c r="GF17" s="413">
        <v>31457809.02</v>
      </c>
      <c r="GG17" s="413">
        <v>29970582.66</v>
      </c>
      <c r="GH17" s="413">
        <v>29982754.899999999</v>
      </c>
      <c r="GI17" s="413">
        <v>21494314.879999999</v>
      </c>
      <c r="GJ17" s="413">
        <v>24003044.989999998</v>
      </c>
      <c r="GK17" s="413">
        <v>17012576.469999999</v>
      </c>
      <c r="GL17" s="413">
        <v>11019018.42</v>
      </c>
      <c r="GM17" s="413">
        <v>11023494.560000001</v>
      </c>
      <c r="GN17" s="413">
        <v>11027973.039999999</v>
      </c>
      <c r="GO17" s="413">
        <v>11032453.859999999</v>
      </c>
      <c r="GP17" s="413">
        <v>11036937.029999999</v>
      </c>
      <c r="GQ17" s="413">
        <v>11041422.550000001</v>
      </c>
      <c r="GR17" s="413">
        <v>11045910.42</v>
      </c>
      <c r="GS17" s="413">
        <v>11050400.640000001</v>
      </c>
      <c r="GT17" s="413">
        <v>11054893.210000001</v>
      </c>
      <c r="GU17" s="413">
        <v>11059388.130000001</v>
      </c>
      <c r="GV17" s="413">
        <v>11063885.41</v>
      </c>
      <c r="GW17" s="422">
        <v>11068385.050000001</v>
      </c>
      <c r="GX17" s="422">
        <v>11072887.039999999</v>
      </c>
      <c r="GY17" s="422">
        <v>11077391.4</v>
      </c>
      <c r="GZ17" s="422">
        <v>11081898.1</v>
      </c>
      <c r="HA17" s="422">
        <v>11086407.16</v>
      </c>
      <c r="HB17" s="422">
        <v>11090918.59</v>
      </c>
      <c r="HC17" s="422">
        <v>11095432.390000001</v>
      </c>
      <c r="HD17" s="422">
        <v>11099948.550000001</v>
      </c>
      <c r="HE17" s="422">
        <v>6584144.2400000002</v>
      </c>
      <c r="HF17" s="422">
        <v>6586824.5</v>
      </c>
      <c r="HG17" s="422">
        <v>6589506.1699999999</v>
      </c>
      <c r="HH17" s="422">
        <v>6112743.3499999996</v>
      </c>
      <c r="HI17" s="422">
        <v>6115232.5499999998</v>
      </c>
      <c r="HJ17" s="422">
        <v>6117723.0300000003</v>
      </c>
      <c r="HK17" s="422">
        <v>6120214.8200000003</v>
      </c>
      <c r="HL17" s="422">
        <v>6122707.9299999997</v>
      </c>
      <c r="HM17" s="422">
        <v>6125202.3399999999</v>
      </c>
      <c r="HN17" s="422">
        <v>6127698.04</v>
      </c>
      <c r="HO17" s="422">
        <v>6130195.0599999996</v>
      </c>
      <c r="HP17" s="422">
        <v>7132830.6799999997</v>
      </c>
      <c r="HQ17" s="422">
        <v>6135193.0300000003</v>
      </c>
      <c r="HR17" s="422">
        <v>6164678.3100000005</v>
      </c>
    </row>
    <row r="18" spans="2:226" s="383" customFormat="1" ht="19.2" customHeight="1">
      <c r="B18" s="437" t="s">
        <v>11649</v>
      </c>
      <c r="C18" s="394"/>
      <c r="D18" s="394"/>
      <c r="E18" s="394"/>
      <c r="F18" s="394"/>
      <c r="G18" s="394"/>
      <c r="H18" s="394"/>
      <c r="I18" s="394"/>
      <c r="J18" s="394"/>
      <c r="K18" s="394"/>
      <c r="L18" s="394"/>
      <c r="M18" s="394"/>
      <c r="N18" s="394"/>
      <c r="O18" s="394"/>
      <c r="P18" s="394"/>
      <c r="Q18" s="394"/>
      <c r="R18" s="394"/>
      <c r="S18" s="394"/>
      <c r="T18" s="394"/>
      <c r="U18" s="394"/>
      <c r="V18" s="394"/>
      <c r="W18" s="394"/>
      <c r="X18" s="394"/>
      <c r="Y18" s="394"/>
      <c r="Z18" s="394"/>
      <c r="AA18" s="394"/>
      <c r="AB18" s="394"/>
      <c r="AC18" s="394"/>
      <c r="AD18" s="394"/>
      <c r="AE18" s="394"/>
      <c r="AF18" s="394"/>
      <c r="AG18" s="394"/>
      <c r="AH18" s="394"/>
      <c r="AI18" s="394"/>
      <c r="AJ18" s="394"/>
      <c r="AK18" s="394"/>
      <c r="AL18" s="394"/>
      <c r="AM18" s="394"/>
      <c r="AN18" s="394"/>
      <c r="AO18" s="394"/>
      <c r="AP18" s="394"/>
      <c r="AQ18" s="394"/>
      <c r="AR18" s="394"/>
      <c r="AS18" s="394"/>
      <c r="AT18" s="394"/>
      <c r="AU18" s="394"/>
      <c r="AV18" s="394"/>
      <c r="AW18" s="394"/>
      <c r="AX18" s="394"/>
      <c r="AY18" s="394"/>
      <c r="AZ18" s="394"/>
      <c r="BA18" s="394"/>
      <c r="BB18" s="394"/>
      <c r="BC18" s="394"/>
      <c r="BD18" s="394"/>
      <c r="BE18" s="394"/>
      <c r="BF18" s="394"/>
      <c r="BG18" s="394"/>
      <c r="BH18" s="394"/>
      <c r="BI18" s="394"/>
      <c r="BJ18" s="394"/>
      <c r="BK18" s="394"/>
      <c r="BL18" s="394"/>
      <c r="BM18" s="394"/>
      <c r="BN18" s="394"/>
      <c r="BO18" s="394"/>
      <c r="BP18" s="394"/>
      <c r="BQ18" s="394"/>
      <c r="BR18" s="394"/>
      <c r="BS18" s="394"/>
      <c r="BT18" s="394"/>
      <c r="BU18" s="394"/>
      <c r="BV18" s="394"/>
      <c r="BW18" s="394"/>
      <c r="BX18" s="394"/>
      <c r="BY18" s="394"/>
      <c r="BZ18" s="394"/>
      <c r="CA18" s="394"/>
      <c r="CB18" s="394"/>
      <c r="CC18" s="394"/>
      <c r="CD18" s="394"/>
      <c r="CE18" s="394"/>
      <c r="CF18" s="394"/>
      <c r="CG18" s="394"/>
      <c r="CH18" s="394"/>
      <c r="CI18" s="394"/>
      <c r="CJ18" s="394"/>
      <c r="CK18" s="394"/>
      <c r="CL18" s="394"/>
      <c r="CM18" s="394"/>
      <c r="CN18" s="394"/>
      <c r="CO18" s="394"/>
      <c r="CP18" s="394"/>
      <c r="CQ18" s="394"/>
      <c r="CR18" s="394"/>
      <c r="CS18" s="394"/>
      <c r="CT18" s="394"/>
      <c r="CU18" s="394"/>
      <c r="CV18" s="394"/>
      <c r="CW18" s="394"/>
      <c r="CX18" s="394"/>
      <c r="CY18" s="394"/>
      <c r="CZ18" s="394"/>
      <c r="DA18" s="394"/>
      <c r="DB18" s="394"/>
      <c r="DC18" s="394"/>
      <c r="DD18" s="394"/>
      <c r="DE18" s="394"/>
      <c r="DF18" s="394"/>
      <c r="DG18" s="394"/>
      <c r="DH18" s="394"/>
      <c r="DI18" s="394"/>
      <c r="DJ18" s="394"/>
      <c r="DK18" s="394"/>
      <c r="DL18" s="394"/>
      <c r="DM18" s="394"/>
      <c r="DN18" s="394"/>
      <c r="DO18" s="394"/>
      <c r="DP18" s="394"/>
      <c r="DQ18" s="394"/>
      <c r="DR18" s="394"/>
      <c r="DS18" s="394"/>
      <c r="DT18" s="394"/>
      <c r="DU18" s="394"/>
      <c r="DV18" s="394"/>
      <c r="DW18" s="394"/>
      <c r="DX18" s="394"/>
      <c r="DY18" s="394"/>
      <c r="DZ18" s="394"/>
      <c r="EA18" s="394"/>
      <c r="EB18" s="394"/>
      <c r="EC18" s="394"/>
      <c r="ED18" s="394"/>
      <c r="EE18" s="394"/>
      <c r="EF18" s="394"/>
      <c r="EG18" s="394"/>
      <c r="EH18" s="394"/>
      <c r="EI18" s="394"/>
      <c r="EJ18" s="394"/>
      <c r="EK18" s="394"/>
      <c r="EL18" s="394"/>
      <c r="EM18" s="394"/>
      <c r="EN18" s="394"/>
      <c r="EO18" s="391"/>
      <c r="EP18" s="394"/>
      <c r="EQ18" s="391"/>
      <c r="ER18" s="394"/>
      <c r="ES18" s="391"/>
      <c r="ET18" s="394"/>
      <c r="EU18" s="394"/>
      <c r="EV18" s="394"/>
      <c r="EW18" s="394"/>
      <c r="EX18" s="394"/>
      <c r="EY18" s="394"/>
      <c r="EZ18" s="394"/>
      <c r="FA18" s="394"/>
      <c r="FB18" s="394"/>
      <c r="FC18" s="394"/>
      <c r="FD18" s="394"/>
      <c r="FE18" s="394"/>
      <c r="FF18" s="394"/>
      <c r="FG18" s="394"/>
      <c r="FH18" s="394"/>
      <c r="FI18" s="394"/>
      <c r="FJ18" s="394"/>
      <c r="FK18" s="394"/>
      <c r="FL18" s="394"/>
      <c r="FM18" s="394"/>
      <c r="FN18" s="394"/>
      <c r="FO18" s="394"/>
      <c r="FP18" s="394"/>
      <c r="FQ18" s="394"/>
      <c r="FR18" s="394"/>
      <c r="FS18" s="394"/>
      <c r="FT18" s="394"/>
      <c r="FU18" s="394"/>
      <c r="FV18" s="394"/>
      <c r="FW18" s="394"/>
      <c r="FX18" s="394"/>
      <c r="FY18" s="413"/>
      <c r="FZ18" s="413"/>
      <c r="GA18" s="413"/>
      <c r="GB18" s="413"/>
      <c r="GC18" s="413"/>
      <c r="GD18" s="413"/>
      <c r="GE18" s="413"/>
      <c r="GF18" s="413"/>
      <c r="GG18" s="413"/>
      <c r="GH18" s="413"/>
      <c r="GI18" s="413"/>
      <c r="GJ18" s="413"/>
      <c r="GK18" s="413"/>
      <c r="GL18" s="413"/>
      <c r="GM18" s="413"/>
      <c r="GN18" s="413"/>
      <c r="GO18" s="413"/>
      <c r="GP18" s="413"/>
      <c r="GQ18" s="413"/>
      <c r="GR18" s="413"/>
      <c r="GS18" s="413"/>
      <c r="GT18" s="413"/>
      <c r="GU18" s="413"/>
      <c r="GV18" s="413"/>
      <c r="GW18" s="422"/>
      <c r="GX18" s="422"/>
      <c r="GY18" s="422"/>
      <c r="GZ18" s="422"/>
      <c r="HA18" s="422"/>
      <c r="HB18" s="422"/>
      <c r="HC18" s="422"/>
      <c r="HD18" s="422"/>
      <c r="HE18" s="422"/>
      <c r="HF18" s="422"/>
      <c r="HG18" s="422"/>
      <c r="HH18" s="422"/>
      <c r="HI18" s="422"/>
      <c r="HJ18" s="422"/>
      <c r="HK18" s="422"/>
      <c r="HL18" s="422"/>
      <c r="HM18" s="422"/>
      <c r="HN18" s="422"/>
      <c r="HO18" s="422"/>
      <c r="HP18" s="422"/>
      <c r="HQ18" s="422"/>
      <c r="HR18" s="422">
        <v>3000000</v>
      </c>
    </row>
    <row r="19" spans="2:226" s="383" customFormat="1" ht="19.2" customHeight="1">
      <c r="B19" s="437" t="s">
        <v>11644</v>
      </c>
      <c r="C19" s="394"/>
      <c r="D19" s="394"/>
      <c r="E19" s="394"/>
      <c r="F19" s="394"/>
      <c r="G19" s="394"/>
      <c r="H19" s="394"/>
      <c r="I19" s="394"/>
      <c r="J19" s="394"/>
      <c r="K19" s="394"/>
      <c r="L19" s="394"/>
      <c r="M19" s="394"/>
      <c r="N19" s="394"/>
      <c r="O19" s="394"/>
      <c r="P19" s="394"/>
      <c r="Q19" s="394"/>
      <c r="R19" s="394"/>
      <c r="S19" s="394"/>
      <c r="T19" s="394"/>
      <c r="U19" s="394"/>
      <c r="V19" s="394"/>
      <c r="W19" s="394"/>
      <c r="X19" s="394"/>
      <c r="Y19" s="394"/>
      <c r="Z19" s="394"/>
      <c r="AA19" s="394"/>
      <c r="AB19" s="394"/>
      <c r="AC19" s="394"/>
      <c r="AD19" s="394"/>
      <c r="AE19" s="394"/>
      <c r="AF19" s="394"/>
      <c r="AG19" s="394"/>
      <c r="AH19" s="394"/>
      <c r="AI19" s="394"/>
      <c r="AJ19" s="394"/>
      <c r="AK19" s="394"/>
      <c r="AL19" s="394"/>
      <c r="AM19" s="394"/>
      <c r="AN19" s="394"/>
      <c r="AO19" s="394"/>
      <c r="AP19" s="394"/>
      <c r="AQ19" s="394"/>
      <c r="AR19" s="394"/>
      <c r="AS19" s="394"/>
      <c r="AT19" s="394"/>
      <c r="AU19" s="394"/>
      <c r="AV19" s="394"/>
      <c r="AW19" s="394"/>
      <c r="AX19" s="394"/>
      <c r="AY19" s="394"/>
      <c r="AZ19" s="394"/>
      <c r="BA19" s="394"/>
      <c r="BB19" s="394"/>
      <c r="BC19" s="394"/>
      <c r="BD19" s="394"/>
      <c r="BE19" s="394"/>
      <c r="BF19" s="394"/>
      <c r="BG19" s="394"/>
      <c r="BH19" s="394"/>
      <c r="BI19" s="394"/>
      <c r="BJ19" s="394"/>
      <c r="BK19" s="394"/>
      <c r="BL19" s="394"/>
      <c r="BM19" s="394"/>
      <c r="BN19" s="394"/>
      <c r="BO19" s="394"/>
      <c r="BP19" s="394"/>
      <c r="BQ19" s="394"/>
      <c r="BR19" s="394"/>
      <c r="BS19" s="394"/>
      <c r="BT19" s="394"/>
      <c r="BU19" s="394"/>
      <c r="BV19" s="394"/>
      <c r="BW19" s="394"/>
      <c r="BX19" s="394"/>
      <c r="BY19" s="394"/>
      <c r="BZ19" s="394"/>
      <c r="CA19" s="394"/>
      <c r="CB19" s="394"/>
      <c r="CC19" s="394"/>
      <c r="CD19" s="394"/>
      <c r="CE19" s="394"/>
      <c r="CF19" s="394"/>
      <c r="CG19" s="394"/>
      <c r="CH19" s="394"/>
      <c r="CI19" s="394"/>
      <c r="CJ19" s="394"/>
      <c r="CK19" s="394"/>
      <c r="CL19" s="394"/>
      <c r="CM19" s="394"/>
      <c r="CN19" s="394"/>
      <c r="CO19" s="394"/>
      <c r="CP19" s="394"/>
      <c r="CQ19" s="394"/>
      <c r="CR19" s="394"/>
      <c r="CS19" s="394"/>
      <c r="CT19" s="394"/>
      <c r="CU19" s="394"/>
      <c r="CV19" s="394"/>
      <c r="CW19" s="394"/>
      <c r="CX19" s="394"/>
      <c r="CY19" s="394"/>
      <c r="CZ19" s="394"/>
      <c r="DA19" s="394"/>
      <c r="DB19" s="394"/>
      <c r="DC19" s="394"/>
      <c r="DD19" s="394"/>
      <c r="DE19" s="394"/>
      <c r="DF19" s="394"/>
      <c r="DG19" s="394"/>
      <c r="DH19" s="394"/>
      <c r="DI19" s="394"/>
      <c r="DJ19" s="394"/>
      <c r="DK19" s="394"/>
      <c r="DL19" s="394"/>
      <c r="DM19" s="394"/>
      <c r="DN19" s="394"/>
      <c r="DO19" s="394"/>
      <c r="DP19" s="394"/>
      <c r="DQ19" s="394"/>
      <c r="DR19" s="394"/>
      <c r="DS19" s="394"/>
      <c r="DT19" s="394"/>
      <c r="DU19" s="394"/>
      <c r="DV19" s="394"/>
      <c r="DW19" s="394"/>
      <c r="DX19" s="394"/>
      <c r="DY19" s="394"/>
      <c r="DZ19" s="394"/>
      <c r="EA19" s="394"/>
      <c r="EB19" s="394"/>
      <c r="EC19" s="394"/>
      <c r="ED19" s="394"/>
      <c r="EE19" s="394"/>
      <c r="EF19" s="394"/>
      <c r="EG19" s="394"/>
      <c r="EH19" s="394"/>
      <c r="EI19" s="394"/>
      <c r="EJ19" s="394"/>
      <c r="EK19" s="394"/>
      <c r="EL19" s="394"/>
      <c r="EM19" s="394"/>
      <c r="EN19" s="394"/>
      <c r="EO19" s="391"/>
      <c r="EP19" s="394"/>
      <c r="EQ19" s="391"/>
      <c r="ER19" s="394"/>
      <c r="ES19" s="391"/>
      <c r="ET19" s="394"/>
      <c r="EU19" s="394"/>
      <c r="EV19" s="394"/>
      <c r="EW19" s="394"/>
      <c r="EX19" s="394"/>
      <c r="EY19" s="394"/>
      <c r="EZ19" s="394"/>
      <c r="FA19" s="394"/>
      <c r="FB19" s="394"/>
      <c r="FC19" s="394"/>
      <c r="FD19" s="394"/>
      <c r="FE19" s="394"/>
      <c r="FF19" s="394"/>
      <c r="FG19" s="394"/>
      <c r="FH19" s="394"/>
      <c r="FI19" s="394"/>
      <c r="FJ19" s="394"/>
      <c r="FK19" s="394"/>
      <c r="FL19" s="394"/>
      <c r="FM19" s="394"/>
      <c r="FN19" s="394"/>
      <c r="FO19" s="394"/>
      <c r="FP19" s="394"/>
      <c r="FQ19" s="394"/>
      <c r="FR19" s="394"/>
      <c r="FS19" s="394"/>
      <c r="FT19" s="394"/>
      <c r="FU19" s="394"/>
      <c r="FV19" s="394"/>
      <c r="FW19" s="394"/>
      <c r="FX19" s="394"/>
      <c r="FY19" s="413"/>
      <c r="FZ19" s="413"/>
      <c r="GA19" s="413"/>
      <c r="GB19" s="413"/>
      <c r="GC19" s="413"/>
      <c r="GD19" s="413"/>
      <c r="GE19" s="413"/>
      <c r="GF19" s="413"/>
      <c r="GG19" s="413"/>
      <c r="GH19" s="413"/>
      <c r="GI19" s="413"/>
      <c r="GJ19" s="413"/>
      <c r="GK19" s="413"/>
      <c r="GL19" s="413"/>
      <c r="GM19" s="413"/>
      <c r="GN19" s="413"/>
      <c r="GO19" s="413"/>
      <c r="GP19" s="413"/>
      <c r="GQ19" s="413"/>
      <c r="GR19" s="413"/>
      <c r="GS19" s="413"/>
      <c r="GT19" s="413"/>
      <c r="GU19" s="413"/>
      <c r="GV19" s="413"/>
      <c r="GW19" s="422"/>
      <c r="GX19" s="422"/>
      <c r="GY19" s="422"/>
      <c r="GZ19" s="422"/>
      <c r="HA19" s="422"/>
      <c r="HB19" s="422"/>
      <c r="HC19" s="422"/>
      <c r="HD19" s="422"/>
      <c r="HE19" s="422"/>
      <c r="HF19" s="422"/>
      <c r="HG19" s="422"/>
      <c r="HH19" s="422"/>
      <c r="HI19" s="422"/>
      <c r="HJ19" s="422"/>
      <c r="HK19" s="422"/>
      <c r="HL19" s="422"/>
      <c r="HM19" s="422"/>
      <c r="HN19" s="422"/>
      <c r="HO19" s="422"/>
      <c r="HP19" s="422"/>
      <c r="HQ19" s="422">
        <v>1000000</v>
      </c>
      <c r="HR19" s="422">
        <v>1000000</v>
      </c>
    </row>
    <row r="20" spans="2:226" ht="17.399999999999999" customHeight="1">
      <c r="B20" s="470" t="s">
        <v>10964</v>
      </c>
      <c r="C20" s="447">
        <f>SUBTOTAL(109,C4:C17)</f>
        <v>39897345.93</v>
      </c>
      <c r="D20" s="447">
        <f t="shared" ref="D20:BO20" si="0">SUBTOTAL(109,D4:D17)</f>
        <v>39296760.130000003</v>
      </c>
      <c r="E20" s="447">
        <f t="shared" si="0"/>
        <v>40288150.242999993</v>
      </c>
      <c r="F20" s="447">
        <f t="shared" si="0"/>
        <v>31517749.540000003</v>
      </c>
      <c r="G20" s="447">
        <f t="shared" si="0"/>
        <v>32480393.140000001</v>
      </c>
      <c r="H20" s="447">
        <f t="shared" si="0"/>
        <v>32671976.57</v>
      </c>
      <c r="I20" s="447">
        <f t="shared" si="0"/>
        <v>31615776.450000003</v>
      </c>
      <c r="J20" s="447">
        <f t="shared" si="0"/>
        <v>29919173.340000004</v>
      </c>
      <c r="K20" s="447">
        <f t="shared" si="0"/>
        <v>30993900.479999997</v>
      </c>
      <c r="L20" s="447">
        <f t="shared" si="0"/>
        <v>30944662.02</v>
      </c>
      <c r="M20" s="447">
        <f t="shared" si="0"/>
        <v>37456006.549999997</v>
      </c>
      <c r="N20" s="447">
        <f t="shared" si="0"/>
        <v>32660648.480000004</v>
      </c>
      <c r="O20" s="447">
        <f t="shared" si="0"/>
        <v>37438627.799999997</v>
      </c>
      <c r="P20" s="447">
        <f t="shared" si="0"/>
        <v>35150921.560000002</v>
      </c>
      <c r="Q20" s="447">
        <f t="shared" si="0"/>
        <v>36170197.43</v>
      </c>
      <c r="R20" s="447">
        <f t="shared" si="0"/>
        <v>33232791.340000004</v>
      </c>
      <c r="S20" s="447">
        <f t="shared" si="0"/>
        <v>31894722.160000004</v>
      </c>
      <c r="T20" s="447">
        <f t="shared" si="0"/>
        <v>34542656.920000002</v>
      </c>
      <c r="U20" s="447">
        <f t="shared" si="0"/>
        <v>35047697.980000004</v>
      </c>
      <c r="V20" s="447">
        <f t="shared" si="0"/>
        <v>41869577.759999998</v>
      </c>
      <c r="W20" s="447">
        <f t="shared" si="0"/>
        <v>39860888.119999997</v>
      </c>
      <c r="X20" s="447">
        <f t="shared" si="0"/>
        <v>38929889.380000003</v>
      </c>
      <c r="Y20" s="447">
        <f t="shared" si="0"/>
        <v>39445787.710000001</v>
      </c>
      <c r="Z20" s="447">
        <f t="shared" si="0"/>
        <v>31783643.510000002</v>
      </c>
      <c r="AA20" s="447">
        <f t="shared" si="0"/>
        <v>29317142.540000003</v>
      </c>
      <c r="AB20" s="447">
        <f t="shared" si="0"/>
        <v>29727088.870000005</v>
      </c>
      <c r="AC20" s="447">
        <f t="shared" si="0"/>
        <v>28989841.369999997</v>
      </c>
      <c r="AD20" s="447">
        <f t="shared" si="0"/>
        <v>29438063.850000001</v>
      </c>
      <c r="AE20" s="447">
        <f t="shared" si="0"/>
        <v>23527722.25</v>
      </c>
      <c r="AF20" s="447">
        <f t="shared" si="0"/>
        <v>21715400.02</v>
      </c>
      <c r="AG20" s="447">
        <f t="shared" si="0"/>
        <v>18549861.710000001</v>
      </c>
      <c r="AH20" s="447">
        <f t="shared" si="0"/>
        <v>9276564.4600000009</v>
      </c>
      <c r="AI20" s="447">
        <f t="shared" si="0"/>
        <v>9077974.7200000007</v>
      </c>
      <c r="AJ20" s="447">
        <f t="shared" si="0"/>
        <v>7749130.1999999993</v>
      </c>
      <c r="AK20" s="447">
        <f t="shared" si="0"/>
        <v>9427937.2800000012</v>
      </c>
      <c r="AL20" s="447">
        <f t="shared" si="0"/>
        <v>8018111.5700000003</v>
      </c>
      <c r="AM20" s="447">
        <f t="shared" si="0"/>
        <v>7943744.7199999997</v>
      </c>
      <c r="AN20" s="447">
        <f t="shared" si="0"/>
        <v>8265377.4699999997</v>
      </c>
      <c r="AO20" s="447">
        <f t="shared" si="0"/>
        <v>3560970.69</v>
      </c>
      <c r="AP20" s="447">
        <f t="shared" si="0"/>
        <v>3173079.9</v>
      </c>
      <c r="AQ20" s="447">
        <f t="shared" si="0"/>
        <v>2804743.63</v>
      </c>
      <c r="AR20" s="447">
        <f t="shared" si="0"/>
        <v>1778076.15</v>
      </c>
      <c r="AS20" s="447">
        <f t="shared" si="0"/>
        <v>1380435.7700000003</v>
      </c>
      <c r="AT20" s="447">
        <f t="shared" si="0"/>
        <v>726334.16</v>
      </c>
      <c r="AU20" s="447">
        <f t="shared" si="0"/>
        <v>983195.27</v>
      </c>
      <c r="AV20" s="447">
        <f t="shared" si="0"/>
        <v>769479.3600000001</v>
      </c>
      <c r="AW20" s="447">
        <f t="shared" si="0"/>
        <v>3502194.41</v>
      </c>
      <c r="AX20" s="447">
        <f t="shared" si="0"/>
        <v>6355714.1300000008</v>
      </c>
      <c r="AY20" s="447">
        <f t="shared" si="0"/>
        <v>6340102.709999999</v>
      </c>
      <c r="AZ20" s="447">
        <f t="shared" si="0"/>
        <v>6315652.9100000001</v>
      </c>
      <c r="BA20" s="447">
        <f t="shared" si="0"/>
        <v>1538675.11</v>
      </c>
      <c r="BB20" s="447">
        <f t="shared" si="0"/>
        <v>2251350.44</v>
      </c>
      <c r="BC20" s="447">
        <f t="shared" si="0"/>
        <v>13235895.77</v>
      </c>
      <c r="BD20" s="447">
        <f t="shared" si="0"/>
        <v>3689020.77</v>
      </c>
      <c r="BE20" s="447">
        <f t="shared" si="0"/>
        <v>4101749.86</v>
      </c>
      <c r="BF20" s="447">
        <f t="shared" si="0"/>
        <v>3890378.15</v>
      </c>
      <c r="BG20" s="447">
        <f t="shared" si="0"/>
        <v>3095867.92</v>
      </c>
      <c r="BH20" s="447">
        <f t="shared" si="0"/>
        <v>4341492.92</v>
      </c>
      <c r="BI20" s="447">
        <f t="shared" si="0"/>
        <v>4781492.92</v>
      </c>
      <c r="BJ20" s="447">
        <f t="shared" si="0"/>
        <v>4764965.34</v>
      </c>
      <c r="BK20" s="447">
        <f t="shared" si="0"/>
        <v>4646972.78</v>
      </c>
      <c r="BL20" s="447">
        <f t="shared" si="0"/>
        <v>4581489.4399999995</v>
      </c>
      <c r="BM20" s="447">
        <f t="shared" si="0"/>
        <v>4359783.07</v>
      </c>
      <c r="BN20" s="447">
        <f t="shared" si="0"/>
        <v>4672533.07</v>
      </c>
      <c r="BO20" s="447">
        <f t="shared" si="0"/>
        <v>4947674.08</v>
      </c>
      <c r="BP20" s="447">
        <f t="shared" ref="BP20:EA20" si="1">SUBTOTAL(109,BP4:BP17)</f>
        <v>4939364.08</v>
      </c>
      <c r="BQ20" s="447">
        <f t="shared" si="1"/>
        <v>4637261.13</v>
      </c>
      <c r="BR20" s="447">
        <f t="shared" si="1"/>
        <v>6581972.3999999994</v>
      </c>
      <c r="BS20" s="447">
        <f t="shared" si="1"/>
        <v>6076916.3100000005</v>
      </c>
      <c r="BT20" s="447">
        <f t="shared" si="1"/>
        <v>9423344.5899999999</v>
      </c>
      <c r="BU20" s="447">
        <f t="shared" si="1"/>
        <v>9727194</v>
      </c>
      <c r="BV20" s="447">
        <f t="shared" si="1"/>
        <v>9546976.5700000022</v>
      </c>
      <c r="BW20" s="447">
        <f t="shared" si="1"/>
        <v>9407705.2400000002</v>
      </c>
      <c r="BX20" s="447">
        <f t="shared" si="1"/>
        <v>10219393.48</v>
      </c>
      <c r="BY20" s="447">
        <f t="shared" si="1"/>
        <v>9713120.0499999989</v>
      </c>
      <c r="BZ20" s="447">
        <f t="shared" si="1"/>
        <v>10682361.67</v>
      </c>
      <c r="CA20" s="447">
        <f t="shared" si="1"/>
        <v>9876727.870000001</v>
      </c>
      <c r="CB20" s="447">
        <f t="shared" si="1"/>
        <v>8905162.7400000002</v>
      </c>
      <c r="CC20" s="447">
        <f t="shared" si="1"/>
        <v>16105131.82</v>
      </c>
      <c r="CD20" s="447">
        <f t="shared" si="1"/>
        <v>14459284.970000003</v>
      </c>
      <c r="CE20" s="447">
        <f t="shared" si="1"/>
        <v>14026440.309999999</v>
      </c>
      <c r="CF20" s="447">
        <f t="shared" si="1"/>
        <v>12786682.92</v>
      </c>
      <c r="CG20" s="447">
        <f t="shared" si="1"/>
        <v>12786682.920000002</v>
      </c>
      <c r="CH20" s="447">
        <f t="shared" si="1"/>
        <v>8338724.5800000001</v>
      </c>
      <c r="CI20" s="447">
        <f t="shared" si="1"/>
        <v>9339410.2599999998</v>
      </c>
      <c r="CJ20" s="447">
        <f t="shared" si="1"/>
        <v>9287147.4799999986</v>
      </c>
      <c r="CK20" s="447">
        <f t="shared" si="1"/>
        <v>9202422.2799999993</v>
      </c>
      <c r="CL20" s="447">
        <f t="shared" si="1"/>
        <v>8901771.0299999993</v>
      </c>
      <c r="CM20" s="447">
        <f t="shared" si="1"/>
        <v>8283993.8100000005</v>
      </c>
      <c r="CN20" s="447">
        <f t="shared" si="1"/>
        <v>7653164.5999999996</v>
      </c>
      <c r="CO20" s="447">
        <f t="shared" si="1"/>
        <v>7599052.8799999999</v>
      </c>
      <c r="CP20" s="447">
        <f t="shared" si="1"/>
        <v>1554060.96</v>
      </c>
      <c r="CQ20" s="447">
        <f t="shared" si="1"/>
        <v>1536017.4000000001</v>
      </c>
      <c r="CR20" s="447">
        <f t="shared" si="1"/>
        <v>1095522.03</v>
      </c>
      <c r="CS20" s="447">
        <f t="shared" si="1"/>
        <v>2590337.13</v>
      </c>
      <c r="CT20" s="447">
        <f t="shared" si="1"/>
        <v>2420602.0700000003</v>
      </c>
      <c r="CU20" s="447">
        <f t="shared" si="1"/>
        <v>2650624.7599999998</v>
      </c>
      <c r="CV20" s="447">
        <f t="shared" si="1"/>
        <v>2673426.12</v>
      </c>
      <c r="CW20" s="447">
        <f t="shared" si="1"/>
        <v>2481474.69</v>
      </c>
      <c r="CX20" s="447">
        <f t="shared" si="1"/>
        <v>2284856.09</v>
      </c>
      <c r="CY20" s="447">
        <f t="shared" si="1"/>
        <v>2123966.09</v>
      </c>
      <c r="CZ20" s="447">
        <f t="shared" si="1"/>
        <v>1988323.7199999997</v>
      </c>
      <c r="DA20" s="447">
        <f t="shared" si="1"/>
        <v>17651652.370000001</v>
      </c>
      <c r="DB20" s="447">
        <f t="shared" si="1"/>
        <v>17241253.530000001</v>
      </c>
      <c r="DC20" s="447">
        <f t="shared" si="1"/>
        <v>17087407.829999998</v>
      </c>
      <c r="DD20" s="447">
        <f t="shared" si="1"/>
        <v>16444003.789999999</v>
      </c>
      <c r="DE20" s="447">
        <f t="shared" si="1"/>
        <v>16348466.359999999</v>
      </c>
      <c r="DF20" s="447">
        <f t="shared" si="1"/>
        <v>21509001.510000002</v>
      </c>
      <c r="DG20" s="447">
        <f t="shared" si="1"/>
        <v>13803849.98</v>
      </c>
      <c r="DH20" s="447">
        <f t="shared" si="1"/>
        <v>13286432.01</v>
      </c>
      <c r="DI20" s="447">
        <f t="shared" si="1"/>
        <v>13279749.800000001</v>
      </c>
      <c r="DJ20" s="447">
        <f t="shared" si="1"/>
        <v>14748188.280000001</v>
      </c>
      <c r="DK20" s="447">
        <f t="shared" si="1"/>
        <v>14547508.110000001</v>
      </c>
      <c r="DL20" s="447">
        <f t="shared" si="1"/>
        <v>15361150.719999999</v>
      </c>
      <c r="DM20" s="447">
        <f t="shared" si="1"/>
        <v>15285229.439999999</v>
      </c>
      <c r="DN20" s="447">
        <f t="shared" si="1"/>
        <v>12496740.02</v>
      </c>
      <c r="DO20" s="447">
        <f t="shared" si="1"/>
        <v>12496740.02</v>
      </c>
      <c r="DP20" s="447">
        <f t="shared" si="1"/>
        <v>14514103.32</v>
      </c>
      <c r="DQ20" s="447">
        <f t="shared" si="1"/>
        <v>10266421.18</v>
      </c>
      <c r="DR20" s="447">
        <f t="shared" si="1"/>
        <v>6637382.7799999993</v>
      </c>
      <c r="DS20" s="447">
        <f t="shared" si="1"/>
        <v>6468530.2800000003</v>
      </c>
      <c r="DT20" s="447">
        <f t="shared" si="1"/>
        <v>8799948.5599999987</v>
      </c>
      <c r="DU20" s="447">
        <f t="shared" si="1"/>
        <v>8699948.5599999987</v>
      </c>
      <c r="DV20" s="447">
        <f t="shared" si="1"/>
        <v>8511717.5700000003</v>
      </c>
      <c r="DW20" s="447">
        <f t="shared" si="1"/>
        <v>8618817.5700000003</v>
      </c>
      <c r="DX20" s="447">
        <f t="shared" si="1"/>
        <v>8514734.4299999997</v>
      </c>
      <c r="DY20" s="447">
        <f t="shared" si="1"/>
        <v>8042546.79</v>
      </c>
      <c r="DZ20" s="447">
        <f t="shared" si="1"/>
        <v>2729312.6</v>
      </c>
      <c r="EA20" s="447">
        <f t="shared" si="1"/>
        <v>7465966.21</v>
      </c>
      <c r="EB20" s="447">
        <f t="shared" ref="EB20:GM20" si="2">SUBTOTAL(109,EB4:EB17)</f>
        <v>7306026.5099999998</v>
      </c>
      <c r="EC20" s="447">
        <f t="shared" si="2"/>
        <v>7196209.8600000003</v>
      </c>
      <c r="ED20" s="447">
        <f t="shared" si="2"/>
        <v>7061427.5600000005</v>
      </c>
      <c r="EE20" s="447">
        <f t="shared" si="2"/>
        <v>6762112.1299999999</v>
      </c>
      <c r="EF20" s="447">
        <f t="shared" si="2"/>
        <v>24653141.670000002</v>
      </c>
      <c r="EG20" s="447">
        <f t="shared" si="2"/>
        <v>24592633.550000001</v>
      </c>
      <c r="EH20" s="447">
        <f t="shared" si="2"/>
        <v>24398728.850000001</v>
      </c>
      <c r="EI20" s="447">
        <f t="shared" si="2"/>
        <v>21880917.390000001</v>
      </c>
      <c r="EJ20" s="447">
        <f t="shared" si="2"/>
        <v>18067950.330000002</v>
      </c>
      <c r="EK20" s="447">
        <f t="shared" si="2"/>
        <v>15741735.209999999</v>
      </c>
      <c r="EL20" s="447">
        <f t="shared" si="2"/>
        <v>15745143.119999999</v>
      </c>
      <c r="EM20" s="447">
        <f t="shared" si="2"/>
        <v>14497725.079999998</v>
      </c>
      <c r="EN20" s="447">
        <f t="shared" si="2"/>
        <v>5341167.25</v>
      </c>
      <c r="EO20" s="447">
        <f t="shared" si="2"/>
        <v>9132954.9499999993</v>
      </c>
      <c r="EP20" s="447">
        <f t="shared" si="2"/>
        <v>12151599.939999999</v>
      </c>
      <c r="EQ20" s="447">
        <f t="shared" si="2"/>
        <v>12291117</v>
      </c>
      <c r="ER20" s="447">
        <f t="shared" si="2"/>
        <v>11999683.99</v>
      </c>
      <c r="ES20" s="447">
        <f t="shared" si="2"/>
        <v>5903710.79</v>
      </c>
      <c r="ET20" s="447">
        <f t="shared" si="2"/>
        <v>5352723.92</v>
      </c>
      <c r="EU20" s="447">
        <f t="shared" si="2"/>
        <v>5242137.3900000006</v>
      </c>
      <c r="EV20" s="447">
        <f t="shared" si="2"/>
        <v>5939719.5299999993</v>
      </c>
      <c r="EW20" s="447">
        <f t="shared" si="2"/>
        <v>5794449.4700000007</v>
      </c>
      <c r="EX20" s="447">
        <f t="shared" si="2"/>
        <v>5559269.5700000003</v>
      </c>
      <c r="EY20" s="447">
        <f t="shared" si="2"/>
        <v>5326561.95</v>
      </c>
      <c r="EZ20" s="447">
        <f t="shared" si="2"/>
        <v>6449448.3999999994</v>
      </c>
      <c r="FA20" s="447">
        <f t="shared" si="2"/>
        <v>6492461.04</v>
      </c>
      <c r="FB20" s="447">
        <f t="shared" si="2"/>
        <v>5474577.4399999995</v>
      </c>
      <c r="FC20" s="447">
        <f t="shared" si="2"/>
        <v>5699176.1799999997</v>
      </c>
      <c r="FD20" s="447">
        <f t="shared" si="2"/>
        <v>5105652.91</v>
      </c>
      <c r="FE20" s="447">
        <f t="shared" si="2"/>
        <v>6930814.3300000001</v>
      </c>
      <c r="FF20" s="447">
        <f t="shared" si="2"/>
        <v>6037633.2799999993</v>
      </c>
      <c r="FG20" s="447">
        <f t="shared" si="2"/>
        <v>5553348.29</v>
      </c>
      <c r="FH20" s="447">
        <f t="shared" si="2"/>
        <v>2358191.17</v>
      </c>
      <c r="FI20" s="447">
        <f t="shared" si="2"/>
        <v>8405022.5899999999</v>
      </c>
      <c r="FJ20" s="447">
        <f t="shared" si="2"/>
        <v>25322499.400000002</v>
      </c>
      <c r="FK20" s="447">
        <f t="shared" si="2"/>
        <v>25608434.02</v>
      </c>
      <c r="FL20" s="447">
        <f t="shared" si="2"/>
        <v>25248455.219999999</v>
      </c>
      <c r="FM20" s="447">
        <f t="shared" si="2"/>
        <v>24737188.170000002</v>
      </c>
      <c r="FN20" s="447">
        <f t="shared" si="2"/>
        <v>29907491.689999998</v>
      </c>
      <c r="FO20" s="447">
        <f t="shared" si="2"/>
        <v>30140345.229999997</v>
      </c>
      <c r="FP20" s="447">
        <f t="shared" si="2"/>
        <v>30891736.300000001</v>
      </c>
      <c r="FQ20" s="447">
        <f t="shared" si="2"/>
        <v>30608955.229999997</v>
      </c>
      <c r="FR20" s="447">
        <f t="shared" si="2"/>
        <v>30361668.930000003</v>
      </c>
      <c r="FS20" s="447">
        <f t="shared" si="2"/>
        <v>28711868.059999999</v>
      </c>
      <c r="FT20" s="447">
        <f t="shared" si="2"/>
        <v>25043927.880000003</v>
      </c>
      <c r="FU20" s="447">
        <f t="shared" si="2"/>
        <v>24731682.210000001</v>
      </c>
      <c r="FV20" s="447">
        <f t="shared" si="2"/>
        <v>20789856.609999999</v>
      </c>
      <c r="FW20" s="447">
        <f t="shared" si="2"/>
        <v>19327565.990000002</v>
      </c>
      <c r="FX20" s="447">
        <f t="shared" si="2"/>
        <v>33780101.480000004</v>
      </c>
      <c r="FY20" s="447">
        <f t="shared" si="2"/>
        <v>22045574.649999999</v>
      </c>
      <c r="FZ20" s="447">
        <f t="shared" si="2"/>
        <v>22348923.489999998</v>
      </c>
      <c r="GA20" s="447">
        <f t="shared" si="2"/>
        <v>22289666.629999999</v>
      </c>
      <c r="GB20" s="447">
        <f t="shared" si="2"/>
        <v>31417999.039999999</v>
      </c>
      <c r="GC20" s="447">
        <f t="shared" si="2"/>
        <v>31119190.950000003</v>
      </c>
      <c r="GD20" s="447">
        <f t="shared" si="2"/>
        <v>33902124.239999995</v>
      </c>
      <c r="GE20" s="447">
        <f t="shared" si="2"/>
        <v>33423865.640000001</v>
      </c>
      <c r="GF20" s="447">
        <f t="shared" si="2"/>
        <v>34091313.089999996</v>
      </c>
      <c r="GG20" s="447">
        <f t="shared" si="2"/>
        <v>35820650.299999997</v>
      </c>
      <c r="GH20" s="447">
        <f t="shared" si="2"/>
        <v>33093545.189999998</v>
      </c>
      <c r="GI20" s="447">
        <f t="shared" si="2"/>
        <v>24848249.809999999</v>
      </c>
      <c r="GJ20" s="447">
        <f t="shared" si="2"/>
        <v>26648287.259999998</v>
      </c>
      <c r="GK20" s="447">
        <f t="shared" si="2"/>
        <v>27578822.369999997</v>
      </c>
      <c r="GL20" s="447">
        <f t="shared" si="2"/>
        <v>22838036.280000001</v>
      </c>
      <c r="GM20" s="447">
        <f t="shared" si="2"/>
        <v>22250795.030000001</v>
      </c>
      <c r="GN20" s="447">
        <f t="shared" ref="GN20:GV20" si="3">SUBTOTAL(109,GN4:GN17)</f>
        <v>22078670.359999999</v>
      </c>
      <c r="GO20" s="447">
        <f t="shared" si="3"/>
        <v>23247906.93</v>
      </c>
      <c r="GP20" s="447">
        <f t="shared" si="3"/>
        <v>23793916.289999999</v>
      </c>
      <c r="GQ20" s="447">
        <f t="shared" si="3"/>
        <v>22161479.080000002</v>
      </c>
      <c r="GR20" s="447">
        <f t="shared" si="3"/>
        <v>21433760.890000001</v>
      </c>
      <c r="GS20" s="447">
        <f t="shared" si="3"/>
        <v>21420417.210000001</v>
      </c>
      <c r="GT20" s="447">
        <f t="shared" si="3"/>
        <v>19954995.120000001</v>
      </c>
      <c r="GU20" s="447">
        <f t="shared" si="3"/>
        <v>19527259.450000003</v>
      </c>
      <c r="GV20" s="447">
        <f t="shared" si="3"/>
        <v>19403501.039999999</v>
      </c>
      <c r="GW20" s="447">
        <f>SUBTOTAL(109,GW4:GW17)</f>
        <v>19075911.520000003</v>
      </c>
      <c r="GX20" s="447">
        <f t="shared" ref="GX20" si="4">SUBTOTAL(109,GX4:GX17)</f>
        <v>21054785.18</v>
      </c>
      <c r="GY20" s="447">
        <f t="shared" ref="GY20:HC20" si="5">SUBTOTAL(109,GY4:GY17)</f>
        <v>20605284.93</v>
      </c>
      <c r="GZ20" s="447">
        <f t="shared" si="5"/>
        <v>24486511.630000003</v>
      </c>
      <c r="HA20" s="518">
        <f t="shared" si="5"/>
        <v>25832506.759999998</v>
      </c>
      <c r="HB20" s="519">
        <f t="shared" si="5"/>
        <v>23295573.73</v>
      </c>
      <c r="HC20" s="518">
        <f t="shared" si="5"/>
        <v>22733657.620000001</v>
      </c>
      <c r="HD20" s="523">
        <f t="shared" ref="HD20:HH20" si="6">SUBTOTAL(109,HD4:HD17)</f>
        <v>22388014.060000002</v>
      </c>
      <c r="HE20" s="523">
        <f t="shared" si="6"/>
        <v>13526385.9</v>
      </c>
      <c r="HF20" s="523">
        <f t="shared" si="6"/>
        <v>13891633.969999999</v>
      </c>
      <c r="HG20" s="523">
        <f t="shared" si="6"/>
        <v>12869704.949999999</v>
      </c>
      <c r="HH20" s="523">
        <f t="shared" si="6"/>
        <v>12524580.43</v>
      </c>
      <c r="HI20" s="523">
        <f t="shared" ref="HI20:HM20" si="7">SUBTOTAL(109,HI4:HI17)</f>
        <v>13185605.850000001</v>
      </c>
      <c r="HJ20" s="523">
        <f t="shared" si="7"/>
        <v>13596348.02</v>
      </c>
      <c r="HK20" s="523">
        <f t="shared" si="7"/>
        <v>18507863.59</v>
      </c>
      <c r="HL20" s="523">
        <f t="shared" si="7"/>
        <v>24735477.619999997</v>
      </c>
      <c r="HM20" s="523">
        <f t="shared" si="7"/>
        <v>21119811.850000001</v>
      </c>
      <c r="HN20" s="523">
        <f>SUBTOTAL(109,HN4:HN17)</f>
        <v>20784367.349999998</v>
      </c>
      <c r="HO20" s="523">
        <f>SUBTOTAL(109,HO4:HO17)</f>
        <v>20524249.890000001</v>
      </c>
      <c r="HP20" s="523">
        <f>SUBTOTAL(109,HP4:HP17)</f>
        <v>20074862.949999999</v>
      </c>
      <c r="HQ20" s="523">
        <f>SUBTOTAL(109,HQ4:HQ19)</f>
        <v>18495021.350000001</v>
      </c>
      <c r="HR20" s="523">
        <f>SUBTOTAL(109,tb_Saldos_BR[28/10/2025])</f>
        <v>18695176.380000003</v>
      </c>
    </row>
    <row r="22" spans="2:226">
      <c r="EK22" s="386"/>
    </row>
    <row r="23" spans="2:226">
      <c r="EI23" s="5"/>
      <c r="EJ23" s="5"/>
      <c r="EK23" s="5"/>
      <c r="EL23" s="5"/>
      <c r="EM23" s="5"/>
      <c r="EN23" s="5"/>
      <c r="EO23" s="5"/>
      <c r="EP23" s="5"/>
      <c r="EQ23" s="5"/>
      <c r="ER23" s="5"/>
      <c r="ES23" s="5"/>
      <c r="GB23" s="386"/>
    </row>
    <row r="24" spans="2:226">
      <c r="BS24" s="3"/>
      <c r="EI24" s="5"/>
      <c r="EJ24" s="5"/>
      <c r="EK24" s="6"/>
      <c r="EL24" s="5"/>
      <c r="EM24" s="5"/>
      <c r="EN24" s="5"/>
      <c r="EO24" s="5"/>
      <c r="EP24" s="5"/>
      <c r="EQ24" s="5"/>
      <c r="ER24" s="5"/>
      <c r="ES24" s="5"/>
    </row>
    <row r="25" spans="2:226">
      <c r="EI25" s="5"/>
      <c r="EJ25" s="5"/>
      <c r="EK25" s="387"/>
      <c r="EL25" s="5"/>
      <c r="EM25" s="5"/>
      <c r="EN25" s="5"/>
      <c r="EO25" s="5"/>
      <c r="EP25" s="5"/>
      <c r="EQ25" s="5"/>
      <c r="ER25" s="5"/>
      <c r="ES25" s="5"/>
    </row>
    <row r="26" spans="2:226">
      <c r="EI26" s="5"/>
      <c r="EJ26" s="5"/>
      <c r="EK26" s="5"/>
      <c r="EL26" s="5"/>
      <c r="EM26" s="5"/>
      <c r="EN26" s="5"/>
      <c r="EO26" s="5"/>
      <c r="EP26" s="5"/>
      <c r="EQ26" s="5"/>
      <c r="ER26" s="5"/>
      <c r="ES26" s="5"/>
    </row>
    <row r="27" spans="2:226" ht="15">
      <c r="DC27" s="377"/>
      <c r="EI27" s="5"/>
      <c r="EJ27" s="5"/>
      <c r="EK27" s="388"/>
      <c r="EL27" s="389"/>
      <c r="EM27" s="389"/>
      <c r="EN27" s="389"/>
      <c r="EO27" s="389"/>
      <c r="EP27" s="389"/>
      <c r="EQ27" s="389"/>
      <c r="ER27" s="5"/>
      <c r="ES27" s="5"/>
    </row>
    <row r="28" spans="2:226">
      <c r="EI28" s="5"/>
      <c r="EJ28" s="5"/>
      <c r="EK28" s="387"/>
      <c r="EL28" s="5"/>
      <c r="EM28" s="5"/>
      <c r="EN28" s="5"/>
      <c r="EO28" s="5"/>
      <c r="EP28" s="5"/>
      <c r="EQ28" s="5"/>
      <c r="ER28" s="5"/>
      <c r="ES28" s="5"/>
    </row>
    <row r="29" spans="2:226">
      <c r="EI29" s="5"/>
      <c r="EJ29" s="5"/>
      <c r="EK29" s="5"/>
      <c r="EL29" s="5"/>
      <c r="EM29" s="5"/>
      <c r="EN29" s="5"/>
      <c r="EO29" s="5"/>
      <c r="EP29" s="5"/>
      <c r="EQ29" s="5"/>
      <c r="ER29" s="5"/>
      <c r="ES29" s="5"/>
    </row>
    <row r="30" spans="2:226">
      <c r="EI30" s="5"/>
      <c r="EJ30" s="5"/>
      <c r="EK30" s="6"/>
      <c r="EL30" s="5"/>
      <c r="EM30" s="5"/>
      <c r="EN30" s="5"/>
      <c r="EO30" s="5"/>
      <c r="EP30" s="5"/>
      <c r="EQ30" s="5"/>
      <c r="ER30" s="5"/>
      <c r="ES30" s="5"/>
    </row>
    <row r="31" spans="2:226">
      <c r="EI31" s="5"/>
      <c r="EJ31" s="5"/>
      <c r="EK31" s="5"/>
      <c r="EL31" s="5"/>
      <c r="EM31" s="5"/>
      <c r="EN31" s="5"/>
      <c r="EO31" s="5"/>
      <c r="EP31" s="5"/>
      <c r="EQ31" s="5"/>
      <c r="ER31" s="5"/>
      <c r="ES31" s="5"/>
    </row>
    <row r="32" spans="2:226">
      <c r="EI32" s="5"/>
      <c r="EJ32" s="5"/>
      <c r="EK32" s="5"/>
      <c r="EL32" s="5"/>
      <c r="EM32" s="5"/>
      <c r="EN32" s="5"/>
      <c r="EO32" s="5"/>
      <c r="EP32" s="5"/>
      <c r="EQ32" s="5"/>
      <c r="ER32" s="5"/>
      <c r="ES32" s="5"/>
    </row>
    <row r="33" spans="139:149">
      <c r="EI33" s="5"/>
      <c r="EJ33" s="5"/>
      <c r="EK33" s="5"/>
      <c r="EL33" s="5"/>
      <c r="EM33" s="5"/>
      <c r="EN33" s="5"/>
      <c r="EO33" s="5"/>
      <c r="EP33" s="5"/>
      <c r="EQ33" s="5"/>
      <c r="ER33" s="5"/>
      <c r="ES33" s="5"/>
    </row>
    <row r="34" spans="139:149">
      <c r="EI34" s="5"/>
      <c r="EJ34" s="5"/>
      <c r="EK34" s="5"/>
      <c r="EL34" s="5"/>
      <c r="EM34" s="5"/>
      <c r="EN34" s="5"/>
      <c r="EO34" s="5"/>
      <c r="EP34" s="5"/>
      <c r="EQ34" s="5"/>
      <c r="ER34" s="5"/>
      <c r="ES34" s="5"/>
    </row>
  </sheetData>
  <phoneticPr fontId="41" type="noConversion"/>
  <pageMargins left="0.511811024" right="0.511811024" top="0.78740157499999996" bottom="0.78740157499999996" header="0.31496062000000002" footer="0.31496062000000002"/>
  <pageSetup paperSize="9"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5EA32-471C-4690-9635-C9E23E8C132D}">
  <sheetPr codeName="Planilha5" filterMode="1">
    <tabColor rgb="FFFF0000"/>
  </sheetPr>
  <dimension ref="A1:R5297"/>
  <sheetViews>
    <sheetView showGridLines="0" zoomScaleNormal="100" workbookViewId="0">
      <pane ySplit="5" topLeftCell="A5271" activePane="bottomLeft" state="frozen"/>
      <selection pane="bottomLeft" activeCell="E5289" sqref="E5289"/>
    </sheetView>
  </sheetViews>
  <sheetFormatPr defaultColWidth="8.88671875" defaultRowHeight="14.4"/>
  <cols>
    <col min="1" max="1" width="15.5546875" style="1" customWidth="1"/>
    <col min="2" max="2" width="56.33203125" style="2" bestFit="1" customWidth="1"/>
    <col min="3" max="3" width="45.33203125" style="41" bestFit="1" customWidth="1"/>
    <col min="4" max="4" width="15.6640625" style="1" bestFit="1" customWidth="1"/>
    <col min="5" max="5" width="13.5546875" style="1" bestFit="1" customWidth="1"/>
    <col min="6" max="6" width="16.5546875" style="1" bestFit="1" customWidth="1"/>
    <col min="7" max="7" width="11.33203125" style="1" bestFit="1" customWidth="1"/>
    <col min="8" max="8" width="13.109375" style="32" bestFit="1" customWidth="1"/>
    <col min="9" max="9" width="15" style="1" bestFit="1" customWidth="1"/>
    <col min="10" max="10" width="12.6640625" style="32" bestFit="1" customWidth="1"/>
    <col min="11" max="11" width="13.88671875" style="32" bestFit="1" customWidth="1"/>
    <col min="12" max="12" width="17.6640625" style="32" customWidth="1"/>
    <col min="13" max="13" width="17.6640625" style="32" bestFit="1" customWidth="1"/>
    <col min="14" max="14" width="26.44140625" style="92" bestFit="1" customWidth="1"/>
    <col min="15" max="15" width="26" style="1" bestFit="1" customWidth="1"/>
    <col min="16" max="16" width="37" style="1" bestFit="1" customWidth="1"/>
    <col min="17" max="17" width="72.33203125" style="64" customWidth="1"/>
    <col min="18" max="18" width="16.44140625" style="2" customWidth="1"/>
    <col min="19" max="16384" width="8.88671875" style="2"/>
  </cols>
  <sheetData>
    <row r="1" spans="1:18">
      <c r="A1" s="4"/>
      <c r="B1" s="5"/>
      <c r="C1" s="38"/>
      <c r="D1" s="11"/>
      <c r="E1" s="4"/>
      <c r="F1" s="4"/>
      <c r="G1" s="4"/>
      <c r="H1" s="10"/>
      <c r="I1" s="4"/>
      <c r="J1" s="10"/>
      <c r="K1" s="10"/>
      <c r="L1" s="10"/>
      <c r="M1" s="10"/>
      <c r="N1" s="88"/>
      <c r="O1" s="4"/>
      <c r="P1" s="4"/>
      <c r="Q1" s="61"/>
    </row>
    <row r="2" spans="1:18">
      <c r="A2" s="4"/>
      <c r="B2" s="5"/>
      <c r="C2" s="39"/>
      <c r="D2" s="4"/>
      <c r="E2" s="4"/>
      <c r="F2" s="4"/>
      <c r="G2" s="4"/>
      <c r="H2" s="10"/>
      <c r="I2" s="4"/>
      <c r="J2" s="10"/>
      <c r="K2" s="10"/>
      <c r="L2" s="10"/>
      <c r="M2" s="10"/>
      <c r="N2" s="88"/>
      <c r="O2" s="102"/>
      <c r="P2" s="4"/>
      <c r="Q2" s="61"/>
    </row>
    <row r="3" spans="1:18" ht="18">
      <c r="A3" s="4"/>
      <c r="B3" s="5"/>
      <c r="C3" s="40" t="s">
        <v>216</v>
      </c>
      <c r="D3" s="4"/>
      <c r="E3" s="4"/>
      <c r="F3" s="4"/>
      <c r="G3" s="4"/>
      <c r="H3" s="10"/>
      <c r="I3" s="4"/>
      <c r="J3" s="10"/>
      <c r="K3" s="10"/>
      <c r="L3" s="10"/>
      <c r="M3" s="10"/>
      <c r="N3" s="88"/>
      <c r="O3" s="4"/>
      <c r="P3" s="4"/>
      <c r="Q3" s="61"/>
    </row>
    <row r="4" spans="1:18" ht="25.2" customHeight="1">
      <c r="A4" s="4"/>
      <c r="B4" s="5"/>
      <c r="C4" s="39"/>
      <c r="D4" s="4"/>
      <c r="E4" s="4"/>
      <c r="F4" s="4"/>
      <c r="G4" s="4"/>
      <c r="H4" s="10"/>
      <c r="I4" s="4"/>
      <c r="J4" s="10"/>
      <c r="K4" s="10"/>
      <c r="L4" s="10"/>
      <c r="M4" s="10"/>
      <c r="N4" s="88"/>
      <c r="O4" s="4"/>
      <c r="P4" s="4"/>
      <c r="Q4" s="61"/>
    </row>
    <row r="5" spans="1:18" s="34" customFormat="1" ht="27" customHeight="1">
      <c r="A5" s="34" t="s">
        <v>106</v>
      </c>
      <c r="B5" s="34" t="s">
        <v>0</v>
      </c>
      <c r="C5" s="34" t="s">
        <v>1</v>
      </c>
      <c r="D5" s="34" t="s">
        <v>8008</v>
      </c>
      <c r="E5" s="34" t="s">
        <v>262</v>
      </c>
      <c r="F5" s="34" t="s">
        <v>263</v>
      </c>
      <c r="G5" s="34" t="s">
        <v>2</v>
      </c>
      <c r="H5" s="35" t="s">
        <v>3</v>
      </c>
      <c r="I5" s="34" t="s">
        <v>108</v>
      </c>
      <c r="J5" s="36" t="s">
        <v>266</v>
      </c>
      <c r="K5" s="36" t="s">
        <v>267</v>
      </c>
      <c r="L5" s="35" t="s">
        <v>4</v>
      </c>
      <c r="M5" s="35" t="s">
        <v>5</v>
      </c>
      <c r="N5" s="37" t="s">
        <v>268</v>
      </c>
      <c r="O5" s="34" t="s">
        <v>6</v>
      </c>
      <c r="P5" s="34" t="s">
        <v>133</v>
      </c>
      <c r="Q5" s="62" t="s">
        <v>7</v>
      </c>
      <c r="R5" s="31" t="s">
        <v>9215</v>
      </c>
    </row>
    <row r="6" spans="1:18" ht="19.95" customHeight="1">
      <c r="A6" s="47">
        <v>1</v>
      </c>
      <c r="B6" s="30" t="s">
        <v>225</v>
      </c>
      <c r="C6" s="43" t="s">
        <v>1891</v>
      </c>
      <c r="D6" s="52">
        <v>44904</v>
      </c>
      <c r="E6" s="52">
        <v>44927</v>
      </c>
      <c r="F6" s="52">
        <v>44927</v>
      </c>
      <c r="G6" s="47" t="s">
        <v>10</v>
      </c>
      <c r="H6" s="42">
        <v>598.23</v>
      </c>
      <c r="I6" s="53">
        <v>1</v>
      </c>
      <c r="J6" s="42">
        <v>0</v>
      </c>
      <c r="K6" s="42">
        <v>0</v>
      </c>
      <c r="L6" s="42">
        <v>598.23</v>
      </c>
      <c r="M6" s="42">
        <v>0</v>
      </c>
      <c r="N6" s="47" t="s">
        <v>272</v>
      </c>
      <c r="O6" s="47" t="s">
        <v>1342</v>
      </c>
      <c r="P6" s="47" t="s">
        <v>871</v>
      </c>
      <c r="Q6" s="50" t="s">
        <v>1892</v>
      </c>
      <c r="R6" s="111">
        <v>45272.671041666668</v>
      </c>
    </row>
    <row r="7" spans="1:18" ht="19.95" customHeight="1">
      <c r="A7" s="47">
        <v>1</v>
      </c>
      <c r="B7" s="30" t="s">
        <v>221</v>
      </c>
      <c r="C7" s="43" t="s">
        <v>1876</v>
      </c>
      <c r="D7" s="52">
        <v>44889</v>
      </c>
      <c r="E7" s="52">
        <v>44927</v>
      </c>
      <c r="F7" s="52">
        <v>44927</v>
      </c>
      <c r="G7" s="47" t="s">
        <v>10</v>
      </c>
      <c r="H7" s="42">
        <v>155.68</v>
      </c>
      <c r="I7" s="53">
        <v>1</v>
      </c>
      <c r="J7" s="42">
        <v>0</v>
      </c>
      <c r="K7" s="42">
        <v>0</v>
      </c>
      <c r="L7" s="42">
        <v>155.68</v>
      </c>
      <c r="M7" s="42">
        <v>0</v>
      </c>
      <c r="N7" s="47" t="s">
        <v>272</v>
      </c>
      <c r="O7" s="47" t="s">
        <v>1342</v>
      </c>
      <c r="P7" s="47" t="s">
        <v>1345</v>
      </c>
      <c r="Q7" s="50" t="s">
        <v>1877</v>
      </c>
      <c r="R7" s="111">
        <v>45280.475324074076</v>
      </c>
    </row>
    <row r="8" spans="1:18" ht="19.95" customHeight="1">
      <c r="A8" s="47">
        <v>1</v>
      </c>
      <c r="B8" s="30" t="s">
        <v>221</v>
      </c>
      <c r="C8" s="43" t="s">
        <v>1878</v>
      </c>
      <c r="D8" s="52">
        <v>44893</v>
      </c>
      <c r="E8" s="52">
        <v>44927</v>
      </c>
      <c r="F8" s="52">
        <v>44927</v>
      </c>
      <c r="G8" s="47" t="s">
        <v>10</v>
      </c>
      <c r="H8" s="42">
        <v>350.03</v>
      </c>
      <c r="I8" s="53">
        <v>1</v>
      </c>
      <c r="J8" s="42">
        <v>0</v>
      </c>
      <c r="K8" s="42">
        <v>0</v>
      </c>
      <c r="L8" s="42">
        <v>350.03</v>
      </c>
      <c r="M8" s="42">
        <v>0</v>
      </c>
      <c r="N8" s="47" t="s">
        <v>272</v>
      </c>
      <c r="O8" s="47" t="s">
        <v>1342</v>
      </c>
      <c r="P8" s="47" t="s">
        <v>1345</v>
      </c>
      <c r="Q8" s="50" t="s">
        <v>1879</v>
      </c>
      <c r="R8" s="111">
        <v>45279.433032407411</v>
      </c>
    </row>
    <row r="9" spans="1:18" ht="19.95" customHeight="1">
      <c r="A9" s="47">
        <v>1</v>
      </c>
      <c r="B9" s="30" t="s">
        <v>219</v>
      </c>
      <c r="C9" s="43" t="s">
        <v>1880</v>
      </c>
      <c r="D9" s="52">
        <v>44882</v>
      </c>
      <c r="E9" s="52">
        <v>44927</v>
      </c>
      <c r="F9" s="52">
        <v>44927</v>
      </c>
      <c r="G9" s="47" t="s">
        <v>10</v>
      </c>
      <c r="H9" s="42">
        <v>60</v>
      </c>
      <c r="I9" s="53">
        <v>1</v>
      </c>
      <c r="J9" s="42">
        <v>0</v>
      </c>
      <c r="K9" s="42">
        <v>0</v>
      </c>
      <c r="L9" s="42">
        <v>60</v>
      </c>
      <c r="M9" s="42">
        <v>0</v>
      </c>
      <c r="N9" s="47" t="s">
        <v>272</v>
      </c>
      <c r="O9" s="47" t="s">
        <v>1342</v>
      </c>
      <c r="P9" s="47" t="s">
        <v>1345</v>
      </c>
      <c r="Q9" s="50" t="s">
        <v>1881</v>
      </c>
      <c r="R9" s="111">
        <v>45279.433263888888</v>
      </c>
    </row>
    <row r="10" spans="1:18" ht="19.95" customHeight="1">
      <c r="A10" s="47">
        <v>1</v>
      </c>
      <c r="B10" s="30" t="s">
        <v>219</v>
      </c>
      <c r="C10" s="43" t="s">
        <v>1882</v>
      </c>
      <c r="D10" s="52">
        <v>44883</v>
      </c>
      <c r="E10" s="52">
        <v>44896</v>
      </c>
      <c r="F10" s="52">
        <v>44927</v>
      </c>
      <c r="G10" s="47" t="s">
        <v>10</v>
      </c>
      <c r="H10" s="42">
        <v>142.65</v>
      </c>
      <c r="I10" s="53">
        <v>1</v>
      </c>
      <c r="J10" s="42">
        <v>0</v>
      </c>
      <c r="K10" s="42">
        <v>0</v>
      </c>
      <c r="L10" s="42">
        <v>142.65</v>
      </c>
      <c r="M10" s="42">
        <v>0</v>
      </c>
      <c r="N10" s="47" t="s">
        <v>272</v>
      </c>
      <c r="O10" s="47" t="s">
        <v>1342</v>
      </c>
      <c r="P10" s="47" t="s">
        <v>1345</v>
      </c>
      <c r="Q10" s="50" t="s">
        <v>1883</v>
      </c>
      <c r="R10" s="111">
        <v>45279.433506944442</v>
      </c>
    </row>
    <row r="11" spans="1:18" ht="19.95" customHeight="1">
      <c r="A11" s="47">
        <v>1</v>
      </c>
      <c r="B11" s="30" t="s">
        <v>219</v>
      </c>
      <c r="C11" s="43" t="s">
        <v>1884</v>
      </c>
      <c r="D11" s="52">
        <v>44901</v>
      </c>
      <c r="E11" s="52">
        <v>44927</v>
      </c>
      <c r="F11" s="52">
        <v>44927</v>
      </c>
      <c r="G11" s="47" t="s">
        <v>10</v>
      </c>
      <c r="H11" s="42">
        <v>153.97</v>
      </c>
      <c r="I11" s="53">
        <v>1</v>
      </c>
      <c r="J11" s="42">
        <v>0</v>
      </c>
      <c r="K11" s="42">
        <v>0</v>
      </c>
      <c r="L11" s="42">
        <v>153.97</v>
      </c>
      <c r="M11" s="42">
        <v>0</v>
      </c>
      <c r="N11" s="47" t="s">
        <v>272</v>
      </c>
      <c r="O11" s="47" t="s">
        <v>1342</v>
      </c>
      <c r="P11" s="47" t="s">
        <v>1345</v>
      </c>
      <c r="Q11" s="50" t="s">
        <v>1885</v>
      </c>
      <c r="R11" s="111">
        <v>45279.434212962966</v>
      </c>
    </row>
    <row r="12" spans="1:18" ht="19.95" customHeight="1">
      <c r="A12" s="47">
        <v>1</v>
      </c>
      <c r="B12" s="30" t="s">
        <v>219</v>
      </c>
      <c r="C12" s="43" t="s">
        <v>1886</v>
      </c>
      <c r="D12" s="52">
        <v>44910</v>
      </c>
      <c r="E12" s="52">
        <v>44927</v>
      </c>
      <c r="F12" s="52">
        <v>44927</v>
      </c>
      <c r="G12" s="47" t="s">
        <v>10</v>
      </c>
      <c r="H12" s="42">
        <v>25</v>
      </c>
      <c r="I12" s="53">
        <v>1</v>
      </c>
      <c r="J12" s="42">
        <v>0</v>
      </c>
      <c r="K12" s="42">
        <v>0</v>
      </c>
      <c r="L12" s="42">
        <v>25</v>
      </c>
      <c r="M12" s="42">
        <v>0</v>
      </c>
      <c r="N12" s="47" t="s">
        <v>272</v>
      </c>
      <c r="O12" s="47" t="s">
        <v>1342</v>
      </c>
      <c r="P12" s="47" t="s">
        <v>1345</v>
      </c>
      <c r="Q12" s="50" t="s">
        <v>1887</v>
      </c>
      <c r="R12" s="111">
        <v>45279.434386574074</v>
      </c>
    </row>
    <row r="13" spans="1:18" ht="19.95" customHeight="1">
      <c r="A13" s="47">
        <v>1</v>
      </c>
      <c r="B13" s="30" t="s">
        <v>1888</v>
      </c>
      <c r="C13" s="43" t="s">
        <v>1889</v>
      </c>
      <c r="D13" s="52">
        <v>44908</v>
      </c>
      <c r="E13" s="52">
        <v>44927</v>
      </c>
      <c r="F13" s="52">
        <v>44927</v>
      </c>
      <c r="G13" s="47" t="s">
        <v>10</v>
      </c>
      <c r="H13" s="42">
        <v>160.01</v>
      </c>
      <c r="I13" s="53">
        <v>1</v>
      </c>
      <c r="J13" s="42">
        <v>0</v>
      </c>
      <c r="K13" s="42">
        <v>0</v>
      </c>
      <c r="L13" s="42">
        <v>160.01</v>
      </c>
      <c r="M13" s="42">
        <v>0</v>
      </c>
      <c r="N13" s="47" t="s">
        <v>272</v>
      </c>
      <c r="O13" s="47" t="s">
        <v>1342</v>
      </c>
      <c r="P13" s="47" t="s">
        <v>1345</v>
      </c>
      <c r="Q13" s="50" t="s">
        <v>1890</v>
      </c>
      <c r="R13" s="111">
        <v>45279.366782407407</v>
      </c>
    </row>
    <row r="14" spans="1:18" ht="19.95" customHeight="1">
      <c r="A14" s="47">
        <v>1</v>
      </c>
      <c r="B14" s="30" t="s">
        <v>1893</v>
      </c>
      <c r="C14" s="43" t="s">
        <v>1894</v>
      </c>
      <c r="D14" s="52">
        <v>44887</v>
      </c>
      <c r="E14" s="52">
        <v>44927</v>
      </c>
      <c r="F14" s="52">
        <v>44927</v>
      </c>
      <c r="G14" s="47" t="s">
        <v>10</v>
      </c>
      <c r="H14" s="42">
        <v>57.5</v>
      </c>
      <c r="I14" s="53">
        <v>1</v>
      </c>
      <c r="J14" s="42">
        <v>0</v>
      </c>
      <c r="K14" s="42">
        <v>0</v>
      </c>
      <c r="L14" s="42">
        <v>57.5</v>
      </c>
      <c r="M14" s="42">
        <v>0</v>
      </c>
      <c r="N14" s="47" t="s">
        <v>272</v>
      </c>
      <c r="O14" s="47" t="s">
        <v>1342</v>
      </c>
      <c r="P14" s="47" t="s">
        <v>871</v>
      </c>
      <c r="Q14" s="50" t="s">
        <v>1895</v>
      </c>
      <c r="R14" s="111">
        <v>45279.370555555557</v>
      </c>
    </row>
    <row r="15" spans="1:18" ht="19.95" customHeight="1">
      <c r="A15" s="47">
        <v>1</v>
      </c>
      <c r="B15" s="30" t="s">
        <v>1893</v>
      </c>
      <c r="C15" s="43" t="s">
        <v>1896</v>
      </c>
      <c r="D15" s="52">
        <v>44908</v>
      </c>
      <c r="E15" s="52">
        <v>44927</v>
      </c>
      <c r="F15" s="52">
        <v>44927</v>
      </c>
      <c r="G15" s="47" t="s">
        <v>10</v>
      </c>
      <c r="H15" s="42">
        <v>45</v>
      </c>
      <c r="I15" s="53">
        <v>1</v>
      </c>
      <c r="J15" s="42">
        <v>0</v>
      </c>
      <c r="K15" s="42">
        <v>0</v>
      </c>
      <c r="L15" s="42">
        <v>45</v>
      </c>
      <c r="M15" s="42">
        <v>0</v>
      </c>
      <c r="N15" s="47" t="s">
        <v>272</v>
      </c>
      <c r="O15" s="47" t="s">
        <v>1342</v>
      </c>
      <c r="P15" s="47" t="s">
        <v>871</v>
      </c>
      <c r="Q15" s="50" t="s">
        <v>1897</v>
      </c>
      <c r="R15" s="111">
        <v>45279.370983796296</v>
      </c>
    </row>
    <row r="16" spans="1:18" ht="19.95" customHeight="1">
      <c r="A16" s="47">
        <v>1</v>
      </c>
      <c r="B16" s="30" t="s">
        <v>1900</v>
      </c>
      <c r="C16" s="43" t="s">
        <v>1901</v>
      </c>
      <c r="D16" s="52">
        <v>44882</v>
      </c>
      <c r="E16" s="52">
        <v>44927</v>
      </c>
      <c r="F16" s="52">
        <v>44927</v>
      </c>
      <c r="G16" s="47" t="s">
        <v>10</v>
      </c>
      <c r="H16" s="42">
        <v>340</v>
      </c>
      <c r="I16" s="53">
        <v>1</v>
      </c>
      <c r="J16" s="42">
        <v>0</v>
      </c>
      <c r="K16" s="42">
        <v>0</v>
      </c>
      <c r="L16" s="42">
        <v>340</v>
      </c>
      <c r="M16" s="42">
        <v>0</v>
      </c>
      <c r="N16" s="47" t="s">
        <v>272</v>
      </c>
      <c r="O16" s="47" t="s">
        <v>1342</v>
      </c>
      <c r="P16" s="47" t="s">
        <v>883</v>
      </c>
      <c r="Q16" s="50" t="s">
        <v>1902</v>
      </c>
      <c r="R16" s="111">
        <v>45279.370057870372</v>
      </c>
    </row>
    <row r="17" spans="1:18" ht="19.95" customHeight="1">
      <c r="A17" s="47">
        <v>1</v>
      </c>
      <c r="B17" s="30" t="s">
        <v>1900</v>
      </c>
      <c r="C17" s="43" t="s">
        <v>1903</v>
      </c>
      <c r="D17" s="52">
        <v>44882</v>
      </c>
      <c r="E17" s="52">
        <v>44927</v>
      </c>
      <c r="F17" s="52">
        <v>44927</v>
      </c>
      <c r="G17" s="47" t="s">
        <v>10</v>
      </c>
      <c r="H17" s="42">
        <v>266.98</v>
      </c>
      <c r="I17" s="53">
        <v>1</v>
      </c>
      <c r="J17" s="42">
        <v>0</v>
      </c>
      <c r="K17" s="42">
        <v>0</v>
      </c>
      <c r="L17" s="42">
        <v>266.98</v>
      </c>
      <c r="M17" s="42">
        <v>0</v>
      </c>
      <c r="N17" s="47" t="s">
        <v>272</v>
      </c>
      <c r="O17" s="47" t="s">
        <v>1342</v>
      </c>
      <c r="P17" s="47" t="s">
        <v>883</v>
      </c>
      <c r="Q17" s="50" t="s">
        <v>1904</v>
      </c>
      <c r="R17" s="111">
        <v>45279.371249999997</v>
      </c>
    </row>
    <row r="18" spans="1:18" ht="19.95" customHeight="1">
      <c r="A18" s="47">
        <v>1</v>
      </c>
      <c r="B18" s="30" t="s">
        <v>1357</v>
      </c>
      <c r="C18" s="43" t="s">
        <v>1907</v>
      </c>
      <c r="D18" s="52">
        <v>44903</v>
      </c>
      <c r="E18" s="52">
        <v>44927</v>
      </c>
      <c r="F18" s="52">
        <v>44927</v>
      </c>
      <c r="G18" s="47" t="s">
        <v>10</v>
      </c>
      <c r="H18" s="42">
        <v>55</v>
      </c>
      <c r="I18" s="53">
        <v>1</v>
      </c>
      <c r="J18" s="42">
        <v>0</v>
      </c>
      <c r="K18" s="42">
        <v>0</v>
      </c>
      <c r="L18" s="42">
        <v>55</v>
      </c>
      <c r="M18" s="42">
        <v>0</v>
      </c>
      <c r="N18" s="47" t="s">
        <v>272</v>
      </c>
      <c r="O18" s="47" t="s">
        <v>1360</v>
      </c>
      <c r="P18" s="47" t="s">
        <v>872</v>
      </c>
      <c r="Q18" s="50" t="s">
        <v>1908</v>
      </c>
      <c r="R18" s="111">
        <v>45279.371782407405</v>
      </c>
    </row>
    <row r="19" spans="1:18" ht="19.95" customHeight="1">
      <c r="A19" s="47">
        <v>1</v>
      </c>
      <c r="B19" s="30" t="s">
        <v>224</v>
      </c>
      <c r="C19" s="43" t="s">
        <v>1905</v>
      </c>
      <c r="D19" s="52">
        <v>44895</v>
      </c>
      <c r="E19" s="52">
        <v>44927</v>
      </c>
      <c r="F19" s="52">
        <v>44927</v>
      </c>
      <c r="G19" s="47" t="s">
        <v>10</v>
      </c>
      <c r="H19" s="42">
        <v>154.01</v>
      </c>
      <c r="I19" s="53">
        <v>1</v>
      </c>
      <c r="J19" s="42">
        <v>0</v>
      </c>
      <c r="K19" s="42">
        <v>0</v>
      </c>
      <c r="L19" s="42">
        <v>154.01</v>
      </c>
      <c r="M19" s="42">
        <v>0</v>
      </c>
      <c r="N19" s="47" t="s">
        <v>272</v>
      </c>
      <c r="O19" s="47" t="s">
        <v>1355</v>
      </c>
      <c r="P19" s="47" t="s">
        <v>873</v>
      </c>
      <c r="Q19" s="50" t="s">
        <v>1906</v>
      </c>
      <c r="R19" s="111">
        <v>45279.372025462966</v>
      </c>
    </row>
    <row r="20" spans="1:18" ht="19.95" customHeight="1">
      <c r="A20" s="47">
        <v>1</v>
      </c>
      <c r="B20" s="30" t="s">
        <v>222</v>
      </c>
      <c r="C20" s="43" t="s">
        <v>1898</v>
      </c>
      <c r="D20" s="52">
        <v>44890</v>
      </c>
      <c r="E20" s="52">
        <v>44927</v>
      </c>
      <c r="F20" s="52">
        <v>44927</v>
      </c>
      <c r="G20" s="47" t="s">
        <v>10</v>
      </c>
      <c r="H20" s="42">
        <v>34</v>
      </c>
      <c r="I20" s="53">
        <v>1</v>
      </c>
      <c r="J20" s="42">
        <v>0</v>
      </c>
      <c r="K20" s="42">
        <v>0</v>
      </c>
      <c r="L20" s="42">
        <v>34</v>
      </c>
      <c r="M20" s="42">
        <v>0</v>
      </c>
      <c r="N20" s="47" t="s">
        <v>272</v>
      </c>
      <c r="O20" s="47" t="s">
        <v>1342</v>
      </c>
      <c r="P20" s="47" t="s">
        <v>871</v>
      </c>
      <c r="Q20" s="50" t="s">
        <v>1899</v>
      </c>
      <c r="R20" s="111">
        <v>45279.372361111113</v>
      </c>
    </row>
    <row r="21" spans="1:18" ht="19.95" customHeight="1">
      <c r="A21" s="47">
        <v>1</v>
      </c>
      <c r="B21" s="30" t="s">
        <v>1918</v>
      </c>
      <c r="C21" s="43" t="s">
        <v>1919</v>
      </c>
      <c r="D21" s="52">
        <v>44898</v>
      </c>
      <c r="E21" s="52">
        <v>44898</v>
      </c>
      <c r="F21" s="52">
        <v>44927</v>
      </c>
      <c r="G21" s="47" t="s">
        <v>10</v>
      </c>
      <c r="H21" s="42">
        <v>1619.91</v>
      </c>
      <c r="I21" s="53">
        <v>1</v>
      </c>
      <c r="J21" s="42">
        <v>0</v>
      </c>
      <c r="K21" s="42">
        <v>0</v>
      </c>
      <c r="L21" s="42">
        <v>1619.91</v>
      </c>
      <c r="M21" s="42">
        <v>0</v>
      </c>
      <c r="N21" s="47" t="s">
        <v>273</v>
      </c>
      <c r="O21" s="47" t="s">
        <v>1349</v>
      </c>
      <c r="P21" s="47" t="s">
        <v>1920</v>
      </c>
      <c r="Q21" s="50" t="s">
        <v>1921</v>
      </c>
      <c r="R21" s="111">
        <v>45279.37159722222</v>
      </c>
    </row>
    <row r="22" spans="1:18" ht="19.95" customHeight="1">
      <c r="A22" s="47">
        <v>1</v>
      </c>
      <c r="B22" s="30" t="s">
        <v>226</v>
      </c>
      <c r="C22" s="43" t="s">
        <v>1909</v>
      </c>
      <c r="D22" s="52">
        <v>44883</v>
      </c>
      <c r="E22" s="52">
        <v>44927</v>
      </c>
      <c r="F22" s="52">
        <v>44927</v>
      </c>
      <c r="G22" s="47" t="s">
        <v>10</v>
      </c>
      <c r="H22" s="42">
        <v>504.35</v>
      </c>
      <c r="I22" s="53">
        <v>1</v>
      </c>
      <c r="J22" s="42">
        <v>0</v>
      </c>
      <c r="K22" s="42">
        <v>0</v>
      </c>
      <c r="L22" s="42">
        <v>504.35</v>
      </c>
      <c r="M22" s="42">
        <v>0</v>
      </c>
      <c r="N22" s="47" t="s">
        <v>273</v>
      </c>
      <c r="O22" s="47" t="s">
        <v>1342</v>
      </c>
      <c r="P22" s="47" t="s">
        <v>1345</v>
      </c>
      <c r="Q22" s="50" t="s">
        <v>1910</v>
      </c>
      <c r="R22" s="111">
        <v>45279.372534722221</v>
      </c>
    </row>
    <row r="23" spans="1:18" ht="19.95" customHeight="1">
      <c r="A23" s="47">
        <v>1</v>
      </c>
      <c r="B23" s="30" t="s">
        <v>226</v>
      </c>
      <c r="C23" s="43" t="s">
        <v>1911</v>
      </c>
      <c r="D23" s="52">
        <v>44911</v>
      </c>
      <c r="E23" s="52">
        <v>44927</v>
      </c>
      <c r="F23" s="52">
        <v>44927</v>
      </c>
      <c r="G23" s="47" t="s">
        <v>10</v>
      </c>
      <c r="H23" s="42">
        <v>173.4</v>
      </c>
      <c r="I23" s="53">
        <v>1</v>
      </c>
      <c r="J23" s="42">
        <v>0</v>
      </c>
      <c r="K23" s="42">
        <v>0</v>
      </c>
      <c r="L23" s="42">
        <v>173.4</v>
      </c>
      <c r="M23" s="42">
        <v>0</v>
      </c>
      <c r="N23" s="47" t="s">
        <v>273</v>
      </c>
      <c r="O23" s="47" t="s">
        <v>1342</v>
      </c>
      <c r="P23" s="47" t="s">
        <v>1345</v>
      </c>
      <c r="Q23" s="50" t="s">
        <v>1912</v>
      </c>
      <c r="R23" s="111">
        <v>45279.429780092592</v>
      </c>
    </row>
    <row r="24" spans="1:18" ht="19.95" customHeight="1">
      <c r="A24" s="47">
        <v>1</v>
      </c>
      <c r="B24" s="30" t="s">
        <v>1357</v>
      </c>
      <c r="C24" s="43" t="s">
        <v>1937</v>
      </c>
      <c r="D24" s="52">
        <v>44882</v>
      </c>
      <c r="E24" s="52">
        <v>44927</v>
      </c>
      <c r="F24" s="52">
        <v>44927</v>
      </c>
      <c r="G24" s="47" t="s">
        <v>10</v>
      </c>
      <c r="H24" s="42">
        <v>253.99</v>
      </c>
      <c r="I24" s="53">
        <v>1</v>
      </c>
      <c r="J24" s="42">
        <v>0</v>
      </c>
      <c r="K24" s="42">
        <v>0</v>
      </c>
      <c r="L24" s="42">
        <v>253.99</v>
      </c>
      <c r="M24" s="42">
        <v>0</v>
      </c>
      <c r="N24" s="47" t="s">
        <v>273</v>
      </c>
      <c r="O24" s="47" t="s">
        <v>1355</v>
      </c>
      <c r="P24" s="47" t="s">
        <v>1938</v>
      </c>
      <c r="Q24" s="50" t="s">
        <v>1939</v>
      </c>
      <c r="R24" s="111">
        <v>45279.434606481482</v>
      </c>
    </row>
    <row r="25" spans="1:18" ht="19.95" customHeight="1">
      <c r="A25" s="47">
        <v>1</v>
      </c>
      <c r="B25" s="30" t="s">
        <v>1357</v>
      </c>
      <c r="C25" s="43" t="s">
        <v>1965</v>
      </c>
      <c r="D25" s="52">
        <v>44908</v>
      </c>
      <c r="E25" s="52">
        <v>44927</v>
      </c>
      <c r="F25" s="52">
        <v>44927</v>
      </c>
      <c r="G25" s="47" t="s">
        <v>10</v>
      </c>
      <c r="H25" s="42">
        <v>566.5</v>
      </c>
      <c r="I25" s="53">
        <v>1</v>
      </c>
      <c r="J25" s="42">
        <v>0</v>
      </c>
      <c r="K25" s="42">
        <v>0</v>
      </c>
      <c r="L25" s="42">
        <v>566.5</v>
      </c>
      <c r="M25" s="42">
        <v>0</v>
      </c>
      <c r="N25" s="47" t="s">
        <v>273</v>
      </c>
      <c r="O25" s="47" t="s">
        <v>1355</v>
      </c>
      <c r="P25" s="47" t="s">
        <v>1938</v>
      </c>
      <c r="Q25" s="50" t="s">
        <v>1966</v>
      </c>
      <c r="R25" s="111">
        <v>45280.496747685182</v>
      </c>
    </row>
    <row r="26" spans="1:18" ht="19.95" customHeight="1">
      <c r="A26" s="47">
        <v>1</v>
      </c>
      <c r="B26" s="30" t="s">
        <v>1357</v>
      </c>
      <c r="C26" s="43" t="s">
        <v>1940</v>
      </c>
      <c r="D26" s="52">
        <v>44910</v>
      </c>
      <c r="E26" s="52">
        <v>44927</v>
      </c>
      <c r="F26" s="52">
        <v>44927</v>
      </c>
      <c r="G26" s="47" t="s">
        <v>10</v>
      </c>
      <c r="H26" s="42">
        <v>385</v>
      </c>
      <c r="I26" s="53">
        <v>1</v>
      </c>
      <c r="J26" s="42">
        <v>0</v>
      </c>
      <c r="K26" s="42">
        <v>0</v>
      </c>
      <c r="L26" s="42">
        <v>385</v>
      </c>
      <c r="M26" s="42">
        <v>0</v>
      </c>
      <c r="N26" s="47" t="s">
        <v>273</v>
      </c>
      <c r="O26" s="47" t="s">
        <v>1355</v>
      </c>
      <c r="P26" s="47" t="s">
        <v>1938</v>
      </c>
      <c r="Q26" s="50" t="s">
        <v>1941</v>
      </c>
      <c r="R26" s="111">
        <v>45280.483506944445</v>
      </c>
    </row>
    <row r="27" spans="1:18" ht="19.95" customHeight="1">
      <c r="A27" s="47">
        <v>1</v>
      </c>
      <c r="B27" s="30" t="s">
        <v>1357</v>
      </c>
      <c r="C27" s="43" t="s">
        <v>1942</v>
      </c>
      <c r="D27" s="52">
        <v>44908</v>
      </c>
      <c r="E27" s="52">
        <v>44927</v>
      </c>
      <c r="F27" s="52">
        <v>44927</v>
      </c>
      <c r="G27" s="47" t="s">
        <v>10</v>
      </c>
      <c r="H27" s="42">
        <v>89.68</v>
      </c>
      <c r="I27" s="53">
        <v>1</v>
      </c>
      <c r="J27" s="42">
        <v>0</v>
      </c>
      <c r="K27" s="42">
        <v>0</v>
      </c>
      <c r="L27" s="42">
        <v>89.68</v>
      </c>
      <c r="M27" s="42">
        <v>0</v>
      </c>
      <c r="N27" s="47" t="s">
        <v>273</v>
      </c>
      <c r="O27" s="47" t="s">
        <v>1355</v>
      </c>
      <c r="P27" s="47" t="s">
        <v>1938</v>
      </c>
      <c r="Q27" s="50" t="s">
        <v>1943</v>
      </c>
      <c r="R27" s="111">
        <v>45280.483668981484</v>
      </c>
    </row>
    <row r="28" spans="1:18" ht="19.95" customHeight="1">
      <c r="A28" s="47">
        <v>1</v>
      </c>
      <c r="B28" s="30" t="s">
        <v>1357</v>
      </c>
      <c r="C28" s="43" t="s">
        <v>1944</v>
      </c>
      <c r="D28" s="52">
        <v>44888</v>
      </c>
      <c r="E28" s="52">
        <v>44927</v>
      </c>
      <c r="F28" s="52">
        <v>44927</v>
      </c>
      <c r="G28" s="47" t="s">
        <v>10</v>
      </c>
      <c r="H28" s="42">
        <v>96</v>
      </c>
      <c r="I28" s="53">
        <v>1</v>
      </c>
      <c r="J28" s="42">
        <v>0</v>
      </c>
      <c r="K28" s="42">
        <v>0</v>
      </c>
      <c r="L28" s="42">
        <v>96</v>
      </c>
      <c r="M28" s="42">
        <v>0</v>
      </c>
      <c r="N28" s="47" t="s">
        <v>273</v>
      </c>
      <c r="O28" s="47" t="s">
        <v>1355</v>
      </c>
      <c r="P28" s="47" t="s">
        <v>1938</v>
      </c>
      <c r="Q28" s="50" t="s">
        <v>1945</v>
      </c>
      <c r="R28" s="111">
        <v>45280.483865740738</v>
      </c>
    </row>
    <row r="29" spans="1:18" ht="19.95" customHeight="1">
      <c r="A29" s="47">
        <v>1</v>
      </c>
      <c r="B29" s="30" t="s">
        <v>1357</v>
      </c>
      <c r="C29" s="43" t="s">
        <v>1946</v>
      </c>
      <c r="D29" s="52">
        <v>44894</v>
      </c>
      <c r="E29" s="52">
        <v>44927</v>
      </c>
      <c r="F29" s="52">
        <v>44927</v>
      </c>
      <c r="G29" s="47" t="s">
        <v>10</v>
      </c>
      <c r="H29" s="42">
        <v>31.25</v>
      </c>
      <c r="I29" s="53">
        <v>1</v>
      </c>
      <c r="J29" s="42">
        <v>0</v>
      </c>
      <c r="K29" s="42">
        <v>0</v>
      </c>
      <c r="L29" s="42">
        <v>31.25</v>
      </c>
      <c r="M29" s="42">
        <v>0</v>
      </c>
      <c r="N29" s="47" t="s">
        <v>273</v>
      </c>
      <c r="O29" s="47" t="s">
        <v>1355</v>
      </c>
      <c r="P29" s="47" t="s">
        <v>1938</v>
      </c>
      <c r="Q29" s="50" t="s">
        <v>1947</v>
      </c>
      <c r="R29" s="111">
        <v>45280.4841087963</v>
      </c>
    </row>
    <row r="30" spans="1:18" ht="19.95" customHeight="1">
      <c r="A30" s="47">
        <v>1</v>
      </c>
      <c r="B30" s="30" t="s">
        <v>1357</v>
      </c>
      <c r="C30" s="43" t="s">
        <v>1948</v>
      </c>
      <c r="D30" s="52">
        <v>44888</v>
      </c>
      <c r="E30" s="52">
        <v>44927</v>
      </c>
      <c r="F30" s="52">
        <v>44927</v>
      </c>
      <c r="G30" s="47" t="s">
        <v>10</v>
      </c>
      <c r="H30" s="42">
        <v>400.07</v>
      </c>
      <c r="I30" s="53">
        <v>1</v>
      </c>
      <c r="J30" s="42">
        <v>0</v>
      </c>
      <c r="K30" s="42">
        <v>0</v>
      </c>
      <c r="L30" s="42">
        <v>400.07</v>
      </c>
      <c r="M30" s="42">
        <v>0</v>
      </c>
      <c r="N30" s="47" t="s">
        <v>273</v>
      </c>
      <c r="O30" s="47" t="s">
        <v>1355</v>
      </c>
      <c r="P30" s="47" t="s">
        <v>1938</v>
      </c>
      <c r="Q30" s="50" t="s">
        <v>1949</v>
      </c>
      <c r="R30" s="111">
        <v>45280.49732638889</v>
      </c>
    </row>
    <row r="31" spans="1:18" ht="19.95" customHeight="1">
      <c r="A31" s="47">
        <v>1</v>
      </c>
      <c r="B31" s="30" t="s">
        <v>1357</v>
      </c>
      <c r="C31" s="43" t="s">
        <v>1950</v>
      </c>
      <c r="D31" s="52">
        <v>44894</v>
      </c>
      <c r="E31" s="52">
        <v>44927</v>
      </c>
      <c r="F31" s="52">
        <v>44927</v>
      </c>
      <c r="G31" s="47" t="s">
        <v>10</v>
      </c>
      <c r="H31" s="42">
        <v>539.36</v>
      </c>
      <c r="I31" s="53">
        <v>1</v>
      </c>
      <c r="J31" s="42">
        <v>0</v>
      </c>
      <c r="K31" s="42">
        <v>0</v>
      </c>
      <c r="L31" s="42">
        <v>539.36</v>
      </c>
      <c r="M31" s="42">
        <v>0</v>
      </c>
      <c r="N31" s="47" t="s">
        <v>273</v>
      </c>
      <c r="O31" s="47" t="s">
        <v>1355</v>
      </c>
      <c r="P31" s="47" t="s">
        <v>1938</v>
      </c>
      <c r="Q31" s="50" t="s">
        <v>1951</v>
      </c>
      <c r="R31" s="111">
        <v>45280.496967592589</v>
      </c>
    </row>
    <row r="32" spans="1:18" ht="19.95" customHeight="1">
      <c r="A32" s="47">
        <v>1</v>
      </c>
      <c r="B32" s="30" t="s">
        <v>1357</v>
      </c>
      <c r="C32" s="43" t="s">
        <v>1960</v>
      </c>
      <c r="D32" s="52">
        <v>44894</v>
      </c>
      <c r="E32" s="52">
        <v>44927</v>
      </c>
      <c r="F32" s="52">
        <v>44927</v>
      </c>
      <c r="G32" s="47" t="s">
        <v>10</v>
      </c>
      <c r="H32" s="42">
        <v>22</v>
      </c>
      <c r="I32" s="53">
        <v>1</v>
      </c>
      <c r="J32" s="42">
        <v>0</v>
      </c>
      <c r="K32" s="42">
        <v>0</v>
      </c>
      <c r="L32" s="42">
        <v>22</v>
      </c>
      <c r="M32" s="42">
        <v>0</v>
      </c>
      <c r="N32" s="47" t="s">
        <v>273</v>
      </c>
      <c r="O32" s="47" t="s">
        <v>1355</v>
      </c>
      <c r="P32" s="47" t="s">
        <v>1961</v>
      </c>
      <c r="Q32" s="50" t="s">
        <v>1962</v>
      </c>
      <c r="R32" s="111">
        <v>45280.484305555554</v>
      </c>
    </row>
    <row r="33" spans="1:18" ht="19.95" customHeight="1">
      <c r="A33" s="47">
        <v>1</v>
      </c>
      <c r="B33" s="30" t="s">
        <v>1357</v>
      </c>
      <c r="C33" s="43" t="s">
        <v>1963</v>
      </c>
      <c r="D33" s="52">
        <v>44910</v>
      </c>
      <c r="E33" s="52">
        <v>44927</v>
      </c>
      <c r="F33" s="52">
        <v>44927</v>
      </c>
      <c r="G33" s="47" t="s">
        <v>10</v>
      </c>
      <c r="H33" s="42">
        <v>69.75</v>
      </c>
      <c r="I33" s="53">
        <v>1</v>
      </c>
      <c r="J33" s="42">
        <v>0</v>
      </c>
      <c r="K33" s="42">
        <v>0</v>
      </c>
      <c r="L33" s="42">
        <v>69.75</v>
      </c>
      <c r="M33" s="42">
        <v>0</v>
      </c>
      <c r="N33" s="47" t="s">
        <v>273</v>
      </c>
      <c r="O33" s="47" t="s">
        <v>1355</v>
      </c>
      <c r="P33" s="47" t="s">
        <v>1961</v>
      </c>
      <c r="Q33" s="50" t="s">
        <v>1964</v>
      </c>
      <c r="R33" s="111">
        <v>45280.485601851855</v>
      </c>
    </row>
    <row r="34" spans="1:18" ht="19.95" customHeight="1">
      <c r="A34" s="47">
        <v>1</v>
      </c>
      <c r="B34" s="30" t="s">
        <v>1357</v>
      </c>
      <c r="C34" s="43" t="s">
        <v>1930</v>
      </c>
      <c r="D34" s="52">
        <v>44927</v>
      </c>
      <c r="E34" s="52">
        <v>44927</v>
      </c>
      <c r="F34" s="52">
        <v>44927</v>
      </c>
      <c r="G34" s="47" t="s">
        <v>10</v>
      </c>
      <c r="H34" s="42">
        <v>1012.13</v>
      </c>
      <c r="I34" s="53">
        <v>1</v>
      </c>
      <c r="J34" s="42">
        <v>0</v>
      </c>
      <c r="K34" s="42">
        <v>0</v>
      </c>
      <c r="L34" s="42">
        <v>1012.13</v>
      </c>
      <c r="M34" s="42">
        <v>0</v>
      </c>
      <c r="N34" s="47" t="s">
        <v>273</v>
      </c>
      <c r="O34" s="47" t="s">
        <v>1355</v>
      </c>
      <c r="P34" s="47" t="s">
        <v>870</v>
      </c>
      <c r="Q34" s="50" t="s">
        <v>1931</v>
      </c>
      <c r="R34" s="111">
        <v>45280.485798611109</v>
      </c>
    </row>
    <row r="35" spans="1:18" ht="19.95" customHeight="1">
      <c r="A35" s="47">
        <v>1</v>
      </c>
      <c r="B35" s="30" t="s">
        <v>1357</v>
      </c>
      <c r="C35" s="43" t="s">
        <v>1930</v>
      </c>
      <c r="D35" s="52">
        <v>44908</v>
      </c>
      <c r="E35" s="52">
        <v>44927</v>
      </c>
      <c r="F35" s="52">
        <v>44927</v>
      </c>
      <c r="G35" s="47" t="s">
        <v>10</v>
      </c>
      <c r="H35" s="42">
        <v>634.37</v>
      </c>
      <c r="I35" s="53">
        <v>1</v>
      </c>
      <c r="J35" s="42">
        <v>0</v>
      </c>
      <c r="K35" s="42">
        <v>0</v>
      </c>
      <c r="L35" s="42">
        <v>634.37</v>
      </c>
      <c r="M35" s="42">
        <v>0</v>
      </c>
      <c r="N35" s="47" t="s">
        <v>273</v>
      </c>
      <c r="O35" s="47" t="s">
        <v>1360</v>
      </c>
      <c r="P35" s="47" t="s">
        <v>872</v>
      </c>
      <c r="Q35" s="50" t="s">
        <v>1952</v>
      </c>
      <c r="R35" s="111">
        <v>45280.488634259258</v>
      </c>
    </row>
    <row r="36" spans="1:18" ht="19.95" customHeight="1">
      <c r="A36" s="47">
        <v>1</v>
      </c>
      <c r="B36" s="30" t="s">
        <v>1357</v>
      </c>
      <c r="C36" s="43" t="s">
        <v>1930</v>
      </c>
      <c r="D36" s="52">
        <v>44927</v>
      </c>
      <c r="E36" s="52">
        <v>44927</v>
      </c>
      <c r="F36" s="52">
        <v>44927</v>
      </c>
      <c r="G36" s="47" t="s">
        <v>10</v>
      </c>
      <c r="H36" s="42">
        <v>1462.8</v>
      </c>
      <c r="I36" s="53">
        <v>1</v>
      </c>
      <c r="J36" s="42">
        <v>0</v>
      </c>
      <c r="K36" s="42">
        <v>0</v>
      </c>
      <c r="L36" s="42">
        <v>1462.8</v>
      </c>
      <c r="M36" s="42">
        <v>0</v>
      </c>
      <c r="N36" s="47" t="s">
        <v>273</v>
      </c>
      <c r="O36" s="47" t="s">
        <v>1355</v>
      </c>
      <c r="P36" s="47" t="s">
        <v>1956</v>
      </c>
      <c r="Q36" s="50" t="s">
        <v>1957</v>
      </c>
      <c r="R36" s="111">
        <v>45280.481990740744</v>
      </c>
    </row>
    <row r="37" spans="1:18" ht="19.95" customHeight="1">
      <c r="A37" s="47">
        <v>1</v>
      </c>
      <c r="B37" s="30" t="s">
        <v>1357</v>
      </c>
      <c r="C37" s="43" t="s">
        <v>1930</v>
      </c>
      <c r="D37" s="52">
        <v>44927</v>
      </c>
      <c r="E37" s="52">
        <v>44927</v>
      </c>
      <c r="F37" s="52">
        <v>44927</v>
      </c>
      <c r="G37" s="47" t="s">
        <v>10</v>
      </c>
      <c r="H37" s="42">
        <v>4099.57</v>
      </c>
      <c r="I37" s="53">
        <v>1</v>
      </c>
      <c r="J37" s="42">
        <v>0</v>
      </c>
      <c r="K37" s="42">
        <v>0</v>
      </c>
      <c r="L37" s="42">
        <v>4099.57</v>
      </c>
      <c r="M37" s="42">
        <v>0</v>
      </c>
      <c r="N37" s="47" t="s">
        <v>273</v>
      </c>
      <c r="O37" s="47" t="s">
        <v>1355</v>
      </c>
      <c r="P37" s="47" t="s">
        <v>281</v>
      </c>
      <c r="Q37" s="50" t="s">
        <v>1958</v>
      </c>
      <c r="R37" s="111">
        <v>45280.481620370374</v>
      </c>
    </row>
    <row r="38" spans="1:18" ht="19.95" customHeight="1">
      <c r="A38" s="47">
        <v>1</v>
      </c>
      <c r="B38" s="30" t="s">
        <v>1357</v>
      </c>
      <c r="C38" s="43" t="s">
        <v>1930</v>
      </c>
      <c r="D38" s="52">
        <v>44927</v>
      </c>
      <c r="E38" s="52">
        <v>44927</v>
      </c>
      <c r="F38" s="52">
        <v>44927</v>
      </c>
      <c r="G38" s="47" t="s">
        <v>10</v>
      </c>
      <c r="H38" s="42">
        <v>1080.6600000000001</v>
      </c>
      <c r="I38" s="53">
        <v>1</v>
      </c>
      <c r="J38" s="42">
        <v>0</v>
      </c>
      <c r="K38" s="42">
        <v>0</v>
      </c>
      <c r="L38" s="42">
        <v>1080.6600000000001</v>
      </c>
      <c r="M38" s="42">
        <v>0</v>
      </c>
      <c r="N38" s="47" t="s">
        <v>273</v>
      </c>
      <c r="O38" s="47" t="s">
        <v>1355</v>
      </c>
      <c r="P38" s="47" t="s">
        <v>281</v>
      </c>
      <c r="Q38" s="50" t="s">
        <v>1959</v>
      </c>
      <c r="R38" s="111">
        <v>45280.481805555559</v>
      </c>
    </row>
    <row r="39" spans="1:18" ht="19.95" customHeight="1">
      <c r="A39" s="47">
        <v>1</v>
      </c>
      <c r="B39" s="30" t="s">
        <v>1357</v>
      </c>
      <c r="C39" s="43" t="s">
        <v>1930</v>
      </c>
      <c r="D39" s="52">
        <v>44913</v>
      </c>
      <c r="E39" s="52">
        <v>44927</v>
      </c>
      <c r="F39" s="52">
        <v>44927</v>
      </c>
      <c r="G39" s="47" t="s">
        <v>10</v>
      </c>
      <c r="H39" s="42">
        <v>75</v>
      </c>
      <c r="I39" s="53">
        <v>1</v>
      </c>
      <c r="J39" s="42">
        <v>0</v>
      </c>
      <c r="K39" s="42">
        <v>0</v>
      </c>
      <c r="L39" s="42">
        <v>75</v>
      </c>
      <c r="M39" s="42">
        <v>0</v>
      </c>
      <c r="N39" s="47" t="s">
        <v>273</v>
      </c>
      <c r="O39" s="47" t="s">
        <v>1360</v>
      </c>
      <c r="P39" s="47" t="s">
        <v>876</v>
      </c>
      <c r="Q39" s="50" t="s">
        <v>1967</v>
      </c>
      <c r="R39" s="111">
        <v>45289.696145833332</v>
      </c>
    </row>
    <row r="40" spans="1:18" ht="19.95" customHeight="1">
      <c r="A40" s="47">
        <v>1</v>
      </c>
      <c r="B40" s="30" t="s">
        <v>223</v>
      </c>
      <c r="C40" s="43" t="s">
        <v>1913</v>
      </c>
      <c r="D40" s="52">
        <v>44891</v>
      </c>
      <c r="E40" s="52">
        <v>44927</v>
      </c>
      <c r="F40" s="52">
        <v>44927</v>
      </c>
      <c r="G40" s="47" t="s">
        <v>10</v>
      </c>
      <c r="H40" s="42">
        <v>191</v>
      </c>
      <c r="I40" s="53">
        <v>1</v>
      </c>
      <c r="J40" s="42">
        <v>0</v>
      </c>
      <c r="K40" s="42">
        <v>0</v>
      </c>
      <c r="L40" s="42">
        <v>191</v>
      </c>
      <c r="M40" s="42">
        <v>0</v>
      </c>
      <c r="N40" s="47" t="s">
        <v>273</v>
      </c>
      <c r="O40" s="47" t="s">
        <v>1342</v>
      </c>
      <c r="P40" s="47" t="s">
        <v>871</v>
      </c>
      <c r="Q40" s="50" t="s">
        <v>1914</v>
      </c>
      <c r="R40" s="111">
        <v>45280.496400462966</v>
      </c>
    </row>
    <row r="41" spans="1:18" ht="19.95" customHeight="1">
      <c r="A41" s="47">
        <v>1</v>
      </c>
      <c r="B41" s="30" t="s">
        <v>224</v>
      </c>
      <c r="C41" s="43" t="s">
        <v>1928</v>
      </c>
      <c r="D41" s="52">
        <v>44901</v>
      </c>
      <c r="E41" s="52">
        <v>44927</v>
      </c>
      <c r="F41" s="52">
        <v>44927</v>
      </c>
      <c r="G41" s="47" t="s">
        <v>10</v>
      </c>
      <c r="H41" s="42">
        <v>431.83</v>
      </c>
      <c r="I41" s="53">
        <v>1</v>
      </c>
      <c r="J41" s="42">
        <v>0</v>
      </c>
      <c r="K41" s="42">
        <v>0</v>
      </c>
      <c r="L41" s="42">
        <v>431.83</v>
      </c>
      <c r="M41" s="42">
        <v>0</v>
      </c>
      <c r="N41" s="47" t="s">
        <v>273</v>
      </c>
      <c r="O41" s="47" t="s">
        <v>1355</v>
      </c>
      <c r="P41" s="47" t="s">
        <v>873</v>
      </c>
      <c r="Q41" s="50" t="s">
        <v>1929</v>
      </c>
      <c r="R41" s="111">
        <v>45280.497141203705</v>
      </c>
    </row>
    <row r="42" spans="1:18" ht="19.95" customHeight="1">
      <c r="A42" s="47">
        <v>1</v>
      </c>
      <c r="B42" s="30" t="s">
        <v>1915</v>
      </c>
      <c r="C42" s="43" t="s">
        <v>1916</v>
      </c>
      <c r="D42" s="52">
        <v>44893</v>
      </c>
      <c r="E42" s="52">
        <v>44927</v>
      </c>
      <c r="F42" s="52">
        <v>44927</v>
      </c>
      <c r="G42" s="47" t="s">
        <v>10</v>
      </c>
      <c r="H42" s="42">
        <v>426.9</v>
      </c>
      <c r="I42" s="53">
        <v>1</v>
      </c>
      <c r="J42" s="42">
        <v>0</v>
      </c>
      <c r="K42" s="42">
        <v>0</v>
      </c>
      <c r="L42" s="42">
        <v>426.9</v>
      </c>
      <c r="M42" s="42">
        <v>0</v>
      </c>
      <c r="N42" s="47" t="s">
        <v>273</v>
      </c>
      <c r="O42" s="47" t="s">
        <v>1342</v>
      </c>
      <c r="P42" s="47" t="s">
        <v>880</v>
      </c>
      <c r="Q42" s="50" t="s">
        <v>1917</v>
      </c>
      <c r="R42" s="111">
        <v>45280.496574074074</v>
      </c>
    </row>
    <row r="43" spans="1:18" ht="19.95" customHeight="1">
      <c r="A43" s="47">
        <v>1</v>
      </c>
      <c r="B43" s="30" t="s">
        <v>1932</v>
      </c>
      <c r="C43" s="43" t="s">
        <v>1933</v>
      </c>
      <c r="D43" s="52">
        <v>44941</v>
      </c>
      <c r="E43" s="52">
        <v>44927</v>
      </c>
      <c r="F43" s="52">
        <v>44927</v>
      </c>
      <c r="G43" s="47" t="s">
        <v>10</v>
      </c>
      <c r="H43" s="42">
        <v>664.2</v>
      </c>
      <c r="I43" s="53">
        <v>1</v>
      </c>
      <c r="J43" s="42">
        <v>0</v>
      </c>
      <c r="K43" s="42">
        <v>0</v>
      </c>
      <c r="L43" s="42">
        <v>664.2</v>
      </c>
      <c r="M43" s="42">
        <v>0</v>
      </c>
      <c r="N43" s="47" t="s">
        <v>273</v>
      </c>
      <c r="O43" s="47" t="s">
        <v>1355</v>
      </c>
      <c r="P43" s="47" t="s">
        <v>870</v>
      </c>
      <c r="Q43" s="50" t="s">
        <v>1934</v>
      </c>
      <c r="R43" s="111">
        <v>45272.672650462962</v>
      </c>
    </row>
    <row r="44" spans="1:18" ht="19.95" customHeight="1">
      <c r="A44" s="47">
        <v>1</v>
      </c>
      <c r="B44" s="30" t="s">
        <v>1932</v>
      </c>
      <c r="C44" s="43" t="s">
        <v>1935</v>
      </c>
      <c r="D44" s="52">
        <v>44941</v>
      </c>
      <c r="E44" s="52">
        <v>44927</v>
      </c>
      <c r="F44" s="52">
        <v>44927</v>
      </c>
      <c r="G44" s="47" t="s">
        <v>10</v>
      </c>
      <c r="H44" s="42">
        <v>664.2</v>
      </c>
      <c r="I44" s="53">
        <v>1</v>
      </c>
      <c r="J44" s="42">
        <v>0</v>
      </c>
      <c r="K44" s="42">
        <v>0</v>
      </c>
      <c r="L44" s="42">
        <v>664.2</v>
      </c>
      <c r="M44" s="42">
        <v>0</v>
      </c>
      <c r="N44" s="47" t="s">
        <v>273</v>
      </c>
      <c r="O44" s="47" t="s">
        <v>1355</v>
      </c>
      <c r="P44" s="47" t="s">
        <v>870</v>
      </c>
      <c r="Q44" s="50" t="s">
        <v>1936</v>
      </c>
      <c r="R44" s="111">
        <v>45272.688275462962</v>
      </c>
    </row>
    <row r="45" spans="1:18" ht="19.95" customHeight="1">
      <c r="A45" s="47">
        <v>1</v>
      </c>
      <c r="B45" s="30" t="s">
        <v>1922</v>
      </c>
      <c r="C45" s="43" t="s">
        <v>1923</v>
      </c>
      <c r="D45" s="52">
        <v>44884</v>
      </c>
      <c r="E45" s="52">
        <v>44927</v>
      </c>
      <c r="F45" s="52">
        <v>44927</v>
      </c>
      <c r="G45" s="47" t="s">
        <v>10</v>
      </c>
      <c r="H45" s="42">
        <v>776.96</v>
      </c>
      <c r="I45" s="53">
        <v>1</v>
      </c>
      <c r="J45" s="42">
        <v>0</v>
      </c>
      <c r="K45" s="42">
        <v>0</v>
      </c>
      <c r="L45" s="42">
        <v>776.96</v>
      </c>
      <c r="M45" s="42">
        <v>0</v>
      </c>
      <c r="N45" s="47" t="s">
        <v>273</v>
      </c>
      <c r="O45" s="47" t="s">
        <v>1349</v>
      </c>
      <c r="P45" s="47" t="s">
        <v>1920</v>
      </c>
      <c r="Q45" s="50" t="s">
        <v>1924</v>
      </c>
      <c r="R45" s="111">
        <v>45272.677314814813</v>
      </c>
    </row>
    <row r="46" spans="1:18" ht="19.95" customHeight="1">
      <c r="A46" s="47">
        <v>1</v>
      </c>
      <c r="B46" s="30" t="s">
        <v>1925</v>
      </c>
      <c r="C46" s="43" t="s">
        <v>1926</v>
      </c>
      <c r="D46" s="52">
        <v>44898</v>
      </c>
      <c r="E46" s="52">
        <v>44927</v>
      </c>
      <c r="F46" s="52">
        <v>44927</v>
      </c>
      <c r="G46" s="47" t="s">
        <v>10</v>
      </c>
      <c r="H46" s="42">
        <v>1143.3</v>
      </c>
      <c r="I46" s="53">
        <v>1</v>
      </c>
      <c r="J46" s="42">
        <v>0</v>
      </c>
      <c r="K46" s="42">
        <v>0</v>
      </c>
      <c r="L46" s="42">
        <v>1143.3</v>
      </c>
      <c r="M46" s="42">
        <v>0</v>
      </c>
      <c r="N46" s="47" t="s">
        <v>273</v>
      </c>
      <c r="O46" s="47" t="s">
        <v>1349</v>
      </c>
      <c r="P46" s="47" t="s">
        <v>1920</v>
      </c>
      <c r="Q46" s="50" t="s">
        <v>1927</v>
      </c>
      <c r="R46" s="111">
        <v>45272.692256944443</v>
      </c>
    </row>
    <row r="47" spans="1:18" ht="19.95" customHeight="1">
      <c r="A47" s="47">
        <v>1</v>
      </c>
      <c r="B47" s="30" t="s">
        <v>1953</v>
      </c>
      <c r="C47" s="43" t="s">
        <v>1954</v>
      </c>
      <c r="D47" s="52">
        <v>44905</v>
      </c>
      <c r="E47" s="52">
        <v>44927</v>
      </c>
      <c r="F47" s="52">
        <v>44927</v>
      </c>
      <c r="G47" s="47" t="s">
        <v>10</v>
      </c>
      <c r="H47" s="42">
        <v>136</v>
      </c>
      <c r="I47" s="53">
        <v>1</v>
      </c>
      <c r="J47" s="42">
        <v>0</v>
      </c>
      <c r="K47" s="42">
        <v>0</v>
      </c>
      <c r="L47" s="42">
        <v>136</v>
      </c>
      <c r="M47" s="42">
        <v>0</v>
      </c>
      <c r="N47" s="47" t="s">
        <v>273</v>
      </c>
      <c r="O47" s="47" t="s">
        <v>1355</v>
      </c>
      <c r="P47" s="47" t="s">
        <v>1938</v>
      </c>
      <c r="Q47" s="50" t="s">
        <v>1955</v>
      </c>
      <c r="R47" s="111">
        <v>45287.641111111108</v>
      </c>
    </row>
    <row r="48" spans="1:18" ht="19.95" customHeight="1">
      <c r="A48" s="47">
        <v>1</v>
      </c>
      <c r="B48" s="30" t="s">
        <v>227</v>
      </c>
      <c r="C48" s="43" t="s">
        <v>1976</v>
      </c>
      <c r="D48" s="52">
        <v>44887</v>
      </c>
      <c r="E48" s="52">
        <v>44927</v>
      </c>
      <c r="F48" s="52">
        <v>44927</v>
      </c>
      <c r="G48" s="47" t="s">
        <v>10</v>
      </c>
      <c r="H48" s="42">
        <v>748</v>
      </c>
      <c r="I48" s="53">
        <v>1</v>
      </c>
      <c r="J48" s="42">
        <v>0</v>
      </c>
      <c r="K48" s="42">
        <v>0</v>
      </c>
      <c r="L48" s="42">
        <v>748</v>
      </c>
      <c r="M48" s="42">
        <v>0</v>
      </c>
      <c r="N48" s="47" t="s">
        <v>274</v>
      </c>
      <c r="O48" s="47" t="s">
        <v>1355</v>
      </c>
      <c r="P48" s="47" t="s">
        <v>870</v>
      </c>
      <c r="Q48" s="50" t="s">
        <v>1977</v>
      </c>
      <c r="R48" s="111">
        <v>45281.639606481483</v>
      </c>
    </row>
    <row r="49" spans="1:18" ht="19.95" customHeight="1">
      <c r="A49" s="47">
        <v>1</v>
      </c>
      <c r="B49" s="30" t="s">
        <v>1357</v>
      </c>
      <c r="C49" s="43" t="s">
        <v>1982</v>
      </c>
      <c r="D49" s="52">
        <v>44901</v>
      </c>
      <c r="E49" s="52">
        <v>44927</v>
      </c>
      <c r="F49" s="52">
        <v>44927</v>
      </c>
      <c r="G49" s="47" t="s">
        <v>10</v>
      </c>
      <c r="H49" s="42">
        <v>291.14999999999998</v>
      </c>
      <c r="I49" s="53">
        <v>1</v>
      </c>
      <c r="J49" s="42">
        <v>0</v>
      </c>
      <c r="K49" s="42">
        <v>0</v>
      </c>
      <c r="L49" s="42">
        <v>291.14999999999998</v>
      </c>
      <c r="M49" s="42">
        <v>0</v>
      </c>
      <c r="N49" s="47" t="s">
        <v>274</v>
      </c>
      <c r="O49" s="47" t="s">
        <v>1355</v>
      </c>
      <c r="P49" s="47" t="s">
        <v>1938</v>
      </c>
      <c r="Q49" s="50" t="s">
        <v>1983</v>
      </c>
      <c r="R49" s="111">
        <v>45281.687824074077</v>
      </c>
    </row>
    <row r="50" spans="1:18" ht="19.95" customHeight="1">
      <c r="A50" s="47">
        <v>1</v>
      </c>
      <c r="B50" s="30" t="s">
        <v>1357</v>
      </c>
      <c r="C50" s="43" t="s">
        <v>1968</v>
      </c>
      <c r="D50" s="52">
        <v>44888</v>
      </c>
      <c r="E50" s="52">
        <v>44927</v>
      </c>
      <c r="F50" s="52">
        <v>44927</v>
      </c>
      <c r="G50" s="47" t="s">
        <v>10</v>
      </c>
      <c r="H50" s="42">
        <v>41.24</v>
      </c>
      <c r="I50" s="53">
        <v>1</v>
      </c>
      <c r="J50" s="42">
        <v>0</v>
      </c>
      <c r="K50" s="42">
        <v>0</v>
      </c>
      <c r="L50" s="42">
        <v>41.24</v>
      </c>
      <c r="M50" s="42">
        <v>0</v>
      </c>
      <c r="N50" s="47" t="s">
        <v>274</v>
      </c>
      <c r="O50" s="47" t="s">
        <v>1342</v>
      </c>
      <c r="P50" s="47" t="s">
        <v>871</v>
      </c>
      <c r="Q50" s="50" t="s">
        <v>1969</v>
      </c>
      <c r="R50" s="111">
        <v>45272.683553240742</v>
      </c>
    </row>
    <row r="51" spans="1:18" ht="19.95" customHeight="1">
      <c r="A51" s="47">
        <v>1</v>
      </c>
      <c r="B51" s="30" t="s">
        <v>1357</v>
      </c>
      <c r="C51" s="43" t="s">
        <v>1972</v>
      </c>
      <c r="D51" s="52">
        <v>44889</v>
      </c>
      <c r="E51" s="52">
        <v>44927</v>
      </c>
      <c r="F51" s="52">
        <v>44927</v>
      </c>
      <c r="G51" s="47" t="s">
        <v>10</v>
      </c>
      <c r="H51" s="42">
        <v>30</v>
      </c>
      <c r="I51" s="53">
        <v>1</v>
      </c>
      <c r="J51" s="42">
        <v>0</v>
      </c>
      <c r="K51" s="42">
        <v>0</v>
      </c>
      <c r="L51" s="42">
        <v>30</v>
      </c>
      <c r="M51" s="42">
        <v>0</v>
      </c>
      <c r="N51" s="47" t="s">
        <v>274</v>
      </c>
      <c r="O51" s="47" t="s">
        <v>1355</v>
      </c>
      <c r="P51" s="47" t="s">
        <v>1938</v>
      </c>
      <c r="Q51" s="50" t="s">
        <v>1973</v>
      </c>
      <c r="R51" s="111">
        <v>45281.688611111109</v>
      </c>
    </row>
    <row r="52" spans="1:18" ht="19.95" customHeight="1">
      <c r="A52" s="47">
        <v>1</v>
      </c>
      <c r="B52" s="30" t="s">
        <v>1357</v>
      </c>
      <c r="C52" s="43" t="s">
        <v>1984</v>
      </c>
      <c r="D52" s="52">
        <v>44914</v>
      </c>
      <c r="E52" s="52">
        <v>44927</v>
      </c>
      <c r="F52" s="52">
        <v>44927</v>
      </c>
      <c r="G52" s="47" t="s">
        <v>10</v>
      </c>
      <c r="H52" s="42">
        <v>57</v>
      </c>
      <c r="I52" s="53">
        <v>1</v>
      </c>
      <c r="J52" s="42">
        <v>0</v>
      </c>
      <c r="K52" s="42">
        <v>0</v>
      </c>
      <c r="L52" s="42">
        <v>57</v>
      </c>
      <c r="M52" s="42">
        <v>0</v>
      </c>
      <c r="N52" s="47" t="s">
        <v>274</v>
      </c>
      <c r="O52" s="47" t="s">
        <v>1355</v>
      </c>
      <c r="P52" s="47" t="s">
        <v>1938</v>
      </c>
      <c r="Q52" s="50" t="s">
        <v>1985</v>
      </c>
      <c r="R52" s="111">
        <v>45272.735266203701</v>
      </c>
    </row>
    <row r="53" spans="1:18" ht="19.95" customHeight="1">
      <c r="A53" s="47">
        <v>1</v>
      </c>
      <c r="B53" s="30" t="s">
        <v>1357</v>
      </c>
      <c r="C53" s="43" t="s">
        <v>1986</v>
      </c>
      <c r="D53" s="52">
        <v>44886</v>
      </c>
      <c r="E53" s="52">
        <v>44927</v>
      </c>
      <c r="F53" s="52">
        <v>44927</v>
      </c>
      <c r="G53" s="47" t="s">
        <v>10</v>
      </c>
      <c r="H53" s="42">
        <v>76</v>
      </c>
      <c r="I53" s="53">
        <v>1</v>
      </c>
      <c r="J53" s="42">
        <v>0</v>
      </c>
      <c r="K53" s="42">
        <v>0</v>
      </c>
      <c r="L53" s="42">
        <v>76</v>
      </c>
      <c r="M53" s="42">
        <v>0</v>
      </c>
      <c r="N53" s="47" t="s">
        <v>274</v>
      </c>
      <c r="O53" s="47" t="s">
        <v>1355</v>
      </c>
      <c r="P53" s="47" t="s">
        <v>1938</v>
      </c>
      <c r="Q53" s="50" t="s">
        <v>1987</v>
      </c>
      <c r="R53" s="111">
        <v>45272.736793981479</v>
      </c>
    </row>
    <row r="54" spans="1:18" ht="19.95" customHeight="1">
      <c r="A54" s="47">
        <v>1</v>
      </c>
      <c r="B54" s="30" t="s">
        <v>1357</v>
      </c>
      <c r="C54" s="43" t="s">
        <v>1970</v>
      </c>
      <c r="D54" s="52">
        <v>44893</v>
      </c>
      <c r="E54" s="52">
        <v>44927</v>
      </c>
      <c r="F54" s="52">
        <v>44927</v>
      </c>
      <c r="G54" s="47" t="s">
        <v>10</v>
      </c>
      <c r="H54" s="42">
        <v>196.06</v>
      </c>
      <c r="I54" s="53">
        <v>1</v>
      </c>
      <c r="J54" s="42">
        <v>0</v>
      </c>
      <c r="K54" s="42">
        <v>0</v>
      </c>
      <c r="L54" s="42">
        <v>196.06</v>
      </c>
      <c r="M54" s="42">
        <v>0</v>
      </c>
      <c r="N54" s="47" t="s">
        <v>274</v>
      </c>
      <c r="O54" s="47" t="s">
        <v>1342</v>
      </c>
      <c r="P54" s="47" t="s">
        <v>871</v>
      </c>
      <c r="Q54" s="50" t="s">
        <v>1971</v>
      </c>
      <c r="R54" s="111">
        <v>45272.737870370373</v>
      </c>
    </row>
    <row r="55" spans="1:18" ht="19.95" customHeight="1">
      <c r="A55" s="47">
        <v>1</v>
      </c>
      <c r="B55" s="30" t="s">
        <v>1357</v>
      </c>
      <c r="C55" s="43" t="s">
        <v>1988</v>
      </c>
      <c r="D55" s="52">
        <v>44895</v>
      </c>
      <c r="E55" s="52">
        <v>44927</v>
      </c>
      <c r="F55" s="52">
        <v>44927</v>
      </c>
      <c r="G55" s="47" t="s">
        <v>10</v>
      </c>
      <c r="H55" s="42">
        <v>554.95000000000005</v>
      </c>
      <c r="I55" s="53">
        <v>1</v>
      </c>
      <c r="J55" s="42">
        <v>0</v>
      </c>
      <c r="K55" s="42">
        <v>0</v>
      </c>
      <c r="L55" s="42">
        <v>554.95000000000005</v>
      </c>
      <c r="M55" s="42">
        <v>0</v>
      </c>
      <c r="N55" s="47" t="s">
        <v>274</v>
      </c>
      <c r="O55" s="47" t="s">
        <v>1355</v>
      </c>
      <c r="P55" s="47" t="s">
        <v>1938</v>
      </c>
      <c r="Q55" s="50" t="s">
        <v>1989</v>
      </c>
      <c r="R55" s="111">
        <v>45281.688437500001</v>
      </c>
    </row>
    <row r="56" spans="1:18" ht="19.95" customHeight="1">
      <c r="A56" s="47">
        <v>1</v>
      </c>
      <c r="B56" s="30" t="s">
        <v>1357</v>
      </c>
      <c r="C56" s="43" t="s">
        <v>1990</v>
      </c>
      <c r="D56" s="52">
        <v>44887</v>
      </c>
      <c r="E56" s="52">
        <v>44927</v>
      </c>
      <c r="F56" s="52">
        <v>44927</v>
      </c>
      <c r="G56" s="47" t="s">
        <v>10</v>
      </c>
      <c r="H56" s="42">
        <v>259.20999999999998</v>
      </c>
      <c r="I56" s="53">
        <v>1</v>
      </c>
      <c r="J56" s="42">
        <v>0</v>
      </c>
      <c r="K56" s="42">
        <v>0</v>
      </c>
      <c r="L56" s="42">
        <v>259.20999999999998</v>
      </c>
      <c r="M56" s="42">
        <v>0</v>
      </c>
      <c r="N56" s="47" t="s">
        <v>274</v>
      </c>
      <c r="O56" s="47" t="s">
        <v>1355</v>
      </c>
      <c r="P56" s="47" t="s">
        <v>1938</v>
      </c>
      <c r="Q56" s="50" t="s">
        <v>1991</v>
      </c>
      <c r="R56" s="111">
        <v>45281.68822916667</v>
      </c>
    </row>
    <row r="57" spans="1:18" ht="19.95" customHeight="1">
      <c r="A57" s="47">
        <v>1</v>
      </c>
      <c r="B57" s="30" t="s">
        <v>1357</v>
      </c>
      <c r="C57" s="43" t="s">
        <v>1992</v>
      </c>
      <c r="D57" s="52">
        <v>44889</v>
      </c>
      <c r="E57" s="52">
        <v>44927</v>
      </c>
      <c r="F57" s="52">
        <v>44927</v>
      </c>
      <c r="G57" s="47" t="s">
        <v>10</v>
      </c>
      <c r="H57" s="42">
        <v>187.55</v>
      </c>
      <c r="I57" s="53">
        <v>1</v>
      </c>
      <c r="J57" s="42">
        <v>0</v>
      </c>
      <c r="K57" s="42">
        <v>0</v>
      </c>
      <c r="L57" s="42">
        <v>187.55</v>
      </c>
      <c r="M57" s="42">
        <v>0</v>
      </c>
      <c r="N57" s="47" t="s">
        <v>274</v>
      </c>
      <c r="O57" s="47" t="s">
        <v>1355</v>
      </c>
      <c r="P57" s="47" t="s">
        <v>1938</v>
      </c>
      <c r="Q57" s="50" t="s">
        <v>1993</v>
      </c>
      <c r="R57" s="111">
        <v>45281.688831018517</v>
      </c>
    </row>
    <row r="58" spans="1:18" ht="19.95" customHeight="1">
      <c r="A58" s="47">
        <v>1</v>
      </c>
      <c r="B58" s="30" t="s">
        <v>1357</v>
      </c>
      <c r="C58" s="43" t="s">
        <v>1994</v>
      </c>
      <c r="D58" s="52">
        <v>44896</v>
      </c>
      <c r="E58" s="52">
        <v>44927</v>
      </c>
      <c r="F58" s="52">
        <v>44927</v>
      </c>
      <c r="G58" s="47" t="s">
        <v>10</v>
      </c>
      <c r="H58" s="42">
        <v>175.56</v>
      </c>
      <c r="I58" s="53">
        <v>1</v>
      </c>
      <c r="J58" s="42">
        <v>0</v>
      </c>
      <c r="K58" s="42">
        <v>0</v>
      </c>
      <c r="L58" s="42">
        <v>175.56</v>
      </c>
      <c r="M58" s="42">
        <v>0</v>
      </c>
      <c r="N58" s="47" t="s">
        <v>274</v>
      </c>
      <c r="O58" s="47" t="s">
        <v>1355</v>
      </c>
      <c r="P58" s="47" t="s">
        <v>1938</v>
      </c>
      <c r="Q58" s="50" t="s">
        <v>1995</v>
      </c>
      <c r="R58" s="111">
        <v>45281.613668981481</v>
      </c>
    </row>
    <row r="59" spans="1:18" ht="19.95" customHeight="1">
      <c r="A59" s="47">
        <v>1</v>
      </c>
      <c r="B59" s="30" t="s">
        <v>1357</v>
      </c>
      <c r="C59" s="43" t="s">
        <v>1974</v>
      </c>
      <c r="D59" s="52">
        <v>44888</v>
      </c>
      <c r="E59" s="52">
        <v>44927</v>
      </c>
      <c r="F59" s="52">
        <v>44927</v>
      </c>
      <c r="G59" s="47" t="s">
        <v>10</v>
      </c>
      <c r="H59" s="42">
        <v>59</v>
      </c>
      <c r="I59" s="53">
        <v>1</v>
      </c>
      <c r="J59" s="42">
        <v>0</v>
      </c>
      <c r="K59" s="42">
        <v>0</v>
      </c>
      <c r="L59" s="42">
        <v>59</v>
      </c>
      <c r="M59" s="42">
        <v>0</v>
      </c>
      <c r="N59" s="47" t="s">
        <v>274</v>
      </c>
      <c r="O59" s="47" t="s">
        <v>1355</v>
      </c>
      <c r="P59" s="47" t="s">
        <v>1938</v>
      </c>
      <c r="Q59" s="50" t="s">
        <v>1975</v>
      </c>
      <c r="R59" s="111">
        <v>45281.613888888889</v>
      </c>
    </row>
    <row r="60" spans="1:18" ht="19.95" customHeight="1">
      <c r="A60" s="47">
        <v>1</v>
      </c>
      <c r="B60" s="30" t="s">
        <v>1357</v>
      </c>
      <c r="C60" s="43" t="s">
        <v>2007</v>
      </c>
      <c r="D60" s="52">
        <v>44902</v>
      </c>
      <c r="E60" s="52">
        <v>44927</v>
      </c>
      <c r="F60" s="52">
        <v>44927</v>
      </c>
      <c r="G60" s="47" t="s">
        <v>10</v>
      </c>
      <c r="H60" s="42">
        <v>80</v>
      </c>
      <c r="I60" s="53">
        <v>1</v>
      </c>
      <c r="J60" s="42">
        <v>0</v>
      </c>
      <c r="K60" s="42">
        <v>0</v>
      </c>
      <c r="L60" s="42">
        <v>80</v>
      </c>
      <c r="M60" s="42">
        <v>0</v>
      </c>
      <c r="N60" s="47" t="s">
        <v>274</v>
      </c>
      <c r="O60" s="47" t="s">
        <v>1355</v>
      </c>
      <c r="P60" s="47" t="s">
        <v>886</v>
      </c>
      <c r="Q60" s="50" t="s">
        <v>2008</v>
      </c>
      <c r="R60" s="111">
        <v>45281.614062499997</v>
      </c>
    </row>
    <row r="61" spans="1:18" ht="19.95" customHeight="1">
      <c r="A61" s="47">
        <v>1</v>
      </c>
      <c r="B61" s="30" t="s">
        <v>1357</v>
      </c>
      <c r="C61" s="43" t="s">
        <v>2003</v>
      </c>
      <c r="D61" s="52">
        <v>44888</v>
      </c>
      <c r="E61" s="52">
        <v>44927</v>
      </c>
      <c r="F61" s="52">
        <v>44927</v>
      </c>
      <c r="G61" s="47" t="s">
        <v>10</v>
      </c>
      <c r="H61" s="42">
        <v>108</v>
      </c>
      <c r="I61" s="53">
        <v>1</v>
      </c>
      <c r="J61" s="42">
        <v>0</v>
      </c>
      <c r="K61" s="42">
        <v>0</v>
      </c>
      <c r="L61" s="42">
        <v>108</v>
      </c>
      <c r="M61" s="42">
        <v>0</v>
      </c>
      <c r="N61" s="47" t="s">
        <v>274</v>
      </c>
      <c r="O61" s="47" t="s">
        <v>1355</v>
      </c>
      <c r="P61" s="47" t="s">
        <v>1961</v>
      </c>
      <c r="Q61" s="50" t="s">
        <v>2004</v>
      </c>
      <c r="R61" s="111">
        <v>45281.708587962959</v>
      </c>
    </row>
    <row r="62" spans="1:18" ht="19.95" customHeight="1">
      <c r="A62" s="47">
        <v>1</v>
      </c>
      <c r="B62" s="30" t="s">
        <v>1357</v>
      </c>
      <c r="C62" s="43" t="s">
        <v>1930</v>
      </c>
      <c r="D62" s="52">
        <v>44896</v>
      </c>
      <c r="E62" s="52">
        <v>44927</v>
      </c>
      <c r="F62" s="52">
        <v>44927</v>
      </c>
      <c r="G62" s="47" t="s">
        <v>10</v>
      </c>
      <c r="H62" s="42">
        <v>491.1</v>
      </c>
      <c r="I62" s="53">
        <v>1</v>
      </c>
      <c r="J62" s="42">
        <v>0</v>
      </c>
      <c r="K62" s="42">
        <v>0</v>
      </c>
      <c r="L62" s="42">
        <v>491.1</v>
      </c>
      <c r="M62" s="42">
        <v>0</v>
      </c>
      <c r="N62" s="47" t="s">
        <v>274</v>
      </c>
      <c r="O62" s="47" t="s">
        <v>1355</v>
      </c>
      <c r="P62" s="47" t="s">
        <v>870</v>
      </c>
      <c r="Q62" s="50" t="s">
        <v>1978</v>
      </c>
      <c r="R62" s="111">
        <v>45281.706342592595</v>
      </c>
    </row>
    <row r="63" spans="1:18" ht="19.95" customHeight="1">
      <c r="A63" s="47">
        <v>1</v>
      </c>
      <c r="B63" s="30" t="s">
        <v>1357</v>
      </c>
      <c r="C63" s="43" t="s">
        <v>1930</v>
      </c>
      <c r="D63" s="52">
        <v>44902</v>
      </c>
      <c r="E63" s="52">
        <v>44927</v>
      </c>
      <c r="F63" s="52">
        <v>44927</v>
      </c>
      <c r="G63" s="47" t="s">
        <v>10</v>
      </c>
      <c r="H63" s="42">
        <v>138.69</v>
      </c>
      <c r="I63" s="53">
        <v>1</v>
      </c>
      <c r="J63" s="42">
        <v>0</v>
      </c>
      <c r="K63" s="42">
        <v>0</v>
      </c>
      <c r="L63" s="42">
        <v>138.69</v>
      </c>
      <c r="M63" s="42">
        <v>0</v>
      </c>
      <c r="N63" s="47" t="s">
        <v>274</v>
      </c>
      <c r="O63" s="47" t="s">
        <v>1355</v>
      </c>
      <c r="P63" s="47" t="s">
        <v>870</v>
      </c>
      <c r="Q63" s="50" t="s">
        <v>1978</v>
      </c>
      <c r="R63" s="111">
        <v>45281.707951388889</v>
      </c>
    </row>
    <row r="64" spans="1:18" ht="19.95" customHeight="1">
      <c r="A64" s="47">
        <v>1</v>
      </c>
      <c r="B64" s="30" t="s">
        <v>1357</v>
      </c>
      <c r="C64" s="43" t="s">
        <v>1930</v>
      </c>
      <c r="D64" s="52">
        <v>44893</v>
      </c>
      <c r="E64" s="52">
        <v>44927</v>
      </c>
      <c r="F64" s="52">
        <v>44927</v>
      </c>
      <c r="G64" s="47" t="s">
        <v>10</v>
      </c>
      <c r="H64" s="42">
        <v>9</v>
      </c>
      <c r="I64" s="53">
        <v>1</v>
      </c>
      <c r="J64" s="42">
        <v>0</v>
      </c>
      <c r="K64" s="42">
        <v>0</v>
      </c>
      <c r="L64" s="42">
        <v>9</v>
      </c>
      <c r="M64" s="42">
        <v>0</v>
      </c>
      <c r="N64" s="47" t="s">
        <v>274</v>
      </c>
      <c r="O64" s="47" t="s">
        <v>1355</v>
      </c>
      <c r="P64" s="47" t="s">
        <v>1961</v>
      </c>
      <c r="Q64" s="50" t="s">
        <v>2005</v>
      </c>
      <c r="R64" s="111">
        <v>45281.708587962959</v>
      </c>
    </row>
    <row r="65" spans="1:18" ht="19.95" customHeight="1">
      <c r="A65" s="47">
        <v>1</v>
      </c>
      <c r="B65" s="30" t="s">
        <v>1357</v>
      </c>
      <c r="C65" s="43" t="s">
        <v>1930</v>
      </c>
      <c r="D65" s="52">
        <v>44900</v>
      </c>
      <c r="E65" s="52">
        <v>44927</v>
      </c>
      <c r="F65" s="52">
        <v>44927</v>
      </c>
      <c r="G65" s="47" t="s">
        <v>10</v>
      </c>
      <c r="H65" s="42">
        <v>67.260000000000005</v>
      </c>
      <c r="I65" s="53">
        <v>1</v>
      </c>
      <c r="J65" s="42">
        <v>0</v>
      </c>
      <c r="K65" s="42">
        <v>0</v>
      </c>
      <c r="L65" s="42">
        <v>67.260000000000005</v>
      </c>
      <c r="M65" s="42">
        <v>0</v>
      </c>
      <c r="N65" s="47" t="s">
        <v>274</v>
      </c>
      <c r="O65" s="47" t="s">
        <v>1360</v>
      </c>
      <c r="P65" s="47" t="s">
        <v>281</v>
      </c>
      <c r="Q65" s="50" t="s">
        <v>2006</v>
      </c>
      <c r="R65" s="111">
        <v>45281.708587962959</v>
      </c>
    </row>
    <row r="66" spans="1:18" ht="19.95" customHeight="1">
      <c r="A66" s="47">
        <v>1</v>
      </c>
      <c r="B66" s="30" t="s">
        <v>1357</v>
      </c>
      <c r="C66" s="43" t="s">
        <v>1930</v>
      </c>
      <c r="D66" s="52">
        <v>44900</v>
      </c>
      <c r="E66" s="52">
        <v>44927</v>
      </c>
      <c r="F66" s="52">
        <v>44927</v>
      </c>
      <c r="G66" s="47" t="s">
        <v>10</v>
      </c>
      <c r="H66" s="42">
        <v>89.1</v>
      </c>
      <c r="I66" s="53">
        <v>1</v>
      </c>
      <c r="J66" s="42">
        <v>0</v>
      </c>
      <c r="K66" s="42">
        <v>0</v>
      </c>
      <c r="L66" s="42">
        <v>89.1</v>
      </c>
      <c r="M66" s="42">
        <v>0</v>
      </c>
      <c r="N66" s="47" t="s">
        <v>274</v>
      </c>
      <c r="O66" s="47" t="s">
        <v>1360</v>
      </c>
      <c r="P66" s="47" t="s">
        <v>281</v>
      </c>
      <c r="Q66" s="50" t="s">
        <v>2006</v>
      </c>
      <c r="R66" s="111">
        <v>45281.70412037037</v>
      </c>
    </row>
    <row r="67" spans="1:18" ht="19.95" customHeight="1">
      <c r="A67" s="47">
        <v>1</v>
      </c>
      <c r="B67" s="30" t="s">
        <v>1357</v>
      </c>
      <c r="C67" s="43" t="s">
        <v>2009</v>
      </c>
      <c r="D67" s="52">
        <v>44889</v>
      </c>
      <c r="E67" s="52">
        <v>44927</v>
      </c>
      <c r="F67" s="52">
        <v>44927</v>
      </c>
      <c r="G67" s="47" t="s">
        <v>10</v>
      </c>
      <c r="H67" s="42">
        <v>30.88</v>
      </c>
      <c r="I67" s="53">
        <v>1</v>
      </c>
      <c r="J67" s="42">
        <v>0</v>
      </c>
      <c r="K67" s="42">
        <v>0</v>
      </c>
      <c r="L67" s="42">
        <v>30.88</v>
      </c>
      <c r="M67" s="42">
        <v>0</v>
      </c>
      <c r="N67" s="47" t="s">
        <v>274</v>
      </c>
      <c r="O67" s="47" t="s">
        <v>1355</v>
      </c>
      <c r="P67" s="47" t="s">
        <v>886</v>
      </c>
      <c r="Q67" s="50" t="s">
        <v>2010</v>
      </c>
      <c r="R67" s="111">
        <v>45281.703449074077</v>
      </c>
    </row>
    <row r="68" spans="1:18" ht="19.95" customHeight="1">
      <c r="A68" s="47">
        <v>1</v>
      </c>
      <c r="B68" s="30" t="s">
        <v>1357</v>
      </c>
      <c r="C68" s="43" t="s">
        <v>1996</v>
      </c>
      <c r="D68" s="52">
        <v>44888</v>
      </c>
      <c r="E68" s="52">
        <v>44927</v>
      </c>
      <c r="F68" s="52">
        <v>44927</v>
      </c>
      <c r="G68" s="47" t="s">
        <v>10</v>
      </c>
      <c r="H68" s="42">
        <v>58.79</v>
      </c>
      <c r="I68" s="53">
        <v>1</v>
      </c>
      <c r="J68" s="42">
        <v>0</v>
      </c>
      <c r="K68" s="42">
        <v>0</v>
      </c>
      <c r="L68" s="42">
        <v>58.79</v>
      </c>
      <c r="M68" s="42">
        <v>0</v>
      </c>
      <c r="N68" s="47" t="s">
        <v>274</v>
      </c>
      <c r="O68" s="47" t="s">
        <v>1360</v>
      </c>
      <c r="P68" s="47" t="s">
        <v>872</v>
      </c>
      <c r="Q68" s="50" t="s">
        <v>1997</v>
      </c>
      <c r="R68" s="111">
        <v>45281.708182870374</v>
      </c>
    </row>
    <row r="69" spans="1:18" ht="19.95" customHeight="1">
      <c r="A69" s="47">
        <v>1</v>
      </c>
      <c r="B69" s="30" t="s">
        <v>1357</v>
      </c>
      <c r="C69" s="43" t="s">
        <v>1998</v>
      </c>
      <c r="D69" s="52">
        <v>44888</v>
      </c>
      <c r="E69" s="52">
        <v>44927</v>
      </c>
      <c r="F69" s="52">
        <v>44927</v>
      </c>
      <c r="G69" s="47" t="s">
        <v>10</v>
      </c>
      <c r="H69" s="42">
        <v>41</v>
      </c>
      <c r="I69" s="53">
        <v>1</v>
      </c>
      <c r="J69" s="42">
        <v>0</v>
      </c>
      <c r="K69" s="42">
        <v>0</v>
      </c>
      <c r="L69" s="42">
        <v>41</v>
      </c>
      <c r="M69" s="42">
        <v>0</v>
      </c>
      <c r="N69" s="47" t="s">
        <v>274</v>
      </c>
      <c r="O69" s="47" t="s">
        <v>1360</v>
      </c>
      <c r="P69" s="47" t="s">
        <v>872</v>
      </c>
      <c r="Q69" s="50" t="s">
        <v>1999</v>
      </c>
      <c r="R69" s="111">
        <v>45281.703900462962</v>
      </c>
    </row>
    <row r="70" spans="1:18" ht="19.95" customHeight="1">
      <c r="A70" s="47">
        <v>1</v>
      </c>
      <c r="B70" s="30" t="s">
        <v>2000</v>
      </c>
      <c r="C70" s="43" t="s">
        <v>2001</v>
      </c>
      <c r="D70" s="52">
        <v>44888</v>
      </c>
      <c r="E70" s="52">
        <v>44927</v>
      </c>
      <c r="F70" s="52">
        <v>44927</v>
      </c>
      <c r="G70" s="47" t="s">
        <v>10</v>
      </c>
      <c r="H70" s="42">
        <v>529.1</v>
      </c>
      <c r="I70" s="53">
        <v>1</v>
      </c>
      <c r="J70" s="42">
        <v>0</v>
      </c>
      <c r="K70" s="42">
        <v>0</v>
      </c>
      <c r="L70" s="42">
        <v>529.1</v>
      </c>
      <c r="M70" s="42">
        <v>0</v>
      </c>
      <c r="N70" s="47" t="s">
        <v>274</v>
      </c>
      <c r="O70" s="47" t="s">
        <v>1355</v>
      </c>
      <c r="P70" s="47" t="s">
        <v>1938</v>
      </c>
      <c r="Q70" s="50" t="s">
        <v>2002</v>
      </c>
      <c r="R70" s="111">
        <v>45281.703726851854</v>
      </c>
    </row>
    <row r="71" spans="1:18" ht="19.95" customHeight="1">
      <c r="A71" s="47">
        <v>1</v>
      </c>
      <c r="B71" s="30" t="s">
        <v>1979</v>
      </c>
      <c r="C71" s="43" t="s">
        <v>1980</v>
      </c>
      <c r="D71" s="52">
        <v>44888</v>
      </c>
      <c r="E71" s="52">
        <v>44927</v>
      </c>
      <c r="F71" s="52">
        <v>44927</v>
      </c>
      <c r="G71" s="47" t="s">
        <v>10</v>
      </c>
      <c r="H71" s="42">
        <v>774.9</v>
      </c>
      <c r="I71" s="53">
        <v>1</v>
      </c>
      <c r="J71" s="42">
        <v>0</v>
      </c>
      <c r="K71" s="42">
        <v>0</v>
      </c>
      <c r="L71" s="42">
        <v>774.9</v>
      </c>
      <c r="M71" s="42">
        <v>0</v>
      </c>
      <c r="N71" s="47" t="s">
        <v>274</v>
      </c>
      <c r="O71" s="47" t="s">
        <v>1355</v>
      </c>
      <c r="P71" s="47" t="s">
        <v>870</v>
      </c>
      <c r="Q71" s="50" t="s">
        <v>1981</v>
      </c>
      <c r="R71" s="111">
        <v>45281.706805555557</v>
      </c>
    </row>
    <row r="72" spans="1:18" ht="19.95" customHeight="1">
      <c r="A72" s="47">
        <v>1</v>
      </c>
      <c r="B72" s="30" t="s">
        <v>2011</v>
      </c>
      <c r="C72" s="43" t="s">
        <v>2012</v>
      </c>
      <c r="D72" s="52">
        <v>44904</v>
      </c>
      <c r="E72" s="52">
        <v>44925</v>
      </c>
      <c r="F72" s="52">
        <v>44928</v>
      </c>
      <c r="G72" s="47" t="s">
        <v>10</v>
      </c>
      <c r="H72" s="42">
        <v>17255</v>
      </c>
      <c r="I72" s="53">
        <v>1</v>
      </c>
      <c r="J72" s="42">
        <v>0</v>
      </c>
      <c r="K72" s="42">
        <v>0</v>
      </c>
      <c r="L72" s="42">
        <v>17255</v>
      </c>
      <c r="M72" s="42">
        <v>0</v>
      </c>
      <c r="N72" s="47" t="s">
        <v>1328</v>
      </c>
      <c r="O72" s="47" t="s">
        <v>1349</v>
      </c>
      <c r="P72" s="58" t="s">
        <v>741</v>
      </c>
      <c r="Q72" s="50" t="s">
        <v>2013</v>
      </c>
      <c r="R72" s="111">
        <v>45281.707037037035</v>
      </c>
    </row>
    <row r="73" spans="1:18" ht="19.95" customHeight="1">
      <c r="A73" s="47">
        <v>1</v>
      </c>
      <c r="B73" s="30" t="s">
        <v>2014</v>
      </c>
      <c r="C73" s="43" t="s">
        <v>2015</v>
      </c>
      <c r="D73" s="52">
        <v>44908</v>
      </c>
      <c r="E73" s="52">
        <v>44928</v>
      </c>
      <c r="F73" s="52">
        <v>44928</v>
      </c>
      <c r="G73" s="47" t="s">
        <v>10</v>
      </c>
      <c r="H73" s="42">
        <v>38567.58</v>
      </c>
      <c r="I73" s="53">
        <v>1</v>
      </c>
      <c r="J73" s="42">
        <v>0</v>
      </c>
      <c r="K73" s="42">
        <v>0</v>
      </c>
      <c r="L73" s="42">
        <v>38567.58</v>
      </c>
      <c r="M73" s="42">
        <v>0</v>
      </c>
      <c r="N73" s="47" t="s">
        <v>1328</v>
      </c>
      <c r="O73" s="47" t="s">
        <v>1349</v>
      </c>
      <c r="P73" s="58" t="s">
        <v>741</v>
      </c>
      <c r="Q73" s="50" t="s">
        <v>2016</v>
      </c>
      <c r="R73" s="111">
        <v>45282.738356481481</v>
      </c>
    </row>
    <row r="74" spans="1:18" ht="19.95" customHeight="1">
      <c r="A74" s="47">
        <v>1</v>
      </c>
      <c r="B74" s="30" t="s">
        <v>2014</v>
      </c>
      <c r="C74" s="43" t="s">
        <v>2017</v>
      </c>
      <c r="D74" s="52">
        <v>44908</v>
      </c>
      <c r="E74" s="52">
        <v>44928</v>
      </c>
      <c r="F74" s="52">
        <v>44928</v>
      </c>
      <c r="G74" s="47" t="s">
        <v>10</v>
      </c>
      <c r="H74" s="42">
        <v>18196.02</v>
      </c>
      <c r="I74" s="53">
        <v>1</v>
      </c>
      <c r="J74" s="42">
        <v>0</v>
      </c>
      <c r="K74" s="42">
        <v>0</v>
      </c>
      <c r="L74" s="42">
        <v>18196.02</v>
      </c>
      <c r="M74" s="42">
        <v>0</v>
      </c>
      <c r="N74" s="47" t="s">
        <v>1328</v>
      </c>
      <c r="O74" s="47" t="s">
        <v>1349</v>
      </c>
      <c r="P74" s="58" t="s">
        <v>741</v>
      </c>
      <c r="Q74" s="50" t="s">
        <v>2018</v>
      </c>
      <c r="R74" s="111">
        <v>45280.47283564815</v>
      </c>
    </row>
    <row r="75" spans="1:18" ht="19.95" customHeight="1">
      <c r="A75" s="47">
        <v>1</v>
      </c>
      <c r="B75" s="30" t="s">
        <v>2019</v>
      </c>
      <c r="C75" s="43" t="s">
        <v>2020</v>
      </c>
      <c r="D75" s="52">
        <v>44911</v>
      </c>
      <c r="E75" s="52">
        <v>44925</v>
      </c>
      <c r="F75" s="52">
        <v>44928</v>
      </c>
      <c r="G75" s="47" t="s">
        <v>10</v>
      </c>
      <c r="H75" s="42">
        <v>19610</v>
      </c>
      <c r="I75" s="53">
        <v>1</v>
      </c>
      <c r="J75" s="42">
        <v>0</v>
      </c>
      <c r="K75" s="42">
        <v>0</v>
      </c>
      <c r="L75" s="42">
        <v>19610</v>
      </c>
      <c r="M75" s="42">
        <v>0</v>
      </c>
      <c r="N75" s="47" t="s">
        <v>1328</v>
      </c>
      <c r="O75" s="47" t="s">
        <v>1349</v>
      </c>
      <c r="P75" s="58" t="s">
        <v>741</v>
      </c>
      <c r="Q75" s="50" t="s">
        <v>2021</v>
      </c>
      <c r="R75" s="111">
        <v>45281.627025462964</v>
      </c>
    </row>
    <row r="76" spans="1:18" ht="19.95" customHeight="1">
      <c r="A76" s="47">
        <v>4</v>
      </c>
      <c r="B76" s="30" t="s">
        <v>2022</v>
      </c>
      <c r="C76" s="43" t="s">
        <v>2023</v>
      </c>
      <c r="D76" s="52">
        <v>44914</v>
      </c>
      <c r="E76" s="52">
        <v>44928</v>
      </c>
      <c r="F76" s="52">
        <v>44928</v>
      </c>
      <c r="G76" s="47" t="s">
        <v>10</v>
      </c>
      <c r="H76" s="42">
        <v>6105</v>
      </c>
      <c r="I76" s="53">
        <v>1</v>
      </c>
      <c r="J76" s="42">
        <v>0</v>
      </c>
      <c r="K76" s="42">
        <v>0</v>
      </c>
      <c r="L76" s="42">
        <v>6105</v>
      </c>
      <c r="M76" s="42">
        <v>0</v>
      </c>
      <c r="N76" s="47" t="s">
        <v>1328</v>
      </c>
      <c r="O76" s="47" t="s">
        <v>1349</v>
      </c>
      <c r="P76" s="58" t="s">
        <v>741</v>
      </c>
      <c r="Q76" s="50" t="s">
        <v>2024</v>
      </c>
      <c r="R76" s="111">
        <v>45281.627256944441</v>
      </c>
    </row>
    <row r="77" spans="1:18" ht="19.95" customHeight="1">
      <c r="A77" s="47">
        <v>1</v>
      </c>
      <c r="B77" s="30" t="s">
        <v>23</v>
      </c>
      <c r="C77" s="43" t="s">
        <v>2037</v>
      </c>
      <c r="D77" s="52">
        <v>44896</v>
      </c>
      <c r="E77" s="52">
        <v>44925</v>
      </c>
      <c r="F77" s="52">
        <v>44928</v>
      </c>
      <c r="G77" s="47" t="s">
        <v>10</v>
      </c>
      <c r="H77" s="42">
        <v>2684.33</v>
      </c>
      <c r="I77" s="53">
        <v>1</v>
      </c>
      <c r="J77" s="42">
        <v>0</v>
      </c>
      <c r="K77" s="42">
        <v>0</v>
      </c>
      <c r="L77" s="42">
        <v>2684.33</v>
      </c>
      <c r="M77" s="42">
        <v>0</v>
      </c>
      <c r="N77" s="47" t="s">
        <v>269</v>
      </c>
      <c r="O77" s="47" t="s">
        <v>1351</v>
      </c>
      <c r="P77" s="47" t="s">
        <v>1378</v>
      </c>
      <c r="Q77" s="50" t="s">
        <v>2038</v>
      </c>
      <c r="R77" s="111">
        <v>45281.628530092596</v>
      </c>
    </row>
    <row r="78" spans="1:18" ht="19.95" customHeight="1">
      <c r="A78" s="47">
        <v>2</v>
      </c>
      <c r="B78" s="30" t="s">
        <v>8</v>
      </c>
      <c r="C78" s="43" t="s">
        <v>2041</v>
      </c>
      <c r="D78" s="52">
        <v>44915</v>
      </c>
      <c r="E78" s="52">
        <v>44928</v>
      </c>
      <c r="F78" s="52">
        <v>44928</v>
      </c>
      <c r="G78" s="47" t="s">
        <v>10</v>
      </c>
      <c r="H78" s="42">
        <v>1212</v>
      </c>
      <c r="I78" s="53">
        <v>1</v>
      </c>
      <c r="J78" s="42">
        <v>0</v>
      </c>
      <c r="K78" s="42">
        <v>0</v>
      </c>
      <c r="L78" s="42">
        <v>1212</v>
      </c>
      <c r="M78" s="42">
        <v>0</v>
      </c>
      <c r="N78" s="47" t="s">
        <v>269</v>
      </c>
      <c r="O78" s="47" t="s">
        <v>1346</v>
      </c>
      <c r="P78" s="47" t="s">
        <v>284</v>
      </c>
      <c r="Q78" s="50" t="s">
        <v>2042</v>
      </c>
      <c r="R78" s="111">
        <v>45281.698263888888</v>
      </c>
    </row>
    <row r="79" spans="1:18" ht="19.95" customHeight="1">
      <c r="A79" s="47">
        <v>1</v>
      </c>
      <c r="B79" s="30" t="s">
        <v>2045</v>
      </c>
      <c r="C79" s="43" t="s">
        <v>7807</v>
      </c>
      <c r="D79" s="52">
        <v>44928</v>
      </c>
      <c r="E79" s="52">
        <v>44957</v>
      </c>
      <c r="F79" s="52">
        <v>44928</v>
      </c>
      <c r="G79" s="47" t="s">
        <v>10</v>
      </c>
      <c r="H79" s="42">
        <v>7233.51</v>
      </c>
      <c r="I79" s="53">
        <v>1</v>
      </c>
      <c r="J79" s="42">
        <v>0</v>
      </c>
      <c r="K79" s="42">
        <v>0</v>
      </c>
      <c r="L79" s="42">
        <v>7233.51</v>
      </c>
      <c r="M79" s="42">
        <v>0</v>
      </c>
      <c r="N79" s="47" t="s">
        <v>269</v>
      </c>
      <c r="O79" s="47" t="s">
        <v>1362</v>
      </c>
      <c r="P79" s="47" t="s">
        <v>2046</v>
      </c>
      <c r="Q79" s="50" t="s">
        <v>2047</v>
      </c>
      <c r="R79" s="111">
        <v>45281.698414351849</v>
      </c>
    </row>
    <row r="80" spans="1:18" ht="19.95" customHeight="1">
      <c r="A80" s="47">
        <v>1</v>
      </c>
      <c r="B80" s="30" t="s">
        <v>2045</v>
      </c>
      <c r="C80" s="43" t="s">
        <v>7808</v>
      </c>
      <c r="D80" s="52">
        <v>44928</v>
      </c>
      <c r="E80" s="52">
        <v>44957</v>
      </c>
      <c r="F80" s="52">
        <v>44928</v>
      </c>
      <c r="G80" s="47" t="s">
        <v>10</v>
      </c>
      <c r="H80" s="42">
        <v>5781.14</v>
      </c>
      <c r="I80" s="53">
        <v>1</v>
      </c>
      <c r="J80" s="42">
        <v>0</v>
      </c>
      <c r="K80" s="42">
        <v>0</v>
      </c>
      <c r="L80" s="42">
        <v>5781.14</v>
      </c>
      <c r="M80" s="42">
        <v>0</v>
      </c>
      <c r="N80" s="47" t="s">
        <v>269</v>
      </c>
      <c r="O80" s="47" t="s">
        <v>1362</v>
      </c>
      <c r="P80" s="47" t="s">
        <v>2046</v>
      </c>
      <c r="Q80" s="50" t="s">
        <v>2048</v>
      </c>
      <c r="R80" s="111">
        <v>45299.681087962963</v>
      </c>
    </row>
    <row r="81" spans="1:18" ht="19.95" customHeight="1">
      <c r="A81" s="47">
        <v>1</v>
      </c>
      <c r="B81" s="30" t="s">
        <v>220</v>
      </c>
      <c r="C81" s="43">
        <v>2885790</v>
      </c>
      <c r="D81" s="52">
        <v>44916</v>
      </c>
      <c r="E81" s="52">
        <v>44925</v>
      </c>
      <c r="F81" s="52">
        <v>44928</v>
      </c>
      <c r="G81" s="47" t="s">
        <v>10</v>
      </c>
      <c r="H81" s="42">
        <v>193.49</v>
      </c>
      <c r="I81" s="53">
        <v>1</v>
      </c>
      <c r="J81" s="42">
        <v>0</v>
      </c>
      <c r="K81" s="42">
        <v>0</v>
      </c>
      <c r="L81" s="42">
        <v>193.49</v>
      </c>
      <c r="M81" s="42">
        <v>0</v>
      </c>
      <c r="N81" s="47" t="s">
        <v>269</v>
      </c>
      <c r="O81" s="47" t="s">
        <v>1342</v>
      </c>
      <c r="P81" s="47" t="s">
        <v>286</v>
      </c>
      <c r="Q81" s="50" t="s">
        <v>2034</v>
      </c>
      <c r="R81" s="111">
        <v>45282.734259259261</v>
      </c>
    </row>
    <row r="82" spans="1:18" ht="19.95" customHeight="1">
      <c r="A82" s="47">
        <v>1</v>
      </c>
      <c r="B82" s="30" t="s">
        <v>1357</v>
      </c>
      <c r="C82" s="43" t="s">
        <v>2035</v>
      </c>
      <c r="D82" s="52">
        <v>44956</v>
      </c>
      <c r="E82" s="52">
        <v>44928</v>
      </c>
      <c r="F82" s="52">
        <v>44928</v>
      </c>
      <c r="G82" s="47" t="s">
        <v>10</v>
      </c>
      <c r="H82" s="42">
        <v>840</v>
      </c>
      <c r="I82" s="53">
        <v>1</v>
      </c>
      <c r="J82" s="42">
        <v>0</v>
      </c>
      <c r="K82" s="42">
        <v>0</v>
      </c>
      <c r="L82" s="42">
        <v>840</v>
      </c>
      <c r="M82" s="42">
        <v>0</v>
      </c>
      <c r="N82" s="47" t="s">
        <v>269</v>
      </c>
      <c r="O82" s="47" t="s">
        <v>1360</v>
      </c>
      <c r="P82" s="47" t="s">
        <v>876</v>
      </c>
      <c r="Q82" s="50" t="s">
        <v>2036</v>
      </c>
      <c r="R82" s="111">
        <v>45287.661990740744</v>
      </c>
    </row>
    <row r="83" spans="1:18" ht="19.95" customHeight="1">
      <c r="A83" s="47">
        <v>1</v>
      </c>
      <c r="B83" s="30" t="s">
        <v>228</v>
      </c>
      <c r="C83" s="43" t="s">
        <v>2025</v>
      </c>
      <c r="D83" s="52">
        <v>44921</v>
      </c>
      <c r="E83" s="52">
        <v>44928</v>
      </c>
      <c r="F83" s="52">
        <v>44928</v>
      </c>
      <c r="G83" s="47" t="s">
        <v>10</v>
      </c>
      <c r="H83" s="42">
        <v>407.4</v>
      </c>
      <c r="I83" s="53">
        <v>1</v>
      </c>
      <c r="J83" s="42">
        <v>0</v>
      </c>
      <c r="K83" s="42">
        <v>0</v>
      </c>
      <c r="L83" s="42">
        <v>407.4</v>
      </c>
      <c r="M83" s="42">
        <v>0</v>
      </c>
      <c r="N83" s="47" t="s">
        <v>269</v>
      </c>
      <c r="O83" s="47" t="s">
        <v>1874</v>
      </c>
      <c r="P83" s="47" t="s">
        <v>1358</v>
      </c>
      <c r="Q83" s="50" t="s">
        <v>2026</v>
      </c>
      <c r="R83" s="111">
        <v>45287.662708333337</v>
      </c>
    </row>
    <row r="84" spans="1:18" ht="19.95" customHeight="1">
      <c r="A84" s="47">
        <v>1</v>
      </c>
      <c r="B84" s="30" t="s">
        <v>12</v>
      </c>
      <c r="C84" s="43" t="s">
        <v>2032</v>
      </c>
      <c r="D84" s="52">
        <v>44644</v>
      </c>
      <c r="E84" s="52">
        <v>44927</v>
      </c>
      <c r="F84" s="52">
        <v>44928</v>
      </c>
      <c r="G84" s="47" t="s">
        <v>10</v>
      </c>
      <c r="H84" s="42">
        <v>4000</v>
      </c>
      <c r="I84" s="53">
        <v>1</v>
      </c>
      <c r="J84" s="42">
        <v>0</v>
      </c>
      <c r="K84" s="42">
        <v>0</v>
      </c>
      <c r="L84" s="42">
        <v>4000</v>
      </c>
      <c r="M84" s="42">
        <v>0</v>
      </c>
      <c r="N84" s="47" t="s">
        <v>269</v>
      </c>
      <c r="O84" s="47" t="s">
        <v>1342</v>
      </c>
      <c r="P84" s="47" t="s">
        <v>278</v>
      </c>
      <c r="Q84" s="50" t="s">
        <v>2033</v>
      </c>
      <c r="R84" s="111">
        <v>45282.71533564815</v>
      </c>
    </row>
    <row r="85" spans="1:18" ht="19.95" customHeight="1">
      <c r="A85" s="47">
        <v>1</v>
      </c>
      <c r="B85" s="30" t="s">
        <v>43</v>
      </c>
      <c r="C85" s="43" t="s">
        <v>2039</v>
      </c>
      <c r="D85" s="52">
        <v>44918</v>
      </c>
      <c r="E85" s="52">
        <v>44925</v>
      </c>
      <c r="F85" s="52">
        <v>44928</v>
      </c>
      <c r="G85" s="47" t="s">
        <v>10</v>
      </c>
      <c r="H85" s="42">
        <v>2087.5</v>
      </c>
      <c r="I85" s="53">
        <v>1</v>
      </c>
      <c r="J85" s="42">
        <v>0</v>
      </c>
      <c r="K85" s="42">
        <v>0</v>
      </c>
      <c r="L85" s="42">
        <v>2087.5</v>
      </c>
      <c r="M85" s="42">
        <v>0</v>
      </c>
      <c r="N85" s="47" t="s">
        <v>269</v>
      </c>
      <c r="O85" s="47" t="s">
        <v>1351</v>
      </c>
      <c r="P85" s="47" t="s">
        <v>1353</v>
      </c>
      <c r="Q85" s="50" t="s">
        <v>2040</v>
      </c>
      <c r="R85" s="111">
        <v>45282.735081018516</v>
      </c>
    </row>
    <row r="86" spans="1:18" ht="19.95" customHeight="1">
      <c r="A86" s="47">
        <v>1</v>
      </c>
      <c r="B86" s="30" t="s">
        <v>22</v>
      </c>
      <c r="C86" s="43" t="s">
        <v>2043</v>
      </c>
      <c r="D86" s="52">
        <v>44902</v>
      </c>
      <c r="E86" s="52">
        <v>44928</v>
      </c>
      <c r="F86" s="52">
        <v>44928</v>
      </c>
      <c r="G86" s="47" t="s">
        <v>10</v>
      </c>
      <c r="H86" s="42">
        <v>5859.53</v>
      </c>
      <c r="I86" s="53">
        <v>1</v>
      </c>
      <c r="J86" s="42">
        <v>0</v>
      </c>
      <c r="K86" s="42">
        <v>0</v>
      </c>
      <c r="L86" s="42">
        <v>5859.53</v>
      </c>
      <c r="M86" s="42">
        <v>0</v>
      </c>
      <c r="N86" s="47" t="s">
        <v>269</v>
      </c>
      <c r="O86" s="47" t="s">
        <v>1346</v>
      </c>
      <c r="P86" s="47" t="s">
        <v>284</v>
      </c>
      <c r="Q86" s="50" t="s">
        <v>2044</v>
      </c>
      <c r="R86" s="111">
        <v>45282.715543981481</v>
      </c>
    </row>
    <row r="87" spans="1:18" ht="19.95" customHeight="1">
      <c r="A87" s="47">
        <v>1</v>
      </c>
      <c r="B87" s="30" t="s">
        <v>2027</v>
      </c>
      <c r="C87" s="43" t="s">
        <v>2028</v>
      </c>
      <c r="D87" s="52">
        <v>44911</v>
      </c>
      <c r="E87" s="52">
        <v>44928</v>
      </c>
      <c r="F87" s="52">
        <v>44928</v>
      </c>
      <c r="G87" s="47" t="s">
        <v>10</v>
      </c>
      <c r="H87" s="42">
        <v>1691.18</v>
      </c>
      <c r="I87" s="53">
        <v>1</v>
      </c>
      <c r="J87" s="42">
        <v>0</v>
      </c>
      <c r="K87" s="42">
        <v>0</v>
      </c>
      <c r="L87" s="42">
        <v>1691.18</v>
      </c>
      <c r="M87" s="42">
        <v>0</v>
      </c>
      <c r="N87" s="47" t="s">
        <v>269</v>
      </c>
      <c r="O87" s="47" t="s">
        <v>1874</v>
      </c>
      <c r="P87" s="47" t="s">
        <v>1358</v>
      </c>
      <c r="Q87" s="50" t="s">
        <v>2029</v>
      </c>
      <c r="R87" s="111">
        <v>45282.715752314813</v>
      </c>
    </row>
    <row r="88" spans="1:18" ht="19.95" customHeight="1">
      <c r="A88" s="47">
        <v>1</v>
      </c>
      <c r="B88" s="30" t="s">
        <v>2027</v>
      </c>
      <c r="C88" s="43" t="s">
        <v>2030</v>
      </c>
      <c r="D88" s="52">
        <v>44911</v>
      </c>
      <c r="E88" s="52">
        <v>44928</v>
      </c>
      <c r="F88" s="52">
        <v>44928</v>
      </c>
      <c r="G88" s="47" t="s">
        <v>10</v>
      </c>
      <c r="H88" s="42">
        <v>671.01</v>
      </c>
      <c r="I88" s="53">
        <v>1</v>
      </c>
      <c r="J88" s="42">
        <v>0</v>
      </c>
      <c r="K88" s="42">
        <v>0</v>
      </c>
      <c r="L88" s="42">
        <v>671.01</v>
      </c>
      <c r="M88" s="42">
        <v>0</v>
      </c>
      <c r="N88" s="47" t="s">
        <v>269</v>
      </c>
      <c r="O88" s="47" t="s">
        <v>1874</v>
      </c>
      <c r="P88" s="47" t="s">
        <v>1358</v>
      </c>
      <c r="Q88" s="50" t="s">
        <v>2031</v>
      </c>
      <c r="R88" s="111">
        <v>45282.715937499997</v>
      </c>
    </row>
    <row r="89" spans="1:18" ht="19.95" customHeight="1">
      <c r="A89" s="47">
        <v>1</v>
      </c>
      <c r="B89" s="30" t="s">
        <v>2049</v>
      </c>
      <c r="C89" s="43" t="s">
        <v>2050</v>
      </c>
      <c r="D89" s="52">
        <v>44896</v>
      </c>
      <c r="E89" s="52">
        <v>44929</v>
      </c>
      <c r="F89" s="52">
        <v>44929</v>
      </c>
      <c r="G89" s="47" t="s">
        <v>10</v>
      </c>
      <c r="H89" s="42">
        <v>704.79</v>
      </c>
      <c r="I89" s="53">
        <v>1</v>
      </c>
      <c r="J89" s="42">
        <v>0</v>
      </c>
      <c r="K89" s="42">
        <v>0</v>
      </c>
      <c r="L89" s="42">
        <v>704.79</v>
      </c>
      <c r="M89" s="42">
        <v>0</v>
      </c>
      <c r="N89" s="47" t="s">
        <v>1328</v>
      </c>
      <c r="O89" s="47" t="s">
        <v>1349</v>
      </c>
      <c r="P89" s="47" t="s">
        <v>283</v>
      </c>
      <c r="Q89" s="50" t="s">
        <v>2051</v>
      </c>
      <c r="R89" s="111">
        <v>45282.717106481483</v>
      </c>
    </row>
    <row r="90" spans="1:18" ht="19.95" customHeight="1">
      <c r="A90" s="47">
        <v>1</v>
      </c>
      <c r="B90" s="30" t="s">
        <v>2052</v>
      </c>
      <c r="C90" s="43" t="s">
        <v>2053</v>
      </c>
      <c r="D90" s="52">
        <v>44924</v>
      </c>
      <c r="E90" s="52">
        <v>44929</v>
      </c>
      <c r="F90" s="52">
        <v>44929</v>
      </c>
      <c r="G90" s="47" t="s">
        <v>10</v>
      </c>
      <c r="H90" s="42">
        <v>15692.8</v>
      </c>
      <c r="I90" s="53">
        <v>1</v>
      </c>
      <c r="J90" s="42">
        <v>0</v>
      </c>
      <c r="K90" s="42">
        <v>0</v>
      </c>
      <c r="L90" s="42">
        <v>15692.8</v>
      </c>
      <c r="M90" s="42">
        <v>0</v>
      </c>
      <c r="N90" s="47" t="s">
        <v>1328</v>
      </c>
      <c r="O90" s="47" t="s">
        <v>1349</v>
      </c>
      <c r="P90" s="58" t="s">
        <v>741</v>
      </c>
      <c r="Q90" s="50" t="s">
        <v>2054</v>
      </c>
      <c r="R90" s="111">
        <v>45282.717372685183</v>
      </c>
    </row>
    <row r="91" spans="1:18" ht="19.95" customHeight="1">
      <c r="A91" s="47">
        <v>1</v>
      </c>
      <c r="B91" s="30" t="s">
        <v>2052</v>
      </c>
      <c r="C91" s="43" t="s">
        <v>2055</v>
      </c>
      <c r="D91" s="52">
        <v>44924</v>
      </c>
      <c r="E91" s="52">
        <v>44929</v>
      </c>
      <c r="F91" s="52">
        <v>44929</v>
      </c>
      <c r="G91" s="47" t="s">
        <v>10</v>
      </c>
      <c r="H91" s="42">
        <v>23968.799999999999</v>
      </c>
      <c r="I91" s="53">
        <v>1</v>
      </c>
      <c r="J91" s="42">
        <v>0</v>
      </c>
      <c r="K91" s="42">
        <v>0</v>
      </c>
      <c r="L91" s="42">
        <v>23968.799999999999</v>
      </c>
      <c r="M91" s="42">
        <v>0</v>
      </c>
      <c r="N91" s="47" t="s">
        <v>1328</v>
      </c>
      <c r="O91" s="47" t="s">
        <v>1349</v>
      </c>
      <c r="P91" s="58" t="s">
        <v>741</v>
      </c>
      <c r="Q91" s="50" t="s">
        <v>2056</v>
      </c>
      <c r="R91" s="111">
        <v>45282.717662037037</v>
      </c>
    </row>
    <row r="92" spans="1:18" ht="19.95" customHeight="1">
      <c r="A92" s="47">
        <v>1</v>
      </c>
      <c r="B92" s="30" t="s">
        <v>2052</v>
      </c>
      <c r="C92" s="43" t="s">
        <v>2057</v>
      </c>
      <c r="D92" s="52">
        <v>44924</v>
      </c>
      <c r="E92" s="52">
        <v>44929</v>
      </c>
      <c r="F92" s="52">
        <v>44929</v>
      </c>
      <c r="G92" s="47" t="s">
        <v>10</v>
      </c>
      <c r="H92" s="42">
        <v>89620.2</v>
      </c>
      <c r="I92" s="53">
        <v>1</v>
      </c>
      <c r="J92" s="42">
        <v>0</v>
      </c>
      <c r="K92" s="42">
        <v>0</v>
      </c>
      <c r="L92" s="42">
        <v>89620.2</v>
      </c>
      <c r="M92" s="42">
        <v>0</v>
      </c>
      <c r="N92" s="47" t="s">
        <v>1328</v>
      </c>
      <c r="O92" s="47" t="s">
        <v>1349</v>
      </c>
      <c r="P92" s="58" t="s">
        <v>741</v>
      </c>
      <c r="Q92" s="63" t="s">
        <v>2058</v>
      </c>
      <c r="R92" s="111">
        <v>45282.718298611115</v>
      </c>
    </row>
    <row r="93" spans="1:18" ht="19.95" customHeight="1">
      <c r="A93" s="47">
        <v>4</v>
      </c>
      <c r="B93" s="30" t="s">
        <v>2022</v>
      </c>
      <c r="C93" s="43" t="s">
        <v>2059</v>
      </c>
      <c r="D93" s="52">
        <v>44915</v>
      </c>
      <c r="E93" s="52">
        <v>44929</v>
      </c>
      <c r="F93" s="52">
        <v>44929</v>
      </c>
      <c r="G93" s="47" t="s">
        <v>10</v>
      </c>
      <c r="H93" s="42">
        <v>3700</v>
      </c>
      <c r="I93" s="53">
        <v>1</v>
      </c>
      <c r="J93" s="42">
        <v>0</v>
      </c>
      <c r="K93" s="42">
        <v>0</v>
      </c>
      <c r="L93" s="42">
        <v>3700</v>
      </c>
      <c r="M93" s="42">
        <v>0</v>
      </c>
      <c r="N93" s="47" t="s">
        <v>1328</v>
      </c>
      <c r="O93" s="47" t="s">
        <v>1349</v>
      </c>
      <c r="P93" s="58" t="s">
        <v>741</v>
      </c>
      <c r="Q93" s="50" t="s">
        <v>2060</v>
      </c>
      <c r="R93" s="111">
        <v>45282.718530092592</v>
      </c>
    </row>
    <row r="94" spans="1:18" ht="19.95" customHeight="1">
      <c r="A94" s="47">
        <v>4</v>
      </c>
      <c r="B94" s="30" t="s">
        <v>2022</v>
      </c>
      <c r="C94" s="43" t="s">
        <v>2061</v>
      </c>
      <c r="D94" s="52">
        <v>44915</v>
      </c>
      <c r="E94" s="52">
        <v>44929</v>
      </c>
      <c r="F94" s="52">
        <v>44929</v>
      </c>
      <c r="G94" s="47" t="s">
        <v>10</v>
      </c>
      <c r="H94" s="42">
        <v>28710</v>
      </c>
      <c r="I94" s="53">
        <v>1</v>
      </c>
      <c r="J94" s="42">
        <v>0</v>
      </c>
      <c r="K94" s="42">
        <v>0</v>
      </c>
      <c r="L94" s="42">
        <v>28710</v>
      </c>
      <c r="M94" s="42">
        <v>0</v>
      </c>
      <c r="N94" s="47" t="s">
        <v>1328</v>
      </c>
      <c r="O94" s="47" t="s">
        <v>1349</v>
      </c>
      <c r="P94" s="58" t="s">
        <v>741</v>
      </c>
      <c r="Q94" s="50" t="s">
        <v>2062</v>
      </c>
      <c r="R94" s="111">
        <v>45282.718773148146</v>
      </c>
    </row>
    <row r="95" spans="1:18" ht="19.95" customHeight="1">
      <c r="A95" s="47">
        <v>1</v>
      </c>
      <c r="B95" s="30" t="s">
        <v>2068</v>
      </c>
      <c r="C95" s="43" t="s">
        <v>2069</v>
      </c>
      <c r="D95" s="52">
        <v>44929</v>
      </c>
      <c r="E95" s="52">
        <v>44929</v>
      </c>
      <c r="F95" s="52">
        <v>44929</v>
      </c>
      <c r="G95" s="47" t="s">
        <v>10</v>
      </c>
      <c r="H95" s="42">
        <v>800</v>
      </c>
      <c r="I95" s="53">
        <v>1</v>
      </c>
      <c r="J95" s="42">
        <v>0</v>
      </c>
      <c r="K95" s="42">
        <v>0</v>
      </c>
      <c r="L95" s="42">
        <v>800</v>
      </c>
      <c r="M95" s="42">
        <v>0</v>
      </c>
      <c r="N95" s="47" t="s">
        <v>269</v>
      </c>
      <c r="O95" s="47" t="s">
        <v>1351</v>
      </c>
      <c r="P95" s="47" t="s">
        <v>1350</v>
      </c>
      <c r="Q95" s="50" t="s">
        <v>2070</v>
      </c>
      <c r="R95" s="111">
        <v>45282.718981481485</v>
      </c>
    </row>
    <row r="96" spans="1:18" ht="19.95" customHeight="1">
      <c r="A96" s="47">
        <v>1</v>
      </c>
      <c r="B96" s="30" t="s">
        <v>1357</v>
      </c>
      <c r="C96" s="43" t="s">
        <v>2063</v>
      </c>
      <c r="D96" s="52">
        <v>44929</v>
      </c>
      <c r="E96" s="52">
        <v>44929</v>
      </c>
      <c r="F96" s="52">
        <v>44929</v>
      </c>
      <c r="G96" s="47" t="s">
        <v>10</v>
      </c>
      <c r="H96" s="42">
        <v>180</v>
      </c>
      <c r="I96" s="53">
        <v>1</v>
      </c>
      <c r="J96" s="42">
        <v>0</v>
      </c>
      <c r="K96" s="42">
        <v>0</v>
      </c>
      <c r="L96" s="42">
        <v>180</v>
      </c>
      <c r="M96" s="42">
        <v>0</v>
      </c>
      <c r="N96" s="47" t="s">
        <v>269</v>
      </c>
      <c r="O96" s="47" t="s">
        <v>1360</v>
      </c>
      <c r="P96" s="47" t="s">
        <v>876</v>
      </c>
      <c r="Q96" s="50" t="s">
        <v>2064</v>
      </c>
      <c r="R96" s="111">
        <v>45281.617743055554</v>
      </c>
    </row>
    <row r="97" spans="1:18" ht="19.95" customHeight="1">
      <c r="A97" s="47">
        <v>1</v>
      </c>
      <c r="B97" s="30" t="s">
        <v>2065</v>
      </c>
      <c r="C97" s="43" t="s">
        <v>2066</v>
      </c>
      <c r="D97" s="52">
        <v>44929</v>
      </c>
      <c r="E97" s="52">
        <v>44929</v>
      </c>
      <c r="F97" s="52">
        <v>44929</v>
      </c>
      <c r="G97" s="47" t="s">
        <v>10</v>
      </c>
      <c r="H97" s="42">
        <v>1350</v>
      </c>
      <c r="I97" s="53">
        <v>1</v>
      </c>
      <c r="J97" s="42">
        <v>0</v>
      </c>
      <c r="K97" s="42">
        <v>0</v>
      </c>
      <c r="L97" s="42">
        <v>1350</v>
      </c>
      <c r="M97" s="42">
        <v>0</v>
      </c>
      <c r="N97" s="47" t="s">
        <v>269</v>
      </c>
      <c r="O97" s="47" t="s">
        <v>1342</v>
      </c>
      <c r="P97" s="47" t="s">
        <v>282</v>
      </c>
      <c r="Q97" s="50" t="s">
        <v>2067</v>
      </c>
      <c r="R97" s="111">
        <v>45282.719189814816</v>
      </c>
    </row>
    <row r="98" spans="1:18" ht="19.95" customHeight="1">
      <c r="A98" s="47">
        <v>1</v>
      </c>
      <c r="B98" s="30" t="s">
        <v>66</v>
      </c>
      <c r="C98" s="43" t="s">
        <v>2071</v>
      </c>
      <c r="D98" s="52">
        <v>44925</v>
      </c>
      <c r="E98" s="52">
        <v>44929</v>
      </c>
      <c r="F98" s="52">
        <v>44929</v>
      </c>
      <c r="G98" s="47" t="s">
        <v>10</v>
      </c>
      <c r="H98" s="42">
        <v>72.180000000000007</v>
      </c>
      <c r="I98" s="53">
        <v>1</v>
      </c>
      <c r="J98" s="42">
        <v>0</v>
      </c>
      <c r="K98" s="42">
        <v>0</v>
      </c>
      <c r="L98" s="42">
        <v>72.180000000000007</v>
      </c>
      <c r="M98" s="42">
        <v>0</v>
      </c>
      <c r="N98" s="47" t="s">
        <v>269</v>
      </c>
      <c r="O98" s="47" t="s">
        <v>1355</v>
      </c>
      <c r="P98" s="47" t="s">
        <v>672</v>
      </c>
      <c r="Q98" s="50" t="s">
        <v>2072</v>
      </c>
      <c r="R98" s="111">
        <v>45282.719467592593</v>
      </c>
    </row>
    <row r="99" spans="1:18" ht="19.95" customHeight="1">
      <c r="A99" s="47">
        <v>4</v>
      </c>
      <c r="B99" s="30" t="s">
        <v>2019</v>
      </c>
      <c r="C99" s="43" t="s">
        <v>2073</v>
      </c>
      <c r="D99" s="52">
        <v>44916</v>
      </c>
      <c r="E99" s="52">
        <v>44930</v>
      </c>
      <c r="F99" s="52">
        <v>44930</v>
      </c>
      <c r="G99" s="47" t="s">
        <v>10</v>
      </c>
      <c r="H99" s="42">
        <v>12971.4</v>
      </c>
      <c r="I99" s="53">
        <v>1</v>
      </c>
      <c r="J99" s="42">
        <v>0</v>
      </c>
      <c r="K99" s="42">
        <v>0</v>
      </c>
      <c r="L99" s="42">
        <v>12971.4</v>
      </c>
      <c r="M99" s="42">
        <v>0</v>
      </c>
      <c r="N99" s="47" t="s">
        <v>1328</v>
      </c>
      <c r="O99" s="47" t="s">
        <v>1349</v>
      </c>
      <c r="P99" s="58" t="s">
        <v>741</v>
      </c>
      <c r="Q99" s="50" t="s">
        <v>2074</v>
      </c>
      <c r="R99" s="111">
        <v>45282.720057870371</v>
      </c>
    </row>
    <row r="100" spans="1:18" ht="19.95" customHeight="1">
      <c r="A100" s="47">
        <v>4</v>
      </c>
      <c r="B100" s="30" t="s">
        <v>2022</v>
      </c>
      <c r="C100" s="43" t="s">
        <v>2075</v>
      </c>
      <c r="D100" s="52">
        <v>44916</v>
      </c>
      <c r="E100" s="52">
        <v>44930</v>
      </c>
      <c r="F100" s="52">
        <v>44930</v>
      </c>
      <c r="G100" s="47" t="s">
        <v>10</v>
      </c>
      <c r="H100" s="42">
        <v>7400</v>
      </c>
      <c r="I100" s="53">
        <v>1</v>
      </c>
      <c r="J100" s="42">
        <v>0</v>
      </c>
      <c r="K100" s="42">
        <v>0</v>
      </c>
      <c r="L100" s="42">
        <v>7400</v>
      </c>
      <c r="M100" s="42">
        <v>0</v>
      </c>
      <c r="N100" s="47" t="s">
        <v>1328</v>
      </c>
      <c r="O100" s="47" t="s">
        <v>1349</v>
      </c>
      <c r="P100" s="58" t="s">
        <v>741</v>
      </c>
      <c r="Q100" s="50" t="s">
        <v>2076</v>
      </c>
      <c r="R100" s="111">
        <v>45282.737453703703</v>
      </c>
    </row>
    <row r="101" spans="1:18" ht="19.95" customHeight="1">
      <c r="A101" s="47">
        <v>4</v>
      </c>
      <c r="B101" s="30" t="s">
        <v>2022</v>
      </c>
      <c r="C101" s="43" t="s">
        <v>2077</v>
      </c>
      <c r="D101" s="52">
        <v>44916</v>
      </c>
      <c r="E101" s="52">
        <v>44930</v>
      </c>
      <c r="F101" s="52">
        <v>44930</v>
      </c>
      <c r="G101" s="47" t="s">
        <v>10</v>
      </c>
      <c r="H101" s="42">
        <v>8250</v>
      </c>
      <c r="I101" s="53">
        <v>1</v>
      </c>
      <c r="J101" s="42">
        <v>0</v>
      </c>
      <c r="K101" s="42">
        <v>0</v>
      </c>
      <c r="L101" s="42">
        <v>8250</v>
      </c>
      <c r="M101" s="42">
        <v>0</v>
      </c>
      <c r="N101" s="47" t="s">
        <v>1328</v>
      </c>
      <c r="O101" s="47" t="s">
        <v>1349</v>
      </c>
      <c r="P101" s="58" t="s">
        <v>741</v>
      </c>
      <c r="Q101" s="50" t="s">
        <v>2078</v>
      </c>
      <c r="R101" s="111">
        <v>45282.736203703702</v>
      </c>
    </row>
    <row r="102" spans="1:18" ht="19.95" customHeight="1">
      <c r="A102" s="47">
        <v>1</v>
      </c>
      <c r="B102" s="30" t="s">
        <v>220</v>
      </c>
      <c r="C102" s="43">
        <v>2966146</v>
      </c>
      <c r="D102" s="52">
        <v>44921</v>
      </c>
      <c r="E102" s="52">
        <v>44930</v>
      </c>
      <c r="F102" s="52">
        <v>44930</v>
      </c>
      <c r="G102" s="47" t="s">
        <v>10</v>
      </c>
      <c r="H102" s="42">
        <v>96.06</v>
      </c>
      <c r="I102" s="53">
        <v>1</v>
      </c>
      <c r="J102" s="42">
        <v>0</v>
      </c>
      <c r="K102" s="42">
        <v>0</v>
      </c>
      <c r="L102" s="42">
        <v>96.06</v>
      </c>
      <c r="M102" s="42">
        <v>0</v>
      </c>
      <c r="N102" s="47" t="s">
        <v>269</v>
      </c>
      <c r="O102" s="47" t="s">
        <v>1342</v>
      </c>
      <c r="P102" s="47" t="s">
        <v>286</v>
      </c>
      <c r="Q102" s="50" t="s">
        <v>2079</v>
      </c>
      <c r="R102" s="111">
        <v>45282.736377314817</v>
      </c>
    </row>
    <row r="103" spans="1:18" ht="19.95" customHeight="1">
      <c r="A103" s="47">
        <v>1</v>
      </c>
      <c r="B103" s="30" t="s">
        <v>2080</v>
      </c>
      <c r="C103" s="43" t="s">
        <v>2081</v>
      </c>
      <c r="D103" s="52">
        <v>44928</v>
      </c>
      <c r="E103" s="52">
        <v>44934</v>
      </c>
      <c r="F103" s="52">
        <v>44930</v>
      </c>
      <c r="G103" s="47" t="s">
        <v>10</v>
      </c>
      <c r="H103" s="42">
        <v>7000</v>
      </c>
      <c r="I103" s="53">
        <v>1</v>
      </c>
      <c r="J103" s="42">
        <v>0</v>
      </c>
      <c r="K103" s="42">
        <v>0</v>
      </c>
      <c r="L103" s="42">
        <v>7000</v>
      </c>
      <c r="M103" s="42">
        <v>0</v>
      </c>
      <c r="N103" s="47" t="s">
        <v>269</v>
      </c>
      <c r="O103" s="47" t="s">
        <v>1329</v>
      </c>
      <c r="P103" s="47" t="s">
        <v>1379</v>
      </c>
      <c r="Q103" s="50" t="s">
        <v>2082</v>
      </c>
      <c r="R103" s="111">
        <v>45282.724745370368</v>
      </c>
    </row>
    <row r="104" spans="1:18" ht="19.95" customHeight="1">
      <c r="A104" s="47">
        <v>1</v>
      </c>
      <c r="B104" s="30" t="s">
        <v>2083</v>
      </c>
      <c r="C104" s="43" t="s">
        <v>2084</v>
      </c>
      <c r="D104" s="52">
        <v>44923</v>
      </c>
      <c r="E104" s="52">
        <v>44931</v>
      </c>
      <c r="F104" s="52">
        <v>44931</v>
      </c>
      <c r="G104" s="47" t="s">
        <v>10</v>
      </c>
      <c r="H104" s="42">
        <v>367.47</v>
      </c>
      <c r="I104" s="53">
        <v>1</v>
      </c>
      <c r="J104" s="42">
        <v>0</v>
      </c>
      <c r="K104" s="42">
        <v>0</v>
      </c>
      <c r="L104" s="42">
        <v>367.47</v>
      </c>
      <c r="M104" s="42">
        <v>0</v>
      </c>
      <c r="N104" s="47" t="s">
        <v>1328</v>
      </c>
      <c r="O104" s="47" t="s">
        <v>1349</v>
      </c>
      <c r="P104" s="47" t="s">
        <v>283</v>
      </c>
      <c r="Q104" s="50" t="s">
        <v>2085</v>
      </c>
      <c r="R104" s="111">
        <v>45282.732106481482</v>
      </c>
    </row>
    <row r="105" spans="1:18" ht="19.95" customHeight="1">
      <c r="A105" s="47">
        <v>1</v>
      </c>
      <c r="B105" s="30" t="s">
        <v>140</v>
      </c>
      <c r="C105" s="43" t="s">
        <v>2086</v>
      </c>
      <c r="D105" s="52">
        <v>44921</v>
      </c>
      <c r="E105" s="52">
        <v>44931</v>
      </c>
      <c r="F105" s="52">
        <v>44931</v>
      </c>
      <c r="G105" s="47" t="s">
        <v>10</v>
      </c>
      <c r="H105" s="42">
        <v>15200</v>
      </c>
      <c r="I105" s="53">
        <v>1</v>
      </c>
      <c r="J105" s="42">
        <v>0</v>
      </c>
      <c r="K105" s="42">
        <v>0</v>
      </c>
      <c r="L105" s="42">
        <v>15200</v>
      </c>
      <c r="M105" s="42">
        <v>0</v>
      </c>
      <c r="N105" s="47" t="s">
        <v>1328</v>
      </c>
      <c r="O105" s="47" t="s">
        <v>1349</v>
      </c>
      <c r="P105" s="58" t="s">
        <v>741</v>
      </c>
      <c r="Q105" s="50" t="s">
        <v>2087</v>
      </c>
      <c r="R105" s="111">
        <v>45287.349490740744</v>
      </c>
    </row>
    <row r="106" spans="1:18" ht="19.95" customHeight="1">
      <c r="A106" s="47">
        <v>4</v>
      </c>
      <c r="B106" s="30" t="s">
        <v>2019</v>
      </c>
      <c r="C106" s="43" t="s">
        <v>2088</v>
      </c>
      <c r="D106" s="52">
        <v>44916</v>
      </c>
      <c r="E106" s="52">
        <v>44931</v>
      </c>
      <c r="F106" s="52">
        <v>44931</v>
      </c>
      <c r="G106" s="47" t="s">
        <v>10</v>
      </c>
      <c r="H106" s="42">
        <v>15030</v>
      </c>
      <c r="I106" s="53">
        <v>1</v>
      </c>
      <c r="J106" s="42">
        <v>0</v>
      </c>
      <c r="K106" s="42">
        <v>0</v>
      </c>
      <c r="L106" s="42">
        <v>15030</v>
      </c>
      <c r="M106" s="42">
        <v>0</v>
      </c>
      <c r="N106" s="47" t="s">
        <v>1328</v>
      </c>
      <c r="O106" s="47" t="s">
        <v>1349</v>
      </c>
      <c r="P106" s="58" t="s">
        <v>741</v>
      </c>
      <c r="Q106" s="50" t="s">
        <v>2089</v>
      </c>
      <c r="R106" s="111">
        <v>45287.349710648145</v>
      </c>
    </row>
    <row r="107" spans="1:18" ht="19.95" customHeight="1">
      <c r="A107" s="47">
        <v>1</v>
      </c>
      <c r="B107" s="30" t="s">
        <v>2052</v>
      </c>
      <c r="C107" s="43" t="s">
        <v>2090</v>
      </c>
      <c r="D107" s="52">
        <v>44917</v>
      </c>
      <c r="E107" s="52">
        <v>44931</v>
      </c>
      <c r="F107" s="52">
        <v>44931</v>
      </c>
      <c r="G107" s="47" t="s">
        <v>10</v>
      </c>
      <c r="H107" s="42">
        <v>10750</v>
      </c>
      <c r="I107" s="53">
        <v>1</v>
      </c>
      <c r="J107" s="42">
        <v>0</v>
      </c>
      <c r="K107" s="42">
        <v>0</v>
      </c>
      <c r="L107" s="42">
        <v>10750</v>
      </c>
      <c r="M107" s="42">
        <v>0</v>
      </c>
      <c r="N107" s="47" t="s">
        <v>1328</v>
      </c>
      <c r="O107" s="47" t="s">
        <v>1349</v>
      </c>
      <c r="P107" s="58" t="s">
        <v>741</v>
      </c>
      <c r="Q107" s="50" t="s">
        <v>2091</v>
      </c>
      <c r="R107" s="111">
        <v>45287.348749999997</v>
      </c>
    </row>
    <row r="108" spans="1:18" ht="19.95" customHeight="1">
      <c r="A108" s="47">
        <v>1</v>
      </c>
      <c r="B108" s="30" t="s">
        <v>2052</v>
      </c>
      <c r="C108" s="43" t="s">
        <v>2092</v>
      </c>
      <c r="D108" s="52">
        <v>44928</v>
      </c>
      <c r="E108" s="52">
        <v>44931</v>
      </c>
      <c r="F108" s="52">
        <v>44931</v>
      </c>
      <c r="G108" s="47" t="s">
        <v>10</v>
      </c>
      <c r="H108" s="42">
        <v>72145.8</v>
      </c>
      <c r="I108" s="53">
        <v>1</v>
      </c>
      <c r="J108" s="42">
        <v>0</v>
      </c>
      <c r="K108" s="42">
        <v>0</v>
      </c>
      <c r="L108" s="42">
        <v>72145.8</v>
      </c>
      <c r="M108" s="42">
        <v>0</v>
      </c>
      <c r="N108" s="47" t="s">
        <v>1328</v>
      </c>
      <c r="O108" s="47" t="s">
        <v>1349</v>
      </c>
      <c r="P108" s="58" t="s">
        <v>741</v>
      </c>
      <c r="Q108" s="50" t="s">
        <v>2093</v>
      </c>
      <c r="R108" s="111">
        <v>45287.348946759259</v>
      </c>
    </row>
    <row r="109" spans="1:18" ht="19.95" customHeight="1">
      <c r="A109" s="47">
        <v>1</v>
      </c>
      <c r="B109" s="30" t="s">
        <v>2052</v>
      </c>
      <c r="C109" s="43" t="s">
        <v>2094</v>
      </c>
      <c r="D109" s="52">
        <v>44928</v>
      </c>
      <c r="E109" s="52">
        <v>44931</v>
      </c>
      <c r="F109" s="52">
        <v>44931</v>
      </c>
      <c r="G109" s="47" t="s">
        <v>10</v>
      </c>
      <c r="H109" s="42">
        <v>21500</v>
      </c>
      <c r="I109" s="53">
        <v>1</v>
      </c>
      <c r="J109" s="42">
        <v>0</v>
      </c>
      <c r="K109" s="42">
        <v>0</v>
      </c>
      <c r="L109" s="42">
        <v>21500</v>
      </c>
      <c r="M109" s="42">
        <v>0</v>
      </c>
      <c r="N109" s="47" t="s">
        <v>1328</v>
      </c>
      <c r="O109" s="47" t="s">
        <v>1349</v>
      </c>
      <c r="P109" s="58" t="s">
        <v>741</v>
      </c>
      <c r="Q109" s="50" t="s">
        <v>2095</v>
      </c>
      <c r="R109" s="111">
        <v>45287.349120370367</v>
      </c>
    </row>
    <row r="110" spans="1:18" ht="19.95" customHeight="1">
      <c r="A110" s="47">
        <v>4</v>
      </c>
      <c r="B110" s="30" t="s">
        <v>16</v>
      </c>
      <c r="C110" s="43" t="s">
        <v>2096</v>
      </c>
      <c r="D110" s="52">
        <v>44904</v>
      </c>
      <c r="E110" s="52">
        <v>44931</v>
      </c>
      <c r="F110" s="52">
        <v>44931</v>
      </c>
      <c r="G110" s="47" t="s">
        <v>10</v>
      </c>
      <c r="H110" s="42">
        <v>10360</v>
      </c>
      <c r="I110" s="53">
        <v>1</v>
      </c>
      <c r="J110" s="42">
        <v>0</v>
      </c>
      <c r="K110" s="42">
        <v>0</v>
      </c>
      <c r="L110" s="42">
        <v>10360</v>
      </c>
      <c r="M110" s="42">
        <v>0</v>
      </c>
      <c r="N110" s="47" t="s">
        <v>1328</v>
      </c>
      <c r="O110" s="47" t="s">
        <v>1349</v>
      </c>
      <c r="P110" s="58" t="s">
        <v>741</v>
      </c>
      <c r="Q110" s="50" t="s">
        <v>2097</v>
      </c>
      <c r="R110" s="111">
        <v>45287.34988425926</v>
      </c>
    </row>
    <row r="111" spans="1:18" ht="19.95" customHeight="1">
      <c r="A111" s="47">
        <v>4</v>
      </c>
      <c r="B111" s="30" t="s">
        <v>16</v>
      </c>
      <c r="C111" s="43" t="s">
        <v>2098</v>
      </c>
      <c r="D111" s="52">
        <v>44904</v>
      </c>
      <c r="E111" s="52">
        <v>44931</v>
      </c>
      <c r="F111" s="52">
        <v>44931</v>
      </c>
      <c r="G111" s="47" t="s">
        <v>10</v>
      </c>
      <c r="H111" s="42">
        <v>8880</v>
      </c>
      <c r="I111" s="53">
        <v>1</v>
      </c>
      <c r="J111" s="42">
        <v>0</v>
      </c>
      <c r="K111" s="42">
        <v>0</v>
      </c>
      <c r="L111" s="42">
        <v>8880</v>
      </c>
      <c r="M111" s="42">
        <v>0</v>
      </c>
      <c r="N111" s="47" t="s">
        <v>1328</v>
      </c>
      <c r="O111" s="47" t="s">
        <v>1349</v>
      </c>
      <c r="P111" s="58" t="s">
        <v>741</v>
      </c>
      <c r="Q111" s="50" t="s">
        <v>2099</v>
      </c>
      <c r="R111" s="111">
        <v>45287.351168981484</v>
      </c>
    </row>
    <row r="112" spans="1:18" ht="19.95" customHeight="1">
      <c r="A112" s="47">
        <v>1</v>
      </c>
      <c r="B112" s="30" t="s">
        <v>16</v>
      </c>
      <c r="C112" s="43" t="s">
        <v>2110</v>
      </c>
      <c r="D112" s="52">
        <v>44907</v>
      </c>
      <c r="E112" s="52">
        <v>44931</v>
      </c>
      <c r="F112" s="52">
        <v>44931</v>
      </c>
      <c r="G112" s="47" t="s">
        <v>10</v>
      </c>
      <c r="H112" s="42">
        <v>26392.5</v>
      </c>
      <c r="I112" s="53">
        <v>1</v>
      </c>
      <c r="J112" s="42">
        <v>0</v>
      </c>
      <c r="K112" s="42">
        <v>0</v>
      </c>
      <c r="L112" s="42">
        <v>26392.5</v>
      </c>
      <c r="M112" s="42">
        <v>0</v>
      </c>
      <c r="N112" s="47" t="s">
        <v>1328</v>
      </c>
      <c r="O112" s="47" t="s">
        <v>1349</v>
      </c>
      <c r="P112" s="58" t="s">
        <v>741</v>
      </c>
      <c r="Q112" s="50" t="s">
        <v>2111</v>
      </c>
      <c r="R112" s="111">
        <v>45287.353680555556</v>
      </c>
    </row>
    <row r="113" spans="1:18" ht="19.95" customHeight="1">
      <c r="A113" s="47">
        <v>1</v>
      </c>
      <c r="B113" s="30" t="s">
        <v>16</v>
      </c>
      <c r="C113" s="43" t="s">
        <v>2100</v>
      </c>
      <c r="D113" s="52">
        <v>44907</v>
      </c>
      <c r="E113" s="52">
        <v>44931</v>
      </c>
      <c r="F113" s="52">
        <v>44931</v>
      </c>
      <c r="G113" s="47" t="s">
        <v>10</v>
      </c>
      <c r="H113" s="42">
        <v>8280</v>
      </c>
      <c r="I113" s="53">
        <v>1</v>
      </c>
      <c r="J113" s="42">
        <v>0</v>
      </c>
      <c r="K113" s="42">
        <v>0</v>
      </c>
      <c r="L113" s="42">
        <v>8280</v>
      </c>
      <c r="M113" s="42">
        <v>0</v>
      </c>
      <c r="N113" s="47" t="s">
        <v>1328</v>
      </c>
      <c r="O113" s="47" t="s">
        <v>1349</v>
      </c>
      <c r="P113" s="58" t="s">
        <v>741</v>
      </c>
      <c r="Q113" s="50" t="s">
        <v>2101</v>
      </c>
      <c r="R113" s="111">
        <v>45287.353854166664</v>
      </c>
    </row>
    <row r="114" spans="1:18" ht="19.95" customHeight="1">
      <c r="A114" s="47">
        <v>1</v>
      </c>
      <c r="B114" s="30" t="s">
        <v>16</v>
      </c>
      <c r="C114" s="43" t="s">
        <v>2102</v>
      </c>
      <c r="D114" s="52">
        <v>44907</v>
      </c>
      <c r="E114" s="52">
        <v>44931</v>
      </c>
      <c r="F114" s="52">
        <v>44931</v>
      </c>
      <c r="G114" s="47" t="s">
        <v>10</v>
      </c>
      <c r="H114" s="42">
        <v>5916</v>
      </c>
      <c r="I114" s="53">
        <v>1</v>
      </c>
      <c r="J114" s="42">
        <v>0</v>
      </c>
      <c r="K114" s="42">
        <v>0</v>
      </c>
      <c r="L114" s="42">
        <v>5916</v>
      </c>
      <c r="M114" s="42">
        <v>0</v>
      </c>
      <c r="N114" s="47" t="s">
        <v>1328</v>
      </c>
      <c r="O114" s="47" t="s">
        <v>1349</v>
      </c>
      <c r="P114" s="58" t="s">
        <v>741</v>
      </c>
      <c r="Q114" s="50" t="s">
        <v>2103</v>
      </c>
      <c r="R114" s="111">
        <v>45287.354050925926</v>
      </c>
    </row>
    <row r="115" spans="1:18" ht="19.95" customHeight="1">
      <c r="A115" s="47">
        <v>1</v>
      </c>
      <c r="B115" s="30" t="s">
        <v>16</v>
      </c>
      <c r="C115" s="43" t="s">
        <v>2104</v>
      </c>
      <c r="D115" s="52">
        <v>44907</v>
      </c>
      <c r="E115" s="52">
        <v>44931</v>
      </c>
      <c r="F115" s="52">
        <v>44931</v>
      </c>
      <c r="G115" s="47" t="s">
        <v>10</v>
      </c>
      <c r="H115" s="42">
        <v>11092.5</v>
      </c>
      <c r="I115" s="53">
        <v>1</v>
      </c>
      <c r="J115" s="42">
        <v>0</v>
      </c>
      <c r="K115" s="42">
        <v>0</v>
      </c>
      <c r="L115" s="42">
        <v>11092.5</v>
      </c>
      <c r="M115" s="42">
        <v>0</v>
      </c>
      <c r="N115" s="47" t="s">
        <v>1328</v>
      </c>
      <c r="O115" s="47" t="s">
        <v>1349</v>
      </c>
      <c r="P115" s="58" t="s">
        <v>741</v>
      </c>
      <c r="Q115" s="50" t="s">
        <v>2105</v>
      </c>
      <c r="R115" s="111">
        <v>45287.354247685187</v>
      </c>
    </row>
    <row r="116" spans="1:18" ht="19.95" customHeight="1">
      <c r="A116" s="47">
        <v>4</v>
      </c>
      <c r="B116" s="30" t="s">
        <v>2022</v>
      </c>
      <c r="C116" s="43" t="s">
        <v>2106</v>
      </c>
      <c r="D116" s="52">
        <v>44914</v>
      </c>
      <c r="E116" s="52">
        <v>44928</v>
      </c>
      <c r="F116" s="52">
        <v>44931</v>
      </c>
      <c r="G116" s="47" t="s">
        <v>10</v>
      </c>
      <c r="H116" s="42">
        <v>8700</v>
      </c>
      <c r="I116" s="53">
        <v>1</v>
      </c>
      <c r="J116" s="42">
        <v>0</v>
      </c>
      <c r="K116" s="42">
        <v>0</v>
      </c>
      <c r="L116" s="42">
        <v>8700</v>
      </c>
      <c r="M116" s="42">
        <v>0</v>
      </c>
      <c r="N116" s="47" t="s">
        <v>1328</v>
      </c>
      <c r="O116" s="47" t="s">
        <v>1349</v>
      </c>
      <c r="P116" s="58" t="s">
        <v>741</v>
      </c>
      <c r="Q116" s="50" t="s">
        <v>2107</v>
      </c>
      <c r="R116" s="111">
        <v>45287.353495370371</v>
      </c>
    </row>
    <row r="117" spans="1:18" ht="19.95" customHeight="1">
      <c r="A117" s="47">
        <v>4</v>
      </c>
      <c r="B117" s="30" t="s">
        <v>229</v>
      </c>
      <c r="C117" s="43" t="s">
        <v>2108</v>
      </c>
      <c r="D117" s="52">
        <v>44914</v>
      </c>
      <c r="E117" s="52">
        <v>44930</v>
      </c>
      <c r="F117" s="52">
        <v>44931</v>
      </c>
      <c r="G117" s="47" t="s">
        <v>10</v>
      </c>
      <c r="H117" s="42">
        <v>40730</v>
      </c>
      <c r="I117" s="53">
        <v>1</v>
      </c>
      <c r="J117" s="42">
        <v>0</v>
      </c>
      <c r="K117" s="42">
        <v>0</v>
      </c>
      <c r="L117" s="42">
        <v>40730</v>
      </c>
      <c r="M117" s="42">
        <v>0</v>
      </c>
      <c r="N117" s="47" t="s">
        <v>1328</v>
      </c>
      <c r="O117" s="47" t="s">
        <v>1349</v>
      </c>
      <c r="P117" s="58" t="s">
        <v>741</v>
      </c>
      <c r="Q117" s="50" t="s">
        <v>2109</v>
      </c>
      <c r="R117" s="111">
        <v>45287.354837962965</v>
      </c>
    </row>
    <row r="118" spans="1:18" ht="19.95" customHeight="1">
      <c r="A118" s="47">
        <v>1</v>
      </c>
      <c r="B118" s="30" t="s">
        <v>11</v>
      </c>
      <c r="C118" s="43" t="s">
        <v>2125</v>
      </c>
      <c r="D118" s="52">
        <v>44929</v>
      </c>
      <c r="E118" s="52">
        <v>44931</v>
      </c>
      <c r="F118" s="52">
        <v>44931</v>
      </c>
      <c r="G118" s="47" t="s">
        <v>10</v>
      </c>
      <c r="H118" s="42">
        <v>1212</v>
      </c>
      <c r="I118" s="53">
        <v>1</v>
      </c>
      <c r="J118" s="42">
        <v>0</v>
      </c>
      <c r="K118" s="42">
        <v>0</v>
      </c>
      <c r="L118" s="42">
        <v>1212</v>
      </c>
      <c r="M118" s="42">
        <v>0</v>
      </c>
      <c r="N118" s="47" t="s">
        <v>269</v>
      </c>
      <c r="O118" s="47" t="s">
        <v>1329</v>
      </c>
      <c r="P118" s="47" t="s">
        <v>875</v>
      </c>
      <c r="Q118" s="50" t="s">
        <v>2126</v>
      </c>
      <c r="R118" s="111">
        <v>45287.370381944442</v>
      </c>
    </row>
    <row r="119" spans="1:18" ht="19.95" customHeight="1">
      <c r="A119" s="47">
        <v>1</v>
      </c>
      <c r="B119" s="30" t="s">
        <v>28</v>
      </c>
      <c r="C119" s="43" t="s">
        <v>85</v>
      </c>
      <c r="D119" s="52">
        <v>44921</v>
      </c>
      <c r="E119" s="52">
        <v>44931</v>
      </c>
      <c r="F119" s="52">
        <v>44931</v>
      </c>
      <c r="G119" s="47" t="s">
        <v>10</v>
      </c>
      <c r="H119" s="42">
        <v>1478.44</v>
      </c>
      <c r="I119" s="53">
        <v>1</v>
      </c>
      <c r="J119" s="42">
        <v>0</v>
      </c>
      <c r="K119" s="42">
        <v>0</v>
      </c>
      <c r="L119" s="42">
        <v>1478.44</v>
      </c>
      <c r="M119" s="42">
        <v>0</v>
      </c>
      <c r="N119" s="47" t="s">
        <v>269</v>
      </c>
      <c r="O119" s="47" t="s">
        <v>1342</v>
      </c>
      <c r="P119" s="47" t="s">
        <v>287</v>
      </c>
      <c r="Q119" s="50" t="s">
        <v>2124</v>
      </c>
      <c r="R119" s="111">
        <v>45287.357951388891</v>
      </c>
    </row>
    <row r="120" spans="1:18" ht="19.95" customHeight="1">
      <c r="A120" s="47">
        <v>1</v>
      </c>
      <c r="B120" s="30" t="s">
        <v>2112</v>
      </c>
      <c r="C120" s="43" t="s">
        <v>2113</v>
      </c>
      <c r="D120" s="52">
        <v>44929</v>
      </c>
      <c r="E120" s="52">
        <v>44931</v>
      </c>
      <c r="F120" s="52">
        <v>44931</v>
      </c>
      <c r="G120" s="47" t="s">
        <v>10</v>
      </c>
      <c r="H120" s="42">
        <v>1293.1500000000001</v>
      </c>
      <c r="I120" s="53">
        <v>1</v>
      </c>
      <c r="J120" s="42">
        <v>0</v>
      </c>
      <c r="K120" s="42">
        <v>0</v>
      </c>
      <c r="L120" s="42">
        <v>1293.1500000000001</v>
      </c>
      <c r="M120" s="42">
        <v>0</v>
      </c>
      <c r="N120" s="47" t="s">
        <v>269</v>
      </c>
      <c r="O120" s="47" t="s">
        <v>1874</v>
      </c>
      <c r="P120" s="47" t="s">
        <v>1358</v>
      </c>
      <c r="Q120" s="50" t="s">
        <v>2114</v>
      </c>
      <c r="R120" s="111">
        <v>45287.354629629626</v>
      </c>
    </row>
    <row r="121" spans="1:18" ht="19.95" customHeight="1">
      <c r="A121" s="47">
        <v>1</v>
      </c>
      <c r="B121" s="30" t="s">
        <v>228</v>
      </c>
      <c r="C121" s="43" t="s">
        <v>2115</v>
      </c>
      <c r="D121" s="52">
        <v>44924</v>
      </c>
      <c r="E121" s="52">
        <v>44931</v>
      </c>
      <c r="F121" s="52">
        <v>44931</v>
      </c>
      <c r="G121" s="47" t="s">
        <v>10</v>
      </c>
      <c r="H121" s="42">
        <v>300</v>
      </c>
      <c r="I121" s="53">
        <v>1</v>
      </c>
      <c r="J121" s="42">
        <v>0</v>
      </c>
      <c r="K121" s="42">
        <v>0</v>
      </c>
      <c r="L121" s="42">
        <v>300</v>
      </c>
      <c r="M121" s="42">
        <v>0</v>
      </c>
      <c r="N121" s="47" t="s">
        <v>269</v>
      </c>
      <c r="O121" s="47" t="s">
        <v>1874</v>
      </c>
      <c r="P121" s="47" t="s">
        <v>1358</v>
      </c>
      <c r="Q121" s="50" t="s">
        <v>2116</v>
      </c>
      <c r="R121" s="111">
        <v>45287.354444444441</v>
      </c>
    </row>
    <row r="122" spans="1:18" ht="19.95" customHeight="1">
      <c r="A122" s="47">
        <v>1</v>
      </c>
      <c r="B122" s="30" t="s">
        <v>2117</v>
      </c>
      <c r="C122" s="43" t="s">
        <v>2118</v>
      </c>
      <c r="D122" s="52">
        <v>44235</v>
      </c>
      <c r="E122" s="52">
        <v>44931</v>
      </c>
      <c r="F122" s="52">
        <v>44931</v>
      </c>
      <c r="G122" s="47" t="s">
        <v>10</v>
      </c>
      <c r="H122" s="42">
        <v>70.88</v>
      </c>
      <c r="I122" s="53">
        <v>1</v>
      </c>
      <c r="J122" s="42">
        <v>0</v>
      </c>
      <c r="K122" s="42">
        <v>0</v>
      </c>
      <c r="L122" s="42">
        <v>70.88</v>
      </c>
      <c r="M122" s="42">
        <v>0</v>
      </c>
      <c r="N122" s="47" t="s">
        <v>269</v>
      </c>
      <c r="O122" s="47" t="s">
        <v>1874</v>
      </c>
      <c r="P122" s="47" t="s">
        <v>1358</v>
      </c>
      <c r="Q122" s="50" t="s">
        <v>2119</v>
      </c>
      <c r="R122" s="111">
        <v>45287.355023148149</v>
      </c>
    </row>
    <row r="123" spans="1:18" ht="19.95" customHeight="1">
      <c r="A123" s="47">
        <v>1</v>
      </c>
      <c r="B123" s="30" t="s">
        <v>2117</v>
      </c>
      <c r="C123" s="43" t="s">
        <v>2120</v>
      </c>
      <c r="D123" s="52">
        <v>44235</v>
      </c>
      <c r="E123" s="52">
        <v>44931</v>
      </c>
      <c r="F123" s="52">
        <v>44931</v>
      </c>
      <c r="G123" s="47" t="s">
        <v>10</v>
      </c>
      <c r="H123" s="42">
        <v>70.88</v>
      </c>
      <c r="I123" s="53">
        <v>1</v>
      </c>
      <c r="J123" s="42">
        <v>0</v>
      </c>
      <c r="K123" s="42">
        <v>0</v>
      </c>
      <c r="L123" s="42">
        <v>70.88</v>
      </c>
      <c r="M123" s="42">
        <v>0</v>
      </c>
      <c r="N123" s="47" t="s">
        <v>269</v>
      </c>
      <c r="O123" s="47" t="s">
        <v>1874</v>
      </c>
      <c r="P123" s="47" t="s">
        <v>1358</v>
      </c>
      <c r="Q123" s="50" t="s">
        <v>2121</v>
      </c>
      <c r="R123" s="111">
        <v>45287.358113425929</v>
      </c>
    </row>
    <row r="124" spans="1:18" ht="19.95" customHeight="1">
      <c r="A124" s="47">
        <v>1</v>
      </c>
      <c r="B124" s="30" t="s">
        <v>218</v>
      </c>
      <c r="C124" s="43" t="s">
        <v>2122</v>
      </c>
      <c r="D124" s="52">
        <v>44924</v>
      </c>
      <c r="E124" s="52">
        <v>44934</v>
      </c>
      <c r="F124" s="52">
        <v>44931</v>
      </c>
      <c r="G124" s="47" t="s">
        <v>10</v>
      </c>
      <c r="H124" s="42">
        <v>573.29999999999995</v>
      </c>
      <c r="I124" s="53">
        <v>1</v>
      </c>
      <c r="J124" s="42">
        <v>0</v>
      </c>
      <c r="K124" s="42">
        <v>0</v>
      </c>
      <c r="L124" s="42">
        <v>573.29999999999995</v>
      </c>
      <c r="M124" s="42">
        <v>0</v>
      </c>
      <c r="N124" s="47" t="s">
        <v>269</v>
      </c>
      <c r="O124" s="47" t="s">
        <v>1874</v>
      </c>
      <c r="P124" s="47" t="s">
        <v>1358</v>
      </c>
      <c r="Q124" s="50" t="s">
        <v>2123</v>
      </c>
      <c r="R124" s="111">
        <v>45287.358287037037</v>
      </c>
    </row>
    <row r="125" spans="1:18" ht="19.95" customHeight="1">
      <c r="A125" s="47">
        <v>1</v>
      </c>
      <c r="B125" s="30" t="s">
        <v>42</v>
      </c>
      <c r="C125" s="43" t="s">
        <v>2127</v>
      </c>
      <c r="D125" s="52">
        <v>44924</v>
      </c>
      <c r="E125" s="52">
        <v>44931</v>
      </c>
      <c r="F125" s="52">
        <v>44931</v>
      </c>
      <c r="G125" s="47" t="s">
        <v>10</v>
      </c>
      <c r="H125" s="42">
        <v>102.3</v>
      </c>
      <c r="I125" s="53">
        <v>1</v>
      </c>
      <c r="J125" s="42">
        <v>0</v>
      </c>
      <c r="K125" s="42">
        <v>0</v>
      </c>
      <c r="L125" s="42">
        <v>102.3</v>
      </c>
      <c r="M125" s="42">
        <v>0</v>
      </c>
      <c r="N125" s="47" t="s">
        <v>276</v>
      </c>
      <c r="O125" s="47" t="s">
        <v>1355</v>
      </c>
      <c r="P125" s="47" t="s">
        <v>1961</v>
      </c>
      <c r="Q125" s="50" t="s">
        <v>2128</v>
      </c>
      <c r="R125" s="111">
        <v>45287.358425925922</v>
      </c>
    </row>
    <row r="126" spans="1:18" ht="19.95" customHeight="1">
      <c r="A126" s="47">
        <v>1</v>
      </c>
      <c r="B126" s="30" t="s">
        <v>2129</v>
      </c>
      <c r="C126" s="43" t="s">
        <v>2130</v>
      </c>
      <c r="D126" s="52">
        <v>44922</v>
      </c>
      <c r="E126" s="52">
        <v>44932</v>
      </c>
      <c r="F126" s="52">
        <v>44932</v>
      </c>
      <c r="G126" s="47" t="s">
        <v>10</v>
      </c>
      <c r="H126" s="42">
        <v>140737.47</v>
      </c>
      <c r="I126" s="53">
        <v>1</v>
      </c>
      <c r="J126" s="42">
        <v>0</v>
      </c>
      <c r="K126" s="42">
        <v>0</v>
      </c>
      <c r="L126" s="42">
        <v>140737.47</v>
      </c>
      <c r="M126" s="42">
        <v>0</v>
      </c>
      <c r="N126" s="47" t="s">
        <v>1328</v>
      </c>
      <c r="O126" s="47" t="s">
        <v>1349</v>
      </c>
      <c r="P126" s="58" t="s">
        <v>741</v>
      </c>
      <c r="Q126" s="50" t="s">
        <v>2131</v>
      </c>
      <c r="R126" s="111">
        <v>45287.358587962961</v>
      </c>
    </row>
    <row r="127" spans="1:18" ht="19.95" customHeight="1">
      <c r="A127" s="47">
        <v>1</v>
      </c>
      <c r="B127" s="30" t="s">
        <v>140</v>
      </c>
      <c r="C127" s="43" t="s">
        <v>2132</v>
      </c>
      <c r="D127" s="52">
        <v>44922</v>
      </c>
      <c r="E127" s="52">
        <v>44932</v>
      </c>
      <c r="F127" s="52">
        <v>44932</v>
      </c>
      <c r="G127" s="47" t="s">
        <v>10</v>
      </c>
      <c r="H127" s="42">
        <v>19000</v>
      </c>
      <c r="I127" s="53">
        <v>1</v>
      </c>
      <c r="J127" s="42">
        <v>0</v>
      </c>
      <c r="K127" s="42">
        <v>0</v>
      </c>
      <c r="L127" s="42">
        <v>19000</v>
      </c>
      <c r="M127" s="42">
        <v>0</v>
      </c>
      <c r="N127" s="47" t="s">
        <v>1328</v>
      </c>
      <c r="O127" s="47" t="s">
        <v>1349</v>
      </c>
      <c r="P127" s="58" t="s">
        <v>741</v>
      </c>
      <c r="Q127" s="50" t="s">
        <v>2133</v>
      </c>
      <c r="R127" s="111">
        <v>45287.359317129631</v>
      </c>
    </row>
    <row r="128" spans="1:18" ht="19.95" customHeight="1">
      <c r="A128" s="47">
        <v>4</v>
      </c>
      <c r="B128" s="30" t="s">
        <v>16</v>
      </c>
      <c r="C128" s="43" t="s">
        <v>2134</v>
      </c>
      <c r="D128" s="52">
        <v>44909</v>
      </c>
      <c r="E128" s="52">
        <v>44932</v>
      </c>
      <c r="F128" s="52">
        <v>44932</v>
      </c>
      <c r="G128" s="47" t="s">
        <v>10</v>
      </c>
      <c r="H128" s="42">
        <v>7500</v>
      </c>
      <c r="I128" s="53">
        <v>1</v>
      </c>
      <c r="J128" s="42">
        <v>0</v>
      </c>
      <c r="K128" s="42">
        <v>0</v>
      </c>
      <c r="L128" s="42">
        <v>7500</v>
      </c>
      <c r="M128" s="42">
        <v>0</v>
      </c>
      <c r="N128" s="47" t="s">
        <v>1328</v>
      </c>
      <c r="O128" s="47" t="s">
        <v>1349</v>
      </c>
      <c r="P128" s="58" t="s">
        <v>741</v>
      </c>
      <c r="Q128" s="50" t="s">
        <v>2135</v>
      </c>
      <c r="R128" s="111">
        <v>45287.361226851855</v>
      </c>
    </row>
    <row r="129" spans="1:18" ht="19.95" customHeight="1">
      <c r="A129" s="47">
        <v>4</v>
      </c>
      <c r="B129" s="30" t="s">
        <v>16</v>
      </c>
      <c r="C129" s="43" t="s">
        <v>2136</v>
      </c>
      <c r="D129" s="52">
        <v>44909</v>
      </c>
      <c r="E129" s="52">
        <v>44932</v>
      </c>
      <c r="F129" s="52">
        <v>44932</v>
      </c>
      <c r="G129" s="47" t="s">
        <v>10</v>
      </c>
      <c r="H129" s="42">
        <v>6000</v>
      </c>
      <c r="I129" s="53">
        <v>1</v>
      </c>
      <c r="J129" s="42">
        <v>0</v>
      </c>
      <c r="K129" s="42">
        <v>0</v>
      </c>
      <c r="L129" s="42">
        <v>6000</v>
      </c>
      <c r="M129" s="42">
        <v>0</v>
      </c>
      <c r="N129" s="47" t="s">
        <v>1328</v>
      </c>
      <c r="O129" s="47" t="s">
        <v>1349</v>
      </c>
      <c r="P129" s="58" t="s">
        <v>741</v>
      </c>
      <c r="Q129" s="50" t="s">
        <v>2137</v>
      </c>
      <c r="R129" s="111">
        <v>45287.359467592592</v>
      </c>
    </row>
    <row r="130" spans="1:18" ht="19.95" customHeight="1">
      <c r="A130" s="47">
        <v>1</v>
      </c>
      <c r="B130" s="30" t="s">
        <v>30</v>
      </c>
      <c r="C130" s="43" t="s">
        <v>2138</v>
      </c>
      <c r="D130" s="52">
        <v>44918</v>
      </c>
      <c r="E130" s="52">
        <v>44933</v>
      </c>
      <c r="F130" s="52">
        <v>44932</v>
      </c>
      <c r="G130" s="47" t="s">
        <v>10</v>
      </c>
      <c r="H130" s="42">
        <v>5949.92</v>
      </c>
      <c r="I130" s="53">
        <v>1</v>
      </c>
      <c r="J130" s="42">
        <v>0</v>
      </c>
      <c r="K130" s="42">
        <v>0</v>
      </c>
      <c r="L130" s="42">
        <v>5949.92</v>
      </c>
      <c r="M130" s="42">
        <v>0</v>
      </c>
      <c r="N130" s="47" t="s">
        <v>269</v>
      </c>
      <c r="O130" s="47" t="s">
        <v>1381</v>
      </c>
      <c r="P130" s="47" t="s">
        <v>279</v>
      </c>
      <c r="Q130" s="50" t="s">
        <v>2139</v>
      </c>
      <c r="R130" s="111">
        <v>45287.36141203704</v>
      </c>
    </row>
    <row r="131" spans="1:18" ht="19.95" customHeight="1">
      <c r="A131" s="47">
        <v>1</v>
      </c>
      <c r="B131" s="30" t="s">
        <v>231</v>
      </c>
      <c r="C131" s="43" t="s">
        <v>2140</v>
      </c>
      <c r="D131" s="52">
        <v>44929</v>
      </c>
      <c r="E131" s="52">
        <v>44938</v>
      </c>
      <c r="F131" s="52">
        <v>44932</v>
      </c>
      <c r="G131" s="47" t="s">
        <v>10</v>
      </c>
      <c r="H131" s="42">
        <v>8928</v>
      </c>
      <c r="I131" s="53">
        <v>1</v>
      </c>
      <c r="J131" s="42">
        <v>0</v>
      </c>
      <c r="K131" s="42">
        <v>0</v>
      </c>
      <c r="L131" s="42">
        <v>8928</v>
      </c>
      <c r="M131" s="42">
        <v>0</v>
      </c>
      <c r="N131" s="47" t="s">
        <v>275</v>
      </c>
      <c r="O131" s="47" t="s">
        <v>1330</v>
      </c>
      <c r="P131" s="47" t="s">
        <v>1821</v>
      </c>
      <c r="Q131" s="50" t="s">
        <v>2141</v>
      </c>
      <c r="R131" s="111">
        <v>45287.361585648148</v>
      </c>
    </row>
    <row r="132" spans="1:18" ht="19.95" customHeight="1">
      <c r="A132" s="47">
        <v>1</v>
      </c>
      <c r="B132" s="30" t="s">
        <v>231</v>
      </c>
      <c r="C132" s="43" t="s">
        <v>2142</v>
      </c>
      <c r="D132" s="52">
        <v>44929</v>
      </c>
      <c r="E132" s="52">
        <v>44932</v>
      </c>
      <c r="F132" s="52">
        <v>44932</v>
      </c>
      <c r="G132" s="47" t="s">
        <v>10</v>
      </c>
      <c r="H132" s="42">
        <v>18480</v>
      </c>
      <c r="I132" s="53">
        <v>1</v>
      </c>
      <c r="J132" s="42">
        <v>0</v>
      </c>
      <c r="K132" s="42">
        <v>0</v>
      </c>
      <c r="L132" s="42">
        <v>18480</v>
      </c>
      <c r="M132" s="42">
        <v>0</v>
      </c>
      <c r="N132" s="47" t="s">
        <v>275</v>
      </c>
      <c r="O132" s="47" t="s">
        <v>1330</v>
      </c>
      <c r="P132" s="47" t="s">
        <v>1343</v>
      </c>
      <c r="Q132" s="50" t="s">
        <v>2143</v>
      </c>
      <c r="R132" s="111">
        <v>45287.361770833333</v>
      </c>
    </row>
    <row r="133" spans="1:18" ht="19.95" customHeight="1">
      <c r="A133" s="47">
        <v>1</v>
      </c>
      <c r="B133" s="30" t="s">
        <v>231</v>
      </c>
      <c r="C133" s="43" t="s">
        <v>2144</v>
      </c>
      <c r="D133" s="52">
        <v>44929</v>
      </c>
      <c r="E133" s="52">
        <v>44932</v>
      </c>
      <c r="F133" s="52">
        <v>44932</v>
      </c>
      <c r="G133" s="47" t="s">
        <v>10</v>
      </c>
      <c r="H133" s="42">
        <v>13137.3</v>
      </c>
      <c r="I133" s="53">
        <v>1</v>
      </c>
      <c r="J133" s="42">
        <v>0</v>
      </c>
      <c r="K133" s="42">
        <v>0</v>
      </c>
      <c r="L133" s="42">
        <v>13137.3</v>
      </c>
      <c r="M133" s="42">
        <v>0</v>
      </c>
      <c r="N133" s="47" t="s">
        <v>275</v>
      </c>
      <c r="O133" s="47" t="s">
        <v>1330</v>
      </c>
      <c r="P133" s="47" t="s">
        <v>1343</v>
      </c>
      <c r="Q133" s="50" t="s">
        <v>2145</v>
      </c>
      <c r="R133" s="111">
        <v>45287.418807870374</v>
      </c>
    </row>
    <row r="134" spans="1:18" ht="19.95" customHeight="1">
      <c r="A134" s="47">
        <v>1</v>
      </c>
      <c r="B134" s="30" t="s">
        <v>2146</v>
      </c>
      <c r="C134" s="43" t="s">
        <v>2147</v>
      </c>
      <c r="D134" s="52">
        <v>44928</v>
      </c>
      <c r="E134" s="52">
        <v>44932</v>
      </c>
      <c r="F134" s="52">
        <v>44932</v>
      </c>
      <c r="G134" s="47" t="s">
        <v>10</v>
      </c>
      <c r="H134" s="42">
        <v>3000</v>
      </c>
      <c r="I134" s="53">
        <v>1</v>
      </c>
      <c r="J134" s="42">
        <v>0</v>
      </c>
      <c r="K134" s="42">
        <v>0</v>
      </c>
      <c r="L134" s="42">
        <v>3000</v>
      </c>
      <c r="M134" s="42">
        <v>0</v>
      </c>
      <c r="N134" s="47" t="s">
        <v>275</v>
      </c>
      <c r="O134" s="47" t="s">
        <v>1342</v>
      </c>
      <c r="P134" s="47" t="s">
        <v>278</v>
      </c>
      <c r="Q134" s="50" t="s">
        <v>2148</v>
      </c>
      <c r="R134" s="111">
        <v>45287.47552083333</v>
      </c>
    </row>
    <row r="135" spans="1:18" ht="19.95" customHeight="1">
      <c r="A135" s="47">
        <v>1</v>
      </c>
      <c r="B135" s="30" t="s">
        <v>2154</v>
      </c>
      <c r="C135" s="43" t="s">
        <v>2155</v>
      </c>
      <c r="D135" s="52">
        <v>44918</v>
      </c>
      <c r="E135" s="52">
        <v>44934</v>
      </c>
      <c r="F135" s="52">
        <v>44934</v>
      </c>
      <c r="G135" s="47" t="s">
        <v>10</v>
      </c>
      <c r="H135" s="42">
        <v>74.900000000000006</v>
      </c>
      <c r="I135" s="53">
        <v>1</v>
      </c>
      <c r="J135" s="42">
        <v>0</v>
      </c>
      <c r="K135" s="42">
        <v>0</v>
      </c>
      <c r="L135" s="42">
        <v>74.900000000000006</v>
      </c>
      <c r="M135" s="42">
        <v>0</v>
      </c>
      <c r="N135" s="47" t="s">
        <v>270</v>
      </c>
      <c r="O135" s="47" t="s">
        <v>1342</v>
      </c>
      <c r="P135" s="47" t="s">
        <v>2156</v>
      </c>
      <c r="Q135" s="50" t="s">
        <v>2157</v>
      </c>
      <c r="R135" s="111">
        <v>45287.476539351854</v>
      </c>
    </row>
    <row r="136" spans="1:18" ht="19.95" customHeight="1">
      <c r="A136" s="47">
        <v>1</v>
      </c>
      <c r="B136" s="30" t="s">
        <v>232</v>
      </c>
      <c r="C136" s="43" t="s">
        <v>2209</v>
      </c>
      <c r="D136" s="52">
        <v>44853</v>
      </c>
      <c r="E136" s="52">
        <v>44934</v>
      </c>
      <c r="F136" s="52">
        <v>44934</v>
      </c>
      <c r="G136" s="47" t="s">
        <v>10</v>
      </c>
      <c r="H136" s="42">
        <v>39</v>
      </c>
      <c r="I136" s="53">
        <v>1</v>
      </c>
      <c r="J136" s="42">
        <v>0</v>
      </c>
      <c r="K136" s="42">
        <v>0</v>
      </c>
      <c r="L136" s="42">
        <v>39</v>
      </c>
      <c r="M136" s="42">
        <v>0</v>
      </c>
      <c r="N136" s="47" t="s">
        <v>270</v>
      </c>
      <c r="O136" s="47" t="s">
        <v>1329</v>
      </c>
      <c r="P136" s="47" t="s">
        <v>1373</v>
      </c>
      <c r="Q136" s="50" t="s">
        <v>2210</v>
      </c>
      <c r="R136" s="111">
        <v>45287.475682870368</v>
      </c>
    </row>
    <row r="137" spans="1:18" ht="19.95" customHeight="1">
      <c r="A137" s="47">
        <v>1</v>
      </c>
      <c r="B137" s="30" t="s">
        <v>226</v>
      </c>
      <c r="C137" s="43" t="s">
        <v>2149</v>
      </c>
      <c r="D137" s="52">
        <v>44896</v>
      </c>
      <c r="E137" s="52">
        <v>44934</v>
      </c>
      <c r="F137" s="52">
        <v>44934</v>
      </c>
      <c r="G137" s="47" t="s">
        <v>10</v>
      </c>
      <c r="H137" s="42">
        <v>122.57</v>
      </c>
      <c r="I137" s="53">
        <v>1</v>
      </c>
      <c r="J137" s="42">
        <v>0</v>
      </c>
      <c r="K137" s="42">
        <v>0</v>
      </c>
      <c r="L137" s="42">
        <v>122.57</v>
      </c>
      <c r="M137" s="42">
        <v>0</v>
      </c>
      <c r="N137" s="47" t="s">
        <v>270</v>
      </c>
      <c r="O137" s="47" t="s">
        <v>1342</v>
      </c>
      <c r="P137" s="47" t="s">
        <v>1345</v>
      </c>
      <c r="Q137" s="50" t="s">
        <v>2150</v>
      </c>
      <c r="R137" s="111">
        <v>45287.475868055553</v>
      </c>
    </row>
    <row r="138" spans="1:18" ht="19.95" customHeight="1">
      <c r="A138" s="47">
        <v>1</v>
      </c>
      <c r="B138" s="30" t="s">
        <v>1357</v>
      </c>
      <c r="C138" s="43" t="s">
        <v>2169</v>
      </c>
      <c r="D138" s="52">
        <v>44904</v>
      </c>
      <c r="E138" s="52">
        <v>44934</v>
      </c>
      <c r="F138" s="52">
        <v>44934</v>
      </c>
      <c r="G138" s="47" t="s">
        <v>10</v>
      </c>
      <c r="H138" s="42">
        <v>275.14999999999998</v>
      </c>
      <c r="I138" s="53">
        <v>1</v>
      </c>
      <c r="J138" s="42">
        <v>0</v>
      </c>
      <c r="K138" s="42">
        <v>0</v>
      </c>
      <c r="L138" s="42">
        <v>275.14999999999998</v>
      </c>
      <c r="M138" s="42">
        <v>0</v>
      </c>
      <c r="N138" s="47" t="s">
        <v>270</v>
      </c>
      <c r="O138" s="47" t="s">
        <v>1342</v>
      </c>
      <c r="P138" s="47" t="s">
        <v>1371</v>
      </c>
      <c r="Q138" s="50" t="s">
        <v>2170</v>
      </c>
      <c r="R138" s="111">
        <v>45287.476018518515</v>
      </c>
    </row>
    <row r="139" spans="1:18" ht="19.95" customHeight="1">
      <c r="A139" s="47">
        <v>1</v>
      </c>
      <c r="B139" s="30" t="s">
        <v>1357</v>
      </c>
      <c r="C139" s="43" t="s">
        <v>2151</v>
      </c>
      <c r="D139" s="52">
        <v>44917</v>
      </c>
      <c r="E139" s="52">
        <v>44934</v>
      </c>
      <c r="F139" s="52">
        <v>44934</v>
      </c>
      <c r="G139" s="47" t="s">
        <v>10</v>
      </c>
      <c r="H139" s="42">
        <v>10.25</v>
      </c>
      <c r="I139" s="53">
        <v>1</v>
      </c>
      <c r="J139" s="42">
        <v>0</v>
      </c>
      <c r="K139" s="42">
        <v>0</v>
      </c>
      <c r="L139" s="42">
        <v>10.25</v>
      </c>
      <c r="M139" s="42">
        <v>0</v>
      </c>
      <c r="N139" s="47" t="s">
        <v>270</v>
      </c>
      <c r="O139" s="47" t="s">
        <v>1342</v>
      </c>
      <c r="P139" s="59" t="s">
        <v>2152</v>
      </c>
      <c r="Q139" s="50" t="s">
        <v>2153</v>
      </c>
      <c r="R139" s="111">
        <v>45287.476203703707</v>
      </c>
    </row>
    <row r="140" spans="1:18" ht="19.95" customHeight="1">
      <c r="A140" s="47">
        <v>1</v>
      </c>
      <c r="B140" s="30" t="s">
        <v>1357</v>
      </c>
      <c r="C140" s="43" t="s">
        <v>2158</v>
      </c>
      <c r="D140" s="52">
        <v>44901</v>
      </c>
      <c r="E140" s="52">
        <v>44934</v>
      </c>
      <c r="F140" s="52">
        <v>44934</v>
      </c>
      <c r="G140" s="47" t="s">
        <v>10</v>
      </c>
      <c r="H140" s="42">
        <v>58.96</v>
      </c>
      <c r="I140" s="53">
        <v>1</v>
      </c>
      <c r="J140" s="42">
        <v>0</v>
      </c>
      <c r="K140" s="42">
        <v>0</v>
      </c>
      <c r="L140" s="42">
        <v>58.96</v>
      </c>
      <c r="M140" s="42">
        <v>0</v>
      </c>
      <c r="N140" s="47" t="s">
        <v>270</v>
      </c>
      <c r="O140" s="47" t="s">
        <v>1360</v>
      </c>
      <c r="P140" s="47" t="s">
        <v>876</v>
      </c>
      <c r="Q140" s="50" t="s">
        <v>2159</v>
      </c>
      <c r="R140" s="111">
        <v>45287.476354166669</v>
      </c>
    </row>
    <row r="141" spans="1:18" ht="19.95" customHeight="1">
      <c r="A141" s="47">
        <v>1</v>
      </c>
      <c r="B141" s="30" t="s">
        <v>1357</v>
      </c>
      <c r="C141" s="43" t="s">
        <v>2185</v>
      </c>
      <c r="D141" s="52">
        <v>44901</v>
      </c>
      <c r="E141" s="52">
        <v>44934</v>
      </c>
      <c r="F141" s="52">
        <v>44934</v>
      </c>
      <c r="G141" s="47" t="s">
        <v>10</v>
      </c>
      <c r="H141" s="42">
        <v>779.99</v>
      </c>
      <c r="I141" s="53">
        <v>1</v>
      </c>
      <c r="J141" s="42">
        <v>0</v>
      </c>
      <c r="K141" s="42">
        <v>0</v>
      </c>
      <c r="L141" s="42">
        <v>779.99</v>
      </c>
      <c r="M141" s="42">
        <v>0</v>
      </c>
      <c r="N141" s="47" t="s">
        <v>270</v>
      </c>
      <c r="O141" s="47" t="s">
        <v>1360</v>
      </c>
      <c r="P141" s="47" t="s">
        <v>281</v>
      </c>
      <c r="Q141" s="50" t="s">
        <v>2186</v>
      </c>
      <c r="R141" s="111">
        <v>45288.367268518516</v>
      </c>
    </row>
    <row r="142" spans="1:18" ht="19.95" customHeight="1">
      <c r="A142" s="47">
        <v>1</v>
      </c>
      <c r="B142" s="30" t="s">
        <v>1357</v>
      </c>
      <c r="C142" s="43" t="s">
        <v>2207</v>
      </c>
      <c r="D142" s="52">
        <v>44896</v>
      </c>
      <c r="E142" s="52">
        <v>44934</v>
      </c>
      <c r="F142" s="52">
        <v>44934</v>
      </c>
      <c r="G142" s="47" t="s">
        <v>10</v>
      </c>
      <c r="H142" s="42">
        <v>195</v>
      </c>
      <c r="I142" s="53">
        <v>1</v>
      </c>
      <c r="J142" s="42">
        <v>0</v>
      </c>
      <c r="K142" s="42">
        <v>0</v>
      </c>
      <c r="L142" s="42">
        <v>195</v>
      </c>
      <c r="M142" s="42">
        <v>0</v>
      </c>
      <c r="N142" s="47" t="s">
        <v>270</v>
      </c>
      <c r="O142" s="47" t="s">
        <v>1360</v>
      </c>
      <c r="P142" s="47" t="s">
        <v>872</v>
      </c>
      <c r="Q142" s="50" t="s">
        <v>2208</v>
      </c>
      <c r="R142" s="111">
        <v>45288.368310185186</v>
      </c>
    </row>
    <row r="143" spans="1:18" ht="19.95" customHeight="1">
      <c r="A143" s="47">
        <v>1</v>
      </c>
      <c r="B143" s="30" t="s">
        <v>1357</v>
      </c>
      <c r="C143" s="43" t="s">
        <v>2160</v>
      </c>
      <c r="D143" s="52">
        <v>44901</v>
      </c>
      <c r="E143" s="52">
        <v>44934</v>
      </c>
      <c r="F143" s="52">
        <v>44934</v>
      </c>
      <c r="G143" s="47" t="s">
        <v>10</v>
      </c>
      <c r="H143" s="42">
        <v>839.58</v>
      </c>
      <c r="I143" s="53">
        <v>1</v>
      </c>
      <c r="J143" s="42">
        <v>0</v>
      </c>
      <c r="K143" s="42">
        <v>0</v>
      </c>
      <c r="L143" s="42">
        <v>839.58</v>
      </c>
      <c r="M143" s="42">
        <v>0</v>
      </c>
      <c r="N143" s="47" t="s">
        <v>270</v>
      </c>
      <c r="O143" s="47" t="s">
        <v>1360</v>
      </c>
      <c r="P143" s="47" t="s">
        <v>876</v>
      </c>
      <c r="Q143" s="50" t="s">
        <v>2161</v>
      </c>
      <c r="R143" s="111">
        <v>45288.368518518517</v>
      </c>
    </row>
    <row r="144" spans="1:18" ht="19.95" customHeight="1">
      <c r="A144" s="47">
        <v>1</v>
      </c>
      <c r="B144" s="30" t="s">
        <v>1357</v>
      </c>
      <c r="C144" s="43" t="s">
        <v>2160</v>
      </c>
      <c r="D144" s="52">
        <v>44901</v>
      </c>
      <c r="E144" s="52">
        <v>44934</v>
      </c>
      <c r="F144" s="52">
        <v>44934</v>
      </c>
      <c r="G144" s="47" t="s">
        <v>10</v>
      </c>
      <c r="H144" s="42">
        <v>332</v>
      </c>
      <c r="I144" s="53">
        <v>1</v>
      </c>
      <c r="J144" s="42">
        <v>0</v>
      </c>
      <c r="K144" s="42">
        <v>0</v>
      </c>
      <c r="L144" s="42">
        <v>332</v>
      </c>
      <c r="M144" s="42">
        <v>0</v>
      </c>
      <c r="N144" s="47" t="s">
        <v>270</v>
      </c>
      <c r="O144" s="47" t="s">
        <v>1360</v>
      </c>
      <c r="P144" s="47" t="s">
        <v>281</v>
      </c>
      <c r="Q144" s="50" t="s">
        <v>2187</v>
      </c>
      <c r="R144" s="111">
        <v>45288.369039351855</v>
      </c>
    </row>
    <row r="145" spans="1:18" ht="19.95" customHeight="1">
      <c r="A145" s="47">
        <v>1</v>
      </c>
      <c r="B145" s="30" t="s">
        <v>1357</v>
      </c>
      <c r="C145" s="43" t="s">
        <v>2160</v>
      </c>
      <c r="D145" s="52">
        <v>44901</v>
      </c>
      <c r="E145" s="52">
        <v>44934</v>
      </c>
      <c r="F145" s="52">
        <v>44934</v>
      </c>
      <c r="G145" s="47" t="s">
        <v>10</v>
      </c>
      <c r="H145" s="42">
        <v>332</v>
      </c>
      <c r="I145" s="53">
        <v>1</v>
      </c>
      <c r="J145" s="42">
        <v>0</v>
      </c>
      <c r="K145" s="42">
        <v>0</v>
      </c>
      <c r="L145" s="42">
        <v>332</v>
      </c>
      <c r="M145" s="42">
        <v>0</v>
      </c>
      <c r="N145" s="47" t="s">
        <v>270</v>
      </c>
      <c r="O145" s="47" t="s">
        <v>1360</v>
      </c>
      <c r="P145" s="47" t="s">
        <v>281</v>
      </c>
      <c r="Q145" s="50" t="s">
        <v>2187</v>
      </c>
      <c r="R145" s="111">
        <v>45288.369305555556</v>
      </c>
    </row>
    <row r="146" spans="1:18" ht="19.95" customHeight="1">
      <c r="A146" s="47">
        <v>1</v>
      </c>
      <c r="B146" s="30" t="s">
        <v>1357</v>
      </c>
      <c r="C146" s="43" t="s">
        <v>2160</v>
      </c>
      <c r="D146" s="52">
        <v>44901</v>
      </c>
      <c r="E146" s="52">
        <v>44934</v>
      </c>
      <c r="F146" s="52">
        <v>44934</v>
      </c>
      <c r="G146" s="47" t="s">
        <v>10</v>
      </c>
      <c r="H146" s="42">
        <v>304</v>
      </c>
      <c r="I146" s="53">
        <v>1</v>
      </c>
      <c r="J146" s="42">
        <v>0</v>
      </c>
      <c r="K146" s="42">
        <v>0</v>
      </c>
      <c r="L146" s="42">
        <v>304</v>
      </c>
      <c r="M146" s="42">
        <v>0</v>
      </c>
      <c r="N146" s="47" t="s">
        <v>270</v>
      </c>
      <c r="O146" s="47" t="s">
        <v>1360</v>
      </c>
      <c r="P146" s="47" t="s">
        <v>281</v>
      </c>
      <c r="Q146" s="50" t="s">
        <v>2187</v>
      </c>
      <c r="R146" s="111">
        <v>45288.369479166664</v>
      </c>
    </row>
    <row r="147" spans="1:18" ht="19.95" customHeight="1">
      <c r="A147" s="47">
        <v>1</v>
      </c>
      <c r="B147" s="30" t="s">
        <v>1357</v>
      </c>
      <c r="C147" s="43" t="s">
        <v>2171</v>
      </c>
      <c r="D147" s="52">
        <v>44904</v>
      </c>
      <c r="E147" s="52">
        <v>44934</v>
      </c>
      <c r="F147" s="52">
        <v>44934</v>
      </c>
      <c r="G147" s="47" t="s">
        <v>10</v>
      </c>
      <c r="H147" s="42">
        <v>124.34</v>
      </c>
      <c r="I147" s="53">
        <v>1</v>
      </c>
      <c r="J147" s="42">
        <v>0</v>
      </c>
      <c r="K147" s="42">
        <v>0</v>
      </c>
      <c r="L147" s="42">
        <v>124.34</v>
      </c>
      <c r="M147" s="42">
        <v>0</v>
      </c>
      <c r="N147" s="47" t="s">
        <v>270</v>
      </c>
      <c r="O147" s="47" t="s">
        <v>1342</v>
      </c>
      <c r="P147" s="47" t="s">
        <v>872</v>
      </c>
      <c r="Q147" s="50" t="s">
        <v>2172</v>
      </c>
      <c r="R147" s="111">
        <v>45288.396828703706</v>
      </c>
    </row>
    <row r="148" spans="1:18" ht="19.95" customHeight="1">
      <c r="A148" s="47">
        <v>1</v>
      </c>
      <c r="B148" s="30" t="s">
        <v>1357</v>
      </c>
      <c r="C148" s="43" t="s">
        <v>2171</v>
      </c>
      <c r="D148" s="52">
        <v>44904</v>
      </c>
      <c r="E148" s="52">
        <v>44934</v>
      </c>
      <c r="F148" s="52">
        <v>44934</v>
      </c>
      <c r="G148" s="47" t="s">
        <v>10</v>
      </c>
      <c r="H148" s="42">
        <v>28.5</v>
      </c>
      <c r="I148" s="53">
        <v>1</v>
      </c>
      <c r="J148" s="42">
        <v>0</v>
      </c>
      <c r="K148" s="42">
        <v>0</v>
      </c>
      <c r="L148" s="42">
        <v>28.5</v>
      </c>
      <c r="M148" s="42">
        <v>0</v>
      </c>
      <c r="N148" s="47" t="s">
        <v>270</v>
      </c>
      <c r="O148" s="47" t="s">
        <v>1342</v>
      </c>
      <c r="P148" s="47" t="s">
        <v>872</v>
      </c>
      <c r="Q148" s="50" t="s">
        <v>2173</v>
      </c>
      <c r="R148" s="111">
        <v>45288.381967592592</v>
      </c>
    </row>
    <row r="149" spans="1:18" ht="19.95" customHeight="1">
      <c r="A149" s="47">
        <v>1</v>
      </c>
      <c r="B149" s="30" t="s">
        <v>1357</v>
      </c>
      <c r="C149" s="43" t="s">
        <v>2171</v>
      </c>
      <c r="D149" s="52">
        <v>44904</v>
      </c>
      <c r="E149" s="52">
        <v>44934</v>
      </c>
      <c r="F149" s="52">
        <v>44934</v>
      </c>
      <c r="G149" s="47" t="s">
        <v>10</v>
      </c>
      <c r="H149" s="42">
        <v>685.95</v>
      </c>
      <c r="I149" s="53">
        <v>1</v>
      </c>
      <c r="J149" s="42">
        <v>0</v>
      </c>
      <c r="K149" s="42">
        <v>0</v>
      </c>
      <c r="L149" s="42">
        <v>685.95</v>
      </c>
      <c r="M149" s="42">
        <v>0</v>
      </c>
      <c r="N149" s="47" t="s">
        <v>270</v>
      </c>
      <c r="O149" s="47" t="s">
        <v>1360</v>
      </c>
      <c r="P149" s="47" t="s">
        <v>281</v>
      </c>
      <c r="Q149" s="50" t="s">
        <v>2188</v>
      </c>
      <c r="R149" s="111">
        <v>45287.475324074076</v>
      </c>
    </row>
    <row r="150" spans="1:18" ht="19.95" customHeight="1">
      <c r="A150" s="47">
        <v>1</v>
      </c>
      <c r="B150" s="30" t="s">
        <v>1357</v>
      </c>
      <c r="C150" s="43" t="s">
        <v>2162</v>
      </c>
      <c r="D150" s="52">
        <v>44907</v>
      </c>
      <c r="E150" s="52">
        <v>44934</v>
      </c>
      <c r="F150" s="52">
        <v>44934</v>
      </c>
      <c r="G150" s="47" t="s">
        <v>10</v>
      </c>
      <c r="H150" s="42">
        <v>2029.08</v>
      </c>
      <c r="I150" s="53">
        <v>1</v>
      </c>
      <c r="J150" s="42">
        <v>0</v>
      </c>
      <c r="K150" s="42">
        <v>0</v>
      </c>
      <c r="L150" s="42">
        <v>2029.08</v>
      </c>
      <c r="M150" s="42">
        <v>0</v>
      </c>
      <c r="N150" s="47" t="s">
        <v>270</v>
      </c>
      <c r="O150" s="47" t="s">
        <v>1360</v>
      </c>
      <c r="P150" s="47" t="s">
        <v>876</v>
      </c>
      <c r="Q150" s="50" t="s">
        <v>2163</v>
      </c>
      <c r="R150" s="111">
        <v>45299.703125</v>
      </c>
    </row>
    <row r="151" spans="1:18" ht="19.95" customHeight="1">
      <c r="A151" s="47">
        <v>1</v>
      </c>
      <c r="B151" s="30" t="s">
        <v>1357</v>
      </c>
      <c r="C151" s="43" t="s">
        <v>2162</v>
      </c>
      <c r="D151" s="52">
        <v>44907</v>
      </c>
      <c r="E151" s="52">
        <v>44934</v>
      </c>
      <c r="F151" s="52">
        <v>44934</v>
      </c>
      <c r="G151" s="47" t="s">
        <v>10</v>
      </c>
      <c r="H151" s="42">
        <v>633.6</v>
      </c>
      <c r="I151" s="53">
        <v>1</v>
      </c>
      <c r="J151" s="42">
        <v>0</v>
      </c>
      <c r="K151" s="42">
        <v>0</v>
      </c>
      <c r="L151" s="42">
        <v>633.6</v>
      </c>
      <c r="M151" s="42">
        <v>0</v>
      </c>
      <c r="N151" s="47" t="s">
        <v>270</v>
      </c>
      <c r="O151" s="47" t="s">
        <v>1360</v>
      </c>
      <c r="P151" s="47" t="s">
        <v>876</v>
      </c>
      <c r="Q151" s="50" t="s">
        <v>2164</v>
      </c>
      <c r="R151" s="111">
        <v>45288.604456018518</v>
      </c>
    </row>
    <row r="152" spans="1:18" ht="19.95" customHeight="1">
      <c r="A152" s="47">
        <v>1</v>
      </c>
      <c r="B152" s="30" t="s">
        <v>1357</v>
      </c>
      <c r="C152" s="43" t="s">
        <v>2165</v>
      </c>
      <c r="D152" s="52">
        <v>44908</v>
      </c>
      <c r="E152" s="52">
        <v>44934</v>
      </c>
      <c r="F152" s="52">
        <v>44934</v>
      </c>
      <c r="G152" s="47" t="s">
        <v>10</v>
      </c>
      <c r="H152" s="42">
        <v>558.28</v>
      </c>
      <c r="I152" s="53">
        <v>1</v>
      </c>
      <c r="J152" s="42">
        <v>0</v>
      </c>
      <c r="K152" s="42">
        <v>0</v>
      </c>
      <c r="L152" s="42">
        <v>558.28</v>
      </c>
      <c r="M152" s="42">
        <v>0</v>
      </c>
      <c r="N152" s="47" t="s">
        <v>270</v>
      </c>
      <c r="O152" s="47" t="s">
        <v>1360</v>
      </c>
      <c r="P152" s="47" t="s">
        <v>876</v>
      </c>
      <c r="Q152" s="50" t="s">
        <v>2166</v>
      </c>
      <c r="R152" s="111">
        <v>45288.603958333333</v>
      </c>
    </row>
    <row r="153" spans="1:18" ht="19.95" customHeight="1">
      <c r="A153" s="47">
        <v>1</v>
      </c>
      <c r="B153" s="30" t="s">
        <v>1357</v>
      </c>
      <c r="C153" s="43" t="s">
        <v>2189</v>
      </c>
      <c r="D153" s="52">
        <v>44913</v>
      </c>
      <c r="E153" s="52">
        <v>44934</v>
      </c>
      <c r="F153" s="52">
        <v>44934</v>
      </c>
      <c r="G153" s="47" t="s">
        <v>10</v>
      </c>
      <c r="H153" s="42">
        <v>966</v>
      </c>
      <c r="I153" s="53">
        <v>1</v>
      </c>
      <c r="J153" s="42">
        <v>0</v>
      </c>
      <c r="K153" s="42">
        <v>0</v>
      </c>
      <c r="L153" s="42">
        <v>966</v>
      </c>
      <c r="M153" s="42">
        <v>0</v>
      </c>
      <c r="N153" s="47" t="s">
        <v>270</v>
      </c>
      <c r="O153" s="47" t="s">
        <v>1360</v>
      </c>
      <c r="P153" s="47" t="s">
        <v>281</v>
      </c>
      <c r="Q153" s="50" t="s">
        <v>2190</v>
      </c>
      <c r="R153" s="111">
        <v>45293.381712962961</v>
      </c>
    </row>
    <row r="154" spans="1:18" ht="19.95" customHeight="1">
      <c r="A154" s="47">
        <v>1</v>
      </c>
      <c r="B154" s="30" t="s">
        <v>1357</v>
      </c>
      <c r="C154" s="43" t="s">
        <v>2174</v>
      </c>
      <c r="D154" s="52">
        <v>44914</v>
      </c>
      <c r="E154" s="52">
        <v>44934</v>
      </c>
      <c r="F154" s="52">
        <v>44934</v>
      </c>
      <c r="G154" s="47" t="s">
        <v>10</v>
      </c>
      <c r="H154" s="42">
        <v>570.25</v>
      </c>
      <c r="I154" s="53">
        <v>1</v>
      </c>
      <c r="J154" s="42">
        <v>0</v>
      </c>
      <c r="K154" s="42">
        <v>0</v>
      </c>
      <c r="L154" s="42">
        <v>570.25</v>
      </c>
      <c r="M154" s="42">
        <v>0</v>
      </c>
      <c r="N154" s="47" t="s">
        <v>270</v>
      </c>
      <c r="O154" s="47" t="s">
        <v>1342</v>
      </c>
      <c r="P154" s="47" t="s">
        <v>872</v>
      </c>
      <c r="Q154" s="50" t="s">
        <v>2175</v>
      </c>
      <c r="R154" s="111">
        <v>45289.426874999997</v>
      </c>
    </row>
    <row r="155" spans="1:18" ht="19.95" customHeight="1">
      <c r="A155" s="47">
        <v>1</v>
      </c>
      <c r="B155" s="30" t="s">
        <v>1357</v>
      </c>
      <c r="C155" s="43" t="s">
        <v>2179</v>
      </c>
      <c r="D155" s="52">
        <v>44915</v>
      </c>
      <c r="E155" s="52">
        <v>44934</v>
      </c>
      <c r="F155" s="52">
        <v>44934</v>
      </c>
      <c r="G155" s="47" t="s">
        <v>10</v>
      </c>
      <c r="H155" s="42">
        <v>243.6</v>
      </c>
      <c r="I155" s="53">
        <v>1</v>
      </c>
      <c r="J155" s="42">
        <v>0</v>
      </c>
      <c r="K155" s="42">
        <v>0</v>
      </c>
      <c r="L155" s="42">
        <v>243.6</v>
      </c>
      <c r="M155" s="42">
        <v>0</v>
      </c>
      <c r="N155" s="47" t="s">
        <v>270</v>
      </c>
      <c r="O155" s="47" t="s">
        <v>1355</v>
      </c>
      <c r="P155" s="47" t="s">
        <v>870</v>
      </c>
      <c r="Q155" s="50" t="s">
        <v>2180</v>
      </c>
      <c r="R155" s="111">
        <v>45289.417800925927</v>
      </c>
    </row>
    <row r="156" spans="1:18" ht="19.95" customHeight="1">
      <c r="A156" s="47">
        <v>1</v>
      </c>
      <c r="B156" s="30" t="s">
        <v>1357</v>
      </c>
      <c r="C156" s="43" t="s">
        <v>2179</v>
      </c>
      <c r="D156" s="52">
        <v>44915</v>
      </c>
      <c r="E156" s="52">
        <v>44934</v>
      </c>
      <c r="F156" s="52">
        <v>44934</v>
      </c>
      <c r="G156" s="47" t="s">
        <v>10</v>
      </c>
      <c r="H156" s="42">
        <v>243.6</v>
      </c>
      <c r="I156" s="53">
        <v>1</v>
      </c>
      <c r="J156" s="42">
        <v>0</v>
      </c>
      <c r="K156" s="42">
        <v>0</v>
      </c>
      <c r="L156" s="42">
        <v>243.6</v>
      </c>
      <c r="M156" s="42">
        <v>0</v>
      </c>
      <c r="N156" s="47" t="s">
        <v>270</v>
      </c>
      <c r="O156" s="47" t="s">
        <v>1355</v>
      </c>
      <c r="P156" s="47" t="s">
        <v>870</v>
      </c>
      <c r="Q156" s="50" t="s">
        <v>2181</v>
      </c>
      <c r="R156" s="111">
        <v>45289.41982638889</v>
      </c>
    </row>
    <row r="157" spans="1:18" ht="19.95" customHeight="1">
      <c r="A157" s="47">
        <v>1</v>
      </c>
      <c r="B157" s="30" t="s">
        <v>1357</v>
      </c>
      <c r="C157" s="43" t="s">
        <v>2179</v>
      </c>
      <c r="D157" s="52">
        <v>44915</v>
      </c>
      <c r="E157" s="52">
        <v>44934</v>
      </c>
      <c r="F157" s="52">
        <v>44934</v>
      </c>
      <c r="G157" s="47" t="s">
        <v>10</v>
      </c>
      <c r="H157" s="42">
        <v>243.6</v>
      </c>
      <c r="I157" s="53">
        <v>1</v>
      </c>
      <c r="J157" s="42">
        <v>0</v>
      </c>
      <c r="K157" s="42">
        <v>0</v>
      </c>
      <c r="L157" s="42">
        <v>243.6</v>
      </c>
      <c r="M157" s="42">
        <v>0</v>
      </c>
      <c r="N157" s="47" t="s">
        <v>270</v>
      </c>
      <c r="O157" s="47" t="s">
        <v>1355</v>
      </c>
      <c r="P157" s="47" t="s">
        <v>870</v>
      </c>
      <c r="Q157" s="50" t="s">
        <v>2182</v>
      </c>
      <c r="R157" s="111">
        <v>45289.428877314815</v>
      </c>
    </row>
    <row r="158" spans="1:18" ht="19.95" customHeight="1">
      <c r="A158" s="47">
        <v>1</v>
      </c>
      <c r="B158" s="30" t="s">
        <v>1357</v>
      </c>
      <c r="C158" s="43" t="s">
        <v>2179</v>
      </c>
      <c r="D158" s="52">
        <v>44915</v>
      </c>
      <c r="E158" s="52">
        <v>44934</v>
      </c>
      <c r="F158" s="52">
        <v>44934</v>
      </c>
      <c r="G158" s="47" t="s">
        <v>10</v>
      </c>
      <c r="H158" s="42">
        <v>359</v>
      </c>
      <c r="I158" s="53">
        <v>1</v>
      </c>
      <c r="J158" s="42">
        <v>0</v>
      </c>
      <c r="K158" s="42">
        <v>0</v>
      </c>
      <c r="L158" s="42">
        <v>359</v>
      </c>
      <c r="M158" s="42">
        <v>0</v>
      </c>
      <c r="N158" s="47" t="s">
        <v>270</v>
      </c>
      <c r="O158" s="47" t="s">
        <v>1360</v>
      </c>
      <c r="P158" s="47" t="s">
        <v>876</v>
      </c>
      <c r="Q158" s="50" t="s">
        <v>2211</v>
      </c>
      <c r="R158" s="111">
        <v>45289.420335648145</v>
      </c>
    </row>
    <row r="159" spans="1:18" ht="19.95" customHeight="1">
      <c r="A159" s="47">
        <v>1</v>
      </c>
      <c r="B159" s="30" t="s">
        <v>1357</v>
      </c>
      <c r="C159" s="43" t="s">
        <v>2191</v>
      </c>
      <c r="D159" s="52">
        <v>44909</v>
      </c>
      <c r="E159" s="52">
        <v>44934</v>
      </c>
      <c r="F159" s="52">
        <v>44934</v>
      </c>
      <c r="G159" s="47" t="s">
        <v>10</v>
      </c>
      <c r="H159" s="42">
        <v>3099.22</v>
      </c>
      <c r="I159" s="53">
        <v>1</v>
      </c>
      <c r="J159" s="42">
        <v>0</v>
      </c>
      <c r="K159" s="42">
        <v>0</v>
      </c>
      <c r="L159" s="42">
        <v>3099.22</v>
      </c>
      <c r="M159" s="42">
        <v>0</v>
      </c>
      <c r="N159" s="47" t="s">
        <v>270</v>
      </c>
      <c r="O159" s="47" t="s">
        <v>1360</v>
      </c>
      <c r="P159" s="47" t="s">
        <v>281</v>
      </c>
      <c r="Q159" s="50" t="s">
        <v>2192</v>
      </c>
      <c r="R159" s="111">
        <v>45289.424675925926</v>
      </c>
    </row>
    <row r="160" spans="1:18" ht="19.95" customHeight="1">
      <c r="A160" s="47">
        <v>1</v>
      </c>
      <c r="B160" s="30" t="s">
        <v>1357</v>
      </c>
      <c r="C160" s="43" t="s">
        <v>2167</v>
      </c>
      <c r="D160" s="52">
        <v>44917</v>
      </c>
      <c r="E160" s="52">
        <v>44934</v>
      </c>
      <c r="F160" s="52">
        <v>44934</v>
      </c>
      <c r="G160" s="47" t="s">
        <v>10</v>
      </c>
      <c r="H160" s="42">
        <v>510.89</v>
      </c>
      <c r="I160" s="53">
        <v>1</v>
      </c>
      <c r="J160" s="42">
        <v>0</v>
      </c>
      <c r="K160" s="42">
        <v>0</v>
      </c>
      <c r="L160" s="42">
        <v>510.89</v>
      </c>
      <c r="M160" s="42">
        <v>0</v>
      </c>
      <c r="N160" s="47" t="s">
        <v>270</v>
      </c>
      <c r="O160" s="47" t="s">
        <v>1342</v>
      </c>
      <c r="P160" s="47" t="s">
        <v>872</v>
      </c>
      <c r="Q160" s="50" t="s">
        <v>2168</v>
      </c>
      <c r="R160" s="111">
        <v>45289.427824074075</v>
      </c>
    </row>
    <row r="161" spans="1:18" ht="19.95" customHeight="1">
      <c r="A161" s="47">
        <v>1</v>
      </c>
      <c r="B161" s="30" t="s">
        <v>1357</v>
      </c>
      <c r="C161" s="43" t="s">
        <v>2183</v>
      </c>
      <c r="D161" s="52">
        <v>44895</v>
      </c>
      <c r="E161" s="52">
        <v>44934</v>
      </c>
      <c r="F161" s="52">
        <v>44934</v>
      </c>
      <c r="G161" s="47" t="s">
        <v>10</v>
      </c>
      <c r="H161" s="42">
        <v>243.6</v>
      </c>
      <c r="I161" s="53">
        <v>1</v>
      </c>
      <c r="J161" s="42">
        <v>0</v>
      </c>
      <c r="K161" s="42">
        <v>0</v>
      </c>
      <c r="L161" s="42">
        <v>243.6</v>
      </c>
      <c r="M161" s="42">
        <v>0</v>
      </c>
      <c r="N161" s="47" t="s">
        <v>270</v>
      </c>
      <c r="O161" s="47" t="s">
        <v>1355</v>
      </c>
      <c r="P161" s="47" t="s">
        <v>870</v>
      </c>
      <c r="Q161" s="50" t="s">
        <v>2184</v>
      </c>
      <c r="R161" s="111">
        <v>45289.429085648146</v>
      </c>
    </row>
    <row r="162" spans="1:18" ht="19.95" customHeight="1">
      <c r="A162" s="47">
        <v>1</v>
      </c>
      <c r="B162" s="30" t="s">
        <v>1357</v>
      </c>
      <c r="C162" s="43" t="s">
        <v>2183</v>
      </c>
      <c r="D162" s="52">
        <v>44895</v>
      </c>
      <c r="E162" s="52">
        <v>44934</v>
      </c>
      <c r="F162" s="52">
        <v>44934</v>
      </c>
      <c r="G162" s="47" t="s">
        <v>10</v>
      </c>
      <c r="H162" s="42">
        <v>243.6</v>
      </c>
      <c r="I162" s="53">
        <v>1</v>
      </c>
      <c r="J162" s="42">
        <v>0</v>
      </c>
      <c r="K162" s="42">
        <v>0</v>
      </c>
      <c r="L162" s="42">
        <v>243.6</v>
      </c>
      <c r="M162" s="42">
        <v>0</v>
      </c>
      <c r="N162" s="47" t="s">
        <v>270</v>
      </c>
      <c r="O162" s="47" t="s">
        <v>1355</v>
      </c>
      <c r="P162" s="47" t="s">
        <v>870</v>
      </c>
      <c r="Q162" s="50" t="s">
        <v>2184</v>
      </c>
      <c r="R162" s="111">
        <v>45289.428229166668</v>
      </c>
    </row>
    <row r="163" spans="1:18" ht="19.95" customHeight="1">
      <c r="A163" s="47">
        <v>1</v>
      </c>
      <c r="B163" s="30" t="s">
        <v>1357</v>
      </c>
      <c r="C163" s="43" t="s">
        <v>2183</v>
      </c>
      <c r="D163" s="52">
        <v>44895</v>
      </c>
      <c r="E163" s="52">
        <v>44934</v>
      </c>
      <c r="F163" s="52">
        <v>44934</v>
      </c>
      <c r="G163" s="47" t="s">
        <v>10</v>
      </c>
      <c r="H163" s="42">
        <v>243.6</v>
      </c>
      <c r="I163" s="53">
        <v>1</v>
      </c>
      <c r="J163" s="42">
        <v>0</v>
      </c>
      <c r="K163" s="42">
        <v>0</v>
      </c>
      <c r="L163" s="42">
        <v>243.6</v>
      </c>
      <c r="M163" s="42">
        <v>0</v>
      </c>
      <c r="N163" s="47" t="s">
        <v>270</v>
      </c>
      <c r="O163" s="47" t="s">
        <v>1355</v>
      </c>
      <c r="P163" s="47" t="s">
        <v>870</v>
      </c>
      <c r="Q163" s="50" t="s">
        <v>2184</v>
      </c>
      <c r="R163" s="111">
        <v>45289.428020833337</v>
      </c>
    </row>
    <row r="164" spans="1:18" ht="19.95" customHeight="1">
      <c r="A164" s="47">
        <v>1</v>
      </c>
      <c r="B164" s="30" t="s">
        <v>1357</v>
      </c>
      <c r="C164" s="43" t="s">
        <v>2193</v>
      </c>
      <c r="D164" s="52">
        <v>44894</v>
      </c>
      <c r="E164" s="52">
        <v>44934</v>
      </c>
      <c r="F164" s="52">
        <v>44934</v>
      </c>
      <c r="G164" s="47" t="s">
        <v>10</v>
      </c>
      <c r="H164" s="42">
        <v>1951.15</v>
      </c>
      <c r="I164" s="53">
        <v>1</v>
      </c>
      <c r="J164" s="42">
        <v>0</v>
      </c>
      <c r="K164" s="42">
        <v>0</v>
      </c>
      <c r="L164" s="42">
        <v>1951.15</v>
      </c>
      <c r="M164" s="42">
        <v>0</v>
      </c>
      <c r="N164" s="47" t="s">
        <v>270</v>
      </c>
      <c r="O164" s="47" t="s">
        <v>1360</v>
      </c>
      <c r="P164" s="47" t="s">
        <v>281</v>
      </c>
      <c r="Q164" s="50" t="s">
        <v>2194</v>
      </c>
      <c r="R164" s="111">
        <v>45289.437337962961</v>
      </c>
    </row>
    <row r="165" spans="1:18" ht="19.95" customHeight="1">
      <c r="A165" s="47">
        <v>1</v>
      </c>
      <c r="B165" s="30" t="s">
        <v>1357</v>
      </c>
      <c r="C165" s="43" t="s">
        <v>2195</v>
      </c>
      <c r="D165" s="52">
        <v>44885</v>
      </c>
      <c r="E165" s="52">
        <v>44934</v>
      </c>
      <c r="F165" s="52">
        <v>44934</v>
      </c>
      <c r="G165" s="47" t="s">
        <v>10</v>
      </c>
      <c r="H165" s="42">
        <v>1951.15</v>
      </c>
      <c r="I165" s="53">
        <v>1</v>
      </c>
      <c r="J165" s="42">
        <v>0</v>
      </c>
      <c r="K165" s="42">
        <v>0</v>
      </c>
      <c r="L165" s="42">
        <v>1951.15</v>
      </c>
      <c r="M165" s="42">
        <v>0</v>
      </c>
      <c r="N165" s="47" t="s">
        <v>270</v>
      </c>
      <c r="O165" s="47" t="s">
        <v>1360</v>
      </c>
      <c r="P165" s="47" t="s">
        <v>281</v>
      </c>
      <c r="Q165" s="50" t="s">
        <v>2196</v>
      </c>
      <c r="R165" s="111">
        <v>45299.706354166665</v>
      </c>
    </row>
    <row r="166" spans="1:18" ht="19.95" customHeight="1">
      <c r="A166" s="47">
        <v>1</v>
      </c>
      <c r="B166" s="30" t="s">
        <v>1357</v>
      </c>
      <c r="C166" s="43" t="s">
        <v>2197</v>
      </c>
      <c r="D166" s="52">
        <v>44903</v>
      </c>
      <c r="E166" s="52">
        <v>44934</v>
      </c>
      <c r="F166" s="52">
        <v>44934</v>
      </c>
      <c r="G166" s="47" t="s">
        <v>10</v>
      </c>
      <c r="H166" s="42">
        <v>1472.61</v>
      </c>
      <c r="I166" s="53">
        <v>1</v>
      </c>
      <c r="J166" s="42">
        <v>0</v>
      </c>
      <c r="K166" s="42">
        <v>0</v>
      </c>
      <c r="L166" s="42">
        <v>1472.61</v>
      </c>
      <c r="M166" s="42">
        <v>0</v>
      </c>
      <c r="N166" s="47" t="s">
        <v>270</v>
      </c>
      <c r="O166" s="47" t="s">
        <v>1360</v>
      </c>
      <c r="P166" s="47" t="s">
        <v>281</v>
      </c>
      <c r="Q166" s="50" t="s">
        <v>2198</v>
      </c>
      <c r="R166" s="111">
        <v>45289.456620370373</v>
      </c>
    </row>
    <row r="167" spans="1:18" ht="19.95" customHeight="1">
      <c r="A167" s="47">
        <v>1</v>
      </c>
      <c r="B167" s="30" t="s">
        <v>1357</v>
      </c>
      <c r="C167" s="43" t="s">
        <v>2199</v>
      </c>
      <c r="D167" s="52">
        <v>44909</v>
      </c>
      <c r="E167" s="52">
        <v>44934</v>
      </c>
      <c r="F167" s="52">
        <v>44934</v>
      </c>
      <c r="G167" s="47" t="s">
        <v>10</v>
      </c>
      <c r="H167" s="42">
        <v>1059.79</v>
      </c>
      <c r="I167" s="53">
        <v>1</v>
      </c>
      <c r="J167" s="42">
        <v>0</v>
      </c>
      <c r="K167" s="42">
        <v>0</v>
      </c>
      <c r="L167" s="42">
        <v>1059.79</v>
      </c>
      <c r="M167" s="42">
        <v>0</v>
      </c>
      <c r="N167" s="47" t="s">
        <v>270</v>
      </c>
      <c r="O167" s="47" t="s">
        <v>1360</v>
      </c>
      <c r="P167" s="47" t="s">
        <v>281</v>
      </c>
      <c r="Q167" s="50" t="s">
        <v>2200</v>
      </c>
      <c r="R167" s="111">
        <v>45289.439583333333</v>
      </c>
    </row>
    <row r="168" spans="1:18" ht="19.95" customHeight="1">
      <c r="A168" s="47">
        <v>1</v>
      </c>
      <c r="B168" s="30" t="s">
        <v>1357</v>
      </c>
      <c r="C168" s="43" t="s">
        <v>2201</v>
      </c>
      <c r="D168" s="52">
        <v>44910</v>
      </c>
      <c r="E168" s="52">
        <v>44934</v>
      </c>
      <c r="F168" s="52">
        <v>44934</v>
      </c>
      <c r="G168" s="47" t="s">
        <v>10</v>
      </c>
      <c r="H168" s="42">
        <v>6711.7</v>
      </c>
      <c r="I168" s="53">
        <v>1</v>
      </c>
      <c r="J168" s="42">
        <v>0</v>
      </c>
      <c r="K168" s="42">
        <v>0</v>
      </c>
      <c r="L168" s="42">
        <v>6711.7</v>
      </c>
      <c r="M168" s="42">
        <v>0</v>
      </c>
      <c r="N168" s="47" t="s">
        <v>270</v>
      </c>
      <c r="O168" s="47" t="s">
        <v>1360</v>
      </c>
      <c r="P168" s="47" t="s">
        <v>281</v>
      </c>
      <c r="Q168" s="50" t="s">
        <v>2202</v>
      </c>
      <c r="R168" s="111">
        <v>45289.456620370373</v>
      </c>
    </row>
    <row r="169" spans="1:18" ht="19.95" customHeight="1">
      <c r="A169" s="47">
        <v>1</v>
      </c>
      <c r="B169" s="30" t="s">
        <v>1357</v>
      </c>
      <c r="C169" s="43" t="s">
        <v>2203</v>
      </c>
      <c r="D169" s="52">
        <v>44913</v>
      </c>
      <c r="E169" s="52">
        <v>44934</v>
      </c>
      <c r="F169" s="52">
        <v>44934</v>
      </c>
      <c r="G169" s="47" t="s">
        <v>10</v>
      </c>
      <c r="H169" s="42">
        <v>8451.1200000000008</v>
      </c>
      <c r="I169" s="53">
        <v>1</v>
      </c>
      <c r="J169" s="42">
        <v>0</v>
      </c>
      <c r="K169" s="42">
        <v>0</v>
      </c>
      <c r="L169" s="42">
        <v>8451.1200000000008</v>
      </c>
      <c r="M169" s="42">
        <v>0</v>
      </c>
      <c r="N169" s="47" t="s">
        <v>270</v>
      </c>
      <c r="O169" s="47" t="s">
        <v>1360</v>
      </c>
      <c r="P169" s="47" t="s">
        <v>281</v>
      </c>
      <c r="Q169" s="50" t="s">
        <v>2204</v>
      </c>
      <c r="R169" s="111">
        <v>45289.440393518518</v>
      </c>
    </row>
    <row r="170" spans="1:18" ht="19.95" customHeight="1">
      <c r="A170" s="47">
        <v>1</v>
      </c>
      <c r="B170" s="30" t="s">
        <v>1357</v>
      </c>
      <c r="C170" s="43" t="s">
        <v>2205</v>
      </c>
      <c r="D170" s="52">
        <v>44901</v>
      </c>
      <c r="E170" s="52">
        <v>44934</v>
      </c>
      <c r="F170" s="52">
        <v>44934</v>
      </c>
      <c r="G170" s="47" t="s">
        <v>10</v>
      </c>
      <c r="H170" s="42">
        <v>2352</v>
      </c>
      <c r="I170" s="53">
        <v>1</v>
      </c>
      <c r="J170" s="42">
        <v>0</v>
      </c>
      <c r="K170" s="42">
        <v>0</v>
      </c>
      <c r="L170" s="42">
        <v>2352</v>
      </c>
      <c r="M170" s="42">
        <v>0</v>
      </c>
      <c r="N170" s="47" t="s">
        <v>270</v>
      </c>
      <c r="O170" s="47" t="s">
        <v>1360</v>
      </c>
      <c r="P170" s="47" t="s">
        <v>281</v>
      </c>
      <c r="Q170" s="50" t="s">
        <v>2206</v>
      </c>
      <c r="R170" s="111">
        <v>45289.441979166666</v>
      </c>
    </row>
    <row r="171" spans="1:18" ht="19.95" customHeight="1">
      <c r="A171" s="47">
        <v>1</v>
      </c>
      <c r="B171" s="30" t="s">
        <v>1357</v>
      </c>
      <c r="C171" s="43" t="s">
        <v>2205</v>
      </c>
      <c r="D171" s="52">
        <v>44908</v>
      </c>
      <c r="E171" s="52">
        <v>44934</v>
      </c>
      <c r="F171" s="52">
        <v>44934</v>
      </c>
      <c r="G171" s="47" t="s">
        <v>10</v>
      </c>
      <c r="H171" s="42">
        <v>99</v>
      </c>
      <c r="I171" s="53">
        <v>1</v>
      </c>
      <c r="J171" s="42">
        <v>0</v>
      </c>
      <c r="K171" s="42">
        <v>0</v>
      </c>
      <c r="L171" s="42">
        <v>99</v>
      </c>
      <c r="M171" s="42">
        <v>0</v>
      </c>
      <c r="N171" s="47" t="s">
        <v>270</v>
      </c>
      <c r="O171" s="47" t="s">
        <v>1360</v>
      </c>
      <c r="P171" s="47" t="s">
        <v>281</v>
      </c>
      <c r="Q171" s="50" t="s">
        <v>2206</v>
      </c>
      <c r="R171" s="111">
        <v>45289.440150462964</v>
      </c>
    </row>
    <row r="172" spans="1:18" ht="19.95" customHeight="1">
      <c r="A172" s="47">
        <v>1</v>
      </c>
      <c r="B172" s="30" t="s">
        <v>1357</v>
      </c>
      <c r="C172" s="43" t="s">
        <v>2205</v>
      </c>
      <c r="D172" s="52">
        <v>44908</v>
      </c>
      <c r="E172" s="52">
        <v>44934</v>
      </c>
      <c r="F172" s="52">
        <v>44934</v>
      </c>
      <c r="G172" s="47" t="s">
        <v>10</v>
      </c>
      <c r="H172" s="42">
        <v>99</v>
      </c>
      <c r="I172" s="53">
        <v>1</v>
      </c>
      <c r="J172" s="42">
        <v>0</v>
      </c>
      <c r="K172" s="42">
        <v>0</v>
      </c>
      <c r="L172" s="42">
        <v>99</v>
      </c>
      <c r="M172" s="42">
        <v>0</v>
      </c>
      <c r="N172" s="47" t="s">
        <v>270</v>
      </c>
      <c r="O172" s="47" t="s">
        <v>1360</v>
      </c>
      <c r="P172" s="47" t="s">
        <v>281</v>
      </c>
      <c r="Q172" s="50" t="s">
        <v>2206</v>
      </c>
      <c r="R172" s="111">
        <v>45289.438935185186</v>
      </c>
    </row>
    <row r="173" spans="1:18" ht="19.95" customHeight="1">
      <c r="A173" s="47">
        <v>1</v>
      </c>
      <c r="B173" s="30" t="s">
        <v>2176</v>
      </c>
      <c r="C173" s="43" t="s">
        <v>2177</v>
      </c>
      <c r="D173" s="52">
        <v>44917</v>
      </c>
      <c r="E173" s="52">
        <v>44934</v>
      </c>
      <c r="F173" s="52">
        <v>44934</v>
      </c>
      <c r="G173" s="47" t="s">
        <v>10</v>
      </c>
      <c r="H173" s="42">
        <v>977.3</v>
      </c>
      <c r="I173" s="53">
        <v>1</v>
      </c>
      <c r="J173" s="42">
        <v>0</v>
      </c>
      <c r="K173" s="42">
        <v>0</v>
      </c>
      <c r="L173" s="42">
        <v>977.3</v>
      </c>
      <c r="M173" s="42">
        <v>0</v>
      </c>
      <c r="N173" s="47" t="s">
        <v>270</v>
      </c>
      <c r="O173" s="47" t="s">
        <v>1342</v>
      </c>
      <c r="P173" s="47" t="s">
        <v>1371</v>
      </c>
      <c r="Q173" s="50" t="s">
        <v>2178</v>
      </c>
      <c r="R173" s="111">
        <v>45289.439398148148</v>
      </c>
    </row>
    <row r="174" spans="1:18" ht="19.95" customHeight="1">
      <c r="A174" s="47">
        <v>1</v>
      </c>
      <c r="B174" s="30" t="s">
        <v>1357</v>
      </c>
      <c r="C174" s="43" t="s">
        <v>2232</v>
      </c>
      <c r="D174" s="52">
        <v>44898</v>
      </c>
      <c r="E174" s="52">
        <v>44934</v>
      </c>
      <c r="F174" s="52">
        <v>44934</v>
      </c>
      <c r="G174" s="47" t="s">
        <v>10</v>
      </c>
      <c r="H174" s="42">
        <v>305.06</v>
      </c>
      <c r="I174" s="53">
        <v>1</v>
      </c>
      <c r="J174" s="42">
        <v>0</v>
      </c>
      <c r="K174" s="42">
        <v>0</v>
      </c>
      <c r="L174" s="42">
        <v>305.06</v>
      </c>
      <c r="M174" s="42">
        <v>0</v>
      </c>
      <c r="N174" s="47" t="s">
        <v>271</v>
      </c>
      <c r="O174" s="47" t="s">
        <v>1355</v>
      </c>
      <c r="P174" s="47" t="s">
        <v>873</v>
      </c>
      <c r="Q174" s="50" t="s">
        <v>2233</v>
      </c>
      <c r="R174" s="111">
        <v>45289.441655092596</v>
      </c>
    </row>
    <row r="175" spans="1:18" ht="19.95" customHeight="1">
      <c r="A175" s="47">
        <v>1</v>
      </c>
      <c r="B175" s="30" t="s">
        <v>1357</v>
      </c>
      <c r="C175" s="43" t="s">
        <v>2160</v>
      </c>
      <c r="D175" s="52">
        <v>44901</v>
      </c>
      <c r="E175" s="52">
        <v>44934</v>
      </c>
      <c r="F175" s="52">
        <v>44934</v>
      </c>
      <c r="G175" s="47" t="s">
        <v>10</v>
      </c>
      <c r="H175" s="42">
        <v>240</v>
      </c>
      <c r="I175" s="53">
        <v>1</v>
      </c>
      <c r="J175" s="42">
        <v>0</v>
      </c>
      <c r="K175" s="42">
        <v>0</v>
      </c>
      <c r="L175" s="42">
        <v>240</v>
      </c>
      <c r="M175" s="42">
        <v>0</v>
      </c>
      <c r="N175" s="47" t="s">
        <v>271</v>
      </c>
      <c r="O175" s="47" t="s">
        <v>1360</v>
      </c>
      <c r="P175" s="47" t="s">
        <v>876</v>
      </c>
      <c r="Q175" s="50" t="s">
        <v>2212</v>
      </c>
      <c r="R175" s="111">
        <v>45289.441655092596</v>
      </c>
    </row>
    <row r="176" spans="1:18" ht="19.95" customHeight="1">
      <c r="A176" s="47">
        <v>1</v>
      </c>
      <c r="B176" s="30" t="s">
        <v>1357</v>
      </c>
      <c r="C176" s="43" t="s">
        <v>2222</v>
      </c>
      <c r="D176" s="52">
        <v>44903</v>
      </c>
      <c r="E176" s="52">
        <v>44934</v>
      </c>
      <c r="F176" s="52">
        <v>44934</v>
      </c>
      <c r="G176" s="47" t="s">
        <v>10</v>
      </c>
      <c r="H176" s="42">
        <v>403.8</v>
      </c>
      <c r="I176" s="53">
        <v>1</v>
      </c>
      <c r="J176" s="42">
        <v>0</v>
      </c>
      <c r="K176" s="42">
        <v>0</v>
      </c>
      <c r="L176" s="42">
        <v>403.8</v>
      </c>
      <c r="M176" s="42">
        <v>0</v>
      </c>
      <c r="N176" s="47" t="s">
        <v>271</v>
      </c>
      <c r="O176" s="47" t="s">
        <v>1355</v>
      </c>
      <c r="P176" s="47" t="s">
        <v>873</v>
      </c>
      <c r="Q176" s="50" t="s">
        <v>2223</v>
      </c>
      <c r="R176" s="111">
        <v>45289.439988425926</v>
      </c>
    </row>
    <row r="177" spans="1:18" ht="19.95" customHeight="1">
      <c r="A177" s="47">
        <v>1</v>
      </c>
      <c r="B177" s="30" t="s">
        <v>1357</v>
      </c>
      <c r="C177" s="43" t="s">
        <v>2171</v>
      </c>
      <c r="D177" s="52">
        <v>44904</v>
      </c>
      <c r="E177" s="52">
        <v>44934</v>
      </c>
      <c r="F177" s="52">
        <v>44934</v>
      </c>
      <c r="G177" s="47" t="s">
        <v>10</v>
      </c>
      <c r="H177" s="42">
        <v>317.32</v>
      </c>
      <c r="I177" s="53">
        <v>1</v>
      </c>
      <c r="J177" s="42">
        <v>0</v>
      </c>
      <c r="K177" s="42">
        <v>0</v>
      </c>
      <c r="L177" s="42">
        <v>317.32</v>
      </c>
      <c r="M177" s="42">
        <v>0</v>
      </c>
      <c r="N177" s="47" t="s">
        <v>271</v>
      </c>
      <c r="O177" s="47" t="s">
        <v>1355</v>
      </c>
      <c r="P177" s="47" t="s">
        <v>873</v>
      </c>
      <c r="Q177" s="50" t="s">
        <v>2224</v>
      </c>
      <c r="R177" s="111">
        <v>45289.438761574071</v>
      </c>
    </row>
    <row r="178" spans="1:18" ht="19.95" customHeight="1">
      <c r="A178" s="47">
        <v>1</v>
      </c>
      <c r="B178" s="30" t="s">
        <v>1357</v>
      </c>
      <c r="C178" s="43" t="s">
        <v>2225</v>
      </c>
      <c r="D178" s="52">
        <v>44905</v>
      </c>
      <c r="E178" s="52">
        <v>44934</v>
      </c>
      <c r="F178" s="52">
        <v>44934</v>
      </c>
      <c r="G178" s="47" t="s">
        <v>10</v>
      </c>
      <c r="H178" s="42">
        <v>723.05</v>
      </c>
      <c r="I178" s="53">
        <v>1</v>
      </c>
      <c r="J178" s="42">
        <v>0</v>
      </c>
      <c r="K178" s="42">
        <v>0</v>
      </c>
      <c r="L178" s="42">
        <v>723.05</v>
      </c>
      <c r="M178" s="42">
        <v>0</v>
      </c>
      <c r="N178" s="47" t="s">
        <v>271</v>
      </c>
      <c r="O178" s="47" t="s">
        <v>1355</v>
      </c>
      <c r="P178" s="47" t="s">
        <v>873</v>
      </c>
      <c r="Q178" s="50" t="s">
        <v>2226</v>
      </c>
      <c r="R178" s="111">
        <v>45289.43922453704</v>
      </c>
    </row>
    <row r="179" spans="1:18" ht="19.95" customHeight="1">
      <c r="A179" s="47">
        <v>1</v>
      </c>
      <c r="B179" s="30" t="s">
        <v>1357</v>
      </c>
      <c r="C179" s="43" t="s">
        <v>2235</v>
      </c>
      <c r="D179" s="52">
        <v>44909</v>
      </c>
      <c r="E179" s="52">
        <v>44934</v>
      </c>
      <c r="F179" s="52">
        <v>44934</v>
      </c>
      <c r="G179" s="47" t="s">
        <v>10</v>
      </c>
      <c r="H179" s="42">
        <v>80</v>
      </c>
      <c r="I179" s="53">
        <v>1</v>
      </c>
      <c r="J179" s="42">
        <v>0</v>
      </c>
      <c r="K179" s="42">
        <v>0</v>
      </c>
      <c r="L179" s="42">
        <v>80</v>
      </c>
      <c r="M179" s="42">
        <v>0</v>
      </c>
      <c r="N179" s="47" t="s">
        <v>271</v>
      </c>
      <c r="O179" s="47" t="s">
        <v>1360</v>
      </c>
      <c r="P179" s="47" t="s">
        <v>281</v>
      </c>
      <c r="Q179" s="50" t="s">
        <v>2236</v>
      </c>
      <c r="R179" s="111">
        <v>45289.438379629632</v>
      </c>
    </row>
    <row r="180" spans="1:18" ht="19.95" customHeight="1">
      <c r="A180" s="47">
        <v>1</v>
      </c>
      <c r="B180" s="30" t="s">
        <v>1357</v>
      </c>
      <c r="C180" s="43" t="s">
        <v>2213</v>
      </c>
      <c r="D180" s="52">
        <v>44910</v>
      </c>
      <c r="E180" s="52">
        <v>44934</v>
      </c>
      <c r="F180" s="52">
        <v>44934</v>
      </c>
      <c r="G180" s="47" t="s">
        <v>10</v>
      </c>
      <c r="H180" s="42">
        <v>84</v>
      </c>
      <c r="I180" s="53">
        <v>1</v>
      </c>
      <c r="J180" s="42">
        <v>0</v>
      </c>
      <c r="K180" s="42">
        <v>0</v>
      </c>
      <c r="L180" s="42">
        <v>84</v>
      </c>
      <c r="M180" s="42">
        <v>0</v>
      </c>
      <c r="N180" s="47" t="s">
        <v>271</v>
      </c>
      <c r="O180" s="47" t="s">
        <v>1360</v>
      </c>
      <c r="P180" s="47" t="s">
        <v>876</v>
      </c>
      <c r="Q180" s="50" t="s">
        <v>2214</v>
      </c>
      <c r="R180" s="111">
        <v>45289.456400462965</v>
      </c>
    </row>
    <row r="181" spans="1:18" ht="19.95" customHeight="1">
      <c r="A181" s="47">
        <v>1</v>
      </c>
      <c r="B181" s="30" t="s">
        <v>1357</v>
      </c>
      <c r="C181" s="43" t="s">
        <v>2213</v>
      </c>
      <c r="D181" s="52">
        <v>44910</v>
      </c>
      <c r="E181" s="52">
        <v>44934</v>
      </c>
      <c r="F181" s="52">
        <v>44934</v>
      </c>
      <c r="G181" s="47" t="s">
        <v>10</v>
      </c>
      <c r="H181" s="42">
        <v>225</v>
      </c>
      <c r="I181" s="53">
        <v>1</v>
      </c>
      <c r="J181" s="42">
        <v>0</v>
      </c>
      <c r="K181" s="42">
        <v>0</v>
      </c>
      <c r="L181" s="42">
        <v>225</v>
      </c>
      <c r="M181" s="42">
        <v>0</v>
      </c>
      <c r="N181" s="47" t="s">
        <v>271</v>
      </c>
      <c r="O181" s="47" t="s">
        <v>1360</v>
      </c>
      <c r="P181" s="47" t="s">
        <v>281</v>
      </c>
      <c r="Q181" s="50" t="s">
        <v>2237</v>
      </c>
      <c r="R181" s="111">
        <v>45289.456620370373</v>
      </c>
    </row>
    <row r="182" spans="1:18" ht="19.95" customHeight="1">
      <c r="A182" s="47">
        <v>1</v>
      </c>
      <c r="B182" s="30" t="s">
        <v>1357</v>
      </c>
      <c r="C182" s="43" t="s">
        <v>2215</v>
      </c>
      <c r="D182" s="52">
        <v>44911</v>
      </c>
      <c r="E182" s="52">
        <v>44934</v>
      </c>
      <c r="F182" s="52">
        <v>44934</v>
      </c>
      <c r="G182" s="47" t="s">
        <v>10</v>
      </c>
      <c r="H182" s="42">
        <v>67</v>
      </c>
      <c r="I182" s="53">
        <v>1</v>
      </c>
      <c r="J182" s="42">
        <v>0</v>
      </c>
      <c r="K182" s="42">
        <v>0</v>
      </c>
      <c r="L182" s="42">
        <v>67</v>
      </c>
      <c r="M182" s="42">
        <v>0</v>
      </c>
      <c r="N182" s="47" t="s">
        <v>271</v>
      </c>
      <c r="O182" s="47" t="s">
        <v>1360</v>
      </c>
      <c r="P182" s="47" t="s">
        <v>876</v>
      </c>
      <c r="Q182" s="50" t="s">
        <v>2216</v>
      </c>
      <c r="R182" s="111">
        <v>45289.441655092596</v>
      </c>
    </row>
    <row r="183" spans="1:18" ht="19.95" customHeight="1">
      <c r="A183" s="47">
        <v>1</v>
      </c>
      <c r="B183" s="30" t="s">
        <v>1357</v>
      </c>
      <c r="C183" s="43" t="s">
        <v>2217</v>
      </c>
      <c r="D183" s="52">
        <v>44882</v>
      </c>
      <c r="E183" s="52">
        <v>44934</v>
      </c>
      <c r="F183" s="52">
        <v>44934</v>
      </c>
      <c r="G183" s="47" t="s">
        <v>10</v>
      </c>
      <c r="H183" s="42">
        <v>187.42</v>
      </c>
      <c r="I183" s="53">
        <v>1</v>
      </c>
      <c r="J183" s="42">
        <v>0</v>
      </c>
      <c r="K183" s="42">
        <v>0</v>
      </c>
      <c r="L183" s="42">
        <v>187.42</v>
      </c>
      <c r="M183" s="42">
        <v>0</v>
      </c>
      <c r="N183" s="47" t="s">
        <v>271</v>
      </c>
      <c r="O183" s="47" t="s">
        <v>1360</v>
      </c>
      <c r="P183" s="47" t="s">
        <v>876</v>
      </c>
      <c r="Q183" s="50" t="s">
        <v>2218</v>
      </c>
      <c r="R183" s="111">
        <v>45289.439768518518</v>
      </c>
    </row>
    <row r="184" spans="1:18" ht="19.95" customHeight="1">
      <c r="A184" s="47">
        <v>1</v>
      </c>
      <c r="B184" s="30" t="s">
        <v>1357</v>
      </c>
      <c r="C184" s="43" t="s">
        <v>2189</v>
      </c>
      <c r="D184" s="52">
        <v>44913</v>
      </c>
      <c r="E184" s="52">
        <v>44934</v>
      </c>
      <c r="F184" s="52">
        <v>44934</v>
      </c>
      <c r="G184" s="47" t="s">
        <v>10</v>
      </c>
      <c r="H184" s="42">
        <v>184.99</v>
      </c>
      <c r="I184" s="53">
        <v>1</v>
      </c>
      <c r="J184" s="42">
        <v>0</v>
      </c>
      <c r="K184" s="42">
        <v>0</v>
      </c>
      <c r="L184" s="42">
        <v>184.99</v>
      </c>
      <c r="M184" s="42">
        <v>0</v>
      </c>
      <c r="N184" s="47" t="s">
        <v>271</v>
      </c>
      <c r="O184" s="47" t="s">
        <v>1360</v>
      </c>
      <c r="P184" s="47" t="s">
        <v>876</v>
      </c>
      <c r="Q184" s="50" t="s">
        <v>2219</v>
      </c>
      <c r="R184" s="111">
        <v>45289.43854166667</v>
      </c>
    </row>
    <row r="185" spans="1:18" ht="19.95" customHeight="1">
      <c r="A185" s="47">
        <v>1</v>
      </c>
      <c r="B185" s="30" t="s">
        <v>1357</v>
      </c>
      <c r="C185" s="43" t="s">
        <v>2189</v>
      </c>
      <c r="D185" s="52">
        <v>44913</v>
      </c>
      <c r="E185" s="52">
        <v>44934</v>
      </c>
      <c r="F185" s="52">
        <v>44934</v>
      </c>
      <c r="G185" s="47" t="s">
        <v>10</v>
      </c>
      <c r="H185" s="42">
        <v>558</v>
      </c>
      <c r="I185" s="53">
        <v>1</v>
      </c>
      <c r="J185" s="42">
        <v>0</v>
      </c>
      <c r="K185" s="42">
        <v>0</v>
      </c>
      <c r="L185" s="42">
        <v>558</v>
      </c>
      <c r="M185" s="42">
        <v>0</v>
      </c>
      <c r="N185" s="47" t="s">
        <v>271</v>
      </c>
      <c r="O185" s="47" t="s">
        <v>1360</v>
      </c>
      <c r="P185" s="47" t="s">
        <v>281</v>
      </c>
      <c r="Q185" s="50" t="s">
        <v>2238</v>
      </c>
      <c r="R185" s="111">
        <v>45289.467835648145</v>
      </c>
    </row>
    <row r="186" spans="1:18" ht="19.95" customHeight="1">
      <c r="A186" s="47">
        <v>1</v>
      </c>
      <c r="B186" s="30" t="s">
        <v>1357</v>
      </c>
      <c r="C186" s="43" t="s">
        <v>2174</v>
      </c>
      <c r="D186" s="52">
        <v>44914</v>
      </c>
      <c r="E186" s="52">
        <v>44934</v>
      </c>
      <c r="F186" s="52">
        <v>44934</v>
      </c>
      <c r="G186" s="47" t="s">
        <v>10</v>
      </c>
      <c r="H186" s="42">
        <v>87.34</v>
      </c>
      <c r="I186" s="53">
        <v>1</v>
      </c>
      <c r="J186" s="42">
        <v>0</v>
      </c>
      <c r="K186" s="42">
        <v>0</v>
      </c>
      <c r="L186" s="42">
        <v>87.34</v>
      </c>
      <c r="M186" s="42">
        <v>0</v>
      </c>
      <c r="N186" s="47" t="s">
        <v>271</v>
      </c>
      <c r="O186" s="47" t="s">
        <v>1360</v>
      </c>
      <c r="P186" s="47" t="s">
        <v>876</v>
      </c>
      <c r="Q186" s="50" t="s">
        <v>2220</v>
      </c>
      <c r="R186" s="111">
        <v>45282.719756944447</v>
      </c>
    </row>
    <row r="187" spans="1:18" ht="19.95" customHeight="1">
      <c r="A187" s="47">
        <v>1</v>
      </c>
      <c r="B187" s="30" t="s">
        <v>1357</v>
      </c>
      <c r="C187" s="43" t="s">
        <v>2174</v>
      </c>
      <c r="D187" s="52">
        <v>44914</v>
      </c>
      <c r="E187" s="52">
        <v>44934</v>
      </c>
      <c r="F187" s="52">
        <v>44934</v>
      </c>
      <c r="G187" s="47" t="s">
        <v>10</v>
      </c>
      <c r="H187" s="42">
        <v>2251.83</v>
      </c>
      <c r="I187" s="53">
        <v>1</v>
      </c>
      <c r="J187" s="42">
        <v>0</v>
      </c>
      <c r="K187" s="42">
        <v>0</v>
      </c>
      <c r="L187" s="42">
        <v>2251.83</v>
      </c>
      <c r="M187" s="42">
        <v>0</v>
      </c>
      <c r="N187" s="47" t="s">
        <v>271</v>
      </c>
      <c r="O187" s="47" t="s">
        <v>1360</v>
      </c>
      <c r="P187" s="47" t="s">
        <v>281</v>
      </c>
      <c r="Q187" s="50" t="s">
        <v>2239</v>
      </c>
      <c r="R187" s="111">
        <v>45296.741840277777</v>
      </c>
    </row>
    <row r="188" spans="1:18" ht="19.95" customHeight="1">
      <c r="A188" s="47">
        <v>1</v>
      </c>
      <c r="B188" s="30" t="s">
        <v>1357</v>
      </c>
      <c r="C188" s="43" t="s">
        <v>2179</v>
      </c>
      <c r="D188" s="52">
        <v>44915</v>
      </c>
      <c r="E188" s="52">
        <v>44934</v>
      </c>
      <c r="F188" s="52">
        <v>44934</v>
      </c>
      <c r="G188" s="47" t="s">
        <v>10</v>
      </c>
      <c r="H188" s="42">
        <v>64</v>
      </c>
      <c r="I188" s="53">
        <v>1</v>
      </c>
      <c r="J188" s="42">
        <v>0</v>
      </c>
      <c r="K188" s="42">
        <v>0</v>
      </c>
      <c r="L188" s="42">
        <v>64</v>
      </c>
      <c r="M188" s="42">
        <v>0</v>
      </c>
      <c r="N188" s="47" t="s">
        <v>271</v>
      </c>
      <c r="O188" s="47" t="s">
        <v>1360</v>
      </c>
      <c r="P188" s="47" t="s">
        <v>876</v>
      </c>
      <c r="Q188" s="50" t="s">
        <v>2221</v>
      </c>
      <c r="R188" s="111">
        <v>45289.717719907407</v>
      </c>
    </row>
    <row r="189" spans="1:18" ht="19.95" customHeight="1">
      <c r="A189" s="47">
        <v>1</v>
      </c>
      <c r="B189" s="30" t="s">
        <v>1357</v>
      </c>
      <c r="C189" s="43" t="s">
        <v>2179</v>
      </c>
      <c r="D189" s="52">
        <v>44915</v>
      </c>
      <c r="E189" s="52">
        <v>44934</v>
      </c>
      <c r="F189" s="52">
        <v>44934</v>
      </c>
      <c r="G189" s="47" t="s">
        <v>10</v>
      </c>
      <c r="H189" s="42">
        <v>25</v>
      </c>
      <c r="I189" s="53">
        <v>1</v>
      </c>
      <c r="J189" s="42">
        <v>0</v>
      </c>
      <c r="K189" s="42">
        <v>0</v>
      </c>
      <c r="L189" s="42">
        <v>25</v>
      </c>
      <c r="M189" s="42">
        <v>0</v>
      </c>
      <c r="N189" s="47" t="s">
        <v>271</v>
      </c>
      <c r="O189" s="47" t="s">
        <v>1360</v>
      </c>
      <c r="P189" s="47" t="s">
        <v>281</v>
      </c>
      <c r="Q189" s="50" t="s">
        <v>2244</v>
      </c>
      <c r="R189" s="111">
        <v>45296.702627314815</v>
      </c>
    </row>
    <row r="190" spans="1:18" ht="19.95" customHeight="1">
      <c r="A190" s="47">
        <v>1</v>
      </c>
      <c r="B190" s="30" t="s">
        <v>1357</v>
      </c>
      <c r="C190" s="43" t="s">
        <v>2167</v>
      </c>
      <c r="D190" s="52">
        <v>44917</v>
      </c>
      <c r="E190" s="52">
        <v>44934</v>
      </c>
      <c r="F190" s="52">
        <v>44934</v>
      </c>
      <c r="G190" s="47" t="s">
        <v>10</v>
      </c>
      <c r="H190" s="42">
        <v>350.08</v>
      </c>
      <c r="I190" s="53">
        <v>1</v>
      </c>
      <c r="J190" s="42">
        <v>0</v>
      </c>
      <c r="K190" s="42">
        <v>0</v>
      </c>
      <c r="L190" s="42">
        <v>350.08</v>
      </c>
      <c r="M190" s="42">
        <v>0</v>
      </c>
      <c r="N190" s="47" t="s">
        <v>271</v>
      </c>
      <c r="O190" s="47" t="s">
        <v>1355</v>
      </c>
      <c r="P190" s="47" t="s">
        <v>873</v>
      </c>
      <c r="Q190" s="50" t="s">
        <v>2227</v>
      </c>
      <c r="R190" s="30"/>
    </row>
    <row r="191" spans="1:18" ht="19.95" customHeight="1">
      <c r="A191" s="47">
        <v>1</v>
      </c>
      <c r="B191" s="30" t="s">
        <v>1357</v>
      </c>
      <c r="C191" s="43" t="s">
        <v>2240</v>
      </c>
      <c r="D191" s="52">
        <v>44858</v>
      </c>
      <c r="E191" s="52">
        <v>44934</v>
      </c>
      <c r="F191" s="52">
        <v>44934</v>
      </c>
      <c r="G191" s="47" t="s">
        <v>10</v>
      </c>
      <c r="H191" s="42">
        <v>1414.19</v>
      </c>
      <c r="I191" s="53">
        <v>1</v>
      </c>
      <c r="J191" s="42">
        <v>0</v>
      </c>
      <c r="K191" s="42">
        <v>0</v>
      </c>
      <c r="L191" s="42">
        <v>1414.19</v>
      </c>
      <c r="M191" s="42">
        <v>0</v>
      </c>
      <c r="N191" s="47" t="s">
        <v>271</v>
      </c>
      <c r="O191" s="47" t="s">
        <v>1360</v>
      </c>
      <c r="P191" s="47" t="s">
        <v>281</v>
      </c>
      <c r="Q191" s="63" t="s">
        <v>2241</v>
      </c>
      <c r="R191" s="30"/>
    </row>
    <row r="192" spans="1:18" ht="19.95" customHeight="1">
      <c r="A192" s="47">
        <v>1</v>
      </c>
      <c r="B192" s="30" t="s">
        <v>1357</v>
      </c>
      <c r="C192" s="43" t="s">
        <v>2228</v>
      </c>
      <c r="D192" s="52">
        <v>44890</v>
      </c>
      <c r="E192" s="52">
        <v>44934</v>
      </c>
      <c r="F192" s="52">
        <v>44934</v>
      </c>
      <c r="G192" s="47" t="s">
        <v>10</v>
      </c>
      <c r="H192" s="42">
        <v>308.74</v>
      </c>
      <c r="I192" s="53">
        <v>1</v>
      </c>
      <c r="J192" s="42">
        <v>0</v>
      </c>
      <c r="K192" s="42">
        <v>0</v>
      </c>
      <c r="L192" s="42">
        <v>308.74</v>
      </c>
      <c r="M192" s="42">
        <v>0</v>
      </c>
      <c r="N192" s="47" t="s">
        <v>271</v>
      </c>
      <c r="O192" s="47" t="s">
        <v>1355</v>
      </c>
      <c r="P192" s="47" t="s">
        <v>873</v>
      </c>
      <c r="Q192" s="50" t="s">
        <v>2229</v>
      </c>
      <c r="R192" s="30"/>
    </row>
    <row r="193" spans="1:18" ht="19.95" customHeight="1">
      <c r="A193" s="47">
        <v>1</v>
      </c>
      <c r="B193" s="30" t="s">
        <v>1357</v>
      </c>
      <c r="C193" s="43" t="s">
        <v>2230</v>
      </c>
      <c r="D193" s="52">
        <v>44892</v>
      </c>
      <c r="E193" s="52">
        <v>44934</v>
      </c>
      <c r="F193" s="52">
        <v>44934</v>
      </c>
      <c r="G193" s="47" t="s">
        <v>10</v>
      </c>
      <c r="H193" s="42">
        <v>250</v>
      </c>
      <c r="I193" s="53">
        <v>1</v>
      </c>
      <c r="J193" s="42">
        <v>0</v>
      </c>
      <c r="K193" s="42">
        <v>0</v>
      </c>
      <c r="L193" s="42">
        <v>250</v>
      </c>
      <c r="M193" s="42">
        <v>0</v>
      </c>
      <c r="N193" s="47" t="s">
        <v>271</v>
      </c>
      <c r="O193" s="47" t="s">
        <v>1355</v>
      </c>
      <c r="P193" s="47" t="s">
        <v>873</v>
      </c>
      <c r="Q193" s="50" t="s">
        <v>2231</v>
      </c>
      <c r="R193" s="30"/>
    </row>
    <row r="194" spans="1:18" ht="19.95" customHeight="1">
      <c r="A194" s="47">
        <v>1</v>
      </c>
      <c r="B194" s="30" t="s">
        <v>1357</v>
      </c>
      <c r="C194" s="43" t="s">
        <v>2183</v>
      </c>
      <c r="D194" s="52">
        <v>44895</v>
      </c>
      <c r="E194" s="52">
        <v>44934</v>
      </c>
      <c r="F194" s="52">
        <v>44934</v>
      </c>
      <c r="G194" s="47" t="s">
        <v>10</v>
      </c>
      <c r="H194" s="42">
        <v>307.2</v>
      </c>
      <c r="I194" s="53">
        <v>1</v>
      </c>
      <c r="J194" s="42">
        <v>0</v>
      </c>
      <c r="K194" s="42">
        <v>0</v>
      </c>
      <c r="L194" s="42">
        <v>307.2</v>
      </c>
      <c r="M194" s="42">
        <v>0</v>
      </c>
      <c r="N194" s="47" t="s">
        <v>271</v>
      </c>
      <c r="O194" s="47" t="s">
        <v>1355</v>
      </c>
      <c r="P194" s="47" t="s">
        <v>870</v>
      </c>
      <c r="Q194" s="50" t="s">
        <v>2234</v>
      </c>
      <c r="R194" s="30"/>
    </row>
    <row r="195" spans="1:18" ht="19.95" customHeight="1">
      <c r="A195" s="47">
        <v>1</v>
      </c>
      <c r="B195" s="30" t="s">
        <v>1357</v>
      </c>
      <c r="C195" s="43" t="s">
        <v>2242</v>
      </c>
      <c r="D195" s="52">
        <v>44903</v>
      </c>
      <c r="E195" s="52">
        <v>44569</v>
      </c>
      <c r="F195" s="52">
        <v>44934</v>
      </c>
      <c r="G195" s="47" t="s">
        <v>10</v>
      </c>
      <c r="H195" s="42">
        <v>1922.37</v>
      </c>
      <c r="I195" s="53">
        <v>1</v>
      </c>
      <c r="J195" s="42">
        <v>0</v>
      </c>
      <c r="K195" s="42">
        <v>0</v>
      </c>
      <c r="L195" s="42">
        <v>1922.37</v>
      </c>
      <c r="M195" s="42">
        <v>0</v>
      </c>
      <c r="N195" s="47" t="s">
        <v>271</v>
      </c>
      <c r="O195" s="47" t="s">
        <v>1360</v>
      </c>
      <c r="P195" s="47" t="s">
        <v>281</v>
      </c>
      <c r="Q195" s="50" t="s">
        <v>2243</v>
      </c>
      <c r="R195" s="30"/>
    </row>
    <row r="196" spans="1:18" ht="19.95" customHeight="1">
      <c r="A196" s="47">
        <v>1</v>
      </c>
      <c r="B196" s="30" t="s">
        <v>233</v>
      </c>
      <c r="C196" s="43" t="s">
        <v>2245</v>
      </c>
      <c r="D196" s="52">
        <v>44935</v>
      </c>
      <c r="E196" s="52">
        <v>44935</v>
      </c>
      <c r="F196" s="52">
        <v>44935</v>
      </c>
      <c r="G196" s="47" t="s">
        <v>10</v>
      </c>
      <c r="H196" s="42">
        <v>304500</v>
      </c>
      <c r="I196" s="53">
        <v>1</v>
      </c>
      <c r="J196" s="42">
        <v>0</v>
      </c>
      <c r="K196" s="42">
        <v>0</v>
      </c>
      <c r="L196" s="42">
        <v>304500</v>
      </c>
      <c r="M196" s="42">
        <v>0</v>
      </c>
      <c r="N196" s="47" t="s">
        <v>1328</v>
      </c>
      <c r="O196" s="47" t="s">
        <v>1330</v>
      </c>
      <c r="P196" s="47" t="s">
        <v>881</v>
      </c>
      <c r="Q196" s="50" t="s">
        <v>2246</v>
      </c>
      <c r="R196" s="30"/>
    </row>
    <row r="197" spans="1:18" ht="19.95" customHeight="1">
      <c r="A197" s="47">
        <v>1</v>
      </c>
      <c r="B197" s="30" t="s">
        <v>2014</v>
      </c>
      <c r="C197" s="43" t="s">
        <v>2247</v>
      </c>
      <c r="D197" s="52">
        <v>44914</v>
      </c>
      <c r="E197" s="52">
        <v>44935</v>
      </c>
      <c r="F197" s="52">
        <v>44935</v>
      </c>
      <c r="G197" s="47" t="s">
        <v>10</v>
      </c>
      <c r="H197" s="42">
        <v>7659</v>
      </c>
      <c r="I197" s="53">
        <v>1</v>
      </c>
      <c r="J197" s="42">
        <v>0</v>
      </c>
      <c r="K197" s="42">
        <v>0</v>
      </c>
      <c r="L197" s="42">
        <v>7659</v>
      </c>
      <c r="M197" s="42">
        <v>0</v>
      </c>
      <c r="N197" s="47" t="s">
        <v>1328</v>
      </c>
      <c r="O197" s="47" t="s">
        <v>1349</v>
      </c>
      <c r="P197" s="58" t="s">
        <v>741</v>
      </c>
      <c r="Q197" s="50" t="s">
        <v>2248</v>
      </c>
      <c r="R197" s="30"/>
    </row>
    <row r="198" spans="1:18" ht="19.95" customHeight="1">
      <c r="A198" s="47">
        <v>1</v>
      </c>
      <c r="B198" s="30" t="s">
        <v>2014</v>
      </c>
      <c r="C198" s="43" t="s">
        <v>2249</v>
      </c>
      <c r="D198" s="52">
        <v>44914</v>
      </c>
      <c r="E198" s="52">
        <v>44935</v>
      </c>
      <c r="F198" s="52">
        <v>44935</v>
      </c>
      <c r="G198" s="47" t="s">
        <v>10</v>
      </c>
      <c r="H198" s="42">
        <v>30636</v>
      </c>
      <c r="I198" s="53">
        <v>1</v>
      </c>
      <c r="J198" s="42">
        <v>0</v>
      </c>
      <c r="K198" s="42">
        <v>0</v>
      </c>
      <c r="L198" s="42">
        <v>30636</v>
      </c>
      <c r="M198" s="42">
        <v>0</v>
      </c>
      <c r="N198" s="47" t="s">
        <v>1328</v>
      </c>
      <c r="O198" s="47" t="s">
        <v>1349</v>
      </c>
      <c r="P198" s="58" t="s">
        <v>741</v>
      </c>
      <c r="Q198" s="50" t="s">
        <v>2250</v>
      </c>
      <c r="R198" s="30"/>
    </row>
    <row r="199" spans="1:18" ht="19.95" customHeight="1">
      <c r="A199" s="47">
        <v>1</v>
      </c>
      <c r="B199" s="30" t="s">
        <v>2019</v>
      </c>
      <c r="C199" s="43" t="s">
        <v>2251</v>
      </c>
      <c r="D199" s="52">
        <v>44921</v>
      </c>
      <c r="E199" s="52">
        <v>44933</v>
      </c>
      <c r="F199" s="52">
        <v>44935</v>
      </c>
      <c r="G199" s="47" t="s">
        <v>10</v>
      </c>
      <c r="H199" s="42">
        <v>16415</v>
      </c>
      <c r="I199" s="53">
        <v>1</v>
      </c>
      <c r="J199" s="42">
        <v>0</v>
      </c>
      <c r="K199" s="42">
        <v>0</v>
      </c>
      <c r="L199" s="42">
        <v>16415</v>
      </c>
      <c r="M199" s="42">
        <v>0</v>
      </c>
      <c r="N199" s="47" t="s">
        <v>1328</v>
      </c>
      <c r="O199" s="47" t="s">
        <v>1349</v>
      </c>
      <c r="P199" s="58" t="s">
        <v>741</v>
      </c>
      <c r="Q199" s="50" t="s">
        <v>2252</v>
      </c>
      <c r="R199" s="30"/>
    </row>
    <row r="200" spans="1:18" ht="19.95" customHeight="1">
      <c r="A200" s="47">
        <v>1</v>
      </c>
      <c r="B200" s="30" t="s">
        <v>2019</v>
      </c>
      <c r="C200" s="43" t="s">
        <v>2253</v>
      </c>
      <c r="D200" s="52">
        <v>44921</v>
      </c>
      <c r="E200" s="52">
        <v>44933</v>
      </c>
      <c r="F200" s="52">
        <v>44935</v>
      </c>
      <c r="G200" s="47" t="s">
        <v>10</v>
      </c>
      <c r="H200" s="42">
        <v>17280</v>
      </c>
      <c r="I200" s="53">
        <v>1</v>
      </c>
      <c r="J200" s="42">
        <v>0</v>
      </c>
      <c r="K200" s="42">
        <v>0</v>
      </c>
      <c r="L200" s="42">
        <v>17280</v>
      </c>
      <c r="M200" s="42">
        <v>0</v>
      </c>
      <c r="N200" s="47" t="s">
        <v>1328</v>
      </c>
      <c r="O200" s="47" t="s">
        <v>1349</v>
      </c>
      <c r="P200" s="58" t="s">
        <v>741</v>
      </c>
      <c r="Q200" s="50" t="s">
        <v>2254</v>
      </c>
      <c r="R200" s="30"/>
    </row>
    <row r="201" spans="1:18" ht="19.95" customHeight="1">
      <c r="A201" s="47">
        <v>4</v>
      </c>
      <c r="B201" s="30" t="s">
        <v>2019</v>
      </c>
      <c r="C201" s="43" t="s">
        <v>2255</v>
      </c>
      <c r="D201" s="52">
        <v>44921</v>
      </c>
      <c r="E201" s="52">
        <v>44933</v>
      </c>
      <c r="F201" s="52">
        <v>44935</v>
      </c>
      <c r="G201" s="47" t="s">
        <v>10</v>
      </c>
      <c r="H201" s="42">
        <v>28.6</v>
      </c>
      <c r="I201" s="53">
        <v>1</v>
      </c>
      <c r="J201" s="42">
        <v>0</v>
      </c>
      <c r="K201" s="42">
        <v>0</v>
      </c>
      <c r="L201" s="42">
        <v>28.6</v>
      </c>
      <c r="M201" s="42">
        <v>0</v>
      </c>
      <c r="N201" s="47" t="s">
        <v>1328</v>
      </c>
      <c r="O201" s="47" t="s">
        <v>1349</v>
      </c>
      <c r="P201" s="58" t="s">
        <v>741</v>
      </c>
      <c r="Q201" s="50" t="s">
        <v>2256</v>
      </c>
      <c r="R201" s="30"/>
    </row>
    <row r="202" spans="1:18" ht="19.95" customHeight="1">
      <c r="A202" s="47">
        <v>4</v>
      </c>
      <c r="B202" s="30" t="s">
        <v>16</v>
      </c>
      <c r="C202" s="43" t="s">
        <v>2257</v>
      </c>
      <c r="D202" s="52">
        <v>44910</v>
      </c>
      <c r="E202" s="52">
        <v>44935</v>
      </c>
      <c r="F202" s="52">
        <v>44935</v>
      </c>
      <c r="G202" s="47" t="s">
        <v>10</v>
      </c>
      <c r="H202" s="42">
        <v>4560</v>
      </c>
      <c r="I202" s="53">
        <v>1</v>
      </c>
      <c r="J202" s="42">
        <v>0</v>
      </c>
      <c r="K202" s="42">
        <v>0</v>
      </c>
      <c r="L202" s="42">
        <v>4560</v>
      </c>
      <c r="M202" s="42">
        <v>0</v>
      </c>
      <c r="N202" s="47" t="s">
        <v>1328</v>
      </c>
      <c r="O202" s="47" t="s">
        <v>1349</v>
      </c>
      <c r="P202" s="58" t="s">
        <v>741</v>
      </c>
      <c r="Q202" s="50" t="s">
        <v>2258</v>
      </c>
      <c r="R202" s="30"/>
    </row>
    <row r="203" spans="1:18" ht="19.95" customHeight="1">
      <c r="A203" s="47">
        <v>1</v>
      </c>
      <c r="B203" s="30" t="s">
        <v>37</v>
      </c>
      <c r="C203" s="43" t="s">
        <v>2259</v>
      </c>
      <c r="D203" s="52">
        <v>44571</v>
      </c>
      <c r="E203" s="52">
        <v>44936</v>
      </c>
      <c r="F203" s="52">
        <v>44935</v>
      </c>
      <c r="G203" s="47" t="s">
        <v>10</v>
      </c>
      <c r="H203" s="42">
        <v>349.9</v>
      </c>
      <c r="I203" s="53">
        <v>1</v>
      </c>
      <c r="J203" s="42">
        <v>0</v>
      </c>
      <c r="K203" s="42">
        <v>0</v>
      </c>
      <c r="L203" s="42">
        <v>349.9</v>
      </c>
      <c r="M203" s="42">
        <v>0</v>
      </c>
      <c r="N203" s="47" t="s">
        <v>269</v>
      </c>
      <c r="O203" s="47" t="s">
        <v>1329</v>
      </c>
      <c r="P203" s="47" t="s">
        <v>878</v>
      </c>
      <c r="Q203" s="50" t="s">
        <v>2260</v>
      </c>
      <c r="R203" s="30"/>
    </row>
    <row r="204" spans="1:18" ht="19.95" customHeight="1">
      <c r="A204" s="47">
        <v>1</v>
      </c>
      <c r="B204" s="30" t="s">
        <v>2019</v>
      </c>
      <c r="C204" s="43" t="s">
        <v>2261</v>
      </c>
      <c r="D204" s="52">
        <v>44922</v>
      </c>
      <c r="E204" s="52">
        <v>44936</v>
      </c>
      <c r="F204" s="52">
        <v>44936</v>
      </c>
      <c r="G204" s="47" t="s">
        <v>10</v>
      </c>
      <c r="H204" s="42">
        <v>12394.9</v>
      </c>
      <c r="I204" s="53">
        <v>1</v>
      </c>
      <c r="J204" s="42">
        <v>0</v>
      </c>
      <c r="K204" s="42">
        <v>0</v>
      </c>
      <c r="L204" s="42">
        <v>12394.9</v>
      </c>
      <c r="M204" s="42">
        <v>0</v>
      </c>
      <c r="N204" s="47" t="s">
        <v>1328</v>
      </c>
      <c r="O204" s="47" t="s">
        <v>1349</v>
      </c>
      <c r="P204" s="58" t="s">
        <v>741</v>
      </c>
      <c r="Q204" s="50" t="s">
        <v>2262</v>
      </c>
      <c r="R204" s="30"/>
    </row>
    <row r="205" spans="1:18" ht="19.95" customHeight="1">
      <c r="A205" s="47">
        <v>1</v>
      </c>
      <c r="B205" s="30" t="s">
        <v>2263</v>
      </c>
      <c r="C205" s="43" t="s">
        <v>2264</v>
      </c>
      <c r="D205" s="52">
        <v>44931</v>
      </c>
      <c r="E205" s="52">
        <v>44936</v>
      </c>
      <c r="F205" s="52">
        <v>44936</v>
      </c>
      <c r="G205" s="47" t="s">
        <v>10</v>
      </c>
      <c r="H205" s="42">
        <v>27885.599999999999</v>
      </c>
      <c r="I205" s="53">
        <v>1</v>
      </c>
      <c r="J205" s="42">
        <v>0</v>
      </c>
      <c r="K205" s="42">
        <v>0</v>
      </c>
      <c r="L205" s="42">
        <v>27885.599999999999</v>
      </c>
      <c r="M205" s="42">
        <v>0</v>
      </c>
      <c r="N205" s="47" t="s">
        <v>1328</v>
      </c>
      <c r="O205" s="47" t="s">
        <v>1349</v>
      </c>
      <c r="P205" s="58" t="s">
        <v>741</v>
      </c>
      <c r="Q205" s="50" t="s">
        <v>2265</v>
      </c>
      <c r="R205" s="30"/>
    </row>
    <row r="206" spans="1:18" ht="19.95" customHeight="1">
      <c r="A206" s="47">
        <v>1</v>
      </c>
      <c r="B206" s="30" t="s">
        <v>2052</v>
      </c>
      <c r="C206" s="43" t="s">
        <v>2266</v>
      </c>
      <c r="D206" s="52">
        <v>44931</v>
      </c>
      <c r="E206" s="52">
        <v>44936</v>
      </c>
      <c r="F206" s="52">
        <v>44936</v>
      </c>
      <c r="G206" s="47" t="s">
        <v>10</v>
      </c>
      <c r="H206" s="42">
        <v>11022.5</v>
      </c>
      <c r="I206" s="53">
        <v>1</v>
      </c>
      <c r="J206" s="42">
        <v>0</v>
      </c>
      <c r="K206" s="42">
        <v>0</v>
      </c>
      <c r="L206" s="42">
        <v>11022.5</v>
      </c>
      <c r="M206" s="42">
        <v>0</v>
      </c>
      <c r="N206" s="47" t="s">
        <v>1328</v>
      </c>
      <c r="O206" s="47" t="s">
        <v>1349</v>
      </c>
      <c r="P206" s="58" t="s">
        <v>741</v>
      </c>
      <c r="Q206" s="50" t="s">
        <v>2267</v>
      </c>
      <c r="R206" s="30"/>
    </row>
    <row r="207" spans="1:18" ht="19.95" customHeight="1">
      <c r="A207" s="47">
        <v>1</v>
      </c>
      <c r="B207" s="30" t="s">
        <v>16</v>
      </c>
      <c r="C207" s="43" t="s">
        <v>2268</v>
      </c>
      <c r="D207" s="52">
        <v>44911</v>
      </c>
      <c r="E207" s="52">
        <v>44936</v>
      </c>
      <c r="F207" s="52">
        <v>44936</v>
      </c>
      <c r="G207" s="47" t="s">
        <v>10</v>
      </c>
      <c r="H207" s="42">
        <v>18000</v>
      </c>
      <c r="I207" s="53">
        <v>1</v>
      </c>
      <c r="J207" s="42">
        <v>0</v>
      </c>
      <c r="K207" s="42">
        <v>0</v>
      </c>
      <c r="L207" s="42">
        <v>18000</v>
      </c>
      <c r="M207" s="42">
        <v>0</v>
      </c>
      <c r="N207" s="47" t="s">
        <v>1328</v>
      </c>
      <c r="O207" s="47" t="s">
        <v>1349</v>
      </c>
      <c r="P207" s="58" t="s">
        <v>741</v>
      </c>
      <c r="Q207" s="50" t="s">
        <v>2269</v>
      </c>
      <c r="R207" s="30"/>
    </row>
    <row r="208" spans="1:18" ht="19.95" customHeight="1">
      <c r="A208" s="47">
        <v>4</v>
      </c>
      <c r="B208" s="30" t="s">
        <v>16</v>
      </c>
      <c r="C208" s="43" t="s">
        <v>2270</v>
      </c>
      <c r="D208" s="52">
        <v>44911</v>
      </c>
      <c r="E208" s="52">
        <v>44936</v>
      </c>
      <c r="F208" s="52">
        <v>44936</v>
      </c>
      <c r="G208" s="47" t="s">
        <v>10</v>
      </c>
      <c r="H208" s="42">
        <v>8880</v>
      </c>
      <c r="I208" s="53">
        <v>1</v>
      </c>
      <c r="J208" s="42">
        <v>0</v>
      </c>
      <c r="K208" s="42">
        <v>0</v>
      </c>
      <c r="L208" s="42">
        <v>8880</v>
      </c>
      <c r="M208" s="42">
        <v>0</v>
      </c>
      <c r="N208" s="47" t="s">
        <v>1328</v>
      </c>
      <c r="O208" s="47" t="s">
        <v>1349</v>
      </c>
      <c r="P208" s="58" t="s">
        <v>741</v>
      </c>
      <c r="Q208" s="50" t="s">
        <v>2271</v>
      </c>
      <c r="R208" s="30"/>
    </row>
    <row r="209" spans="1:18" ht="19.95" customHeight="1">
      <c r="A209" s="47">
        <v>4</v>
      </c>
      <c r="B209" s="30" t="s">
        <v>2022</v>
      </c>
      <c r="C209" s="43" t="s">
        <v>2272</v>
      </c>
      <c r="D209" s="52">
        <v>44922</v>
      </c>
      <c r="E209" s="52">
        <v>44936</v>
      </c>
      <c r="F209" s="52">
        <v>44936</v>
      </c>
      <c r="G209" s="47" t="s">
        <v>10</v>
      </c>
      <c r="H209" s="42">
        <v>5000</v>
      </c>
      <c r="I209" s="53">
        <v>1</v>
      </c>
      <c r="J209" s="42">
        <v>0</v>
      </c>
      <c r="K209" s="42">
        <v>0</v>
      </c>
      <c r="L209" s="42">
        <v>5000</v>
      </c>
      <c r="M209" s="42">
        <v>0</v>
      </c>
      <c r="N209" s="47" t="s">
        <v>1328</v>
      </c>
      <c r="O209" s="47" t="s">
        <v>1349</v>
      </c>
      <c r="P209" s="58" t="s">
        <v>741</v>
      </c>
      <c r="Q209" s="50" t="s">
        <v>2273</v>
      </c>
      <c r="R209" s="30"/>
    </row>
    <row r="210" spans="1:18" ht="19.95" customHeight="1">
      <c r="A210" s="47">
        <v>4</v>
      </c>
      <c r="B210" s="30" t="s">
        <v>33</v>
      </c>
      <c r="C210" s="43" t="s">
        <v>2278</v>
      </c>
      <c r="D210" s="52">
        <v>44938</v>
      </c>
      <c r="E210" s="52">
        <v>44938</v>
      </c>
      <c r="F210" s="52">
        <v>44936</v>
      </c>
      <c r="G210" s="47" t="s">
        <v>10</v>
      </c>
      <c r="H210" s="42">
        <v>1873</v>
      </c>
      <c r="I210" s="53">
        <v>1</v>
      </c>
      <c r="J210" s="42">
        <v>0</v>
      </c>
      <c r="K210" s="42">
        <v>0</v>
      </c>
      <c r="L210" s="42">
        <v>1873</v>
      </c>
      <c r="M210" s="42">
        <v>0</v>
      </c>
      <c r="N210" s="47" t="s">
        <v>269</v>
      </c>
      <c r="O210" s="47" t="s">
        <v>1346</v>
      </c>
      <c r="P210" s="47" t="s">
        <v>284</v>
      </c>
      <c r="Q210" s="50" t="s">
        <v>2279</v>
      </c>
      <c r="R210" s="30"/>
    </row>
    <row r="211" spans="1:18" ht="19.95" customHeight="1">
      <c r="A211" s="47">
        <v>1</v>
      </c>
      <c r="B211" s="30" t="s">
        <v>34</v>
      </c>
      <c r="C211" s="43" t="s">
        <v>2274</v>
      </c>
      <c r="D211" s="52">
        <v>44927</v>
      </c>
      <c r="E211" s="52">
        <v>44936</v>
      </c>
      <c r="F211" s="52">
        <v>44936</v>
      </c>
      <c r="G211" s="47" t="s">
        <v>10</v>
      </c>
      <c r="H211" s="42">
        <v>1075</v>
      </c>
      <c r="I211" s="53">
        <v>1</v>
      </c>
      <c r="J211" s="42">
        <v>0</v>
      </c>
      <c r="K211" s="42">
        <v>0</v>
      </c>
      <c r="L211" s="42">
        <v>1075</v>
      </c>
      <c r="M211" s="42">
        <v>0</v>
      </c>
      <c r="N211" s="47" t="s">
        <v>269</v>
      </c>
      <c r="O211" s="47" t="s">
        <v>1342</v>
      </c>
      <c r="P211" s="47" t="s">
        <v>880</v>
      </c>
      <c r="Q211" s="50" t="s">
        <v>2275</v>
      </c>
      <c r="R211" s="30"/>
    </row>
    <row r="212" spans="1:18" ht="19.95" customHeight="1">
      <c r="A212" s="47">
        <v>2</v>
      </c>
      <c r="B212" s="30" t="s">
        <v>36</v>
      </c>
      <c r="C212" s="43" t="s">
        <v>2280</v>
      </c>
      <c r="D212" s="52">
        <v>44937</v>
      </c>
      <c r="E212" s="52">
        <v>44937</v>
      </c>
      <c r="F212" s="52">
        <v>44936</v>
      </c>
      <c r="G212" s="47" t="s">
        <v>10</v>
      </c>
      <c r="H212" s="42">
        <v>559.83000000000004</v>
      </c>
      <c r="I212" s="53">
        <v>1</v>
      </c>
      <c r="J212" s="42">
        <v>0</v>
      </c>
      <c r="K212" s="42">
        <v>0</v>
      </c>
      <c r="L212" s="42">
        <v>559.83000000000004</v>
      </c>
      <c r="M212" s="42">
        <v>0</v>
      </c>
      <c r="N212" s="47" t="s">
        <v>269</v>
      </c>
      <c r="O212" s="47" t="s">
        <v>1346</v>
      </c>
      <c r="P212" s="47" t="s">
        <v>284</v>
      </c>
      <c r="Q212" s="50" t="s">
        <v>2281</v>
      </c>
      <c r="R212" s="30"/>
    </row>
    <row r="213" spans="1:18" ht="19.95" customHeight="1">
      <c r="A213" s="47">
        <v>1</v>
      </c>
      <c r="B213" s="30" t="s">
        <v>48</v>
      </c>
      <c r="C213" s="43" t="s">
        <v>2282</v>
      </c>
      <c r="D213" s="52">
        <v>44932</v>
      </c>
      <c r="E213" s="52">
        <v>44936</v>
      </c>
      <c r="F213" s="52">
        <v>44936</v>
      </c>
      <c r="G213" s="47" t="s">
        <v>10</v>
      </c>
      <c r="H213" s="42">
        <v>3293</v>
      </c>
      <c r="I213" s="53">
        <v>1</v>
      </c>
      <c r="J213" s="42">
        <v>0</v>
      </c>
      <c r="K213" s="42">
        <v>0</v>
      </c>
      <c r="L213" s="42">
        <v>3293</v>
      </c>
      <c r="M213" s="42">
        <v>0</v>
      </c>
      <c r="N213" s="47" t="s">
        <v>269</v>
      </c>
      <c r="O213" s="47" t="s">
        <v>1329</v>
      </c>
      <c r="P213" s="47" t="s">
        <v>878</v>
      </c>
      <c r="Q213" s="50" t="s">
        <v>2283</v>
      </c>
      <c r="R213" s="30"/>
    </row>
    <row r="214" spans="1:18" ht="19.95" customHeight="1">
      <c r="A214" s="47">
        <v>1</v>
      </c>
      <c r="B214" s="30" t="s">
        <v>48</v>
      </c>
      <c r="C214" s="43" t="s">
        <v>2284</v>
      </c>
      <c r="D214" s="52">
        <v>44932</v>
      </c>
      <c r="E214" s="52">
        <v>44936</v>
      </c>
      <c r="F214" s="52">
        <v>44936</v>
      </c>
      <c r="G214" s="47" t="s">
        <v>10</v>
      </c>
      <c r="H214" s="42">
        <v>606</v>
      </c>
      <c r="I214" s="53">
        <v>1</v>
      </c>
      <c r="J214" s="42">
        <v>0</v>
      </c>
      <c r="K214" s="42">
        <v>0</v>
      </c>
      <c r="L214" s="42">
        <v>606</v>
      </c>
      <c r="M214" s="42">
        <v>0</v>
      </c>
      <c r="N214" s="47" t="s">
        <v>269</v>
      </c>
      <c r="O214" s="47" t="s">
        <v>1329</v>
      </c>
      <c r="P214" s="47" t="s">
        <v>878</v>
      </c>
      <c r="Q214" s="50" t="s">
        <v>2285</v>
      </c>
      <c r="R214" s="30"/>
    </row>
    <row r="215" spans="1:18" ht="19.95" customHeight="1">
      <c r="A215" s="47">
        <v>1</v>
      </c>
      <c r="B215" s="30" t="s">
        <v>43</v>
      </c>
      <c r="C215" s="43" t="s">
        <v>2276</v>
      </c>
      <c r="D215" s="52">
        <v>44930</v>
      </c>
      <c r="E215" s="52">
        <v>44936</v>
      </c>
      <c r="F215" s="52">
        <v>44936</v>
      </c>
      <c r="G215" s="47" t="s">
        <v>10</v>
      </c>
      <c r="H215" s="42">
        <v>4312.5</v>
      </c>
      <c r="I215" s="53">
        <v>1</v>
      </c>
      <c r="J215" s="42">
        <v>0</v>
      </c>
      <c r="K215" s="42">
        <v>0</v>
      </c>
      <c r="L215" s="42">
        <v>4312.5</v>
      </c>
      <c r="M215" s="42">
        <v>0</v>
      </c>
      <c r="N215" s="47" t="s">
        <v>269</v>
      </c>
      <c r="O215" s="47" t="s">
        <v>1351</v>
      </c>
      <c r="P215" s="47" t="s">
        <v>1353</v>
      </c>
      <c r="Q215" s="50" t="s">
        <v>2277</v>
      </c>
      <c r="R215" s="30"/>
    </row>
    <row r="216" spans="1:18" ht="19.95" customHeight="1">
      <c r="A216" s="47">
        <v>1</v>
      </c>
      <c r="B216" s="30" t="s">
        <v>39</v>
      </c>
      <c r="C216" s="43" t="s">
        <v>2289</v>
      </c>
      <c r="D216" s="52">
        <v>44936</v>
      </c>
      <c r="E216" s="52">
        <v>44936</v>
      </c>
      <c r="F216" s="52">
        <v>44936</v>
      </c>
      <c r="G216" s="47" t="s">
        <v>10</v>
      </c>
      <c r="H216" s="42">
        <v>1000</v>
      </c>
      <c r="I216" s="53">
        <v>1</v>
      </c>
      <c r="J216" s="42">
        <v>0</v>
      </c>
      <c r="K216" s="42">
        <v>0</v>
      </c>
      <c r="L216" s="42">
        <v>1000</v>
      </c>
      <c r="M216" s="42">
        <v>0</v>
      </c>
      <c r="N216" s="47" t="s">
        <v>275</v>
      </c>
      <c r="O216" s="47" t="s">
        <v>1329</v>
      </c>
      <c r="P216" s="47" t="s">
        <v>875</v>
      </c>
      <c r="Q216" s="50" t="s">
        <v>2290</v>
      </c>
      <c r="R216" s="30"/>
    </row>
    <row r="217" spans="1:18" ht="19.95" customHeight="1">
      <c r="A217" s="47">
        <v>1</v>
      </c>
      <c r="B217" s="30" t="s">
        <v>2286</v>
      </c>
      <c r="C217" s="43" t="s">
        <v>2287</v>
      </c>
      <c r="D217" s="52">
        <v>44929</v>
      </c>
      <c r="E217" s="52">
        <v>44936</v>
      </c>
      <c r="F217" s="52">
        <v>44936</v>
      </c>
      <c r="G217" s="47" t="s">
        <v>10</v>
      </c>
      <c r="H217" s="42">
        <v>27566.799999999999</v>
      </c>
      <c r="I217" s="53">
        <v>1</v>
      </c>
      <c r="J217" s="42">
        <v>0</v>
      </c>
      <c r="K217" s="42">
        <v>0</v>
      </c>
      <c r="L217" s="42">
        <v>27566.799999999999</v>
      </c>
      <c r="M217" s="42">
        <v>0</v>
      </c>
      <c r="N217" s="47" t="s">
        <v>275</v>
      </c>
      <c r="O217" s="47" t="s">
        <v>1330</v>
      </c>
      <c r="P217" s="47" t="s">
        <v>1343</v>
      </c>
      <c r="Q217" s="50" t="s">
        <v>2288</v>
      </c>
      <c r="R217" s="30"/>
    </row>
    <row r="218" spans="1:18" ht="19.95" customHeight="1">
      <c r="A218" s="47">
        <v>1</v>
      </c>
      <c r="B218" s="30" t="s">
        <v>16</v>
      </c>
      <c r="C218" s="43" t="s">
        <v>2291</v>
      </c>
      <c r="D218" s="52">
        <v>44914</v>
      </c>
      <c r="E218" s="52">
        <v>44937</v>
      </c>
      <c r="F218" s="52">
        <v>44937</v>
      </c>
      <c r="G218" s="47" t="s">
        <v>10</v>
      </c>
      <c r="H218" s="42">
        <v>10250</v>
      </c>
      <c r="I218" s="53">
        <v>1</v>
      </c>
      <c r="J218" s="42">
        <v>0</v>
      </c>
      <c r="K218" s="42">
        <v>0</v>
      </c>
      <c r="L218" s="42">
        <v>10250</v>
      </c>
      <c r="M218" s="42">
        <v>0</v>
      </c>
      <c r="N218" s="47" t="s">
        <v>1328</v>
      </c>
      <c r="O218" s="47" t="s">
        <v>1349</v>
      </c>
      <c r="P218" s="58" t="s">
        <v>741</v>
      </c>
      <c r="Q218" s="50" t="s">
        <v>2292</v>
      </c>
      <c r="R218" s="30"/>
    </row>
    <row r="219" spans="1:18" ht="19.95" customHeight="1">
      <c r="A219" s="47">
        <v>1</v>
      </c>
      <c r="B219" s="30" t="s">
        <v>16</v>
      </c>
      <c r="C219" s="43" t="s">
        <v>2293</v>
      </c>
      <c r="D219" s="52">
        <v>44914</v>
      </c>
      <c r="E219" s="52">
        <v>44937</v>
      </c>
      <c r="F219" s="52">
        <v>44937</v>
      </c>
      <c r="G219" s="47" t="s">
        <v>10</v>
      </c>
      <c r="H219" s="42">
        <v>20500</v>
      </c>
      <c r="I219" s="53">
        <v>1</v>
      </c>
      <c r="J219" s="42">
        <v>0</v>
      </c>
      <c r="K219" s="42">
        <v>0</v>
      </c>
      <c r="L219" s="42">
        <v>20500</v>
      </c>
      <c r="M219" s="42">
        <v>0</v>
      </c>
      <c r="N219" s="47" t="s">
        <v>1328</v>
      </c>
      <c r="O219" s="47" t="s">
        <v>1349</v>
      </c>
      <c r="P219" s="58" t="s">
        <v>741</v>
      </c>
      <c r="Q219" s="50" t="s">
        <v>2294</v>
      </c>
      <c r="R219" s="30"/>
    </row>
    <row r="220" spans="1:18" ht="19.95" customHeight="1">
      <c r="A220" s="47">
        <v>1</v>
      </c>
      <c r="B220" s="30" t="s">
        <v>16</v>
      </c>
      <c r="C220" s="43" t="s">
        <v>2295</v>
      </c>
      <c r="D220" s="52">
        <v>44914</v>
      </c>
      <c r="E220" s="52">
        <v>44937</v>
      </c>
      <c r="F220" s="52">
        <v>44937</v>
      </c>
      <c r="G220" s="47" t="s">
        <v>10</v>
      </c>
      <c r="H220" s="42">
        <v>12470</v>
      </c>
      <c r="I220" s="53">
        <v>1</v>
      </c>
      <c r="J220" s="42">
        <v>0</v>
      </c>
      <c r="K220" s="42">
        <v>0</v>
      </c>
      <c r="L220" s="42">
        <v>12470</v>
      </c>
      <c r="M220" s="42">
        <v>0</v>
      </c>
      <c r="N220" s="47" t="s">
        <v>1328</v>
      </c>
      <c r="O220" s="47" t="s">
        <v>1349</v>
      </c>
      <c r="P220" s="58" t="s">
        <v>741</v>
      </c>
      <c r="Q220" s="50" t="s">
        <v>2296</v>
      </c>
      <c r="R220" s="30"/>
    </row>
    <row r="221" spans="1:18" ht="19.95" customHeight="1">
      <c r="A221" s="47">
        <v>1</v>
      </c>
      <c r="B221" s="30" t="s">
        <v>16</v>
      </c>
      <c r="C221" s="43" t="s">
        <v>2297</v>
      </c>
      <c r="D221" s="52">
        <v>44914</v>
      </c>
      <c r="E221" s="52">
        <v>44937</v>
      </c>
      <c r="F221" s="52">
        <v>44937</v>
      </c>
      <c r="G221" s="47" t="s">
        <v>10</v>
      </c>
      <c r="H221" s="42">
        <v>5985.6</v>
      </c>
      <c r="I221" s="53">
        <v>1</v>
      </c>
      <c r="J221" s="42">
        <v>0</v>
      </c>
      <c r="K221" s="42">
        <v>0</v>
      </c>
      <c r="L221" s="42">
        <v>5985.6</v>
      </c>
      <c r="M221" s="42">
        <v>0</v>
      </c>
      <c r="N221" s="47" t="s">
        <v>1328</v>
      </c>
      <c r="O221" s="47" t="s">
        <v>1349</v>
      </c>
      <c r="P221" s="58" t="s">
        <v>741</v>
      </c>
      <c r="Q221" s="50" t="s">
        <v>2298</v>
      </c>
      <c r="R221" s="30"/>
    </row>
    <row r="222" spans="1:18" ht="19.95" customHeight="1">
      <c r="A222" s="47">
        <v>1</v>
      </c>
      <c r="B222" s="30" t="s">
        <v>16</v>
      </c>
      <c r="C222" s="43" t="s">
        <v>2299</v>
      </c>
      <c r="D222" s="52">
        <v>44914</v>
      </c>
      <c r="E222" s="52">
        <v>44937</v>
      </c>
      <c r="F222" s="52">
        <v>44937</v>
      </c>
      <c r="G222" s="47" t="s">
        <v>10</v>
      </c>
      <c r="H222" s="42">
        <v>4416</v>
      </c>
      <c r="I222" s="53">
        <v>1</v>
      </c>
      <c r="J222" s="42">
        <v>0</v>
      </c>
      <c r="K222" s="42">
        <v>0</v>
      </c>
      <c r="L222" s="42">
        <v>4416</v>
      </c>
      <c r="M222" s="42">
        <v>0</v>
      </c>
      <c r="N222" s="47" t="s">
        <v>1328</v>
      </c>
      <c r="O222" s="47" t="s">
        <v>1349</v>
      </c>
      <c r="P222" s="58" t="s">
        <v>741</v>
      </c>
      <c r="Q222" s="50" t="s">
        <v>2300</v>
      </c>
      <c r="R222" s="30"/>
    </row>
    <row r="223" spans="1:18" ht="19.95" customHeight="1">
      <c r="A223" s="47">
        <v>4</v>
      </c>
      <c r="B223" s="30" t="s">
        <v>16</v>
      </c>
      <c r="C223" s="43" t="s">
        <v>2301</v>
      </c>
      <c r="D223" s="52">
        <v>44914</v>
      </c>
      <c r="E223" s="52">
        <v>44937</v>
      </c>
      <c r="F223" s="52">
        <v>44937</v>
      </c>
      <c r="G223" s="47" t="s">
        <v>10</v>
      </c>
      <c r="H223" s="42">
        <v>4560</v>
      </c>
      <c r="I223" s="53">
        <v>1</v>
      </c>
      <c r="J223" s="42">
        <v>0</v>
      </c>
      <c r="K223" s="42">
        <v>0</v>
      </c>
      <c r="L223" s="42">
        <v>4560</v>
      </c>
      <c r="M223" s="42">
        <v>0</v>
      </c>
      <c r="N223" s="47" t="s">
        <v>1328</v>
      </c>
      <c r="O223" s="47" t="s">
        <v>1349</v>
      </c>
      <c r="P223" s="58" t="s">
        <v>741</v>
      </c>
      <c r="Q223" s="50" t="s">
        <v>2302</v>
      </c>
      <c r="R223" s="30"/>
    </row>
    <row r="224" spans="1:18" ht="19.95" customHeight="1">
      <c r="A224" s="47">
        <v>4</v>
      </c>
      <c r="B224" s="30" t="s">
        <v>2022</v>
      </c>
      <c r="C224" s="43" t="s">
        <v>2303</v>
      </c>
      <c r="D224" s="52">
        <v>44923</v>
      </c>
      <c r="E224" s="52">
        <v>44937</v>
      </c>
      <c r="F224" s="52">
        <v>44937</v>
      </c>
      <c r="G224" s="47" t="s">
        <v>10</v>
      </c>
      <c r="H224" s="42">
        <v>10000</v>
      </c>
      <c r="I224" s="53">
        <v>1</v>
      </c>
      <c r="J224" s="42">
        <v>0</v>
      </c>
      <c r="K224" s="42">
        <v>0</v>
      </c>
      <c r="L224" s="42">
        <v>10000</v>
      </c>
      <c r="M224" s="42">
        <v>0</v>
      </c>
      <c r="N224" s="47" t="s">
        <v>1328</v>
      </c>
      <c r="O224" s="47" t="s">
        <v>1349</v>
      </c>
      <c r="P224" s="58" t="s">
        <v>741</v>
      </c>
      <c r="Q224" s="50" t="s">
        <v>2304</v>
      </c>
      <c r="R224" s="30"/>
    </row>
    <row r="225" spans="1:18" ht="19.95" customHeight="1">
      <c r="A225" s="47">
        <v>1</v>
      </c>
      <c r="B225" s="30" t="s">
        <v>44</v>
      </c>
      <c r="C225" s="43" t="s">
        <v>45</v>
      </c>
      <c r="D225" s="52">
        <v>44909</v>
      </c>
      <c r="E225" s="52">
        <v>44937</v>
      </c>
      <c r="F225" s="52">
        <v>44937</v>
      </c>
      <c r="G225" s="47" t="s">
        <v>10</v>
      </c>
      <c r="H225" s="42">
        <v>20928.04</v>
      </c>
      <c r="I225" s="53">
        <v>1</v>
      </c>
      <c r="J225" s="42">
        <v>0</v>
      </c>
      <c r="K225" s="42">
        <v>0</v>
      </c>
      <c r="L225" s="42">
        <v>20928.04</v>
      </c>
      <c r="M225" s="42">
        <v>0</v>
      </c>
      <c r="N225" s="47" t="s">
        <v>269</v>
      </c>
      <c r="O225" s="47" t="s">
        <v>1381</v>
      </c>
      <c r="P225" s="47" t="s">
        <v>882</v>
      </c>
      <c r="Q225" s="50" t="s">
        <v>2311</v>
      </c>
      <c r="R225" s="30"/>
    </row>
    <row r="226" spans="1:18" ht="19.95" customHeight="1">
      <c r="A226" s="47">
        <v>1</v>
      </c>
      <c r="B226" s="30" t="s">
        <v>234</v>
      </c>
      <c r="C226" s="43" t="s">
        <v>2305</v>
      </c>
      <c r="D226" s="52">
        <v>44930</v>
      </c>
      <c r="E226" s="52">
        <v>44937</v>
      </c>
      <c r="F226" s="52">
        <v>44937</v>
      </c>
      <c r="G226" s="47" t="s">
        <v>10</v>
      </c>
      <c r="H226" s="42">
        <v>532</v>
      </c>
      <c r="I226" s="53">
        <v>1</v>
      </c>
      <c r="J226" s="42">
        <v>0</v>
      </c>
      <c r="K226" s="42">
        <v>0</v>
      </c>
      <c r="L226" s="42">
        <v>532</v>
      </c>
      <c r="M226" s="42">
        <v>0</v>
      </c>
      <c r="N226" s="47" t="s">
        <v>269</v>
      </c>
      <c r="O226" s="47" t="s">
        <v>1874</v>
      </c>
      <c r="P226" s="47" t="s">
        <v>1358</v>
      </c>
      <c r="Q226" s="50" t="s">
        <v>2306</v>
      </c>
      <c r="R226" s="30"/>
    </row>
    <row r="227" spans="1:18" ht="19.95" customHeight="1">
      <c r="A227" s="47">
        <v>1</v>
      </c>
      <c r="B227" s="30" t="s">
        <v>234</v>
      </c>
      <c r="C227" s="43" t="s">
        <v>2307</v>
      </c>
      <c r="D227" s="52">
        <v>44930</v>
      </c>
      <c r="E227" s="52">
        <v>44937</v>
      </c>
      <c r="F227" s="52">
        <v>44937</v>
      </c>
      <c r="G227" s="47" t="s">
        <v>10</v>
      </c>
      <c r="H227" s="42">
        <v>616.28</v>
      </c>
      <c r="I227" s="53">
        <v>1</v>
      </c>
      <c r="J227" s="42">
        <v>0</v>
      </c>
      <c r="K227" s="42">
        <v>0</v>
      </c>
      <c r="L227" s="42">
        <v>616.28</v>
      </c>
      <c r="M227" s="42">
        <v>0</v>
      </c>
      <c r="N227" s="47" t="s">
        <v>269</v>
      </c>
      <c r="O227" s="47" t="s">
        <v>1874</v>
      </c>
      <c r="P227" s="47" t="s">
        <v>1358</v>
      </c>
      <c r="Q227" s="50" t="s">
        <v>2308</v>
      </c>
      <c r="R227" s="30"/>
    </row>
    <row r="228" spans="1:18" ht="19.95" customHeight="1">
      <c r="A228" s="47">
        <v>1</v>
      </c>
      <c r="B228" s="30" t="s">
        <v>2312</v>
      </c>
      <c r="C228" s="43" t="s">
        <v>2313</v>
      </c>
      <c r="D228" s="52">
        <v>44935</v>
      </c>
      <c r="E228" s="52">
        <v>44957</v>
      </c>
      <c r="F228" s="52">
        <v>44937</v>
      </c>
      <c r="G228" s="47" t="s">
        <v>10</v>
      </c>
      <c r="H228" s="42">
        <v>91.44</v>
      </c>
      <c r="I228" s="53">
        <v>1</v>
      </c>
      <c r="J228" s="42">
        <v>0</v>
      </c>
      <c r="K228" s="42">
        <v>0</v>
      </c>
      <c r="L228" s="42">
        <v>91.44</v>
      </c>
      <c r="M228" s="42">
        <v>0</v>
      </c>
      <c r="N228" s="47" t="s">
        <v>269</v>
      </c>
      <c r="O228" s="47" t="s">
        <v>1362</v>
      </c>
      <c r="P228" s="47" t="s">
        <v>1363</v>
      </c>
      <c r="Q228" s="50" t="s">
        <v>2314</v>
      </c>
      <c r="R228" s="30"/>
    </row>
    <row r="229" spans="1:18" ht="19.95" customHeight="1">
      <c r="A229" s="47">
        <v>1</v>
      </c>
      <c r="B229" s="30" t="s">
        <v>2312</v>
      </c>
      <c r="C229" s="43" t="s">
        <v>2315</v>
      </c>
      <c r="D229" s="52">
        <v>44935</v>
      </c>
      <c r="E229" s="52">
        <v>44957</v>
      </c>
      <c r="F229" s="52">
        <v>44937</v>
      </c>
      <c r="G229" s="47" t="s">
        <v>10</v>
      </c>
      <c r="H229" s="42">
        <v>1644.41</v>
      </c>
      <c r="I229" s="53">
        <v>1</v>
      </c>
      <c r="J229" s="42">
        <v>0</v>
      </c>
      <c r="K229" s="42">
        <v>0</v>
      </c>
      <c r="L229" s="42">
        <v>1644.41</v>
      </c>
      <c r="M229" s="42">
        <v>0</v>
      </c>
      <c r="N229" s="47" t="s">
        <v>269</v>
      </c>
      <c r="O229" s="47" t="s">
        <v>1362</v>
      </c>
      <c r="P229" s="47" t="s">
        <v>1363</v>
      </c>
      <c r="Q229" s="50" t="s">
        <v>2316</v>
      </c>
      <c r="R229" s="30"/>
    </row>
    <row r="230" spans="1:18" ht="19.95" customHeight="1">
      <c r="A230" s="47">
        <v>1</v>
      </c>
      <c r="B230" s="30" t="s">
        <v>2312</v>
      </c>
      <c r="C230" s="43" t="s">
        <v>2317</v>
      </c>
      <c r="D230" s="52">
        <v>44937</v>
      </c>
      <c r="E230" s="52">
        <v>44957</v>
      </c>
      <c r="F230" s="52">
        <v>44937</v>
      </c>
      <c r="G230" s="47" t="s">
        <v>10</v>
      </c>
      <c r="H230" s="42">
        <v>92.31</v>
      </c>
      <c r="I230" s="53">
        <v>1</v>
      </c>
      <c r="J230" s="42">
        <v>0</v>
      </c>
      <c r="K230" s="42">
        <v>0</v>
      </c>
      <c r="L230" s="42">
        <v>92.31</v>
      </c>
      <c r="M230" s="42">
        <v>0</v>
      </c>
      <c r="N230" s="47" t="s">
        <v>269</v>
      </c>
      <c r="O230" s="47" t="s">
        <v>1362</v>
      </c>
      <c r="P230" s="47" t="s">
        <v>1363</v>
      </c>
      <c r="Q230" s="50" t="s">
        <v>2318</v>
      </c>
      <c r="R230" s="30"/>
    </row>
    <row r="231" spans="1:18" ht="19.95" customHeight="1">
      <c r="A231" s="47">
        <v>1</v>
      </c>
      <c r="B231" s="30" t="s">
        <v>46</v>
      </c>
      <c r="C231" s="43" t="s">
        <v>2309</v>
      </c>
      <c r="D231" s="52">
        <v>44930</v>
      </c>
      <c r="E231" s="52">
        <v>44937</v>
      </c>
      <c r="F231" s="52">
        <v>44937</v>
      </c>
      <c r="G231" s="47" t="s">
        <v>10</v>
      </c>
      <c r="H231" s="42">
        <v>3800</v>
      </c>
      <c r="I231" s="53">
        <v>1</v>
      </c>
      <c r="J231" s="42">
        <v>0</v>
      </c>
      <c r="K231" s="42">
        <v>0</v>
      </c>
      <c r="L231" s="42">
        <v>3800</v>
      </c>
      <c r="M231" s="42">
        <v>0</v>
      </c>
      <c r="N231" s="47" t="s">
        <v>269</v>
      </c>
      <c r="O231" s="47" t="s">
        <v>1351</v>
      </c>
      <c r="P231" s="47" t="s">
        <v>1350</v>
      </c>
      <c r="Q231" s="50" t="s">
        <v>2310</v>
      </c>
      <c r="R231" s="30"/>
    </row>
    <row r="232" spans="1:18" ht="19.95" customHeight="1">
      <c r="A232" s="47">
        <v>1</v>
      </c>
      <c r="B232" s="30" t="s">
        <v>2286</v>
      </c>
      <c r="C232" s="43" t="s">
        <v>2319</v>
      </c>
      <c r="D232" s="52">
        <v>44930</v>
      </c>
      <c r="E232" s="52">
        <v>44937</v>
      </c>
      <c r="F232" s="52">
        <v>44937</v>
      </c>
      <c r="G232" s="47" t="s">
        <v>10</v>
      </c>
      <c r="H232" s="42">
        <v>12654.47</v>
      </c>
      <c r="I232" s="53">
        <v>1</v>
      </c>
      <c r="J232" s="42">
        <v>0</v>
      </c>
      <c r="K232" s="42">
        <v>0</v>
      </c>
      <c r="L232" s="42">
        <v>12654.47</v>
      </c>
      <c r="M232" s="42">
        <v>0</v>
      </c>
      <c r="N232" s="47" t="s">
        <v>275</v>
      </c>
      <c r="O232" s="47" t="s">
        <v>1330</v>
      </c>
      <c r="P232" s="47" t="s">
        <v>2320</v>
      </c>
      <c r="Q232" s="50" t="s">
        <v>2321</v>
      </c>
      <c r="R232" s="30"/>
    </row>
    <row r="233" spans="1:18" ht="19.95" customHeight="1">
      <c r="A233" s="47">
        <v>2</v>
      </c>
      <c r="B233" s="30" t="s">
        <v>2322</v>
      </c>
      <c r="C233" s="43" t="s">
        <v>2323</v>
      </c>
      <c r="D233" s="52">
        <v>44998</v>
      </c>
      <c r="E233" s="52">
        <v>44946</v>
      </c>
      <c r="F233" s="52">
        <v>44938</v>
      </c>
      <c r="G233" s="47" t="s">
        <v>18</v>
      </c>
      <c r="H233" s="44">
        <v>173000</v>
      </c>
      <c r="I233" s="53">
        <v>5.0994999999999999</v>
      </c>
      <c r="J233" s="44">
        <v>0</v>
      </c>
      <c r="K233" s="44">
        <v>0</v>
      </c>
      <c r="L233" s="42">
        <v>882213.5</v>
      </c>
      <c r="M233" s="42">
        <v>0</v>
      </c>
      <c r="N233" s="47" t="s">
        <v>1328</v>
      </c>
      <c r="O233" s="47" t="s">
        <v>1330</v>
      </c>
      <c r="P233" s="47" t="s">
        <v>881</v>
      </c>
      <c r="Q233" s="50" t="s">
        <v>2324</v>
      </c>
      <c r="R233" s="30"/>
    </row>
    <row r="234" spans="1:18" ht="19.95" customHeight="1">
      <c r="A234" s="47">
        <v>1</v>
      </c>
      <c r="B234" s="30" t="s">
        <v>140</v>
      </c>
      <c r="C234" s="43" t="s">
        <v>2325</v>
      </c>
      <c r="D234" s="52">
        <v>44928</v>
      </c>
      <c r="E234" s="52">
        <v>44938</v>
      </c>
      <c r="F234" s="52">
        <v>44938</v>
      </c>
      <c r="G234" s="47" t="s">
        <v>10</v>
      </c>
      <c r="H234" s="42">
        <v>20600</v>
      </c>
      <c r="I234" s="53">
        <v>1</v>
      </c>
      <c r="J234" s="42">
        <v>0</v>
      </c>
      <c r="K234" s="42">
        <v>0</v>
      </c>
      <c r="L234" s="42">
        <v>20600</v>
      </c>
      <c r="M234" s="42">
        <v>0</v>
      </c>
      <c r="N234" s="47" t="s">
        <v>1328</v>
      </c>
      <c r="O234" s="47" t="s">
        <v>1349</v>
      </c>
      <c r="P234" s="58" t="s">
        <v>741</v>
      </c>
      <c r="Q234" s="50" t="s">
        <v>2326</v>
      </c>
      <c r="R234" s="30"/>
    </row>
    <row r="235" spans="1:18" ht="19.95" customHeight="1">
      <c r="A235" s="47">
        <v>1</v>
      </c>
      <c r="B235" s="30" t="s">
        <v>2052</v>
      </c>
      <c r="C235" s="43" t="s">
        <v>2327</v>
      </c>
      <c r="D235" s="52">
        <v>44935</v>
      </c>
      <c r="E235" s="52">
        <v>44938</v>
      </c>
      <c r="F235" s="52">
        <v>44938</v>
      </c>
      <c r="G235" s="47" t="s">
        <v>10</v>
      </c>
      <c r="H235" s="42">
        <v>18900</v>
      </c>
      <c r="I235" s="53">
        <v>1</v>
      </c>
      <c r="J235" s="42">
        <v>0</v>
      </c>
      <c r="K235" s="42">
        <v>0</v>
      </c>
      <c r="L235" s="42">
        <v>18900</v>
      </c>
      <c r="M235" s="42">
        <v>0</v>
      </c>
      <c r="N235" s="47" t="s">
        <v>1328</v>
      </c>
      <c r="O235" s="47" t="s">
        <v>1349</v>
      </c>
      <c r="P235" s="58" t="s">
        <v>741</v>
      </c>
      <c r="Q235" s="50" t="s">
        <v>2328</v>
      </c>
      <c r="R235" s="30"/>
    </row>
    <row r="236" spans="1:18" ht="19.95" customHeight="1">
      <c r="A236" s="47">
        <v>1</v>
      </c>
      <c r="B236" s="30" t="s">
        <v>2052</v>
      </c>
      <c r="C236" s="43" t="s">
        <v>2329</v>
      </c>
      <c r="D236" s="52">
        <v>44935</v>
      </c>
      <c r="E236" s="52">
        <v>44938</v>
      </c>
      <c r="F236" s="52">
        <v>44938</v>
      </c>
      <c r="G236" s="47" t="s">
        <v>10</v>
      </c>
      <c r="H236" s="42">
        <v>8820</v>
      </c>
      <c r="I236" s="53">
        <v>1</v>
      </c>
      <c r="J236" s="42">
        <v>0</v>
      </c>
      <c r="K236" s="42">
        <v>0</v>
      </c>
      <c r="L236" s="42">
        <v>8820</v>
      </c>
      <c r="M236" s="42">
        <v>0</v>
      </c>
      <c r="N236" s="47" t="s">
        <v>1328</v>
      </c>
      <c r="O236" s="47" t="s">
        <v>1349</v>
      </c>
      <c r="P236" s="58" t="s">
        <v>741</v>
      </c>
      <c r="Q236" s="50" t="s">
        <v>2330</v>
      </c>
      <c r="R236" s="30"/>
    </row>
    <row r="237" spans="1:18" ht="19.95" customHeight="1">
      <c r="A237" s="47">
        <v>1</v>
      </c>
      <c r="B237" s="30" t="s">
        <v>16</v>
      </c>
      <c r="C237" s="43" t="s">
        <v>2331</v>
      </c>
      <c r="D237" s="52">
        <v>44915</v>
      </c>
      <c r="E237" s="52">
        <v>44938</v>
      </c>
      <c r="F237" s="52">
        <v>44938</v>
      </c>
      <c r="G237" s="47" t="s">
        <v>10</v>
      </c>
      <c r="H237" s="42">
        <v>11040</v>
      </c>
      <c r="I237" s="53">
        <v>1</v>
      </c>
      <c r="J237" s="42">
        <v>0</v>
      </c>
      <c r="K237" s="42">
        <v>0</v>
      </c>
      <c r="L237" s="42">
        <v>11040</v>
      </c>
      <c r="M237" s="42">
        <v>0</v>
      </c>
      <c r="N237" s="47" t="s">
        <v>1328</v>
      </c>
      <c r="O237" s="47" t="s">
        <v>1349</v>
      </c>
      <c r="P237" s="58" t="s">
        <v>741</v>
      </c>
      <c r="Q237" s="50" t="s">
        <v>2332</v>
      </c>
      <c r="R237" s="30"/>
    </row>
    <row r="238" spans="1:18" ht="19.95" customHeight="1">
      <c r="A238" s="47">
        <v>4</v>
      </c>
      <c r="B238" s="30" t="s">
        <v>16</v>
      </c>
      <c r="C238" s="43" t="s">
        <v>2333</v>
      </c>
      <c r="D238" s="52">
        <v>44915</v>
      </c>
      <c r="E238" s="52">
        <v>44938</v>
      </c>
      <c r="F238" s="52">
        <v>44938</v>
      </c>
      <c r="G238" s="47" t="s">
        <v>10</v>
      </c>
      <c r="H238" s="42">
        <v>27260</v>
      </c>
      <c r="I238" s="53">
        <v>1</v>
      </c>
      <c r="J238" s="42">
        <v>0</v>
      </c>
      <c r="K238" s="42">
        <v>0</v>
      </c>
      <c r="L238" s="42">
        <v>27260</v>
      </c>
      <c r="M238" s="42">
        <v>0</v>
      </c>
      <c r="N238" s="47" t="s">
        <v>1328</v>
      </c>
      <c r="O238" s="47" t="s">
        <v>1349</v>
      </c>
      <c r="P238" s="58" t="s">
        <v>741</v>
      </c>
      <c r="Q238" s="50" t="s">
        <v>2334</v>
      </c>
      <c r="R238" s="30"/>
    </row>
    <row r="239" spans="1:18" ht="19.95" customHeight="1">
      <c r="A239" s="47">
        <v>4</v>
      </c>
      <c r="B239" s="30" t="s">
        <v>16</v>
      </c>
      <c r="C239" s="43" t="s">
        <v>2335</v>
      </c>
      <c r="D239" s="52">
        <v>44915</v>
      </c>
      <c r="E239" s="52">
        <v>44938</v>
      </c>
      <c r="F239" s="52">
        <v>44938</v>
      </c>
      <c r="G239" s="47" t="s">
        <v>10</v>
      </c>
      <c r="H239" s="42">
        <v>4560</v>
      </c>
      <c r="I239" s="53">
        <v>1</v>
      </c>
      <c r="J239" s="42">
        <v>0</v>
      </c>
      <c r="K239" s="42">
        <v>0</v>
      </c>
      <c r="L239" s="42">
        <v>4560</v>
      </c>
      <c r="M239" s="42">
        <v>0</v>
      </c>
      <c r="N239" s="47" t="s">
        <v>1328</v>
      </c>
      <c r="O239" s="47" t="s">
        <v>1349</v>
      </c>
      <c r="P239" s="58" t="s">
        <v>741</v>
      </c>
      <c r="Q239" s="50" t="s">
        <v>2336</v>
      </c>
      <c r="R239" s="30"/>
    </row>
    <row r="240" spans="1:18" ht="19.95" customHeight="1">
      <c r="A240" s="47">
        <v>1</v>
      </c>
      <c r="B240" s="30" t="s">
        <v>2337</v>
      </c>
      <c r="C240" s="43" t="s">
        <v>2338</v>
      </c>
      <c r="D240" s="52">
        <v>44923</v>
      </c>
      <c r="E240" s="52">
        <v>44938</v>
      </c>
      <c r="F240" s="52">
        <v>44938</v>
      </c>
      <c r="G240" s="47" t="s">
        <v>10</v>
      </c>
      <c r="H240" s="42">
        <v>12025</v>
      </c>
      <c r="I240" s="53">
        <v>1</v>
      </c>
      <c r="J240" s="42">
        <v>0</v>
      </c>
      <c r="K240" s="42">
        <v>0</v>
      </c>
      <c r="L240" s="42">
        <v>12025</v>
      </c>
      <c r="M240" s="42">
        <v>0</v>
      </c>
      <c r="N240" s="47" t="s">
        <v>1328</v>
      </c>
      <c r="O240" s="47" t="s">
        <v>1349</v>
      </c>
      <c r="P240" s="58" t="s">
        <v>741</v>
      </c>
      <c r="Q240" s="50" t="s">
        <v>2339</v>
      </c>
      <c r="R240" s="30"/>
    </row>
    <row r="241" spans="1:18" ht="19.95" customHeight="1">
      <c r="A241" s="47">
        <v>4</v>
      </c>
      <c r="B241" s="30" t="s">
        <v>2340</v>
      </c>
      <c r="C241" s="43" t="s">
        <v>2341</v>
      </c>
      <c r="D241" s="52">
        <v>44931</v>
      </c>
      <c r="E241" s="52">
        <v>44938</v>
      </c>
      <c r="F241" s="52">
        <v>44938</v>
      </c>
      <c r="G241" s="47" t="s">
        <v>10</v>
      </c>
      <c r="H241" s="42">
        <v>327.82</v>
      </c>
      <c r="I241" s="53">
        <v>1</v>
      </c>
      <c r="J241" s="42">
        <v>0</v>
      </c>
      <c r="K241" s="42">
        <v>0</v>
      </c>
      <c r="L241" s="42">
        <v>327.82</v>
      </c>
      <c r="M241" s="42">
        <v>0</v>
      </c>
      <c r="N241" s="47" t="s">
        <v>269</v>
      </c>
      <c r="O241" s="47" t="s">
        <v>1330</v>
      </c>
      <c r="P241" s="47" t="s">
        <v>1343</v>
      </c>
      <c r="Q241" s="50" t="s">
        <v>2342</v>
      </c>
      <c r="R241" s="30"/>
    </row>
    <row r="242" spans="1:18" ht="19.95" customHeight="1">
      <c r="A242" s="47">
        <v>1</v>
      </c>
      <c r="B242" s="30" t="s">
        <v>235</v>
      </c>
      <c r="C242" s="43" t="s">
        <v>2345</v>
      </c>
      <c r="D242" s="52">
        <v>44965</v>
      </c>
      <c r="E242" s="52">
        <v>44939</v>
      </c>
      <c r="F242" s="52">
        <v>44939</v>
      </c>
      <c r="G242" s="47" t="s">
        <v>10</v>
      </c>
      <c r="H242" s="42">
        <v>313625</v>
      </c>
      <c r="I242" s="53">
        <v>1</v>
      </c>
      <c r="J242" s="42">
        <v>0</v>
      </c>
      <c r="K242" s="42">
        <v>0</v>
      </c>
      <c r="L242" s="42">
        <v>313625</v>
      </c>
      <c r="M242" s="42">
        <v>0</v>
      </c>
      <c r="N242" s="47" t="s">
        <v>1328</v>
      </c>
      <c r="O242" s="47" t="s">
        <v>1330</v>
      </c>
      <c r="P242" s="47" t="s">
        <v>881</v>
      </c>
      <c r="Q242" s="50" t="s">
        <v>2346</v>
      </c>
      <c r="R242" s="30"/>
    </row>
    <row r="243" spans="1:18" ht="19.95" customHeight="1">
      <c r="A243" s="47">
        <v>1</v>
      </c>
      <c r="B243" s="30" t="s">
        <v>141</v>
      </c>
      <c r="C243" s="43" t="s">
        <v>2347</v>
      </c>
      <c r="D243" s="52">
        <v>44930</v>
      </c>
      <c r="E243" s="52">
        <v>44939</v>
      </c>
      <c r="F243" s="52">
        <v>44939</v>
      </c>
      <c r="G243" s="47" t="s">
        <v>10</v>
      </c>
      <c r="H243" s="42">
        <v>12950</v>
      </c>
      <c r="I243" s="53">
        <v>1</v>
      </c>
      <c r="J243" s="42">
        <v>0</v>
      </c>
      <c r="K243" s="42">
        <v>0</v>
      </c>
      <c r="L243" s="42">
        <v>12950</v>
      </c>
      <c r="M243" s="42">
        <v>0</v>
      </c>
      <c r="N243" s="47" t="s">
        <v>1328</v>
      </c>
      <c r="O243" s="47" t="s">
        <v>1349</v>
      </c>
      <c r="P243" s="45" t="s">
        <v>741</v>
      </c>
      <c r="Q243" s="50" t="s">
        <v>2348</v>
      </c>
      <c r="R243" s="30"/>
    </row>
    <row r="244" spans="1:18" ht="19.95" customHeight="1">
      <c r="A244" s="47">
        <v>1</v>
      </c>
      <c r="B244" s="30" t="s">
        <v>236</v>
      </c>
      <c r="C244" s="43" t="s">
        <v>2343</v>
      </c>
      <c r="D244" s="52">
        <v>44938</v>
      </c>
      <c r="E244" s="52">
        <v>44939</v>
      </c>
      <c r="F244" s="52">
        <v>44939</v>
      </c>
      <c r="G244" s="47" t="s">
        <v>10</v>
      </c>
      <c r="H244" s="42">
        <v>225</v>
      </c>
      <c r="I244" s="53">
        <v>1</v>
      </c>
      <c r="J244" s="42">
        <v>0</v>
      </c>
      <c r="K244" s="42">
        <v>0</v>
      </c>
      <c r="L244" s="42">
        <v>225</v>
      </c>
      <c r="M244" s="42">
        <v>0</v>
      </c>
      <c r="N244" s="47" t="s">
        <v>1328</v>
      </c>
      <c r="O244" s="47" t="s">
        <v>1330</v>
      </c>
      <c r="P244" s="93" t="s">
        <v>1343</v>
      </c>
      <c r="Q244" s="50" t="s">
        <v>2344</v>
      </c>
      <c r="R244" s="30"/>
    </row>
    <row r="245" spans="1:18" ht="19.95" customHeight="1">
      <c r="A245" s="47">
        <v>1</v>
      </c>
      <c r="B245" s="30" t="s">
        <v>16</v>
      </c>
      <c r="C245" s="43" t="s">
        <v>2349</v>
      </c>
      <c r="D245" s="52">
        <v>44924</v>
      </c>
      <c r="E245" s="52">
        <v>44939</v>
      </c>
      <c r="F245" s="52">
        <v>44939</v>
      </c>
      <c r="G245" s="47" t="s">
        <v>10</v>
      </c>
      <c r="H245" s="42">
        <v>4560</v>
      </c>
      <c r="I245" s="53">
        <v>1</v>
      </c>
      <c r="J245" s="42">
        <v>0</v>
      </c>
      <c r="K245" s="42">
        <v>0</v>
      </c>
      <c r="L245" s="42">
        <v>4560</v>
      </c>
      <c r="M245" s="42">
        <v>0</v>
      </c>
      <c r="N245" s="47" t="s">
        <v>1328</v>
      </c>
      <c r="O245" s="47" t="s">
        <v>1349</v>
      </c>
      <c r="P245" s="58" t="s">
        <v>741</v>
      </c>
      <c r="Q245" s="50" t="s">
        <v>2350</v>
      </c>
      <c r="R245" s="30"/>
    </row>
    <row r="246" spans="1:18" ht="19.95" customHeight="1">
      <c r="A246" s="47">
        <v>1</v>
      </c>
      <c r="B246" s="30" t="s">
        <v>2351</v>
      </c>
      <c r="C246" s="43" t="s">
        <v>2352</v>
      </c>
      <c r="D246" s="52">
        <v>44932</v>
      </c>
      <c r="E246" s="52">
        <v>44939</v>
      </c>
      <c r="F246" s="52">
        <v>44939</v>
      </c>
      <c r="G246" s="47" t="s">
        <v>10</v>
      </c>
      <c r="H246" s="42">
        <v>8534</v>
      </c>
      <c r="I246" s="53">
        <v>1</v>
      </c>
      <c r="J246" s="42">
        <v>0</v>
      </c>
      <c r="K246" s="42">
        <v>0</v>
      </c>
      <c r="L246" s="42">
        <v>8534</v>
      </c>
      <c r="M246" s="42">
        <v>0</v>
      </c>
      <c r="N246" s="47" t="s">
        <v>269</v>
      </c>
      <c r="O246" s="47" t="s">
        <v>1330</v>
      </c>
      <c r="P246" s="47" t="s">
        <v>1343</v>
      </c>
      <c r="Q246" s="50" t="s">
        <v>2353</v>
      </c>
      <c r="R246" s="30"/>
    </row>
    <row r="247" spans="1:18" ht="19.95" customHeight="1">
      <c r="A247" s="47">
        <v>1</v>
      </c>
      <c r="B247" s="30" t="s">
        <v>13</v>
      </c>
      <c r="C247" s="43" t="s">
        <v>2356</v>
      </c>
      <c r="D247" s="52">
        <v>44911</v>
      </c>
      <c r="E247" s="52">
        <v>44939</v>
      </c>
      <c r="F247" s="52">
        <v>44939</v>
      </c>
      <c r="G247" s="47" t="s">
        <v>10</v>
      </c>
      <c r="H247" s="42">
        <v>68102</v>
      </c>
      <c r="I247" s="53">
        <v>1</v>
      </c>
      <c r="J247" s="42">
        <v>0</v>
      </c>
      <c r="K247" s="42">
        <v>0</v>
      </c>
      <c r="L247" s="42">
        <v>68102</v>
      </c>
      <c r="M247" s="42">
        <v>0</v>
      </c>
      <c r="N247" s="47" t="s">
        <v>269</v>
      </c>
      <c r="O247" s="47" t="s">
        <v>1330</v>
      </c>
      <c r="P247" s="47" t="s">
        <v>1821</v>
      </c>
      <c r="Q247" s="50" t="s">
        <v>2357</v>
      </c>
      <c r="R247" s="30"/>
    </row>
    <row r="248" spans="1:18" ht="19.95" customHeight="1">
      <c r="A248" s="47">
        <v>1</v>
      </c>
      <c r="B248" s="30" t="s">
        <v>19</v>
      </c>
      <c r="C248" s="43" t="s">
        <v>2358</v>
      </c>
      <c r="D248" s="52">
        <v>44939</v>
      </c>
      <c r="E248" s="52">
        <v>44939</v>
      </c>
      <c r="F248" s="52">
        <v>44939</v>
      </c>
      <c r="G248" s="47" t="s">
        <v>10</v>
      </c>
      <c r="H248" s="42">
        <v>45000</v>
      </c>
      <c r="I248" s="53">
        <v>1</v>
      </c>
      <c r="J248" s="42">
        <v>0</v>
      </c>
      <c r="K248" s="42">
        <v>0</v>
      </c>
      <c r="L248" s="42">
        <v>45000</v>
      </c>
      <c r="M248" s="42">
        <v>0</v>
      </c>
      <c r="N248" s="47" t="s">
        <v>269</v>
      </c>
      <c r="O248" s="47" t="s">
        <v>1381</v>
      </c>
      <c r="P248" s="47" t="s">
        <v>671</v>
      </c>
      <c r="Q248" s="50" t="s">
        <v>2359</v>
      </c>
      <c r="R248" s="30"/>
    </row>
    <row r="249" spans="1:18" ht="19.95" customHeight="1">
      <c r="A249" s="47">
        <v>1</v>
      </c>
      <c r="B249" s="30" t="s">
        <v>1357</v>
      </c>
      <c r="C249" s="43" t="s">
        <v>2360</v>
      </c>
      <c r="D249" s="52">
        <v>44938</v>
      </c>
      <c r="E249" s="52">
        <v>44939</v>
      </c>
      <c r="F249" s="52">
        <v>44939</v>
      </c>
      <c r="G249" s="47" t="s">
        <v>10</v>
      </c>
      <c r="H249" s="42">
        <v>120</v>
      </c>
      <c r="I249" s="53">
        <v>1</v>
      </c>
      <c r="J249" s="42">
        <v>0</v>
      </c>
      <c r="K249" s="42">
        <v>0</v>
      </c>
      <c r="L249" s="42">
        <v>120</v>
      </c>
      <c r="M249" s="42">
        <v>0</v>
      </c>
      <c r="N249" s="47" t="s">
        <v>269</v>
      </c>
      <c r="O249" s="47" t="s">
        <v>1355</v>
      </c>
      <c r="P249" s="47" t="s">
        <v>886</v>
      </c>
      <c r="Q249" s="50" t="s">
        <v>2361</v>
      </c>
      <c r="R249" s="30"/>
    </row>
    <row r="250" spans="1:18" ht="19.95" customHeight="1">
      <c r="A250" s="47">
        <v>6</v>
      </c>
      <c r="B250" s="30" t="s">
        <v>2362</v>
      </c>
      <c r="C250" s="43" t="s">
        <v>2363</v>
      </c>
      <c r="D250" s="52">
        <v>44939</v>
      </c>
      <c r="E250" s="52">
        <v>44957</v>
      </c>
      <c r="F250" s="52">
        <v>44939</v>
      </c>
      <c r="G250" s="47" t="s">
        <v>10</v>
      </c>
      <c r="H250" s="42">
        <v>202.8</v>
      </c>
      <c r="I250" s="53">
        <v>1</v>
      </c>
      <c r="J250" s="42">
        <v>0</v>
      </c>
      <c r="K250" s="42">
        <v>0</v>
      </c>
      <c r="L250" s="42">
        <v>202.8</v>
      </c>
      <c r="M250" s="42">
        <v>0</v>
      </c>
      <c r="N250" s="47" t="s">
        <v>269</v>
      </c>
      <c r="O250" s="47" t="s">
        <v>1362</v>
      </c>
      <c r="P250" s="47" t="s">
        <v>1363</v>
      </c>
      <c r="Q250" s="50" t="s">
        <v>2364</v>
      </c>
      <c r="R250" s="30"/>
    </row>
    <row r="251" spans="1:18" ht="19.95" customHeight="1">
      <c r="A251" s="47">
        <v>6</v>
      </c>
      <c r="B251" s="30" t="s">
        <v>2362</v>
      </c>
      <c r="C251" s="43" t="s">
        <v>2365</v>
      </c>
      <c r="D251" s="52">
        <v>44939</v>
      </c>
      <c r="E251" s="52">
        <v>44957</v>
      </c>
      <c r="F251" s="52">
        <v>44939</v>
      </c>
      <c r="G251" s="47" t="s">
        <v>10</v>
      </c>
      <c r="H251" s="42">
        <v>67.599999999999994</v>
      </c>
      <c r="I251" s="53">
        <v>1</v>
      </c>
      <c r="J251" s="42">
        <v>0</v>
      </c>
      <c r="K251" s="42">
        <v>0</v>
      </c>
      <c r="L251" s="42">
        <v>67.599999999999994</v>
      </c>
      <c r="M251" s="42">
        <v>0</v>
      </c>
      <c r="N251" s="47" t="s">
        <v>269</v>
      </c>
      <c r="O251" s="47" t="s">
        <v>1362</v>
      </c>
      <c r="P251" s="47" t="s">
        <v>1363</v>
      </c>
      <c r="Q251" s="50" t="s">
        <v>2366</v>
      </c>
      <c r="R251" s="30"/>
    </row>
    <row r="252" spans="1:18" ht="19.95" customHeight="1">
      <c r="A252" s="47">
        <v>1</v>
      </c>
      <c r="B252" s="30" t="s">
        <v>228</v>
      </c>
      <c r="C252" s="43" t="s">
        <v>2354</v>
      </c>
      <c r="D252" s="52">
        <v>44932</v>
      </c>
      <c r="E252" s="52">
        <v>44939</v>
      </c>
      <c r="F252" s="52">
        <v>44939</v>
      </c>
      <c r="G252" s="47" t="s">
        <v>10</v>
      </c>
      <c r="H252" s="42">
        <v>15121.14</v>
      </c>
      <c r="I252" s="53">
        <v>1</v>
      </c>
      <c r="J252" s="42">
        <v>0</v>
      </c>
      <c r="K252" s="42">
        <v>0</v>
      </c>
      <c r="L252" s="42">
        <v>15121.14</v>
      </c>
      <c r="M252" s="42">
        <v>0</v>
      </c>
      <c r="N252" s="47" t="s">
        <v>269</v>
      </c>
      <c r="O252" s="47" t="s">
        <v>1874</v>
      </c>
      <c r="P252" s="47" t="s">
        <v>1358</v>
      </c>
      <c r="Q252" s="50" t="s">
        <v>2355</v>
      </c>
      <c r="R252" s="30"/>
    </row>
    <row r="253" spans="1:18" ht="19.95" customHeight="1">
      <c r="A253" s="47">
        <v>1</v>
      </c>
      <c r="B253" s="30" t="s">
        <v>141</v>
      </c>
      <c r="C253" s="43" t="s">
        <v>2367</v>
      </c>
      <c r="D253" s="52">
        <v>44931</v>
      </c>
      <c r="E253" s="52">
        <v>44942</v>
      </c>
      <c r="F253" s="52">
        <v>44942</v>
      </c>
      <c r="G253" s="47" t="s">
        <v>10</v>
      </c>
      <c r="H253" s="42">
        <v>5550</v>
      </c>
      <c r="I253" s="53">
        <v>1</v>
      </c>
      <c r="J253" s="42">
        <v>0</v>
      </c>
      <c r="K253" s="42">
        <v>0</v>
      </c>
      <c r="L253" s="42">
        <v>5550</v>
      </c>
      <c r="M253" s="42">
        <v>0</v>
      </c>
      <c r="N253" s="47" t="s">
        <v>1328</v>
      </c>
      <c r="O253" s="47" t="s">
        <v>1349</v>
      </c>
      <c r="P253" s="58" t="s">
        <v>741</v>
      </c>
      <c r="Q253" s="50" t="s">
        <v>2368</v>
      </c>
      <c r="R253" s="30"/>
    </row>
    <row r="254" spans="1:18" ht="19.95" customHeight="1">
      <c r="A254" s="47">
        <v>1</v>
      </c>
      <c r="B254" s="30" t="s">
        <v>140</v>
      </c>
      <c r="C254" s="43" t="s">
        <v>2369</v>
      </c>
      <c r="D254" s="52">
        <v>44932</v>
      </c>
      <c r="E254" s="52">
        <v>44942</v>
      </c>
      <c r="F254" s="52">
        <v>44942</v>
      </c>
      <c r="G254" s="47" t="s">
        <v>10</v>
      </c>
      <c r="H254" s="42">
        <v>2000</v>
      </c>
      <c r="I254" s="53">
        <v>1</v>
      </c>
      <c r="J254" s="42">
        <v>0</v>
      </c>
      <c r="K254" s="42">
        <v>0</v>
      </c>
      <c r="L254" s="42">
        <v>2000</v>
      </c>
      <c r="M254" s="42">
        <v>0</v>
      </c>
      <c r="N254" s="47" t="s">
        <v>1328</v>
      </c>
      <c r="O254" s="47" t="s">
        <v>1349</v>
      </c>
      <c r="P254" s="58" t="s">
        <v>741</v>
      </c>
      <c r="Q254" s="50" t="s">
        <v>2370</v>
      </c>
      <c r="R254" s="30"/>
    </row>
    <row r="255" spans="1:18" ht="19.95" customHeight="1">
      <c r="A255" s="47">
        <v>4</v>
      </c>
      <c r="B255" s="30" t="s">
        <v>2371</v>
      </c>
      <c r="C255" s="43" t="s">
        <v>2372</v>
      </c>
      <c r="D255" s="52">
        <v>44938</v>
      </c>
      <c r="E255" s="52">
        <v>44942</v>
      </c>
      <c r="F255" s="52">
        <v>44942</v>
      </c>
      <c r="G255" s="47" t="s">
        <v>10</v>
      </c>
      <c r="H255" s="42">
        <v>4960</v>
      </c>
      <c r="I255" s="53">
        <v>1</v>
      </c>
      <c r="J255" s="42">
        <v>0</v>
      </c>
      <c r="K255" s="42">
        <v>0</v>
      </c>
      <c r="L255" s="42">
        <v>4960</v>
      </c>
      <c r="M255" s="42">
        <v>0</v>
      </c>
      <c r="N255" s="47" t="s">
        <v>1328</v>
      </c>
      <c r="O255" s="47" t="s">
        <v>1349</v>
      </c>
      <c r="P255" s="58" t="s">
        <v>741</v>
      </c>
      <c r="Q255" s="50" t="s">
        <v>2373</v>
      </c>
      <c r="R255" s="30"/>
    </row>
    <row r="256" spans="1:18" ht="19.95" customHeight="1">
      <c r="A256" s="47">
        <v>2</v>
      </c>
      <c r="B256" s="30" t="s">
        <v>2371</v>
      </c>
      <c r="C256" s="43" t="s">
        <v>2374</v>
      </c>
      <c r="D256" s="52">
        <v>44938</v>
      </c>
      <c r="E256" s="52">
        <v>44942</v>
      </c>
      <c r="F256" s="52">
        <v>44942</v>
      </c>
      <c r="G256" s="47" t="s">
        <v>10</v>
      </c>
      <c r="H256" s="42">
        <v>4002.12</v>
      </c>
      <c r="I256" s="53">
        <v>1</v>
      </c>
      <c r="J256" s="42">
        <v>0</v>
      </c>
      <c r="K256" s="42">
        <v>0</v>
      </c>
      <c r="L256" s="42">
        <v>4002.12</v>
      </c>
      <c r="M256" s="42">
        <v>0</v>
      </c>
      <c r="N256" s="47" t="s">
        <v>1328</v>
      </c>
      <c r="O256" s="47" t="s">
        <v>1349</v>
      </c>
      <c r="P256" s="58" t="s">
        <v>741</v>
      </c>
      <c r="Q256" s="50" t="s">
        <v>2375</v>
      </c>
      <c r="R256" s="30"/>
    </row>
    <row r="257" spans="1:18" ht="19.95" customHeight="1">
      <c r="A257" s="47">
        <v>1</v>
      </c>
      <c r="B257" s="30" t="s">
        <v>2019</v>
      </c>
      <c r="C257" s="43" t="s">
        <v>2376</v>
      </c>
      <c r="D257" s="52">
        <v>44928</v>
      </c>
      <c r="E257" s="52">
        <v>44940</v>
      </c>
      <c r="F257" s="52">
        <v>44942</v>
      </c>
      <c r="G257" s="47" t="s">
        <v>10</v>
      </c>
      <c r="H257" s="42">
        <v>4440</v>
      </c>
      <c r="I257" s="53">
        <v>1</v>
      </c>
      <c r="J257" s="42">
        <v>0</v>
      </c>
      <c r="K257" s="42">
        <v>0</v>
      </c>
      <c r="L257" s="42">
        <v>4440</v>
      </c>
      <c r="M257" s="42">
        <v>0</v>
      </c>
      <c r="N257" s="47" t="s">
        <v>1328</v>
      </c>
      <c r="O257" s="47" t="s">
        <v>1349</v>
      </c>
      <c r="P257" s="58" t="s">
        <v>741</v>
      </c>
      <c r="Q257" s="50" t="s">
        <v>2377</v>
      </c>
      <c r="R257" s="30"/>
    </row>
    <row r="258" spans="1:18" ht="19.95" customHeight="1">
      <c r="A258" s="47">
        <v>1</v>
      </c>
      <c r="B258" s="30" t="s">
        <v>16</v>
      </c>
      <c r="C258" s="43" t="s">
        <v>2378</v>
      </c>
      <c r="D258" s="52">
        <v>44925</v>
      </c>
      <c r="E258" s="52">
        <v>44942</v>
      </c>
      <c r="F258" s="52">
        <v>44942</v>
      </c>
      <c r="G258" s="47" t="s">
        <v>10</v>
      </c>
      <c r="H258" s="42">
        <v>4440</v>
      </c>
      <c r="I258" s="53">
        <v>1</v>
      </c>
      <c r="J258" s="42">
        <v>0</v>
      </c>
      <c r="K258" s="42">
        <v>0</v>
      </c>
      <c r="L258" s="42">
        <v>4440</v>
      </c>
      <c r="M258" s="42">
        <v>0</v>
      </c>
      <c r="N258" s="47" t="s">
        <v>1328</v>
      </c>
      <c r="O258" s="47" t="s">
        <v>1349</v>
      </c>
      <c r="P258" s="58" t="s">
        <v>741</v>
      </c>
      <c r="Q258" s="50" t="s">
        <v>2379</v>
      </c>
      <c r="R258" s="30"/>
    </row>
    <row r="259" spans="1:18" ht="19.95" customHeight="1">
      <c r="A259" s="47">
        <v>4</v>
      </c>
      <c r="B259" s="30" t="s">
        <v>238</v>
      </c>
      <c r="C259" s="43" t="s">
        <v>2380</v>
      </c>
      <c r="D259" s="52">
        <v>44931</v>
      </c>
      <c r="E259" s="52">
        <v>44942</v>
      </c>
      <c r="F259" s="52">
        <v>44942</v>
      </c>
      <c r="G259" s="47" t="s">
        <v>10</v>
      </c>
      <c r="H259" s="42">
        <v>217575.7</v>
      </c>
      <c r="I259" s="53">
        <v>1</v>
      </c>
      <c r="J259" s="42">
        <v>0</v>
      </c>
      <c r="K259" s="42">
        <v>0</v>
      </c>
      <c r="L259" s="42">
        <v>217575.7</v>
      </c>
      <c r="M259" s="42">
        <v>0</v>
      </c>
      <c r="N259" s="47" t="s">
        <v>1328</v>
      </c>
      <c r="O259" s="47" t="s">
        <v>1349</v>
      </c>
      <c r="P259" s="58" t="s">
        <v>741</v>
      </c>
      <c r="Q259" s="50" t="s">
        <v>2381</v>
      </c>
      <c r="R259" s="30"/>
    </row>
    <row r="260" spans="1:18" ht="19.95" customHeight="1">
      <c r="A260" s="47">
        <v>1</v>
      </c>
      <c r="B260" s="30" t="s">
        <v>238</v>
      </c>
      <c r="C260" s="43" t="s">
        <v>2382</v>
      </c>
      <c r="D260" s="52">
        <v>44931</v>
      </c>
      <c r="E260" s="52">
        <v>44942</v>
      </c>
      <c r="F260" s="52">
        <v>44942</v>
      </c>
      <c r="G260" s="47" t="s">
        <v>10</v>
      </c>
      <c r="H260" s="42">
        <v>123327.6</v>
      </c>
      <c r="I260" s="53">
        <v>1</v>
      </c>
      <c r="J260" s="42">
        <v>0</v>
      </c>
      <c r="K260" s="42">
        <v>0</v>
      </c>
      <c r="L260" s="42">
        <v>123327.6</v>
      </c>
      <c r="M260" s="42">
        <v>0</v>
      </c>
      <c r="N260" s="47" t="s">
        <v>1328</v>
      </c>
      <c r="O260" s="47" t="s">
        <v>1349</v>
      </c>
      <c r="P260" s="58" t="s">
        <v>741</v>
      </c>
      <c r="Q260" s="50" t="s">
        <v>2383</v>
      </c>
      <c r="R260" s="30"/>
    </row>
    <row r="261" spans="1:18" ht="19.95" customHeight="1">
      <c r="A261" s="47">
        <v>1</v>
      </c>
      <c r="B261" s="30" t="s">
        <v>239</v>
      </c>
      <c r="C261" s="43" t="s">
        <v>2394</v>
      </c>
      <c r="D261" s="52">
        <v>44935</v>
      </c>
      <c r="E261" s="52">
        <v>44942</v>
      </c>
      <c r="F261" s="52">
        <v>44942</v>
      </c>
      <c r="G261" s="47" t="s">
        <v>10</v>
      </c>
      <c r="H261" s="42">
        <v>210</v>
      </c>
      <c r="I261" s="53">
        <v>1</v>
      </c>
      <c r="J261" s="42">
        <v>0</v>
      </c>
      <c r="K261" s="42">
        <v>0</v>
      </c>
      <c r="L261" s="42">
        <v>210</v>
      </c>
      <c r="M261" s="42">
        <v>0</v>
      </c>
      <c r="N261" s="47" t="s">
        <v>269</v>
      </c>
      <c r="O261" s="47" t="s">
        <v>1360</v>
      </c>
      <c r="P261" s="47" t="s">
        <v>876</v>
      </c>
      <c r="Q261" s="50" t="s">
        <v>2395</v>
      </c>
      <c r="R261" s="30"/>
    </row>
    <row r="262" spans="1:18" ht="19.95" customHeight="1">
      <c r="A262" s="47">
        <v>1</v>
      </c>
      <c r="B262" s="30" t="s">
        <v>220</v>
      </c>
      <c r="C262" s="43">
        <v>2885554</v>
      </c>
      <c r="D262" s="52">
        <v>44916</v>
      </c>
      <c r="E262" s="52">
        <v>44942</v>
      </c>
      <c r="F262" s="52">
        <v>44942</v>
      </c>
      <c r="G262" s="47" t="s">
        <v>10</v>
      </c>
      <c r="H262" s="42">
        <v>208.89</v>
      </c>
      <c r="I262" s="53">
        <v>1</v>
      </c>
      <c r="J262" s="42">
        <v>0</v>
      </c>
      <c r="K262" s="42">
        <v>0</v>
      </c>
      <c r="L262" s="42">
        <v>208.89</v>
      </c>
      <c r="M262" s="42">
        <v>0</v>
      </c>
      <c r="N262" s="47" t="s">
        <v>269</v>
      </c>
      <c r="O262" s="47" t="s">
        <v>1342</v>
      </c>
      <c r="P262" s="47" t="s">
        <v>286</v>
      </c>
      <c r="Q262" s="50" t="s">
        <v>2390</v>
      </c>
      <c r="R262" s="30"/>
    </row>
    <row r="263" spans="1:18" ht="19.95" customHeight="1">
      <c r="A263" s="47">
        <v>1</v>
      </c>
      <c r="B263" s="30" t="s">
        <v>220</v>
      </c>
      <c r="C263" s="43">
        <v>2885789</v>
      </c>
      <c r="D263" s="52">
        <v>44916</v>
      </c>
      <c r="E263" s="52">
        <v>44942</v>
      </c>
      <c r="F263" s="52">
        <v>44942</v>
      </c>
      <c r="G263" s="47" t="s">
        <v>10</v>
      </c>
      <c r="H263" s="42">
        <v>511.19</v>
      </c>
      <c r="I263" s="53">
        <v>1</v>
      </c>
      <c r="J263" s="42">
        <v>0</v>
      </c>
      <c r="K263" s="42">
        <v>0</v>
      </c>
      <c r="L263" s="42">
        <v>511.19</v>
      </c>
      <c r="M263" s="42">
        <v>0</v>
      </c>
      <c r="N263" s="47" t="s">
        <v>269</v>
      </c>
      <c r="O263" s="47" t="s">
        <v>1342</v>
      </c>
      <c r="P263" s="47" t="s">
        <v>286</v>
      </c>
      <c r="Q263" s="50" t="s">
        <v>2391</v>
      </c>
      <c r="R263" s="30"/>
    </row>
    <row r="264" spans="1:18" ht="19.95" customHeight="1">
      <c r="A264" s="47">
        <v>1</v>
      </c>
      <c r="B264" s="30" t="s">
        <v>220</v>
      </c>
      <c r="C264" s="43">
        <v>2966082</v>
      </c>
      <c r="D264" s="52">
        <v>44921</v>
      </c>
      <c r="E264" s="52">
        <v>44942</v>
      </c>
      <c r="F264" s="52">
        <v>44942</v>
      </c>
      <c r="G264" s="47" t="s">
        <v>10</v>
      </c>
      <c r="H264" s="42">
        <v>133.97</v>
      </c>
      <c r="I264" s="53">
        <v>1</v>
      </c>
      <c r="J264" s="42">
        <v>0</v>
      </c>
      <c r="K264" s="42">
        <v>0</v>
      </c>
      <c r="L264" s="42">
        <v>133.97</v>
      </c>
      <c r="M264" s="42">
        <v>0</v>
      </c>
      <c r="N264" s="47" t="s">
        <v>269</v>
      </c>
      <c r="O264" s="47" t="s">
        <v>1342</v>
      </c>
      <c r="P264" s="47" t="s">
        <v>286</v>
      </c>
      <c r="Q264" s="50" t="s">
        <v>2392</v>
      </c>
      <c r="R264" s="30"/>
    </row>
    <row r="265" spans="1:18" ht="19.95" customHeight="1">
      <c r="A265" s="47">
        <v>1</v>
      </c>
      <c r="B265" s="30" t="s">
        <v>2112</v>
      </c>
      <c r="C265" s="43" t="s">
        <v>2384</v>
      </c>
      <c r="D265" s="52">
        <v>44840</v>
      </c>
      <c r="E265" s="52">
        <v>44844</v>
      </c>
      <c r="F265" s="52">
        <v>44942</v>
      </c>
      <c r="G265" s="47" t="s">
        <v>10</v>
      </c>
      <c r="H265" s="42">
        <v>1206.6300000000001</v>
      </c>
      <c r="I265" s="53">
        <v>1</v>
      </c>
      <c r="J265" s="42">
        <v>0</v>
      </c>
      <c r="K265" s="42">
        <v>0</v>
      </c>
      <c r="L265" s="42">
        <v>1206.6300000000001</v>
      </c>
      <c r="M265" s="42">
        <v>0</v>
      </c>
      <c r="N265" s="47" t="s">
        <v>269</v>
      </c>
      <c r="O265" s="47" t="s">
        <v>1874</v>
      </c>
      <c r="P265" s="47" t="s">
        <v>1358</v>
      </c>
      <c r="Q265" s="50" t="s">
        <v>2385</v>
      </c>
      <c r="R265" s="30"/>
    </row>
    <row r="266" spans="1:18" ht="19.95" customHeight="1">
      <c r="A266" s="47">
        <v>1</v>
      </c>
      <c r="B266" s="30" t="s">
        <v>218</v>
      </c>
      <c r="C266" s="43" t="s">
        <v>2386</v>
      </c>
      <c r="D266" s="52">
        <v>44834</v>
      </c>
      <c r="E266" s="52">
        <v>44844</v>
      </c>
      <c r="F266" s="52">
        <v>44942</v>
      </c>
      <c r="G266" s="47" t="s">
        <v>10</v>
      </c>
      <c r="H266" s="42">
        <v>441</v>
      </c>
      <c r="I266" s="53">
        <v>1</v>
      </c>
      <c r="J266" s="42">
        <v>0</v>
      </c>
      <c r="K266" s="42">
        <v>0</v>
      </c>
      <c r="L266" s="42">
        <v>441</v>
      </c>
      <c r="M266" s="42">
        <v>0</v>
      </c>
      <c r="N266" s="47" t="s">
        <v>269</v>
      </c>
      <c r="O266" s="47" t="s">
        <v>1874</v>
      </c>
      <c r="P266" s="47" t="s">
        <v>1358</v>
      </c>
      <c r="Q266" s="50" t="s">
        <v>2387</v>
      </c>
      <c r="R266" s="30"/>
    </row>
    <row r="267" spans="1:18" ht="19.95" customHeight="1">
      <c r="A267" s="47">
        <v>1</v>
      </c>
      <c r="B267" s="30" t="s">
        <v>237</v>
      </c>
      <c r="C267" s="43">
        <v>2544450</v>
      </c>
      <c r="D267" s="52">
        <v>44927</v>
      </c>
      <c r="E267" s="52">
        <v>44941</v>
      </c>
      <c r="F267" s="52">
        <v>44942</v>
      </c>
      <c r="G267" s="47" t="s">
        <v>10</v>
      </c>
      <c r="H267" s="42">
        <v>190.47</v>
      </c>
      <c r="I267" s="53">
        <v>1</v>
      </c>
      <c r="J267" s="42">
        <v>0</v>
      </c>
      <c r="K267" s="42">
        <v>0</v>
      </c>
      <c r="L267" s="42">
        <v>190.47</v>
      </c>
      <c r="M267" s="42">
        <v>0</v>
      </c>
      <c r="N267" s="47" t="s">
        <v>269</v>
      </c>
      <c r="O267" s="47" t="s">
        <v>1342</v>
      </c>
      <c r="P267" s="47" t="s">
        <v>280</v>
      </c>
      <c r="Q267" s="50" t="s">
        <v>2393</v>
      </c>
      <c r="R267" s="30"/>
    </row>
    <row r="268" spans="1:18" ht="19.95" customHeight="1">
      <c r="A268" s="47">
        <v>4</v>
      </c>
      <c r="B268" s="30" t="s">
        <v>2340</v>
      </c>
      <c r="C268" s="43" t="s">
        <v>2388</v>
      </c>
      <c r="D268" s="52">
        <v>44930</v>
      </c>
      <c r="E268" s="52">
        <v>44940</v>
      </c>
      <c r="F268" s="52">
        <v>44942</v>
      </c>
      <c r="G268" s="47" t="s">
        <v>10</v>
      </c>
      <c r="H268" s="42">
        <v>10605</v>
      </c>
      <c r="I268" s="53">
        <v>1</v>
      </c>
      <c r="J268" s="42">
        <v>0</v>
      </c>
      <c r="K268" s="42">
        <v>0</v>
      </c>
      <c r="L268" s="42">
        <v>10605</v>
      </c>
      <c r="M268" s="42">
        <v>0</v>
      </c>
      <c r="N268" s="47" t="s">
        <v>269</v>
      </c>
      <c r="O268" s="47" t="s">
        <v>1330</v>
      </c>
      <c r="P268" s="47" t="s">
        <v>1821</v>
      </c>
      <c r="Q268" s="50" t="s">
        <v>2389</v>
      </c>
      <c r="R268" s="30"/>
    </row>
    <row r="269" spans="1:18" ht="19.95" customHeight="1">
      <c r="A269" s="47">
        <v>1</v>
      </c>
      <c r="B269" s="30" t="s">
        <v>240</v>
      </c>
      <c r="C269" s="43" t="s">
        <v>2396</v>
      </c>
      <c r="D269" s="52">
        <v>44938</v>
      </c>
      <c r="E269" s="52">
        <v>44942</v>
      </c>
      <c r="F269" s="52">
        <v>44942</v>
      </c>
      <c r="G269" s="47" t="s">
        <v>10</v>
      </c>
      <c r="H269" s="42">
        <v>450</v>
      </c>
      <c r="I269" s="53">
        <v>1</v>
      </c>
      <c r="J269" s="42">
        <v>0</v>
      </c>
      <c r="K269" s="42">
        <v>0</v>
      </c>
      <c r="L269" s="42">
        <v>450</v>
      </c>
      <c r="M269" s="42">
        <v>0</v>
      </c>
      <c r="N269" s="47" t="s">
        <v>275</v>
      </c>
      <c r="O269" s="47" t="s">
        <v>1874</v>
      </c>
      <c r="P269" s="47" t="s">
        <v>1358</v>
      </c>
      <c r="Q269" s="50" t="s">
        <v>2397</v>
      </c>
      <c r="R269" s="30"/>
    </row>
    <row r="270" spans="1:18" ht="19.95" customHeight="1">
      <c r="A270" s="47">
        <v>1</v>
      </c>
      <c r="B270" s="30" t="s">
        <v>16</v>
      </c>
      <c r="C270" s="43" t="s">
        <v>2401</v>
      </c>
      <c r="D270" s="52">
        <v>44928</v>
      </c>
      <c r="E270" s="52">
        <v>44943</v>
      </c>
      <c r="F270" s="52">
        <v>44943</v>
      </c>
      <c r="G270" s="47" t="s">
        <v>10</v>
      </c>
      <c r="H270" s="42">
        <v>16875</v>
      </c>
      <c r="I270" s="53">
        <v>1</v>
      </c>
      <c r="J270" s="42">
        <v>0</v>
      </c>
      <c r="K270" s="42">
        <v>0</v>
      </c>
      <c r="L270" s="42">
        <v>16875</v>
      </c>
      <c r="M270" s="42">
        <v>0</v>
      </c>
      <c r="N270" s="47" t="s">
        <v>1328</v>
      </c>
      <c r="O270" s="47" t="s">
        <v>1349</v>
      </c>
      <c r="P270" s="45" t="s">
        <v>741</v>
      </c>
      <c r="Q270" s="50" t="s">
        <v>2402</v>
      </c>
      <c r="R270" s="30"/>
    </row>
    <row r="271" spans="1:18" ht="19.95" customHeight="1">
      <c r="A271" s="47">
        <v>1</v>
      </c>
      <c r="B271" s="30" t="s">
        <v>16</v>
      </c>
      <c r="C271" s="43" t="s">
        <v>2403</v>
      </c>
      <c r="D271" s="52">
        <v>44928</v>
      </c>
      <c r="E271" s="52">
        <v>44943</v>
      </c>
      <c r="F271" s="52">
        <v>44943</v>
      </c>
      <c r="G271" s="47" t="s">
        <v>10</v>
      </c>
      <c r="H271" s="42">
        <v>18000</v>
      </c>
      <c r="I271" s="53">
        <v>1</v>
      </c>
      <c r="J271" s="42">
        <v>0</v>
      </c>
      <c r="K271" s="42">
        <v>0</v>
      </c>
      <c r="L271" s="42">
        <v>18000</v>
      </c>
      <c r="M271" s="42">
        <v>0</v>
      </c>
      <c r="N271" s="47" t="s">
        <v>1328</v>
      </c>
      <c r="O271" s="47" t="s">
        <v>1349</v>
      </c>
      <c r="P271" s="58" t="s">
        <v>741</v>
      </c>
      <c r="Q271" s="50" t="s">
        <v>2404</v>
      </c>
      <c r="R271" s="30"/>
    </row>
    <row r="272" spans="1:18" ht="19.95" customHeight="1">
      <c r="A272" s="47">
        <v>1</v>
      </c>
      <c r="B272" s="30" t="s">
        <v>2398</v>
      </c>
      <c r="C272" s="43" t="s">
        <v>2399</v>
      </c>
      <c r="D272" s="52">
        <v>44932</v>
      </c>
      <c r="E272" s="52">
        <v>44946</v>
      </c>
      <c r="F272" s="52">
        <v>44943</v>
      </c>
      <c r="G272" s="47" t="s">
        <v>18</v>
      </c>
      <c r="H272" s="44">
        <v>433.12</v>
      </c>
      <c r="I272" s="53">
        <v>5.1115000000000004</v>
      </c>
      <c r="J272" s="44">
        <v>0</v>
      </c>
      <c r="K272" s="44">
        <v>0</v>
      </c>
      <c r="L272" s="42">
        <v>2213.89</v>
      </c>
      <c r="M272" s="42">
        <v>0</v>
      </c>
      <c r="N272" s="47" t="s">
        <v>1328</v>
      </c>
      <c r="O272" s="47" t="s">
        <v>1874</v>
      </c>
      <c r="P272" s="93" t="s">
        <v>1358</v>
      </c>
      <c r="Q272" s="50" t="s">
        <v>2400</v>
      </c>
      <c r="R272" s="30"/>
    </row>
    <row r="273" spans="1:18" ht="19.95" customHeight="1">
      <c r="A273" s="47">
        <v>1</v>
      </c>
      <c r="B273" s="30" t="s">
        <v>1357</v>
      </c>
      <c r="C273" s="43" t="s">
        <v>2411</v>
      </c>
      <c r="D273" s="52">
        <v>44942</v>
      </c>
      <c r="E273" s="52">
        <v>44943</v>
      </c>
      <c r="F273" s="52">
        <v>44943</v>
      </c>
      <c r="G273" s="47" t="s">
        <v>10</v>
      </c>
      <c r="H273" s="42">
        <v>250</v>
      </c>
      <c r="I273" s="53">
        <v>1</v>
      </c>
      <c r="J273" s="42">
        <v>0</v>
      </c>
      <c r="K273" s="42">
        <v>0</v>
      </c>
      <c r="L273" s="42">
        <v>250</v>
      </c>
      <c r="M273" s="42">
        <v>0</v>
      </c>
      <c r="N273" s="47" t="s">
        <v>269</v>
      </c>
      <c r="O273" s="47" t="s">
        <v>1360</v>
      </c>
      <c r="P273" s="47" t="s">
        <v>876</v>
      </c>
      <c r="Q273" s="50" t="s">
        <v>2412</v>
      </c>
      <c r="R273" s="30"/>
    </row>
    <row r="274" spans="1:18" ht="19.95" customHeight="1">
      <c r="A274" s="47">
        <v>1</v>
      </c>
      <c r="B274" s="30" t="s">
        <v>2413</v>
      </c>
      <c r="C274" s="43" t="s">
        <v>2414</v>
      </c>
      <c r="D274" s="52">
        <v>44935</v>
      </c>
      <c r="E274" s="52">
        <v>44943</v>
      </c>
      <c r="F274" s="52">
        <v>44943</v>
      </c>
      <c r="G274" s="47" t="s">
        <v>10</v>
      </c>
      <c r="H274" s="42">
        <v>12299.33</v>
      </c>
      <c r="I274" s="53">
        <v>1</v>
      </c>
      <c r="J274" s="42">
        <v>0</v>
      </c>
      <c r="K274" s="42">
        <v>0</v>
      </c>
      <c r="L274" s="42">
        <v>12299.33</v>
      </c>
      <c r="M274" s="42">
        <v>0</v>
      </c>
      <c r="N274" s="47" t="s">
        <v>269</v>
      </c>
      <c r="O274" s="47" t="s">
        <v>1349</v>
      </c>
      <c r="P274" s="47" t="s">
        <v>283</v>
      </c>
      <c r="Q274" s="50" t="s">
        <v>2415</v>
      </c>
      <c r="R274" s="30"/>
    </row>
    <row r="275" spans="1:18" ht="19.95" customHeight="1">
      <c r="A275" s="47">
        <v>1</v>
      </c>
      <c r="B275" s="30" t="s">
        <v>2413</v>
      </c>
      <c r="C275" s="43" t="s">
        <v>2416</v>
      </c>
      <c r="D275" s="52">
        <v>44935</v>
      </c>
      <c r="E275" s="52">
        <v>44943</v>
      </c>
      <c r="F275" s="52">
        <v>44943</v>
      </c>
      <c r="G275" s="47" t="s">
        <v>10</v>
      </c>
      <c r="H275" s="42">
        <v>796.48</v>
      </c>
      <c r="I275" s="53">
        <v>1</v>
      </c>
      <c r="J275" s="42">
        <v>0</v>
      </c>
      <c r="K275" s="42">
        <v>0</v>
      </c>
      <c r="L275" s="42">
        <v>796.48</v>
      </c>
      <c r="M275" s="42">
        <v>0</v>
      </c>
      <c r="N275" s="47" t="s">
        <v>269</v>
      </c>
      <c r="O275" s="47" t="s">
        <v>1349</v>
      </c>
      <c r="P275" s="47" t="s">
        <v>283</v>
      </c>
      <c r="Q275" s="50" t="s">
        <v>2417</v>
      </c>
      <c r="R275" s="30"/>
    </row>
    <row r="276" spans="1:18" ht="19.95" customHeight="1">
      <c r="A276" s="47">
        <v>1</v>
      </c>
      <c r="B276" s="30" t="s">
        <v>2408</v>
      </c>
      <c r="C276" s="43" t="s">
        <v>2409</v>
      </c>
      <c r="D276" s="52">
        <v>44943</v>
      </c>
      <c r="E276" s="52">
        <v>44943</v>
      </c>
      <c r="F276" s="52">
        <v>44943</v>
      </c>
      <c r="G276" s="47" t="s">
        <v>10</v>
      </c>
      <c r="H276" s="42">
        <v>1500</v>
      </c>
      <c r="I276" s="53">
        <v>1</v>
      </c>
      <c r="J276" s="42">
        <v>0</v>
      </c>
      <c r="K276" s="42">
        <v>0</v>
      </c>
      <c r="L276" s="42">
        <v>1500</v>
      </c>
      <c r="M276" s="42">
        <v>0</v>
      </c>
      <c r="N276" s="47" t="s">
        <v>269</v>
      </c>
      <c r="O276" s="47" t="s">
        <v>1342</v>
      </c>
      <c r="P276" s="47" t="s">
        <v>282</v>
      </c>
      <c r="Q276" s="50" t="s">
        <v>2410</v>
      </c>
      <c r="R276" s="30"/>
    </row>
    <row r="277" spans="1:18" ht="19.95" customHeight="1">
      <c r="A277" s="47">
        <v>1</v>
      </c>
      <c r="B277" s="30" t="s">
        <v>2405</v>
      </c>
      <c r="C277" s="43" t="s">
        <v>2406</v>
      </c>
      <c r="D277" s="52">
        <v>44943</v>
      </c>
      <c r="E277" s="52">
        <v>44943</v>
      </c>
      <c r="F277" s="52">
        <v>44943</v>
      </c>
      <c r="G277" s="47" t="s">
        <v>10</v>
      </c>
      <c r="H277" s="42">
        <v>190</v>
      </c>
      <c r="I277" s="53">
        <v>1</v>
      </c>
      <c r="J277" s="42">
        <v>0</v>
      </c>
      <c r="K277" s="42">
        <v>0</v>
      </c>
      <c r="L277" s="42">
        <v>190</v>
      </c>
      <c r="M277" s="42">
        <v>0</v>
      </c>
      <c r="N277" s="47" t="s">
        <v>269</v>
      </c>
      <c r="O277" s="47" t="s">
        <v>1342</v>
      </c>
      <c r="P277" s="47" t="s">
        <v>2152</v>
      </c>
      <c r="Q277" s="50" t="s">
        <v>2407</v>
      </c>
      <c r="R277" s="30"/>
    </row>
    <row r="278" spans="1:18" ht="19.95" customHeight="1">
      <c r="A278" s="47">
        <v>1</v>
      </c>
      <c r="B278" s="30" t="s">
        <v>241</v>
      </c>
      <c r="C278" s="43" t="s">
        <v>2418</v>
      </c>
      <c r="D278" s="52">
        <v>44908</v>
      </c>
      <c r="E278" s="52">
        <v>44943</v>
      </c>
      <c r="F278" s="52">
        <v>44943</v>
      </c>
      <c r="G278" s="47" t="s">
        <v>10</v>
      </c>
      <c r="H278" s="42">
        <v>5889.07</v>
      </c>
      <c r="I278" s="53">
        <v>1</v>
      </c>
      <c r="J278" s="42">
        <v>0</v>
      </c>
      <c r="K278" s="42">
        <v>0</v>
      </c>
      <c r="L278" s="42">
        <v>5889.07</v>
      </c>
      <c r="M278" s="42">
        <v>0</v>
      </c>
      <c r="N278" s="47" t="s">
        <v>275</v>
      </c>
      <c r="O278" s="47" t="s">
        <v>1349</v>
      </c>
      <c r="P278" s="47" t="s">
        <v>1336</v>
      </c>
      <c r="Q278" s="50" t="s">
        <v>2419</v>
      </c>
      <c r="R278" s="30"/>
    </row>
    <row r="279" spans="1:18" ht="19.95" customHeight="1">
      <c r="A279" s="47">
        <v>1</v>
      </c>
      <c r="B279" s="30" t="s">
        <v>2420</v>
      </c>
      <c r="C279" s="43" t="s">
        <v>2421</v>
      </c>
      <c r="D279" s="52">
        <v>44960</v>
      </c>
      <c r="E279" s="52">
        <v>44956</v>
      </c>
      <c r="F279" s="52">
        <v>44944</v>
      </c>
      <c r="G279" s="47" t="s">
        <v>18</v>
      </c>
      <c r="H279" s="44">
        <v>731500</v>
      </c>
      <c r="I279" s="53">
        <v>5.14</v>
      </c>
      <c r="J279" s="44">
        <v>0</v>
      </c>
      <c r="K279" s="44">
        <v>0</v>
      </c>
      <c r="L279" s="42">
        <v>3759910</v>
      </c>
      <c r="M279" s="42">
        <v>0</v>
      </c>
      <c r="N279" s="47" t="s">
        <v>1328</v>
      </c>
      <c r="O279" s="47" t="s">
        <v>1330</v>
      </c>
      <c r="P279" s="47" t="s">
        <v>881</v>
      </c>
      <c r="Q279" s="50" t="s">
        <v>2422</v>
      </c>
      <c r="R279" s="30"/>
    </row>
    <row r="280" spans="1:18" ht="19.95" customHeight="1">
      <c r="A280" s="47">
        <v>4</v>
      </c>
      <c r="B280" s="30" t="s">
        <v>2420</v>
      </c>
      <c r="C280" s="43" t="s">
        <v>2423</v>
      </c>
      <c r="D280" s="52">
        <v>44960</v>
      </c>
      <c r="E280" s="52">
        <v>44956</v>
      </c>
      <c r="F280" s="52">
        <v>44944</v>
      </c>
      <c r="G280" s="47" t="s">
        <v>18</v>
      </c>
      <c r="H280" s="44">
        <v>18500</v>
      </c>
      <c r="I280" s="53">
        <v>5.14</v>
      </c>
      <c r="J280" s="44">
        <v>0</v>
      </c>
      <c r="K280" s="44">
        <v>0</v>
      </c>
      <c r="L280" s="42">
        <v>95090</v>
      </c>
      <c r="M280" s="42">
        <v>0</v>
      </c>
      <c r="N280" s="47" t="s">
        <v>1328</v>
      </c>
      <c r="O280" s="47" t="s">
        <v>1330</v>
      </c>
      <c r="P280" s="47" t="s">
        <v>881</v>
      </c>
      <c r="Q280" s="50" t="s">
        <v>2424</v>
      </c>
      <c r="R280" s="30"/>
    </row>
    <row r="281" spans="1:18" ht="19.95" customHeight="1">
      <c r="A281" s="47">
        <v>2</v>
      </c>
      <c r="B281" s="30" t="s">
        <v>2420</v>
      </c>
      <c r="C281" s="43" t="s">
        <v>2425</v>
      </c>
      <c r="D281" s="52">
        <v>44960</v>
      </c>
      <c r="E281" s="52">
        <v>44956</v>
      </c>
      <c r="F281" s="52">
        <v>44944</v>
      </c>
      <c r="G281" s="47" t="s">
        <v>18</v>
      </c>
      <c r="H281" s="44">
        <v>3000000</v>
      </c>
      <c r="I281" s="53">
        <v>5.14</v>
      </c>
      <c r="J281" s="44">
        <v>0</v>
      </c>
      <c r="K281" s="44">
        <v>0</v>
      </c>
      <c r="L281" s="42">
        <v>15420000</v>
      </c>
      <c r="M281" s="42">
        <v>0</v>
      </c>
      <c r="N281" s="47" t="s">
        <v>1328</v>
      </c>
      <c r="O281" s="47" t="s">
        <v>1330</v>
      </c>
      <c r="P281" s="47" t="s">
        <v>881</v>
      </c>
      <c r="Q281" s="50" t="s">
        <v>2426</v>
      </c>
      <c r="R281" s="30"/>
    </row>
    <row r="282" spans="1:18" ht="19.95" customHeight="1">
      <c r="A282" s="47">
        <v>1</v>
      </c>
      <c r="B282" s="30" t="s">
        <v>2427</v>
      </c>
      <c r="C282" s="43" t="s">
        <v>2428</v>
      </c>
      <c r="D282" s="52">
        <v>44944</v>
      </c>
      <c r="E282" s="52">
        <v>44957</v>
      </c>
      <c r="F282" s="52">
        <v>44944</v>
      </c>
      <c r="G282" s="47" t="s">
        <v>10</v>
      </c>
      <c r="H282" s="42">
        <v>753.65</v>
      </c>
      <c r="I282" s="53">
        <v>1</v>
      </c>
      <c r="J282" s="42">
        <v>0</v>
      </c>
      <c r="K282" s="42">
        <v>0</v>
      </c>
      <c r="L282" s="42">
        <v>753.65</v>
      </c>
      <c r="M282" s="42">
        <v>0</v>
      </c>
      <c r="N282" s="47" t="s">
        <v>269</v>
      </c>
      <c r="O282" s="47" t="s">
        <v>1342</v>
      </c>
      <c r="P282" s="47" t="s">
        <v>2152</v>
      </c>
      <c r="Q282" s="50" t="s">
        <v>2429</v>
      </c>
      <c r="R282" s="30"/>
    </row>
    <row r="283" spans="1:18" ht="19.95" customHeight="1">
      <c r="A283" s="47">
        <v>1</v>
      </c>
      <c r="B283" s="30" t="s">
        <v>2427</v>
      </c>
      <c r="C283" s="43" t="s">
        <v>2430</v>
      </c>
      <c r="D283" s="52">
        <v>44944</v>
      </c>
      <c r="E283" s="52">
        <v>44957</v>
      </c>
      <c r="F283" s="52">
        <v>44944</v>
      </c>
      <c r="G283" s="47" t="s">
        <v>10</v>
      </c>
      <c r="H283" s="42">
        <v>753.65</v>
      </c>
      <c r="I283" s="53">
        <v>1</v>
      </c>
      <c r="J283" s="42">
        <v>0</v>
      </c>
      <c r="K283" s="42">
        <v>0</v>
      </c>
      <c r="L283" s="42">
        <v>753.65</v>
      </c>
      <c r="M283" s="42">
        <v>0</v>
      </c>
      <c r="N283" s="47" t="s">
        <v>269</v>
      </c>
      <c r="O283" s="47" t="s">
        <v>1342</v>
      </c>
      <c r="P283" s="47" t="s">
        <v>2152</v>
      </c>
      <c r="Q283" s="50" t="s">
        <v>2431</v>
      </c>
      <c r="R283" s="30"/>
    </row>
    <row r="284" spans="1:18" ht="19.95" customHeight="1">
      <c r="A284" s="47">
        <v>1</v>
      </c>
      <c r="B284" s="30" t="s">
        <v>2427</v>
      </c>
      <c r="C284" s="43" t="s">
        <v>2430</v>
      </c>
      <c r="D284" s="52">
        <v>44944</v>
      </c>
      <c r="E284" s="52">
        <v>44957</v>
      </c>
      <c r="F284" s="52">
        <v>44944</v>
      </c>
      <c r="G284" s="47" t="s">
        <v>10</v>
      </c>
      <c r="H284" s="42">
        <v>2138.46</v>
      </c>
      <c r="I284" s="53">
        <v>1</v>
      </c>
      <c r="J284" s="42">
        <v>0</v>
      </c>
      <c r="K284" s="42">
        <v>0</v>
      </c>
      <c r="L284" s="42">
        <v>2138.46</v>
      </c>
      <c r="M284" s="42">
        <v>0</v>
      </c>
      <c r="N284" s="47" t="s">
        <v>269</v>
      </c>
      <c r="O284" s="47" t="s">
        <v>1362</v>
      </c>
      <c r="P284" s="47" t="s">
        <v>2434</v>
      </c>
      <c r="Q284" s="50" t="s">
        <v>2435</v>
      </c>
      <c r="R284" s="30"/>
    </row>
    <row r="285" spans="1:18" ht="19.95" customHeight="1">
      <c r="A285" s="47">
        <v>1</v>
      </c>
      <c r="B285" s="30" t="s">
        <v>2427</v>
      </c>
      <c r="C285" s="43" t="s">
        <v>2432</v>
      </c>
      <c r="D285" s="52">
        <v>44944</v>
      </c>
      <c r="E285" s="52">
        <v>44957</v>
      </c>
      <c r="F285" s="52">
        <v>44944</v>
      </c>
      <c r="G285" s="47" t="s">
        <v>10</v>
      </c>
      <c r="H285" s="42">
        <v>565.24</v>
      </c>
      <c r="I285" s="53">
        <v>1</v>
      </c>
      <c r="J285" s="42">
        <v>0</v>
      </c>
      <c r="K285" s="42">
        <v>0</v>
      </c>
      <c r="L285" s="42">
        <v>565.24</v>
      </c>
      <c r="M285" s="42">
        <v>0</v>
      </c>
      <c r="N285" s="47" t="s">
        <v>269</v>
      </c>
      <c r="O285" s="47" t="s">
        <v>1342</v>
      </c>
      <c r="P285" s="47" t="s">
        <v>2152</v>
      </c>
      <c r="Q285" s="50" t="s">
        <v>2433</v>
      </c>
      <c r="R285" s="30"/>
    </row>
    <row r="286" spans="1:18" ht="19.95" customHeight="1">
      <c r="A286" s="47">
        <v>1</v>
      </c>
      <c r="B286" s="30" t="s">
        <v>2427</v>
      </c>
      <c r="C286" s="43" t="s">
        <v>2432</v>
      </c>
      <c r="D286" s="52">
        <v>44944</v>
      </c>
      <c r="E286" s="52">
        <v>44957</v>
      </c>
      <c r="F286" s="52">
        <v>44944</v>
      </c>
      <c r="G286" s="47" t="s">
        <v>10</v>
      </c>
      <c r="H286" s="42">
        <v>1603.85</v>
      </c>
      <c r="I286" s="53">
        <v>1</v>
      </c>
      <c r="J286" s="42">
        <v>0</v>
      </c>
      <c r="K286" s="42">
        <v>0</v>
      </c>
      <c r="L286" s="42">
        <v>1603.85</v>
      </c>
      <c r="M286" s="42">
        <v>0</v>
      </c>
      <c r="N286" s="47" t="s">
        <v>269</v>
      </c>
      <c r="O286" s="47" t="s">
        <v>1362</v>
      </c>
      <c r="P286" s="47" t="s">
        <v>2434</v>
      </c>
      <c r="Q286" s="50" t="s">
        <v>2436</v>
      </c>
      <c r="R286" s="30"/>
    </row>
    <row r="287" spans="1:18" ht="19.95" customHeight="1">
      <c r="A287" s="47">
        <v>4</v>
      </c>
      <c r="B287" s="30" t="s">
        <v>244</v>
      </c>
      <c r="C287" s="43" t="s">
        <v>2437</v>
      </c>
      <c r="D287" s="52">
        <v>44929</v>
      </c>
      <c r="E287" s="52">
        <v>44945</v>
      </c>
      <c r="F287" s="52">
        <v>44945</v>
      </c>
      <c r="G287" s="47" t="s">
        <v>10</v>
      </c>
      <c r="H287" s="42">
        <v>6900</v>
      </c>
      <c r="I287" s="53">
        <v>1</v>
      </c>
      <c r="J287" s="42">
        <v>0</v>
      </c>
      <c r="K287" s="42">
        <v>0</v>
      </c>
      <c r="L287" s="42">
        <v>6900</v>
      </c>
      <c r="M287" s="42">
        <v>0</v>
      </c>
      <c r="N287" s="47" t="s">
        <v>1328</v>
      </c>
      <c r="O287" s="47" t="s">
        <v>1349</v>
      </c>
      <c r="P287" s="58" t="s">
        <v>741</v>
      </c>
      <c r="Q287" s="50" t="s">
        <v>2438</v>
      </c>
      <c r="R287" s="30"/>
    </row>
    <row r="288" spans="1:18" ht="19.95" customHeight="1">
      <c r="A288" s="47">
        <v>4</v>
      </c>
      <c r="B288" s="30" t="s">
        <v>2019</v>
      </c>
      <c r="C288" s="43" t="s">
        <v>2439</v>
      </c>
      <c r="D288" s="52">
        <v>44931</v>
      </c>
      <c r="E288" s="52">
        <v>44945</v>
      </c>
      <c r="F288" s="52">
        <v>44945</v>
      </c>
      <c r="G288" s="47" t="s">
        <v>10</v>
      </c>
      <c r="H288" s="42">
        <v>22030</v>
      </c>
      <c r="I288" s="53">
        <v>1</v>
      </c>
      <c r="J288" s="42">
        <v>0</v>
      </c>
      <c r="K288" s="42">
        <v>0</v>
      </c>
      <c r="L288" s="42">
        <v>22030</v>
      </c>
      <c r="M288" s="42">
        <v>0</v>
      </c>
      <c r="N288" s="47" t="s">
        <v>1328</v>
      </c>
      <c r="O288" s="47" t="s">
        <v>1349</v>
      </c>
      <c r="P288" s="58" t="s">
        <v>741</v>
      </c>
      <c r="Q288" s="50" t="s">
        <v>2440</v>
      </c>
      <c r="R288" s="30"/>
    </row>
    <row r="289" spans="1:18" ht="19.95" customHeight="1">
      <c r="A289" s="47">
        <v>1</v>
      </c>
      <c r="B289" s="30" t="s">
        <v>2052</v>
      </c>
      <c r="C289" s="43" t="s">
        <v>2441</v>
      </c>
      <c r="D289" s="52">
        <v>44942</v>
      </c>
      <c r="E289" s="52">
        <v>44945</v>
      </c>
      <c r="F289" s="52">
        <v>44945</v>
      </c>
      <c r="G289" s="47" t="s">
        <v>10</v>
      </c>
      <c r="H289" s="42">
        <v>19651.2</v>
      </c>
      <c r="I289" s="53">
        <v>1</v>
      </c>
      <c r="J289" s="42">
        <v>0</v>
      </c>
      <c r="K289" s="42">
        <v>0</v>
      </c>
      <c r="L289" s="42">
        <v>19651.2</v>
      </c>
      <c r="M289" s="42">
        <v>0</v>
      </c>
      <c r="N289" s="47" t="s">
        <v>1328</v>
      </c>
      <c r="O289" s="47" t="s">
        <v>1349</v>
      </c>
      <c r="P289" s="58" t="s">
        <v>741</v>
      </c>
      <c r="Q289" s="50" t="s">
        <v>2442</v>
      </c>
      <c r="R289" s="30"/>
    </row>
    <row r="290" spans="1:18" ht="19.95" customHeight="1">
      <c r="A290" s="47">
        <v>4</v>
      </c>
      <c r="B290" s="30" t="s">
        <v>2052</v>
      </c>
      <c r="C290" s="43" t="s">
        <v>2443</v>
      </c>
      <c r="D290" s="52">
        <v>44942</v>
      </c>
      <c r="E290" s="52">
        <v>44945</v>
      </c>
      <c r="F290" s="52">
        <v>44945</v>
      </c>
      <c r="G290" s="47" t="s">
        <v>10</v>
      </c>
      <c r="H290" s="42">
        <v>1820</v>
      </c>
      <c r="I290" s="53">
        <v>1</v>
      </c>
      <c r="J290" s="42">
        <v>0</v>
      </c>
      <c r="K290" s="42">
        <v>0</v>
      </c>
      <c r="L290" s="42">
        <v>1820</v>
      </c>
      <c r="M290" s="42">
        <v>0</v>
      </c>
      <c r="N290" s="47" t="s">
        <v>1328</v>
      </c>
      <c r="O290" s="47" t="s">
        <v>1349</v>
      </c>
      <c r="P290" s="58" t="s">
        <v>741</v>
      </c>
      <c r="Q290" s="50" t="s">
        <v>2444</v>
      </c>
      <c r="R290" s="30"/>
    </row>
    <row r="291" spans="1:18" ht="19.95" customHeight="1">
      <c r="A291" s="47">
        <v>1</v>
      </c>
      <c r="B291" s="30" t="s">
        <v>2052</v>
      </c>
      <c r="C291" s="43" t="s">
        <v>2445</v>
      </c>
      <c r="D291" s="52">
        <v>44942</v>
      </c>
      <c r="E291" s="52">
        <v>44945</v>
      </c>
      <c r="F291" s="52">
        <v>44945</v>
      </c>
      <c r="G291" s="47" t="s">
        <v>10</v>
      </c>
      <c r="H291" s="42">
        <v>18281.7</v>
      </c>
      <c r="I291" s="53">
        <v>1</v>
      </c>
      <c r="J291" s="42">
        <v>0</v>
      </c>
      <c r="K291" s="42">
        <v>0</v>
      </c>
      <c r="L291" s="42">
        <v>18281.7</v>
      </c>
      <c r="M291" s="42">
        <v>0</v>
      </c>
      <c r="N291" s="47" t="s">
        <v>1328</v>
      </c>
      <c r="O291" s="47" t="s">
        <v>1349</v>
      </c>
      <c r="P291" s="58" t="s">
        <v>741</v>
      </c>
      <c r="Q291" s="50" t="s">
        <v>2446</v>
      </c>
      <c r="R291" s="30"/>
    </row>
    <row r="292" spans="1:18" ht="19.95" customHeight="1">
      <c r="A292" s="47">
        <v>1</v>
      </c>
      <c r="B292" s="30" t="s">
        <v>2052</v>
      </c>
      <c r="C292" s="43" t="s">
        <v>2447</v>
      </c>
      <c r="D292" s="52">
        <v>44942</v>
      </c>
      <c r="E292" s="52">
        <v>44945</v>
      </c>
      <c r="F292" s="52">
        <v>44945</v>
      </c>
      <c r="G292" s="47" t="s">
        <v>10</v>
      </c>
      <c r="H292" s="42">
        <v>16000</v>
      </c>
      <c r="I292" s="53">
        <v>1</v>
      </c>
      <c r="J292" s="42">
        <v>0</v>
      </c>
      <c r="K292" s="42">
        <v>0</v>
      </c>
      <c r="L292" s="42">
        <v>16000</v>
      </c>
      <c r="M292" s="42">
        <v>0</v>
      </c>
      <c r="N292" s="47" t="s">
        <v>1328</v>
      </c>
      <c r="O292" s="47" t="s">
        <v>1349</v>
      </c>
      <c r="P292" s="58" t="s">
        <v>741</v>
      </c>
      <c r="Q292" s="50" t="s">
        <v>2448</v>
      </c>
      <c r="R292" s="30"/>
    </row>
    <row r="293" spans="1:18" ht="19.95" customHeight="1">
      <c r="A293" s="47">
        <v>4</v>
      </c>
      <c r="B293" s="30" t="s">
        <v>2052</v>
      </c>
      <c r="C293" s="43" t="s">
        <v>2449</v>
      </c>
      <c r="D293" s="52">
        <v>44942</v>
      </c>
      <c r="E293" s="52">
        <v>44945</v>
      </c>
      <c r="F293" s="52">
        <v>44945</v>
      </c>
      <c r="G293" s="47" t="s">
        <v>10</v>
      </c>
      <c r="H293" s="42">
        <v>11960</v>
      </c>
      <c r="I293" s="53">
        <v>1</v>
      </c>
      <c r="J293" s="42">
        <v>0</v>
      </c>
      <c r="K293" s="42">
        <v>0</v>
      </c>
      <c r="L293" s="42">
        <v>11960</v>
      </c>
      <c r="M293" s="42">
        <v>0</v>
      </c>
      <c r="N293" s="47" t="s">
        <v>1328</v>
      </c>
      <c r="O293" s="47" t="s">
        <v>1349</v>
      </c>
      <c r="P293" s="58" t="s">
        <v>741</v>
      </c>
      <c r="Q293" s="50" t="s">
        <v>2450</v>
      </c>
      <c r="R293" s="30"/>
    </row>
    <row r="294" spans="1:18" ht="19.95" customHeight="1">
      <c r="A294" s="47">
        <v>1</v>
      </c>
      <c r="B294" s="30" t="s">
        <v>2052</v>
      </c>
      <c r="C294" s="43" t="s">
        <v>2451</v>
      </c>
      <c r="D294" s="52">
        <v>44942</v>
      </c>
      <c r="E294" s="52">
        <v>44945</v>
      </c>
      <c r="F294" s="52">
        <v>44945</v>
      </c>
      <c r="G294" s="47" t="s">
        <v>10</v>
      </c>
      <c r="H294" s="42">
        <v>22000</v>
      </c>
      <c r="I294" s="53">
        <v>1</v>
      </c>
      <c r="J294" s="42">
        <v>0</v>
      </c>
      <c r="K294" s="42">
        <v>0</v>
      </c>
      <c r="L294" s="42">
        <v>22000</v>
      </c>
      <c r="M294" s="42">
        <v>0</v>
      </c>
      <c r="N294" s="47" t="s">
        <v>1328</v>
      </c>
      <c r="O294" s="47" t="s">
        <v>1349</v>
      </c>
      <c r="P294" s="58" t="s">
        <v>741</v>
      </c>
      <c r="Q294" s="50" t="s">
        <v>2452</v>
      </c>
      <c r="R294" s="30"/>
    </row>
    <row r="295" spans="1:18" ht="19.95" customHeight="1">
      <c r="A295" s="47">
        <v>1</v>
      </c>
      <c r="B295" s="30" t="s">
        <v>2052</v>
      </c>
      <c r="C295" s="43" t="s">
        <v>2453</v>
      </c>
      <c r="D295" s="52">
        <v>44942</v>
      </c>
      <c r="E295" s="52">
        <v>44945</v>
      </c>
      <c r="F295" s="52">
        <v>44945</v>
      </c>
      <c r="G295" s="47" t="s">
        <v>10</v>
      </c>
      <c r="H295" s="42">
        <v>9600</v>
      </c>
      <c r="I295" s="53">
        <v>1</v>
      </c>
      <c r="J295" s="42">
        <v>0</v>
      </c>
      <c r="K295" s="42">
        <v>0</v>
      </c>
      <c r="L295" s="42">
        <v>9600</v>
      </c>
      <c r="M295" s="42">
        <v>0</v>
      </c>
      <c r="N295" s="47" t="s">
        <v>1328</v>
      </c>
      <c r="O295" s="47" t="s">
        <v>1349</v>
      </c>
      <c r="P295" s="58" t="s">
        <v>741</v>
      </c>
      <c r="Q295" s="50" t="s">
        <v>2454</v>
      </c>
      <c r="R295" s="30"/>
    </row>
    <row r="296" spans="1:18" ht="19.95" customHeight="1">
      <c r="A296" s="47">
        <v>1</v>
      </c>
      <c r="B296" s="30" t="s">
        <v>2052</v>
      </c>
      <c r="C296" s="43" t="s">
        <v>2455</v>
      </c>
      <c r="D296" s="52">
        <v>44942</v>
      </c>
      <c r="E296" s="52">
        <v>44945</v>
      </c>
      <c r="F296" s="52">
        <v>44945</v>
      </c>
      <c r="G296" s="47" t="s">
        <v>10</v>
      </c>
      <c r="H296" s="42">
        <v>37050</v>
      </c>
      <c r="I296" s="53">
        <v>1</v>
      </c>
      <c r="J296" s="42">
        <v>0</v>
      </c>
      <c r="K296" s="42">
        <v>0</v>
      </c>
      <c r="L296" s="42">
        <v>37050</v>
      </c>
      <c r="M296" s="42">
        <v>0</v>
      </c>
      <c r="N296" s="47" t="s">
        <v>1328</v>
      </c>
      <c r="O296" s="47" t="s">
        <v>1349</v>
      </c>
      <c r="P296" s="58" t="s">
        <v>741</v>
      </c>
      <c r="Q296" s="50" t="s">
        <v>2456</v>
      </c>
      <c r="R296" s="30"/>
    </row>
    <row r="297" spans="1:18" ht="19.95" customHeight="1">
      <c r="A297" s="47">
        <v>1</v>
      </c>
      <c r="B297" s="30" t="s">
        <v>2052</v>
      </c>
      <c r="C297" s="43" t="s">
        <v>2457</v>
      </c>
      <c r="D297" s="52">
        <v>44942</v>
      </c>
      <c r="E297" s="52">
        <v>44945</v>
      </c>
      <c r="F297" s="52">
        <v>44945</v>
      </c>
      <c r="G297" s="47" t="s">
        <v>10</v>
      </c>
      <c r="H297" s="42">
        <v>13720</v>
      </c>
      <c r="I297" s="53">
        <v>1</v>
      </c>
      <c r="J297" s="42">
        <v>0</v>
      </c>
      <c r="K297" s="42">
        <v>0</v>
      </c>
      <c r="L297" s="42">
        <v>13720</v>
      </c>
      <c r="M297" s="42">
        <v>0</v>
      </c>
      <c r="N297" s="47" t="s">
        <v>1328</v>
      </c>
      <c r="O297" s="47" t="s">
        <v>1349</v>
      </c>
      <c r="P297" s="58" t="s">
        <v>741</v>
      </c>
      <c r="Q297" s="50" t="s">
        <v>2458</v>
      </c>
      <c r="R297" s="30"/>
    </row>
    <row r="298" spans="1:18" ht="19.95" customHeight="1">
      <c r="A298" s="47">
        <v>1</v>
      </c>
      <c r="B298" s="30" t="s">
        <v>2469</v>
      </c>
      <c r="C298" s="43" t="s">
        <v>2470</v>
      </c>
      <c r="D298" s="52">
        <v>44838</v>
      </c>
      <c r="E298" s="52">
        <v>44886</v>
      </c>
      <c r="F298" s="52">
        <v>44945</v>
      </c>
      <c r="G298" s="47" t="s">
        <v>10</v>
      </c>
      <c r="H298" s="42">
        <v>135.47999999999999</v>
      </c>
      <c r="I298" s="53">
        <v>1</v>
      </c>
      <c r="J298" s="42">
        <v>29.25</v>
      </c>
      <c r="K298" s="42">
        <v>0</v>
      </c>
      <c r="L298" s="42">
        <v>164.73</v>
      </c>
      <c r="M298" s="42">
        <v>0</v>
      </c>
      <c r="N298" s="47" t="s">
        <v>269</v>
      </c>
      <c r="O298" s="47" t="s">
        <v>1360</v>
      </c>
      <c r="P298" s="47" t="s">
        <v>2471</v>
      </c>
      <c r="Q298" s="50" t="s">
        <v>2472</v>
      </c>
      <c r="R298" s="30"/>
    </row>
    <row r="299" spans="1:18" ht="19.95" customHeight="1">
      <c r="A299" s="47">
        <v>1</v>
      </c>
      <c r="B299" s="30" t="s">
        <v>19</v>
      </c>
      <c r="C299" s="43" t="s">
        <v>2461</v>
      </c>
      <c r="D299" s="52">
        <v>44945</v>
      </c>
      <c r="E299" s="52">
        <v>44945</v>
      </c>
      <c r="F299" s="52">
        <v>44945</v>
      </c>
      <c r="G299" s="47" t="s">
        <v>10</v>
      </c>
      <c r="H299" s="51">
        <v>250</v>
      </c>
      <c r="I299" s="53">
        <v>1</v>
      </c>
      <c r="J299" s="51">
        <v>0</v>
      </c>
      <c r="K299" s="51">
        <v>0</v>
      </c>
      <c r="L299" s="51">
        <v>250</v>
      </c>
      <c r="M299" s="42">
        <v>0</v>
      </c>
      <c r="N299" s="47" t="s">
        <v>269</v>
      </c>
      <c r="O299" s="47" t="s">
        <v>1342</v>
      </c>
      <c r="P299" s="47" t="s">
        <v>880</v>
      </c>
      <c r="Q299" s="50" t="s">
        <v>2462</v>
      </c>
      <c r="R299" s="30"/>
    </row>
    <row r="300" spans="1:18" ht="19.95" customHeight="1">
      <c r="A300" s="47">
        <v>1</v>
      </c>
      <c r="B300" s="30" t="s">
        <v>2427</v>
      </c>
      <c r="C300" s="43" t="s">
        <v>2473</v>
      </c>
      <c r="D300" s="52">
        <v>44909</v>
      </c>
      <c r="E300" s="52">
        <v>44957</v>
      </c>
      <c r="F300" s="52">
        <v>44945</v>
      </c>
      <c r="G300" s="47" t="s">
        <v>10</v>
      </c>
      <c r="H300" s="42">
        <v>565.24</v>
      </c>
      <c r="I300" s="53">
        <v>1</v>
      </c>
      <c r="J300" s="42">
        <v>0</v>
      </c>
      <c r="K300" s="42">
        <v>0</v>
      </c>
      <c r="L300" s="42">
        <v>565.24</v>
      </c>
      <c r="M300" s="42">
        <v>0</v>
      </c>
      <c r="N300" s="47" t="s">
        <v>269</v>
      </c>
      <c r="O300" s="47" t="s">
        <v>1362</v>
      </c>
      <c r="P300" s="47" t="s">
        <v>2434</v>
      </c>
      <c r="Q300" s="50" t="s">
        <v>2474</v>
      </c>
      <c r="R300" s="30"/>
    </row>
    <row r="301" spans="1:18" ht="19.95" customHeight="1">
      <c r="A301" s="47">
        <v>1</v>
      </c>
      <c r="B301" s="30" t="s">
        <v>1357</v>
      </c>
      <c r="C301" s="43" t="s">
        <v>2463</v>
      </c>
      <c r="D301" s="52">
        <v>44945</v>
      </c>
      <c r="E301" s="52">
        <v>44949</v>
      </c>
      <c r="F301" s="52">
        <v>44945</v>
      </c>
      <c r="G301" s="47" t="s">
        <v>10</v>
      </c>
      <c r="H301" s="42">
        <v>306.44</v>
      </c>
      <c r="I301" s="53">
        <v>1</v>
      </c>
      <c r="J301" s="42">
        <v>0</v>
      </c>
      <c r="K301" s="42">
        <v>0</v>
      </c>
      <c r="L301" s="42">
        <v>306.44</v>
      </c>
      <c r="M301" s="42">
        <v>0</v>
      </c>
      <c r="N301" s="47" t="s">
        <v>269</v>
      </c>
      <c r="O301" s="47" t="s">
        <v>1360</v>
      </c>
      <c r="P301" s="47" t="s">
        <v>876</v>
      </c>
      <c r="Q301" s="50" t="s">
        <v>2464</v>
      </c>
      <c r="R301" s="30"/>
    </row>
    <row r="302" spans="1:18" ht="19.95" customHeight="1">
      <c r="A302" s="47">
        <v>1</v>
      </c>
      <c r="B302" s="30" t="s">
        <v>1357</v>
      </c>
      <c r="C302" s="43" t="s">
        <v>2465</v>
      </c>
      <c r="D302" s="52">
        <v>44944</v>
      </c>
      <c r="E302" s="52">
        <v>44945</v>
      </c>
      <c r="F302" s="52">
        <v>44945</v>
      </c>
      <c r="G302" s="47" t="s">
        <v>10</v>
      </c>
      <c r="H302" s="42">
        <v>250</v>
      </c>
      <c r="I302" s="53">
        <v>1</v>
      </c>
      <c r="J302" s="42">
        <v>0</v>
      </c>
      <c r="K302" s="42">
        <v>0</v>
      </c>
      <c r="L302" s="42">
        <v>250</v>
      </c>
      <c r="M302" s="42">
        <v>0</v>
      </c>
      <c r="N302" s="47" t="s">
        <v>269</v>
      </c>
      <c r="O302" s="47" t="s">
        <v>1360</v>
      </c>
      <c r="P302" s="47" t="s">
        <v>876</v>
      </c>
      <c r="Q302" s="50" t="s">
        <v>2466</v>
      </c>
      <c r="R302" s="30"/>
    </row>
    <row r="303" spans="1:18" ht="19.95" customHeight="1">
      <c r="A303" s="47">
        <v>1</v>
      </c>
      <c r="B303" s="30" t="s">
        <v>51</v>
      </c>
      <c r="C303" s="43" t="s">
        <v>2467</v>
      </c>
      <c r="D303" s="52">
        <v>44918</v>
      </c>
      <c r="E303" s="52">
        <v>44946</v>
      </c>
      <c r="F303" s="52">
        <v>44945</v>
      </c>
      <c r="G303" s="47" t="s">
        <v>10</v>
      </c>
      <c r="H303" s="42">
        <v>8993.57</v>
      </c>
      <c r="I303" s="53">
        <v>1</v>
      </c>
      <c r="J303" s="42">
        <v>0</v>
      </c>
      <c r="K303" s="42">
        <v>0</v>
      </c>
      <c r="L303" s="42">
        <v>8993.57</v>
      </c>
      <c r="M303" s="42">
        <v>0</v>
      </c>
      <c r="N303" s="47" t="s">
        <v>269</v>
      </c>
      <c r="O303" s="47" t="s">
        <v>1381</v>
      </c>
      <c r="P303" s="47" t="s">
        <v>1364</v>
      </c>
      <c r="Q303" s="50" t="s">
        <v>2468</v>
      </c>
      <c r="R303" s="30"/>
    </row>
    <row r="304" spans="1:18" ht="19.95" customHeight="1">
      <c r="A304" s="47">
        <v>4</v>
      </c>
      <c r="B304" s="30" t="s">
        <v>242</v>
      </c>
      <c r="C304" s="43" t="s">
        <v>2475</v>
      </c>
      <c r="D304" s="52">
        <v>44944</v>
      </c>
      <c r="E304" s="52">
        <v>44945</v>
      </c>
      <c r="F304" s="52">
        <v>44945</v>
      </c>
      <c r="G304" s="47" t="s">
        <v>10</v>
      </c>
      <c r="H304" s="42">
        <v>815.61</v>
      </c>
      <c r="I304" s="53">
        <v>1</v>
      </c>
      <c r="J304" s="42">
        <v>0</v>
      </c>
      <c r="K304" s="42">
        <v>0</v>
      </c>
      <c r="L304" s="42">
        <v>815.61</v>
      </c>
      <c r="M304" s="42">
        <v>0</v>
      </c>
      <c r="N304" s="47" t="s">
        <v>269</v>
      </c>
      <c r="O304" s="47" t="s">
        <v>1362</v>
      </c>
      <c r="P304" s="47" t="s">
        <v>1367</v>
      </c>
      <c r="Q304" s="50" t="s">
        <v>2476</v>
      </c>
      <c r="R304" s="30"/>
    </row>
    <row r="305" spans="1:18" ht="19.95" customHeight="1">
      <c r="A305" s="47">
        <v>1</v>
      </c>
      <c r="B305" s="30" t="s">
        <v>243</v>
      </c>
      <c r="C305" s="43" t="s">
        <v>2459</v>
      </c>
      <c r="D305" s="52">
        <v>44938</v>
      </c>
      <c r="E305" s="52">
        <v>44945</v>
      </c>
      <c r="F305" s="52">
        <v>44945</v>
      </c>
      <c r="G305" s="47" t="s">
        <v>10</v>
      </c>
      <c r="H305" s="42">
        <v>16576</v>
      </c>
      <c r="I305" s="53">
        <v>1</v>
      </c>
      <c r="J305" s="42">
        <v>0</v>
      </c>
      <c r="K305" s="42">
        <v>0</v>
      </c>
      <c r="L305" s="42">
        <v>16576</v>
      </c>
      <c r="M305" s="42">
        <v>0</v>
      </c>
      <c r="N305" s="47" t="s">
        <v>269</v>
      </c>
      <c r="O305" s="47" t="s">
        <v>1330</v>
      </c>
      <c r="P305" s="47" t="s">
        <v>1343</v>
      </c>
      <c r="Q305" s="50" t="s">
        <v>2460</v>
      </c>
      <c r="R305" s="30"/>
    </row>
    <row r="306" spans="1:18" ht="19.95" customHeight="1">
      <c r="A306" s="47">
        <v>2</v>
      </c>
      <c r="B306" s="30" t="s">
        <v>137</v>
      </c>
      <c r="C306" s="43" t="s">
        <v>2477</v>
      </c>
      <c r="D306" s="52">
        <v>44923</v>
      </c>
      <c r="E306" s="52">
        <v>44936</v>
      </c>
      <c r="F306" s="52">
        <v>44946</v>
      </c>
      <c r="G306" s="47" t="s">
        <v>18</v>
      </c>
      <c r="H306" s="44">
        <v>132500</v>
      </c>
      <c r="I306" s="53">
        <v>5.1944999999999997</v>
      </c>
      <c r="J306" s="44">
        <v>0</v>
      </c>
      <c r="K306" s="44">
        <v>0</v>
      </c>
      <c r="L306" s="42">
        <v>688271.25</v>
      </c>
      <c r="M306" s="42">
        <v>0</v>
      </c>
      <c r="N306" s="47" t="s">
        <v>1328</v>
      </c>
      <c r="O306" s="47" t="s">
        <v>1330</v>
      </c>
      <c r="P306" s="47" t="s">
        <v>881</v>
      </c>
      <c r="Q306" s="50" t="s">
        <v>2478</v>
      </c>
      <c r="R306" s="30"/>
    </row>
    <row r="307" spans="1:18" ht="19.95" customHeight="1">
      <c r="A307" s="47">
        <v>1</v>
      </c>
      <c r="B307" s="30" t="s">
        <v>137</v>
      </c>
      <c r="C307" s="43" t="s">
        <v>2479</v>
      </c>
      <c r="D307" s="52">
        <v>44923</v>
      </c>
      <c r="E307" s="52">
        <v>44936</v>
      </c>
      <c r="F307" s="52">
        <v>44946</v>
      </c>
      <c r="G307" s="47" t="s">
        <v>18</v>
      </c>
      <c r="H307" s="44">
        <v>132500</v>
      </c>
      <c r="I307" s="53">
        <v>5.1944999999999997</v>
      </c>
      <c r="J307" s="44">
        <v>0</v>
      </c>
      <c r="K307" s="44">
        <v>0</v>
      </c>
      <c r="L307" s="42">
        <v>688271.25</v>
      </c>
      <c r="M307" s="42">
        <v>0</v>
      </c>
      <c r="N307" s="47" t="s">
        <v>1328</v>
      </c>
      <c r="O307" s="47" t="s">
        <v>1330</v>
      </c>
      <c r="P307" s="47" t="s">
        <v>881</v>
      </c>
      <c r="Q307" s="50" t="s">
        <v>2480</v>
      </c>
      <c r="R307" s="30"/>
    </row>
    <row r="308" spans="1:18" ht="19.95" customHeight="1">
      <c r="A308" s="47">
        <v>1</v>
      </c>
      <c r="B308" s="30" t="s">
        <v>137</v>
      </c>
      <c r="C308" s="43" t="s">
        <v>2481</v>
      </c>
      <c r="D308" s="52">
        <v>44998</v>
      </c>
      <c r="E308" s="52">
        <v>44931</v>
      </c>
      <c r="F308" s="52">
        <v>44946</v>
      </c>
      <c r="G308" s="47" t="s">
        <v>18</v>
      </c>
      <c r="H308" s="44">
        <v>108480</v>
      </c>
      <c r="I308" s="53">
        <v>5.1944999999999997</v>
      </c>
      <c r="J308" s="44">
        <v>0</v>
      </c>
      <c r="K308" s="44">
        <v>0</v>
      </c>
      <c r="L308" s="42">
        <v>563499.36</v>
      </c>
      <c r="M308" s="42">
        <v>0</v>
      </c>
      <c r="N308" s="47" t="s">
        <v>1328</v>
      </c>
      <c r="O308" s="47" t="s">
        <v>1330</v>
      </c>
      <c r="P308" s="47" t="s">
        <v>881</v>
      </c>
      <c r="Q308" s="50" t="s">
        <v>2482</v>
      </c>
      <c r="R308" s="30"/>
    </row>
    <row r="309" spans="1:18" ht="19.95" customHeight="1">
      <c r="A309" s="47">
        <v>1</v>
      </c>
      <c r="B309" s="30" t="s">
        <v>2129</v>
      </c>
      <c r="C309" s="43" t="s">
        <v>2491</v>
      </c>
      <c r="D309" s="52">
        <v>44938</v>
      </c>
      <c r="E309" s="52">
        <v>44946</v>
      </c>
      <c r="F309" s="52">
        <v>44946</v>
      </c>
      <c r="G309" s="47" t="s">
        <v>10</v>
      </c>
      <c r="H309" s="42">
        <v>169058.05</v>
      </c>
      <c r="I309" s="53">
        <v>1</v>
      </c>
      <c r="J309" s="42">
        <v>0</v>
      </c>
      <c r="K309" s="42">
        <v>0</v>
      </c>
      <c r="L309" s="42">
        <v>169058.05</v>
      </c>
      <c r="M309" s="42">
        <v>0</v>
      </c>
      <c r="N309" s="47" t="s">
        <v>1328</v>
      </c>
      <c r="O309" s="47" t="s">
        <v>1349</v>
      </c>
      <c r="P309" s="45" t="s">
        <v>741</v>
      </c>
      <c r="Q309" s="50" t="s">
        <v>2492</v>
      </c>
      <c r="R309" s="30"/>
    </row>
    <row r="310" spans="1:18" ht="19.95" customHeight="1">
      <c r="A310" s="47">
        <v>1</v>
      </c>
      <c r="B310" s="30" t="s">
        <v>2488</v>
      </c>
      <c r="C310" s="43" t="s">
        <v>2489</v>
      </c>
      <c r="D310" s="52">
        <v>44945</v>
      </c>
      <c r="E310" s="52">
        <v>44946</v>
      </c>
      <c r="F310" s="52">
        <v>44946</v>
      </c>
      <c r="G310" s="47" t="s">
        <v>10</v>
      </c>
      <c r="H310" s="42">
        <v>240000</v>
      </c>
      <c r="I310" s="53">
        <v>1</v>
      </c>
      <c r="J310" s="42">
        <v>0</v>
      </c>
      <c r="K310" s="42">
        <v>0</v>
      </c>
      <c r="L310" s="42">
        <v>240000</v>
      </c>
      <c r="M310" s="42">
        <v>0</v>
      </c>
      <c r="N310" s="47" t="s">
        <v>1328</v>
      </c>
      <c r="O310" s="47" t="s">
        <v>1349</v>
      </c>
      <c r="P310" s="47" t="s">
        <v>1336</v>
      </c>
      <c r="Q310" s="50" t="s">
        <v>2490</v>
      </c>
      <c r="R310" s="30"/>
    </row>
    <row r="311" spans="1:18" ht="19.95" customHeight="1">
      <c r="A311" s="47">
        <v>1</v>
      </c>
      <c r="B311" s="30" t="s">
        <v>230</v>
      </c>
      <c r="C311" s="43" t="s">
        <v>2483</v>
      </c>
      <c r="D311" s="52">
        <v>44946</v>
      </c>
      <c r="E311" s="52">
        <v>44946</v>
      </c>
      <c r="F311" s="52">
        <v>44946</v>
      </c>
      <c r="G311" s="47" t="s">
        <v>18</v>
      </c>
      <c r="H311" s="44">
        <v>487200</v>
      </c>
      <c r="I311" s="53">
        <v>5.22</v>
      </c>
      <c r="J311" s="44">
        <v>0</v>
      </c>
      <c r="K311" s="44">
        <v>0</v>
      </c>
      <c r="L311" s="42">
        <v>2543184</v>
      </c>
      <c r="M311" s="42">
        <v>0</v>
      </c>
      <c r="N311" s="47" t="s">
        <v>1328</v>
      </c>
      <c r="O311" s="47" t="s">
        <v>1330</v>
      </c>
      <c r="P311" s="47" t="s">
        <v>881</v>
      </c>
      <c r="Q311" s="50" t="s">
        <v>2484</v>
      </c>
      <c r="R311" s="30"/>
    </row>
    <row r="312" spans="1:18" ht="19.95" customHeight="1">
      <c r="A312" s="47">
        <v>4</v>
      </c>
      <c r="B312" s="30" t="s">
        <v>230</v>
      </c>
      <c r="C312" s="43" t="s">
        <v>2485</v>
      </c>
      <c r="D312" s="52">
        <v>44946</v>
      </c>
      <c r="E312" s="52">
        <v>44946</v>
      </c>
      <c r="F312" s="52">
        <v>44946</v>
      </c>
      <c r="G312" s="47" t="s">
        <v>18</v>
      </c>
      <c r="H312" s="44">
        <v>960</v>
      </c>
      <c r="I312" s="53">
        <v>5.22</v>
      </c>
      <c r="J312" s="44">
        <v>0</v>
      </c>
      <c r="K312" s="44">
        <v>0</v>
      </c>
      <c r="L312" s="42">
        <v>5011.2</v>
      </c>
      <c r="M312" s="42">
        <v>0</v>
      </c>
      <c r="N312" s="47" t="s">
        <v>1328</v>
      </c>
      <c r="O312" s="47" t="s">
        <v>1330</v>
      </c>
      <c r="P312" s="47" t="s">
        <v>1821</v>
      </c>
      <c r="Q312" s="50" t="s">
        <v>2486</v>
      </c>
      <c r="R312" s="30"/>
    </row>
    <row r="313" spans="1:18" ht="19.95" customHeight="1">
      <c r="A313" s="47">
        <v>4</v>
      </c>
      <c r="B313" s="30" t="s">
        <v>230</v>
      </c>
      <c r="C313" s="43" t="s">
        <v>2485</v>
      </c>
      <c r="D313" s="52">
        <v>44977</v>
      </c>
      <c r="E313" s="52">
        <v>44946</v>
      </c>
      <c r="F313" s="52">
        <v>44946</v>
      </c>
      <c r="G313" s="47" t="s">
        <v>18</v>
      </c>
      <c r="H313" s="44">
        <v>92800</v>
      </c>
      <c r="I313" s="53">
        <v>5.22</v>
      </c>
      <c r="J313" s="44">
        <v>0</v>
      </c>
      <c r="K313" s="44">
        <v>0</v>
      </c>
      <c r="L313" s="42">
        <v>484416</v>
      </c>
      <c r="M313" s="42">
        <v>0</v>
      </c>
      <c r="N313" s="47" t="s">
        <v>1328</v>
      </c>
      <c r="O313" s="47" t="s">
        <v>1330</v>
      </c>
      <c r="P313" s="93" t="s">
        <v>881</v>
      </c>
      <c r="Q313" s="50" t="s">
        <v>2487</v>
      </c>
      <c r="R313" s="30"/>
    </row>
    <row r="314" spans="1:18" ht="19.95" customHeight="1">
      <c r="A314" s="47">
        <v>1</v>
      </c>
      <c r="B314" s="30" t="s">
        <v>16</v>
      </c>
      <c r="C314" s="43" t="s">
        <v>2493</v>
      </c>
      <c r="D314" s="52">
        <v>44931</v>
      </c>
      <c r="E314" s="52">
        <v>44946</v>
      </c>
      <c r="F314" s="52">
        <v>44946</v>
      </c>
      <c r="G314" s="47" t="s">
        <v>10</v>
      </c>
      <c r="H314" s="42">
        <v>30000</v>
      </c>
      <c r="I314" s="53">
        <v>1</v>
      </c>
      <c r="J314" s="42">
        <v>0</v>
      </c>
      <c r="K314" s="42">
        <v>0</v>
      </c>
      <c r="L314" s="42">
        <v>30000</v>
      </c>
      <c r="M314" s="42">
        <v>0</v>
      </c>
      <c r="N314" s="47" t="s">
        <v>1328</v>
      </c>
      <c r="O314" s="47" t="s">
        <v>1349</v>
      </c>
      <c r="P314" s="58" t="s">
        <v>741</v>
      </c>
      <c r="Q314" s="50" t="s">
        <v>2494</v>
      </c>
      <c r="R314" s="30"/>
    </row>
    <row r="315" spans="1:18" ht="19.95" customHeight="1">
      <c r="A315" s="47">
        <v>4</v>
      </c>
      <c r="B315" s="30" t="s">
        <v>16</v>
      </c>
      <c r="C315" s="43" t="s">
        <v>2495</v>
      </c>
      <c r="D315" s="52">
        <v>44931</v>
      </c>
      <c r="E315" s="52">
        <v>44946</v>
      </c>
      <c r="F315" s="52">
        <v>44946</v>
      </c>
      <c r="G315" s="47" t="s">
        <v>10</v>
      </c>
      <c r="H315" s="42">
        <v>4440</v>
      </c>
      <c r="I315" s="53">
        <v>1</v>
      </c>
      <c r="J315" s="42">
        <v>0</v>
      </c>
      <c r="K315" s="42">
        <v>0</v>
      </c>
      <c r="L315" s="42">
        <v>4440</v>
      </c>
      <c r="M315" s="42">
        <v>0</v>
      </c>
      <c r="N315" s="47" t="s">
        <v>1328</v>
      </c>
      <c r="O315" s="47" t="s">
        <v>1349</v>
      </c>
      <c r="P315" s="58" t="s">
        <v>741</v>
      </c>
      <c r="Q315" s="50" t="s">
        <v>2496</v>
      </c>
      <c r="R315" s="30"/>
    </row>
    <row r="316" spans="1:18" ht="19.95" customHeight="1">
      <c r="A316" s="47">
        <v>1</v>
      </c>
      <c r="B316" s="30" t="s">
        <v>242</v>
      </c>
      <c r="C316" s="43" t="s">
        <v>2505</v>
      </c>
      <c r="D316" s="52">
        <v>44946</v>
      </c>
      <c r="E316" s="52">
        <v>44946</v>
      </c>
      <c r="F316" s="52">
        <v>44946</v>
      </c>
      <c r="G316" s="47" t="s">
        <v>10</v>
      </c>
      <c r="H316" s="42">
        <v>199769.16</v>
      </c>
      <c r="I316" s="53">
        <v>1</v>
      </c>
      <c r="J316" s="42">
        <v>0</v>
      </c>
      <c r="K316" s="42">
        <v>0</v>
      </c>
      <c r="L316" s="42">
        <v>199769.16</v>
      </c>
      <c r="M316" s="42">
        <v>0</v>
      </c>
      <c r="N316" s="47" t="s">
        <v>1328</v>
      </c>
      <c r="O316" s="47" t="s">
        <v>1362</v>
      </c>
      <c r="P316" s="93" t="s">
        <v>1367</v>
      </c>
      <c r="Q316" s="50" t="s">
        <v>2506</v>
      </c>
      <c r="R316" s="30"/>
    </row>
    <row r="317" spans="1:18" ht="19.95" customHeight="1">
      <c r="A317" s="47">
        <v>4</v>
      </c>
      <c r="B317" s="30" t="s">
        <v>229</v>
      </c>
      <c r="C317" s="43" t="s">
        <v>2497</v>
      </c>
      <c r="D317" s="52">
        <v>44931</v>
      </c>
      <c r="E317" s="52">
        <v>44946</v>
      </c>
      <c r="F317" s="52">
        <v>44946</v>
      </c>
      <c r="G317" s="47" t="s">
        <v>10</v>
      </c>
      <c r="H317" s="42">
        <v>18784.88</v>
      </c>
      <c r="I317" s="53">
        <v>1</v>
      </c>
      <c r="J317" s="42">
        <v>0</v>
      </c>
      <c r="K317" s="42">
        <v>0</v>
      </c>
      <c r="L317" s="42">
        <v>18784.88</v>
      </c>
      <c r="M317" s="42">
        <v>0</v>
      </c>
      <c r="N317" s="47" t="s">
        <v>1328</v>
      </c>
      <c r="O317" s="47" t="s">
        <v>1349</v>
      </c>
      <c r="P317" s="58" t="s">
        <v>741</v>
      </c>
      <c r="Q317" s="50" t="s">
        <v>2498</v>
      </c>
      <c r="R317" s="30"/>
    </row>
    <row r="318" spans="1:18" ht="19.95" customHeight="1">
      <c r="A318" s="47">
        <v>1</v>
      </c>
      <c r="B318" s="30" t="s">
        <v>229</v>
      </c>
      <c r="C318" s="43" t="s">
        <v>2499</v>
      </c>
      <c r="D318" s="52">
        <v>44931</v>
      </c>
      <c r="E318" s="52">
        <v>44946</v>
      </c>
      <c r="F318" s="52">
        <v>44946</v>
      </c>
      <c r="G318" s="47" t="s">
        <v>10</v>
      </c>
      <c r="H318" s="42">
        <v>17501.5</v>
      </c>
      <c r="I318" s="53">
        <v>1</v>
      </c>
      <c r="J318" s="42">
        <v>0</v>
      </c>
      <c r="K318" s="42">
        <v>0</v>
      </c>
      <c r="L318" s="42">
        <v>17501.5</v>
      </c>
      <c r="M318" s="42">
        <v>0</v>
      </c>
      <c r="N318" s="47" t="s">
        <v>1328</v>
      </c>
      <c r="O318" s="47" t="s">
        <v>1349</v>
      </c>
      <c r="P318" s="58" t="s">
        <v>741</v>
      </c>
      <c r="Q318" s="50" t="s">
        <v>2500</v>
      </c>
      <c r="R318" s="30"/>
    </row>
    <row r="319" spans="1:18" ht="19.95" customHeight="1">
      <c r="A319" s="47">
        <v>1</v>
      </c>
      <c r="B319" s="30" t="s">
        <v>229</v>
      </c>
      <c r="C319" s="43" t="s">
        <v>2501</v>
      </c>
      <c r="D319" s="52">
        <v>44931</v>
      </c>
      <c r="E319" s="52">
        <v>44946</v>
      </c>
      <c r="F319" s="52">
        <v>44946</v>
      </c>
      <c r="G319" s="47" t="s">
        <v>10</v>
      </c>
      <c r="H319" s="42">
        <v>1771.5</v>
      </c>
      <c r="I319" s="53">
        <v>1</v>
      </c>
      <c r="J319" s="42">
        <v>0</v>
      </c>
      <c r="K319" s="42">
        <v>0</v>
      </c>
      <c r="L319" s="42">
        <v>1771.5</v>
      </c>
      <c r="M319" s="42">
        <v>0</v>
      </c>
      <c r="N319" s="47" t="s">
        <v>1328</v>
      </c>
      <c r="O319" s="47" t="s">
        <v>1349</v>
      </c>
      <c r="P319" s="58" t="s">
        <v>741</v>
      </c>
      <c r="Q319" s="50" t="s">
        <v>2502</v>
      </c>
      <c r="R319" s="30"/>
    </row>
    <row r="320" spans="1:18" ht="19.95" customHeight="1">
      <c r="A320" s="47">
        <v>1</v>
      </c>
      <c r="B320" s="30" t="s">
        <v>229</v>
      </c>
      <c r="C320" s="43" t="s">
        <v>2503</v>
      </c>
      <c r="D320" s="52">
        <v>44931</v>
      </c>
      <c r="E320" s="52">
        <v>44946</v>
      </c>
      <c r="F320" s="52">
        <v>44946</v>
      </c>
      <c r="G320" s="47" t="s">
        <v>10</v>
      </c>
      <c r="H320" s="42">
        <v>12658.43</v>
      </c>
      <c r="I320" s="53">
        <v>1</v>
      </c>
      <c r="J320" s="42">
        <v>0</v>
      </c>
      <c r="K320" s="42">
        <v>0</v>
      </c>
      <c r="L320" s="42">
        <v>12658.43</v>
      </c>
      <c r="M320" s="42">
        <v>0</v>
      </c>
      <c r="N320" s="47" t="s">
        <v>1328</v>
      </c>
      <c r="O320" s="47" t="s">
        <v>1349</v>
      </c>
      <c r="P320" s="45" t="s">
        <v>741</v>
      </c>
      <c r="Q320" s="50" t="s">
        <v>2504</v>
      </c>
      <c r="R320" s="30"/>
    </row>
    <row r="321" spans="1:18" ht="19.95" customHeight="1">
      <c r="A321" s="47">
        <v>1</v>
      </c>
      <c r="B321" s="30" t="s">
        <v>245</v>
      </c>
      <c r="C321" s="43" t="s">
        <v>2507</v>
      </c>
      <c r="D321" s="52">
        <v>44936</v>
      </c>
      <c r="E321" s="52">
        <v>44946</v>
      </c>
      <c r="F321" s="52">
        <v>44946</v>
      </c>
      <c r="G321" s="47" t="s">
        <v>10</v>
      </c>
      <c r="H321" s="42">
        <v>93</v>
      </c>
      <c r="I321" s="53">
        <v>1</v>
      </c>
      <c r="J321" s="42">
        <v>0</v>
      </c>
      <c r="K321" s="42">
        <v>0</v>
      </c>
      <c r="L321" s="42">
        <v>93</v>
      </c>
      <c r="M321" s="42">
        <v>0</v>
      </c>
      <c r="N321" s="47" t="s">
        <v>269</v>
      </c>
      <c r="O321" s="47" t="s">
        <v>1330</v>
      </c>
      <c r="P321" s="47" t="s">
        <v>1343</v>
      </c>
      <c r="Q321" s="50" t="s">
        <v>2508</v>
      </c>
      <c r="R321" s="30"/>
    </row>
    <row r="322" spans="1:18" ht="19.95" customHeight="1">
      <c r="A322" s="47">
        <v>1</v>
      </c>
      <c r="B322" s="30" t="s">
        <v>43</v>
      </c>
      <c r="C322" s="43" t="s">
        <v>2509</v>
      </c>
      <c r="D322" s="52">
        <v>44938</v>
      </c>
      <c r="E322" s="52">
        <v>44946</v>
      </c>
      <c r="F322" s="52">
        <v>44946</v>
      </c>
      <c r="G322" s="47" t="s">
        <v>10</v>
      </c>
      <c r="H322" s="42">
        <v>2087.5</v>
      </c>
      <c r="I322" s="53">
        <v>1</v>
      </c>
      <c r="J322" s="42">
        <v>0</v>
      </c>
      <c r="K322" s="42">
        <v>0</v>
      </c>
      <c r="L322" s="42">
        <v>2087.5</v>
      </c>
      <c r="M322" s="42">
        <v>0</v>
      </c>
      <c r="N322" s="47" t="s">
        <v>269</v>
      </c>
      <c r="O322" s="47" t="s">
        <v>1351</v>
      </c>
      <c r="P322" s="47" t="s">
        <v>1353</v>
      </c>
      <c r="Q322" s="50" t="s">
        <v>2510</v>
      </c>
      <c r="R322" s="30"/>
    </row>
    <row r="323" spans="1:18" ht="19.95" customHeight="1">
      <c r="A323" s="47">
        <v>1</v>
      </c>
      <c r="B323" s="30" t="s">
        <v>51</v>
      </c>
      <c r="C323" s="43" t="s">
        <v>2513</v>
      </c>
      <c r="D323" s="52">
        <v>44942</v>
      </c>
      <c r="E323" s="52">
        <v>44946</v>
      </c>
      <c r="F323" s="52">
        <v>44946</v>
      </c>
      <c r="G323" s="47" t="s">
        <v>10</v>
      </c>
      <c r="H323" s="42">
        <v>290.32</v>
      </c>
      <c r="I323" s="53">
        <v>1</v>
      </c>
      <c r="J323" s="42">
        <v>0</v>
      </c>
      <c r="K323" s="42">
        <v>0</v>
      </c>
      <c r="L323" s="42">
        <v>290.32</v>
      </c>
      <c r="M323" s="42">
        <v>0</v>
      </c>
      <c r="N323" s="47" t="s">
        <v>269</v>
      </c>
      <c r="O323" s="47" t="s">
        <v>1362</v>
      </c>
      <c r="P323" s="47" t="s">
        <v>1366</v>
      </c>
      <c r="Q323" s="50" t="s">
        <v>2514</v>
      </c>
      <c r="R323" s="30"/>
    </row>
    <row r="324" spans="1:18" ht="19.95" customHeight="1">
      <c r="A324" s="47">
        <v>1</v>
      </c>
      <c r="B324" s="30" t="s">
        <v>51</v>
      </c>
      <c r="C324" s="43" t="s">
        <v>2515</v>
      </c>
      <c r="D324" s="52">
        <v>44937</v>
      </c>
      <c r="E324" s="52">
        <v>44946</v>
      </c>
      <c r="F324" s="52">
        <v>44946</v>
      </c>
      <c r="G324" s="47" t="s">
        <v>10</v>
      </c>
      <c r="H324" s="42">
        <v>23.86</v>
      </c>
      <c r="I324" s="53">
        <v>1</v>
      </c>
      <c r="J324" s="42">
        <v>0</v>
      </c>
      <c r="K324" s="42">
        <v>0</v>
      </c>
      <c r="L324" s="42">
        <v>23.86</v>
      </c>
      <c r="M324" s="42">
        <v>0</v>
      </c>
      <c r="N324" s="47" t="s">
        <v>269</v>
      </c>
      <c r="O324" s="47" t="s">
        <v>1362</v>
      </c>
      <c r="P324" s="47" t="s">
        <v>1366</v>
      </c>
      <c r="Q324" s="50" t="s">
        <v>2515</v>
      </c>
      <c r="R324" s="30"/>
    </row>
    <row r="325" spans="1:18" ht="19.95" customHeight="1">
      <c r="A325" s="47">
        <v>1</v>
      </c>
      <c r="B325" s="30" t="s">
        <v>51</v>
      </c>
      <c r="C325" s="43" t="s">
        <v>2515</v>
      </c>
      <c r="D325" s="52">
        <v>44937</v>
      </c>
      <c r="E325" s="52">
        <v>44946</v>
      </c>
      <c r="F325" s="52">
        <v>44946</v>
      </c>
      <c r="G325" s="47" t="s">
        <v>10</v>
      </c>
      <c r="H325" s="42">
        <v>23.86</v>
      </c>
      <c r="I325" s="53">
        <v>1</v>
      </c>
      <c r="J325" s="42">
        <v>0</v>
      </c>
      <c r="K325" s="42">
        <v>0</v>
      </c>
      <c r="L325" s="42">
        <v>23.86</v>
      </c>
      <c r="M325" s="42">
        <v>0</v>
      </c>
      <c r="N325" s="47" t="s">
        <v>269</v>
      </c>
      <c r="O325" s="47" t="s">
        <v>1362</v>
      </c>
      <c r="P325" s="47" t="s">
        <v>1366</v>
      </c>
      <c r="Q325" s="50" t="s">
        <v>2515</v>
      </c>
      <c r="R325" s="30"/>
    </row>
    <row r="326" spans="1:18" ht="19.95" customHeight="1">
      <c r="A326" s="47">
        <v>1</v>
      </c>
      <c r="B326" s="30" t="s">
        <v>51</v>
      </c>
      <c r="C326" s="43" t="s">
        <v>2511</v>
      </c>
      <c r="D326" s="52">
        <v>44939</v>
      </c>
      <c r="E326" s="52">
        <v>44946</v>
      </c>
      <c r="F326" s="52">
        <v>44946</v>
      </c>
      <c r="G326" s="47" t="s">
        <v>10</v>
      </c>
      <c r="H326" s="42">
        <v>21333.07</v>
      </c>
      <c r="I326" s="53">
        <v>1</v>
      </c>
      <c r="J326" s="42">
        <v>0</v>
      </c>
      <c r="K326" s="42">
        <v>0</v>
      </c>
      <c r="L326" s="42">
        <v>21333.07</v>
      </c>
      <c r="M326" s="42">
        <v>0</v>
      </c>
      <c r="N326" s="47" t="s">
        <v>269</v>
      </c>
      <c r="O326" s="47" t="s">
        <v>1381</v>
      </c>
      <c r="P326" s="47" t="s">
        <v>1364</v>
      </c>
      <c r="Q326" s="50" t="s">
        <v>2512</v>
      </c>
      <c r="R326" s="30"/>
    </row>
    <row r="327" spans="1:18" ht="19.95" customHeight="1">
      <c r="A327" s="47">
        <v>1</v>
      </c>
      <c r="B327" s="30" t="s">
        <v>51</v>
      </c>
      <c r="C327" s="43" t="s">
        <v>2516</v>
      </c>
      <c r="D327" s="52">
        <v>44942</v>
      </c>
      <c r="E327" s="52">
        <v>44946</v>
      </c>
      <c r="F327" s="52">
        <v>44946</v>
      </c>
      <c r="G327" s="47" t="s">
        <v>10</v>
      </c>
      <c r="H327" s="42">
        <v>93.65</v>
      </c>
      <c r="I327" s="53">
        <v>1</v>
      </c>
      <c r="J327" s="42">
        <v>0</v>
      </c>
      <c r="K327" s="42">
        <v>0</v>
      </c>
      <c r="L327" s="42">
        <v>93.65</v>
      </c>
      <c r="M327" s="42">
        <v>0</v>
      </c>
      <c r="N327" s="47" t="s">
        <v>269</v>
      </c>
      <c r="O327" s="47" t="s">
        <v>1362</v>
      </c>
      <c r="P327" s="47" t="s">
        <v>1365</v>
      </c>
      <c r="Q327" s="50" t="s">
        <v>2517</v>
      </c>
      <c r="R327" s="30"/>
    </row>
    <row r="328" spans="1:18" ht="19.95" customHeight="1">
      <c r="A328" s="47">
        <v>1</v>
      </c>
      <c r="B328" s="30" t="s">
        <v>51</v>
      </c>
      <c r="C328" s="43" t="s">
        <v>2518</v>
      </c>
      <c r="D328" s="52">
        <v>44942</v>
      </c>
      <c r="E328" s="52">
        <v>44946</v>
      </c>
      <c r="F328" s="52">
        <v>44946</v>
      </c>
      <c r="G328" s="47" t="s">
        <v>10</v>
      </c>
      <c r="H328" s="42">
        <v>30.36</v>
      </c>
      <c r="I328" s="53">
        <v>1</v>
      </c>
      <c r="J328" s="42">
        <v>0</v>
      </c>
      <c r="K328" s="42">
        <v>0</v>
      </c>
      <c r="L328" s="42">
        <v>30.36</v>
      </c>
      <c r="M328" s="42">
        <v>0</v>
      </c>
      <c r="N328" s="47" t="s">
        <v>269</v>
      </c>
      <c r="O328" s="47" t="s">
        <v>1362</v>
      </c>
      <c r="P328" s="47" t="s">
        <v>1365</v>
      </c>
      <c r="Q328" s="50" t="s">
        <v>2519</v>
      </c>
      <c r="R328" s="30"/>
    </row>
    <row r="329" spans="1:18" ht="19.95" customHeight="1">
      <c r="A329" s="47">
        <v>1</v>
      </c>
      <c r="B329" s="30" t="s">
        <v>242</v>
      </c>
      <c r="C329" s="43" t="s">
        <v>2520</v>
      </c>
      <c r="D329" s="52">
        <v>44945</v>
      </c>
      <c r="E329" s="52">
        <v>44946</v>
      </c>
      <c r="F329" s="52">
        <v>44946</v>
      </c>
      <c r="G329" s="47" t="s">
        <v>10</v>
      </c>
      <c r="H329" s="42">
        <v>3250</v>
      </c>
      <c r="I329" s="53">
        <v>1</v>
      </c>
      <c r="J329" s="42">
        <v>0</v>
      </c>
      <c r="K329" s="42">
        <v>0</v>
      </c>
      <c r="L329" s="42">
        <v>3250</v>
      </c>
      <c r="M329" s="42">
        <v>0</v>
      </c>
      <c r="N329" s="47" t="s">
        <v>269</v>
      </c>
      <c r="O329" s="47" t="s">
        <v>2521</v>
      </c>
      <c r="P329" s="47" t="s">
        <v>1367</v>
      </c>
      <c r="Q329" s="50" t="s">
        <v>2522</v>
      </c>
      <c r="R329" s="30"/>
    </row>
    <row r="330" spans="1:18" ht="19.95" customHeight="1">
      <c r="A330" s="47">
        <v>1</v>
      </c>
      <c r="B330" s="30" t="s">
        <v>2523</v>
      </c>
      <c r="C330" s="43" t="s">
        <v>2524</v>
      </c>
      <c r="D330" s="52">
        <v>44928</v>
      </c>
      <c r="E330" s="52">
        <v>44946</v>
      </c>
      <c r="F330" s="52">
        <v>44946</v>
      </c>
      <c r="G330" s="47" t="s">
        <v>10</v>
      </c>
      <c r="H330" s="42">
        <v>822.65</v>
      </c>
      <c r="I330" s="53">
        <v>1</v>
      </c>
      <c r="J330" s="42">
        <v>0</v>
      </c>
      <c r="K330" s="42">
        <v>0</v>
      </c>
      <c r="L330" s="42">
        <v>822.65</v>
      </c>
      <c r="M330" s="42">
        <v>0</v>
      </c>
      <c r="N330" s="47" t="s">
        <v>275</v>
      </c>
      <c r="O330" s="47" t="s">
        <v>1330</v>
      </c>
      <c r="P330" s="47" t="s">
        <v>1343</v>
      </c>
      <c r="Q330" s="50" t="s">
        <v>2525</v>
      </c>
      <c r="R330" s="30"/>
    </row>
    <row r="331" spans="1:18" ht="19.95" customHeight="1">
      <c r="A331" s="47">
        <v>1</v>
      </c>
      <c r="B331" s="30" t="s">
        <v>140</v>
      </c>
      <c r="C331" s="43" t="s">
        <v>2531</v>
      </c>
      <c r="D331" s="52">
        <v>44937</v>
      </c>
      <c r="E331" s="52">
        <v>44949</v>
      </c>
      <c r="F331" s="52">
        <v>44949</v>
      </c>
      <c r="G331" s="47" t="s">
        <v>10</v>
      </c>
      <c r="H331" s="42">
        <v>27686.400000000001</v>
      </c>
      <c r="I331" s="53">
        <v>1</v>
      </c>
      <c r="J331" s="42">
        <v>0</v>
      </c>
      <c r="K331" s="42">
        <v>0</v>
      </c>
      <c r="L331" s="42">
        <v>27686.400000000001</v>
      </c>
      <c r="M331" s="42">
        <v>0</v>
      </c>
      <c r="N331" s="47" t="s">
        <v>1328</v>
      </c>
      <c r="O331" s="47" t="s">
        <v>1349</v>
      </c>
      <c r="P331" s="45" t="s">
        <v>741</v>
      </c>
      <c r="Q331" s="50" t="s">
        <v>2532</v>
      </c>
      <c r="R331" s="30"/>
    </row>
    <row r="332" spans="1:18" ht="19.95" customHeight="1">
      <c r="A332" s="47">
        <v>1</v>
      </c>
      <c r="B332" s="30" t="s">
        <v>140</v>
      </c>
      <c r="C332" s="43" t="s">
        <v>2533</v>
      </c>
      <c r="D332" s="52">
        <v>44939</v>
      </c>
      <c r="E332" s="52">
        <v>44949</v>
      </c>
      <c r="F332" s="52">
        <v>44949</v>
      </c>
      <c r="G332" s="47" t="s">
        <v>10</v>
      </c>
      <c r="H332" s="42">
        <v>1730.4</v>
      </c>
      <c r="I332" s="53">
        <v>1</v>
      </c>
      <c r="J332" s="42">
        <v>0</v>
      </c>
      <c r="K332" s="42">
        <v>0</v>
      </c>
      <c r="L332" s="42">
        <v>1730.4</v>
      </c>
      <c r="M332" s="42">
        <v>0</v>
      </c>
      <c r="N332" s="47" t="s">
        <v>1328</v>
      </c>
      <c r="O332" s="47" t="s">
        <v>1349</v>
      </c>
      <c r="P332" s="45" t="s">
        <v>741</v>
      </c>
      <c r="Q332" s="50" t="s">
        <v>2534</v>
      </c>
      <c r="R332" s="30"/>
    </row>
    <row r="333" spans="1:18" ht="19.95" customHeight="1">
      <c r="A333" s="47">
        <v>4</v>
      </c>
      <c r="B333" s="30" t="s">
        <v>230</v>
      </c>
      <c r="C333" s="43" t="s">
        <v>2526</v>
      </c>
      <c r="D333" s="52">
        <v>44862</v>
      </c>
      <c r="E333" s="52">
        <v>44936</v>
      </c>
      <c r="F333" s="52">
        <v>44949</v>
      </c>
      <c r="G333" s="47" t="s">
        <v>10</v>
      </c>
      <c r="H333" s="42">
        <v>276200</v>
      </c>
      <c r="I333" s="53">
        <v>1</v>
      </c>
      <c r="J333" s="42">
        <v>0</v>
      </c>
      <c r="K333" s="42">
        <v>0</v>
      </c>
      <c r="L333" s="42">
        <v>276200</v>
      </c>
      <c r="M333" s="42">
        <v>0</v>
      </c>
      <c r="N333" s="47" t="s">
        <v>1328</v>
      </c>
      <c r="O333" s="47" t="s">
        <v>1330</v>
      </c>
      <c r="P333" s="93" t="s">
        <v>881</v>
      </c>
      <c r="Q333" s="50" t="s">
        <v>2527</v>
      </c>
      <c r="R333" s="30"/>
    </row>
    <row r="334" spans="1:18" ht="19.95" customHeight="1">
      <c r="A334" s="47">
        <v>1</v>
      </c>
      <c r="B334" s="30" t="s">
        <v>2528</v>
      </c>
      <c r="C334" s="43" t="s">
        <v>2529</v>
      </c>
      <c r="D334" s="52">
        <v>44965</v>
      </c>
      <c r="E334" s="52">
        <v>44952</v>
      </c>
      <c r="F334" s="52">
        <v>44949</v>
      </c>
      <c r="G334" s="47" t="s">
        <v>18</v>
      </c>
      <c r="H334" s="44">
        <v>24910</v>
      </c>
      <c r="I334" s="53">
        <v>5.1965000000000003</v>
      </c>
      <c r="J334" s="44">
        <v>0</v>
      </c>
      <c r="K334" s="44">
        <v>0</v>
      </c>
      <c r="L334" s="42">
        <v>129444.82</v>
      </c>
      <c r="M334" s="42">
        <v>0</v>
      </c>
      <c r="N334" s="47" t="s">
        <v>1328</v>
      </c>
      <c r="O334" s="47" t="s">
        <v>1330</v>
      </c>
      <c r="P334" s="93" t="s">
        <v>881</v>
      </c>
      <c r="Q334" s="50" t="s">
        <v>2530</v>
      </c>
      <c r="R334" s="30"/>
    </row>
    <row r="335" spans="1:18" ht="19.95" customHeight="1">
      <c r="A335" s="47">
        <v>1</v>
      </c>
      <c r="B335" s="30" t="s">
        <v>1845</v>
      </c>
      <c r="C335" s="43" t="s">
        <v>2537</v>
      </c>
      <c r="D335" s="52">
        <v>44935</v>
      </c>
      <c r="E335" s="52">
        <v>44949</v>
      </c>
      <c r="F335" s="52">
        <v>44949</v>
      </c>
      <c r="G335" s="47" t="s">
        <v>10</v>
      </c>
      <c r="H335" s="42">
        <v>26758.83</v>
      </c>
      <c r="I335" s="53">
        <v>1</v>
      </c>
      <c r="J335" s="42">
        <v>0</v>
      </c>
      <c r="K335" s="42">
        <v>0</v>
      </c>
      <c r="L335" s="42">
        <v>26758.83</v>
      </c>
      <c r="M335" s="42">
        <v>0</v>
      </c>
      <c r="N335" s="47" t="s">
        <v>269</v>
      </c>
      <c r="O335" s="47" t="s">
        <v>1349</v>
      </c>
      <c r="P335" s="47" t="s">
        <v>283</v>
      </c>
      <c r="Q335" s="50" t="s">
        <v>2538</v>
      </c>
      <c r="R335" s="30"/>
    </row>
    <row r="336" spans="1:18" ht="19.95" customHeight="1">
      <c r="A336" s="47">
        <v>1</v>
      </c>
      <c r="B336" s="30" t="s">
        <v>2539</v>
      </c>
      <c r="C336" s="43" t="s">
        <v>2540</v>
      </c>
      <c r="D336" s="52">
        <v>44946</v>
      </c>
      <c r="E336" s="52">
        <v>44972</v>
      </c>
      <c r="F336" s="52">
        <v>44949</v>
      </c>
      <c r="G336" s="47" t="s">
        <v>10</v>
      </c>
      <c r="H336" s="42">
        <v>339.61</v>
      </c>
      <c r="I336" s="53">
        <v>1</v>
      </c>
      <c r="J336" s="42">
        <v>0</v>
      </c>
      <c r="K336" s="42">
        <v>0</v>
      </c>
      <c r="L336" s="42">
        <v>339.61</v>
      </c>
      <c r="M336" s="42">
        <v>0</v>
      </c>
      <c r="N336" s="47" t="s">
        <v>269</v>
      </c>
      <c r="O336" s="47" t="s">
        <v>1362</v>
      </c>
      <c r="P336" s="47" t="s">
        <v>1363</v>
      </c>
      <c r="Q336" s="50" t="s">
        <v>2541</v>
      </c>
      <c r="R336" s="30"/>
    </row>
    <row r="337" spans="1:18" ht="19.95" customHeight="1">
      <c r="A337" s="47">
        <v>1</v>
      </c>
      <c r="B337" s="30" t="s">
        <v>54</v>
      </c>
      <c r="C337" s="43" t="s">
        <v>2535</v>
      </c>
      <c r="D337" s="52">
        <v>44869</v>
      </c>
      <c r="E337" s="52">
        <v>44947</v>
      </c>
      <c r="F337" s="52">
        <v>44949</v>
      </c>
      <c r="G337" s="47" t="s">
        <v>10</v>
      </c>
      <c r="H337" s="42">
        <v>99.9</v>
      </c>
      <c r="I337" s="53">
        <v>1</v>
      </c>
      <c r="J337" s="42">
        <v>0</v>
      </c>
      <c r="K337" s="42">
        <v>0</v>
      </c>
      <c r="L337" s="42">
        <v>99.9</v>
      </c>
      <c r="M337" s="42">
        <v>0</v>
      </c>
      <c r="N337" s="47" t="s">
        <v>269</v>
      </c>
      <c r="O337" s="47" t="s">
        <v>1342</v>
      </c>
      <c r="P337" s="47" t="s">
        <v>280</v>
      </c>
      <c r="Q337" s="50" t="s">
        <v>2536</v>
      </c>
      <c r="R337" s="30"/>
    </row>
    <row r="338" spans="1:18" ht="19.95" customHeight="1">
      <c r="A338" s="47">
        <v>4</v>
      </c>
      <c r="B338" s="30" t="s">
        <v>244</v>
      </c>
      <c r="C338" s="43" t="s">
        <v>2544</v>
      </c>
      <c r="D338" s="52">
        <v>44936</v>
      </c>
      <c r="E338" s="52">
        <v>44950</v>
      </c>
      <c r="F338" s="52">
        <v>44950</v>
      </c>
      <c r="G338" s="47" t="s">
        <v>10</v>
      </c>
      <c r="H338" s="42">
        <v>11385</v>
      </c>
      <c r="I338" s="53">
        <v>1</v>
      </c>
      <c r="J338" s="42">
        <v>0</v>
      </c>
      <c r="K338" s="42">
        <v>0</v>
      </c>
      <c r="L338" s="42">
        <v>11385</v>
      </c>
      <c r="M338" s="42">
        <v>0</v>
      </c>
      <c r="N338" s="47" t="s">
        <v>1328</v>
      </c>
      <c r="O338" s="47" t="s">
        <v>1349</v>
      </c>
      <c r="P338" s="45" t="s">
        <v>741</v>
      </c>
      <c r="Q338" s="50" t="s">
        <v>2545</v>
      </c>
      <c r="R338" s="30"/>
    </row>
    <row r="339" spans="1:18" ht="19.95" customHeight="1">
      <c r="A339" s="47">
        <v>1</v>
      </c>
      <c r="B339" s="30" t="s">
        <v>2420</v>
      </c>
      <c r="C339" s="43" t="s">
        <v>2542</v>
      </c>
      <c r="D339" s="52">
        <v>44950</v>
      </c>
      <c r="E339" s="52">
        <v>44950</v>
      </c>
      <c r="F339" s="52">
        <v>44950</v>
      </c>
      <c r="G339" s="47" t="s">
        <v>18</v>
      </c>
      <c r="H339" s="44">
        <v>247500</v>
      </c>
      <c r="I339" s="53">
        <v>5.14</v>
      </c>
      <c r="J339" s="44">
        <v>0</v>
      </c>
      <c r="K339" s="44">
        <v>0</v>
      </c>
      <c r="L339" s="42">
        <v>1272150</v>
      </c>
      <c r="M339" s="42">
        <v>0</v>
      </c>
      <c r="N339" s="47" t="s">
        <v>1328</v>
      </c>
      <c r="O339" s="47" t="s">
        <v>1330</v>
      </c>
      <c r="P339" s="93" t="s">
        <v>881</v>
      </c>
      <c r="Q339" s="50" t="s">
        <v>2543</v>
      </c>
      <c r="R339" s="30"/>
    </row>
    <row r="340" spans="1:18" ht="19.95" customHeight="1">
      <c r="A340" s="47">
        <v>1</v>
      </c>
      <c r="B340" s="30" t="s">
        <v>16</v>
      </c>
      <c r="C340" s="43" t="s">
        <v>2546</v>
      </c>
      <c r="D340" s="52">
        <v>44935</v>
      </c>
      <c r="E340" s="52">
        <v>44950</v>
      </c>
      <c r="F340" s="52">
        <v>44950</v>
      </c>
      <c r="G340" s="47" t="s">
        <v>10</v>
      </c>
      <c r="H340" s="42">
        <v>15000</v>
      </c>
      <c r="I340" s="53">
        <v>1</v>
      </c>
      <c r="J340" s="42">
        <v>0</v>
      </c>
      <c r="K340" s="42">
        <v>0</v>
      </c>
      <c r="L340" s="42">
        <v>15000</v>
      </c>
      <c r="M340" s="42">
        <v>0</v>
      </c>
      <c r="N340" s="47" t="s">
        <v>1328</v>
      </c>
      <c r="O340" s="47" t="s">
        <v>1349</v>
      </c>
      <c r="P340" s="58" t="s">
        <v>741</v>
      </c>
      <c r="Q340" s="50" t="s">
        <v>2547</v>
      </c>
      <c r="R340" s="30"/>
    </row>
    <row r="341" spans="1:18" ht="19.95" customHeight="1">
      <c r="A341" s="47">
        <v>4</v>
      </c>
      <c r="B341" s="30" t="s">
        <v>16</v>
      </c>
      <c r="C341" s="43" t="s">
        <v>2548</v>
      </c>
      <c r="D341" s="52">
        <v>44935</v>
      </c>
      <c r="E341" s="52">
        <v>44950</v>
      </c>
      <c r="F341" s="52">
        <v>44950</v>
      </c>
      <c r="G341" s="47" t="s">
        <v>10</v>
      </c>
      <c r="H341" s="42">
        <v>5550</v>
      </c>
      <c r="I341" s="53">
        <v>1</v>
      </c>
      <c r="J341" s="42">
        <v>0</v>
      </c>
      <c r="K341" s="42">
        <v>0</v>
      </c>
      <c r="L341" s="42">
        <v>5550</v>
      </c>
      <c r="M341" s="42">
        <v>0</v>
      </c>
      <c r="N341" s="47" t="s">
        <v>1328</v>
      </c>
      <c r="O341" s="47" t="s">
        <v>1349</v>
      </c>
      <c r="P341" s="58" t="s">
        <v>741</v>
      </c>
      <c r="Q341" s="50" t="s">
        <v>2549</v>
      </c>
      <c r="R341" s="30"/>
    </row>
    <row r="342" spans="1:18" ht="19.95" customHeight="1">
      <c r="A342" s="47">
        <v>1</v>
      </c>
      <c r="B342" s="30" t="s">
        <v>2337</v>
      </c>
      <c r="C342" s="43" t="s">
        <v>2550</v>
      </c>
      <c r="D342" s="52">
        <v>44935</v>
      </c>
      <c r="E342" s="52">
        <v>44950</v>
      </c>
      <c r="F342" s="52">
        <v>44950</v>
      </c>
      <c r="G342" s="47" t="s">
        <v>10</v>
      </c>
      <c r="H342" s="42">
        <v>38750</v>
      </c>
      <c r="I342" s="53">
        <v>1</v>
      </c>
      <c r="J342" s="42">
        <v>0</v>
      </c>
      <c r="K342" s="42">
        <v>0</v>
      </c>
      <c r="L342" s="42">
        <v>38750</v>
      </c>
      <c r="M342" s="42">
        <v>0</v>
      </c>
      <c r="N342" s="47" t="s">
        <v>1328</v>
      </c>
      <c r="O342" s="47" t="s">
        <v>1349</v>
      </c>
      <c r="P342" s="58" t="s">
        <v>741</v>
      </c>
      <c r="Q342" s="50" t="s">
        <v>2551</v>
      </c>
      <c r="R342" s="30"/>
    </row>
    <row r="343" spans="1:18" ht="19.95" customHeight="1">
      <c r="A343" s="47">
        <v>1</v>
      </c>
      <c r="B343" s="30" t="s">
        <v>2555</v>
      </c>
      <c r="C343" s="43" t="s">
        <v>2556</v>
      </c>
      <c r="D343" s="52">
        <v>44935</v>
      </c>
      <c r="E343" s="52">
        <v>44950</v>
      </c>
      <c r="F343" s="52">
        <v>44950</v>
      </c>
      <c r="G343" s="47" t="s">
        <v>10</v>
      </c>
      <c r="H343" s="42">
        <v>600</v>
      </c>
      <c r="I343" s="53">
        <v>1</v>
      </c>
      <c r="J343" s="42">
        <v>0</v>
      </c>
      <c r="K343" s="42">
        <v>0</v>
      </c>
      <c r="L343" s="42">
        <v>600</v>
      </c>
      <c r="M343" s="42">
        <v>0</v>
      </c>
      <c r="N343" s="47" t="s">
        <v>269</v>
      </c>
      <c r="O343" s="47" t="s">
        <v>1342</v>
      </c>
      <c r="P343" s="47" t="s">
        <v>871</v>
      </c>
      <c r="Q343" s="50" t="s">
        <v>2557</v>
      </c>
      <c r="R343" s="30"/>
    </row>
    <row r="344" spans="1:18" ht="19.95" customHeight="1">
      <c r="A344" s="47">
        <v>1</v>
      </c>
      <c r="B344" s="30" t="s">
        <v>2552</v>
      </c>
      <c r="C344" s="43" t="s">
        <v>2553</v>
      </c>
      <c r="D344" s="52">
        <v>44979</v>
      </c>
      <c r="E344" s="52">
        <v>44979</v>
      </c>
      <c r="F344" s="52">
        <v>44950</v>
      </c>
      <c r="G344" s="47" t="s">
        <v>10</v>
      </c>
      <c r="H344" s="42">
        <v>370</v>
      </c>
      <c r="I344" s="53">
        <v>1</v>
      </c>
      <c r="J344" s="42">
        <v>0</v>
      </c>
      <c r="K344" s="42">
        <v>0</v>
      </c>
      <c r="L344" s="42">
        <v>370</v>
      </c>
      <c r="M344" s="42">
        <v>0</v>
      </c>
      <c r="N344" s="47" t="s">
        <v>269</v>
      </c>
      <c r="O344" s="47" t="s">
        <v>1342</v>
      </c>
      <c r="P344" s="47" t="s">
        <v>2156</v>
      </c>
      <c r="Q344" s="50" t="s">
        <v>2554</v>
      </c>
      <c r="R344" s="30"/>
    </row>
    <row r="345" spans="1:18" ht="19.95" customHeight="1">
      <c r="A345" s="47">
        <v>4</v>
      </c>
      <c r="B345" s="30" t="s">
        <v>15</v>
      </c>
      <c r="C345" s="43" t="s">
        <v>2558</v>
      </c>
      <c r="D345" s="52">
        <v>44935</v>
      </c>
      <c r="E345" s="52">
        <v>44950</v>
      </c>
      <c r="F345" s="52">
        <v>44950</v>
      </c>
      <c r="G345" s="47" t="s">
        <v>10</v>
      </c>
      <c r="H345" s="42">
        <v>3063.75</v>
      </c>
      <c r="I345" s="53">
        <v>1</v>
      </c>
      <c r="J345" s="42">
        <v>0</v>
      </c>
      <c r="K345" s="42">
        <v>0</v>
      </c>
      <c r="L345" s="42">
        <v>3063.75</v>
      </c>
      <c r="M345" s="42">
        <v>0</v>
      </c>
      <c r="N345" s="47" t="s">
        <v>269</v>
      </c>
      <c r="O345" s="47" t="s">
        <v>1351</v>
      </c>
      <c r="P345" s="47" t="s">
        <v>1353</v>
      </c>
      <c r="Q345" s="50" t="s">
        <v>2559</v>
      </c>
      <c r="R345" s="30"/>
    </row>
    <row r="346" spans="1:18" ht="19.95" customHeight="1">
      <c r="A346" s="47">
        <v>4</v>
      </c>
      <c r="B346" s="30" t="s">
        <v>2019</v>
      </c>
      <c r="C346" s="43" t="s">
        <v>2560</v>
      </c>
      <c r="D346" s="52">
        <v>44936</v>
      </c>
      <c r="E346" s="52">
        <v>44951</v>
      </c>
      <c r="F346" s="52">
        <v>44951</v>
      </c>
      <c r="G346" s="47" t="s">
        <v>10</v>
      </c>
      <c r="H346" s="42">
        <v>50325</v>
      </c>
      <c r="I346" s="53">
        <v>1</v>
      </c>
      <c r="J346" s="42">
        <v>0</v>
      </c>
      <c r="K346" s="42">
        <v>0</v>
      </c>
      <c r="L346" s="42">
        <v>50325</v>
      </c>
      <c r="M346" s="42">
        <v>0</v>
      </c>
      <c r="N346" s="47" t="s">
        <v>1328</v>
      </c>
      <c r="O346" s="47" t="s">
        <v>1349</v>
      </c>
      <c r="P346" s="58" t="s">
        <v>741</v>
      </c>
      <c r="Q346" s="50" t="s">
        <v>2561</v>
      </c>
      <c r="R346" s="30"/>
    </row>
    <row r="347" spans="1:18" ht="19.95" customHeight="1">
      <c r="A347" s="47">
        <v>1</v>
      </c>
      <c r="B347" s="30" t="s">
        <v>2286</v>
      </c>
      <c r="C347" s="43" t="s">
        <v>2562</v>
      </c>
      <c r="D347" s="52">
        <v>44944</v>
      </c>
      <c r="E347" s="52">
        <v>44951</v>
      </c>
      <c r="F347" s="52">
        <v>44951</v>
      </c>
      <c r="G347" s="47" t="s">
        <v>10</v>
      </c>
      <c r="H347" s="42">
        <v>12571.24</v>
      </c>
      <c r="I347" s="53">
        <v>1</v>
      </c>
      <c r="J347" s="42">
        <v>0</v>
      </c>
      <c r="K347" s="42">
        <v>0</v>
      </c>
      <c r="L347" s="42">
        <v>12571.24</v>
      </c>
      <c r="M347" s="42">
        <v>0</v>
      </c>
      <c r="N347" s="47" t="s">
        <v>269</v>
      </c>
      <c r="O347" s="47" t="s">
        <v>1330</v>
      </c>
      <c r="P347" s="47" t="s">
        <v>1343</v>
      </c>
      <c r="Q347" s="50" t="s">
        <v>2563</v>
      </c>
      <c r="R347" s="30"/>
    </row>
    <row r="348" spans="1:18" ht="19.95" customHeight="1">
      <c r="A348" s="47">
        <v>1</v>
      </c>
      <c r="B348" s="30" t="s">
        <v>22</v>
      </c>
      <c r="C348" s="43" t="s">
        <v>2565</v>
      </c>
      <c r="D348" s="52">
        <v>44937</v>
      </c>
      <c r="E348" s="52">
        <v>44951</v>
      </c>
      <c r="F348" s="52">
        <v>44951</v>
      </c>
      <c r="G348" s="47" t="s">
        <v>10</v>
      </c>
      <c r="H348" s="42">
        <v>1302</v>
      </c>
      <c r="I348" s="53">
        <v>1</v>
      </c>
      <c r="J348" s="42">
        <v>0</v>
      </c>
      <c r="K348" s="42">
        <v>0</v>
      </c>
      <c r="L348" s="42">
        <v>1302</v>
      </c>
      <c r="M348" s="42">
        <v>0</v>
      </c>
      <c r="N348" s="47" t="s">
        <v>269</v>
      </c>
      <c r="O348" s="47" t="s">
        <v>1346</v>
      </c>
      <c r="P348" s="47" t="s">
        <v>284</v>
      </c>
      <c r="Q348" s="50" t="s">
        <v>2566</v>
      </c>
      <c r="R348" s="30"/>
    </row>
    <row r="349" spans="1:18" ht="19.95" customHeight="1">
      <c r="A349" s="47">
        <v>1</v>
      </c>
      <c r="B349" s="30" t="s">
        <v>237</v>
      </c>
      <c r="C349" s="43">
        <v>21222183</v>
      </c>
      <c r="D349" s="52">
        <v>44930</v>
      </c>
      <c r="E349" s="52">
        <v>44951</v>
      </c>
      <c r="F349" s="52">
        <v>44951</v>
      </c>
      <c r="G349" s="47" t="s">
        <v>10</v>
      </c>
      <c r="H349" s="42">
        <v>468.87</v>
      </c>
      <c r="I349" s="53">
        <v>1</v>
      </c>
      <c r="J349" s="42">
        <v>0</v>
      </c>
      <c r="K349" s="42">
        <v>0</v>
      </c>
      <c r="L349" s="42">
        <v>468.87</v>
      </c>
      <c r="M349" s="42">
        <v>0</v>
      </c>
      <c r="N349" s="47" t="s">
        <v>269</v>
      </c>
      <c r="O349" s="47" t="s">
        <v>1342</v>
      </c>
      <c r="P349" s="47" t="s">
        <v>280</v>
      </c>
      <c r="Q349" s="50" t="s">
        <v>2564</v>
      </c>
      <c r="R349" s="30"/>
    </row>
    <row r="350" spans="1:18" ht="19.95" customHeight="1">
      <c r="A350" s="47">
        <v>1</v>
      </c>
      <c r="B350" s="30" t="s">
        <v>132</v>
      </c>
      <c r="C350" s="43" t="s">
        <v>2567</v>
      </c>
      <c r="D350" s="52">
        <v>44952</v>
      </c>
      <c r="E350" s="52">
        <v>44952</v>
      </c>
      <c r="F350" s="52">
        <v>44952</v>
      </c>
      <c r="G350" s="47" t="s">
        <v>18</v>
      </c>
      <c r="H350" s="44">
        <v>3385.6</v>
      </c>
      <c r="I350" s="53">
        <v>5.1159999999999997</v>
      </c>
      <c r="J350" s="44">
        <v>0</v>
      </c>
      <c r="K350" s="44">
        <v>0</v>
      </c>
      <c r="L350" s="42">
        <v>17320.73</v>
      </c>
      <c r="M350" s="42">
        <v>0</v>
      </c>
      <c r="N350" s="47" t="s">
        <v>1328</v>
      </c>
      <c r="O350" s="47" t="s">
        <v>1874</v>
      </c>
      <c r="P350" s="47" t="s">
        <v>1358</v>
      </c>
      <c r="Q350" s="50" t="s">
        <v>2568</v>
      </c>
      <c r="R350" s="30"/>
    </row>
    <row r="351" spans="1:18" ht="19.95" customHeight="1">
      <c r="A351" s="47">
        <v>2</v>
      </c>
      <c r="B351" s="30" t="s">
        <v>230</v>
      </c>
      <c r="C351" s="43" t="s">
        <v>2569</v>
      </c>
      <c r="D351" s="52">
        <v>44924</v>
      </c>
      <c r="E351" s="52">
        <v>44936</v>
      </c>
      <c r="F351" s="52">
        <v>44952</v>
      </c>
      <c r="G351" s="47" t="s">
        <v>18</v>
      </c>
      <c r="H351" s="44">
        <v>300300</v>
      </c>
      <c r="I351" s="53">
        <v>5.1050000000000004</v>
      </c>
      <c r="J351" s="44">
        <v>0</v>
      </c>
      <c r="K351" s="44">
        <v>0</v>
      </c>
      <c r="L351" s="42">
        <v>1533031.5</v>
      </c>
      <c r="M351" s="42">
        <v>0</v>
      </c>
      <c r="N351" s="47" t="s">
        <v>1328</v>
      </c>
      <c r="O351" s="47" t="s">
        <v>1330</v>
      </c>
      <c r="P351" s="47" t="s">
        <v>881</v>
      </c>
      <c r="Q351" s="50" t="s">
        <v>2570</v>
      </c>
      <c r="R351" s="30"/>
    </row>
    <row r="352" spans="1:18" ht="19.95" customHeight="1">
      <c r="A352" s="47">
        <v>1</v>
      </c>
      <c r="B352" s="30" t="s">
        <v>2052</v>
      </c>
      <c r="C352" s="43" t="s">
        <v>2575</v>
      </c>
      <c r="D352" s="52">
        <v>44949</v>
      </c>
      <c r="E352" s="52">
        <v>44952</v>
      </c>
      <c r="F352" s="52">
        <v>44952</v>
      </c>
      <c r="G352" s="47" t="s">
        <v>10</v>
      </c>
      <c r="H352" s="42">
        <v>9250</v>
      </c>
      <c r="I352" s="53">
        <v>1</v>
      </c>
      <c r="J352" s="42">
        <v>0</v>
      </c>
      <c r="K352" s="42">
        <v>0</v>
      </c>
      <c r="L352" s="42">
        <v>9250</v>
      </c>
      <c r="M352" s="42">
        <v>0</v>
      </c>
      <c r="N352" s="47" t="s">
        <v>1328</v>
      </c>
      <c r="O352" s="47" t="s">
        <v>1349</v>
      </c>
      <c r="P352" s="45" t="s">
        <v>741</v>
      </c>
      <c r="Q352" s="50" t="s">
        <v>2576</v>
      </c>
      <c r="R352" s="30"/>
    </row>
    <row r="353" spans="1:18" ht="19.95" customHeight="1">
      <c r="A353" s="47">
        <v>1</v>
      </c>
      <c r="B353" s="30" t="s">
        <v>2052</v>
      </c>
      <c r="C353" s="43" t="s">
        <v>2577</v>
      </c>
      <c r="D353" s="52">
        <v>44949</v>
      </c>
      <c r="E353" s="52">
        <v>44952</v>
      </c>
      <c r="F353" s="52">
        <v>44952</v>
      </c>
      <c r="G353" s="47" t="s">
        <v>10</v>
      </c>
      <c r="H353" s="42">
        <v>26720</v>
      </c>
      <c r="I353" s="53">
        <v>1</v>
      </c>
      <c r="J353" s="42">
        <v>0</v>
      </c>
      <c r="K353" s="42">
        <v>0</v>
      </c>
      <c r="L353" s="42">
        <v>26720</v>
      </c>
      <c r="M353" s="42">
        <v>0</v>
      </c>
      <c r="N353" s="47" t="s">
        <v>1328</v>
      </c>
      <c r="O353" s="47" t="s">
        <v>1349</v>
      </c>
      <c r="P353" s="45" t="s">
        <v>741</v>
      </c>
      <c r="Q353" s="50" t="s">
        <v>2578</v>
      </c>
      <c r="R353" s="30"/>
    </row>
    <row r="354" spans="1:18" ht="19.95" customHeight="1">
      <c r="A354" s="47">
        <v>1</v>
      </c>
      <c r="B354" s="30" t="s">
        <v>2052</v>
      </c>
      <c r="C354" s="43" t="s">
        <v>2579</v>
      </c>
      <c r="D354" s="52">
        <v>44949</v>
      </c>
      <c r="E354" s="52">
        <v>44952</v>
      </c>
      <c r="F354" s="52">
        <v>44952</v>
      </c>
      <c r="G354" s="47" t="s">
        <v>10</v>
      </c>
      <c r="H354" s="42">
        <v>45000</v>
      </c>
      <c r="I354" s="53">
        <v>1</v>
      </c>
      <c r="J354" s="42">
        <v>0</v>
      </c>
      <c r="K354" s="42">
        <v>0</v>
      </c>
      <c r="L354" s="42">
        <v>45000</v>
      </c>
      <c r="M354" s="42">
        <v>0</v>
      </c>
      <c r="N354" s="47" t="s">
        <v>1328</v>
      </c>
      <c r="O354" s="47" t="s">
        <v>1349</v>
      </c>
      <c r="P354" s="58" t="s">
        <v>741</v>
      </c>
      <c r="Q354" s="50" t="s">
        <v>2580</v>
      </c>
      <c r="R354" s="30"/>
    </row>
    <row r="355" spans="1:18" ht="19.95" customHeight="1">
      <c r="A355" s="47">
        <v>1</v>
      </c>
      <c r="B355" s="30" t="s">
        <v>2052</v>
      </c>
      <c r="C355" s="43" t="s">
        <v>2581</v>
      </c>
      <c r="D355" s="52">
        <v>44949</v>
      </c>
      <c r="E355" s="52">
        <v>44952</v>
      </c>
      <c r="F355" s="52">
        <v>44952</v>
      </c>
      <c r="G355" s="47" t="s">
        <v>10</v>
      </c>
      <c r="H355" s="42">
        <v>14070</v>
      </c>
      <c r="I355" s="53">
        <v>1</v>
      </c>
      <c r="J355" s="42">
        <v>0</v>
      </c>
      <c r="K355" s="42">
        <v>0</v>
      </c>
      <c r="L355" s="42">
        <v>14070</v>
      </c>
      <c r="M355" s="42">
        <v>0</v>
      </c>
      <c r="N355" s="47" t="s">
        <v>1328</v>
      </c>
      <c r="O355" s="47" t="s">
        <v>1349</v>
      </c>
      <c r="P355" s="58" t="s">
        <v>741</v>
      </c>
      <c r="Q355" s="50" t="s">
        <v>2582</v>
      </c>
      <c r="R355" s="30"/>
    </row>
    <row r="356" spans="1:18" ht="19.95" customHeight="1">
      <c r="A356" s="47">
        <v>1</v>
      </c>
      <c r="B356" s="30" t="s">
        <v>2528</v>
      </c>
      <c r="C356" s="43" t="s">
        <v>2571</v>
      </c>
      <c r="D356" s="52">
        <v>44965</v>
      </c>
      <c r="E356" s="52">
        <v>44952</v>
      </c>
      <c r="F356" s="52">
        <v>44952</v>
      </c>
      <c r="G356" s="47" t="s">
        <v>10</v>
      </c>
      <c r="H356" s="42">
        <v>3833804.1</v>
      </c>
      <c r="I356" s="53">
        <v>1</v>
      </c>
      <c r="J356" s="42">
        <v>0</v>
      </c>
      <c r="K356" s="42">
        <v>0</v>
      </c>
      <c r="L356" s="42">
        <v>3833804.1</v>
      </c>
      <c r="M356" s="42">
        <v>0</v>
      </c>
      <c r="N356" s="47" t="s">
        <v>1328</v>
      </c>
      <c r="O356" s="47" t="s">
        <v>1330</v>
      </c>
      <c r="P356" s="93" t="s">
        <v>881</v>
      </c>
      <c r="Q356" s="50" t="s">
        <v>2572</v>
      </c>
      <c r="R356" s="30"/>
    </row>
    <row r="357" spans="1:18" ht="19.95" customHeight="1">
      <c r="A357" s="47">
        <v>1</v>
      </c>
      <c r="B357" s="30" t="s">
        <v>2528</v>
      </c>
      <c r="C357" s="43" t="s">
        <v>2573</v>
      </c>
      <c r="D357" s="52">
        <v>44965</v>
      </c>
      <c r="E357" s="52">
        <v>44952</v>
      </c>
      <c r="F357" s="52">
        <v>44952</v>
      </c>
      <c r="G357" s="47" t="s">
        <v>10</v>
      </c>
      <c r="H357" s="42">
        <v>1643058.9</v>
      </c>
      <c r="I357" s="53">
        <v>1</v>
      </c>
      <c r="J357" s="42">
        <v>0</v>
      </c>
      <c r="K357" s="42">
        <v>0</v>
      </c>
      <c r="L357" s="42">
        <v>1643058.9</v>
      </c>
      <c r="M357" s="42">
        <v>0</v>
      </c>
      <c r="N357" s="47" t="s">
        <v>1328</v>
      </c>
      <c r="O357" s="47" t="s">
        <v>1330</v>
      </c>
      <c r="P357" s="93" t="s">
        <v>881</v>
      </c>
      <c r="Q357" s="50" t="s">
        <v>2574</v>
      </c>
      <c r="R357" s="30"/>
    </row>
    <row r="358" spans="1:18" ht="19.95" customHeight="1">
      <c r="A358" s="47">
        <v>1</v>
      </c>
      <c r="B358" s="30" t="s">
        <v>16</v>
      </c>
      <c r="C358" s="43" t="s">
        <v>2583</v>
      </c>
      <c r="D358" s="52">
        <v>44937</v>
      </c>
      <c r="E358" s="52">
        <v>44952</v>
      </c>
      <c r="F358" s="52">
        <v>44952</v>
      </c>
      <c r="G358" s="47" t="s">
        <v>10</v>
      </c>
      <c r="H358" s="42">
        <v>11844</v>
      </c>
      <c r="I358" s="53">
        <v>1</v>
      </c>
      <c r="J358" s="42">
        <v>0</v>
      </c>
      <c r="K358" s="42">
        <v>0</v>
      </c>
      <c r="L358" s="42">
        <v>11844</v>
      </c>
      <c r="M358" s="42">
        <v>0</v>
      </c>
      <c r="N358" s="47" t="s">
        <v>1328</v>
      </c>
      <c r="O358" s="47" t="s">
        <v>1349</v>
      </c>
      <c r="P358" s="58" t="s">
        <v>741</v>
      </c>
      <c r="Q358" s="50" t="s">
        <v>2584</v>
      </c>
      <c r="R358" s="30"/>
    </row>
    <row r="359" spans="1:18" ht="19.95" customHeight="1">
      <c r="A359" s="47">
        <v>1</v>
      </c>
      <c r="B359" s="30" t="s">
        <v>56</v>
      </c>
      <c r="C359" s="43" t="s">
        <v>2585</v>
      </c>
      <c r="D359" s="52">
        <v>44935</v>
      </c>
      <c r="E359" s="52">
        <v>44952</v>
      </c>
      <c r="F359" s="52">
        <v>44952</v>
      </c>
      <c r="G359" s="47" t="s">
        <v>10</v>
      </c>
      <c r="H359" s="42">
        <v>1112</v>
      </c>
      <c r="I359" s="53">
        <v>1</v>
      </c>
      <c r="J359" s="42">
        <v>0</v>
      </c>
      <c r="K359" s="42">
        <v>0</v>
      </c>
      <c r="L359" s="42">
        <v>1112</v>
      </c>
      <c r="M359" s="42">
        <v>0</v>
      </c>
      <c r="N359" s="47" t="s">
        <v>269</v>
      </c>
      <c r="O359" s="47" t="s">
        <v>1351</v>
      </c>
      <c r="P359" s="47" t="s">
        <v>1378</v>
      </c>
      <c r="Q359" s="50" t="s">
        <v>2586</v>
      </c>
      <c r="R359" s="30"/>
    </row>
    <row r="360" spans="1:18" ht="19.95" customHeight="1">
      <c r="A360" s="47">
        <v>1</v>
      </c>
      <c r="B360" s="30" t="s">
        <v>246</v>
      </c>
      <c r="C360" s="43" t="s">
        <v>2587</v>
      </c>
      <c r="D360" s="52">
        <v>44953</v>
      </c>
      <c r="E360" s="52">
        <v>44953</v>
      </c>
      <c r="F360" s="52">
        <v>44952</v>
      </c>
      <c r="G360" s="47" t="s">
        <v>10</v>
      </c>
      <c r="H360" s="42">
        <v>2400</v>
      </c>
      <c r="I360" s="53">
        <v>1</v>
      </c>
      <c r="J360" s="42">
        <v>0</v>
      </c>
      <c r="K360" s="42">
        <v>0</v>
      </c>
      <c r="L360" s="42">
        <v>2400</v>
      </c>
      <c r="M360" s="42">
        <v>0</v>
      </c>
      <c r="N360" s="47" t="s">
        <v>269</v>
      </c>
      <c r="O360" s="47" t="s">
        <v>1381</v>
      </c>
      <c r="P360" s="47" t="s">
        <v>884</v>
      </c>
      <c r="Q360" s="50" t="s">
        <v>2588</v>
      </c>
      <c r="R360" s="30"/>
    </row>
    <row r="361" spans="1:18" ht="19.95" customHeight="1">
      <c r="A361" s="47">
        <v>1</v>
      </c>
      <c r="B361" s="30" t="s">
        <v>235</v>
      </c>
      <c r="C361" s="43" t="s">
        <v>2593</v>
      </c>
      <c r="D361" s="52">
        <v>45043</v>
      </c>
      <c r="E361" s="52">
        <v>44953</v>
      </c>
      <c r="F361" s="52">
        <v>44953</v>
      </c>
      <c r="G361" s="47" t="s">
        <v>18</v>
      </c>
      <c r="H361" s="44">
        <v>408250</v>
      </c>
      <c r="I361" s="53">
        <v>5.08</v>
      </c>
      <c r="J361" s="44">
        <v>0</v>
      </c>
      <c r="K361" s="44">
        <v>0</v>
      </c>
      <c r="L361" s="42">
        <v>2073910</v>
      </c>
      <c r="M361" s="42">
        <v>0</v>
      </c>
      <c r="N361" s="47" t="s">
        <v>1328</v>
      </c>
      <c r="O361" s="47" t="s">
        <v>1330</v>
      </c>
      <c r="P361" s="47" t="s">
        <v>881</v>
      </c>
      <c r="Q361" s="50" t="s">
        <v>2594</v>
      </c>
      <c r="R361" s="30"/>
    </row>
    <row r="362" spans="1:18" ht="19.95" customHeight="1">
      <c r="A362" s="47">
        <v>1</v>
      </c>
      <c r="B362" s="30" t="s">
        <v>253</v>
      </c>
      <c r="C362" s="43" t="s">
        <v>2589</v>
      </c>
      <c r="D362" s="52">
        <v>44963</v>
      </c>
      <c r="E362" s="52">
        <v>44963</v>
      </c>
      <c r="F362" s="52">
        <v>44953</v>
      </c>
      <c r="G362" s="47" t="s">
        <v>10</v>
      </c>
      <c r="H362" s="42">
        <v>25725</v>
      </c>
      <c r="I362" s="53">
        <v>1</v>
      </c>
      <c r="J362" s="42">
        <v>0</v>
      </c>
      <c r="K362" s="42">
        <v>0</v>
      </c>
      <c r="L362" s="42">
        <v>25725</v>
      </c>
      <c r="M362" s="42">
        <v>0</v>
      </c>
      <c r="N362" s="47" t="s">
        <v>1328</v>
      </c>
      <c r="O362" s="47" t="s">
        <v>1874</v>
      </c>
      <c r="P362" s="47" t="s">
        <v>1358</v>
      </c>
      <c r="Q362" s="50" t="s">
        <v>2590</v>
      </c>
      <c r="R362" s="30"/>
    </row>
    <row r="363" spans="1:18" ht="19.95" customHeight="1">
      <c r="A363" s="47">
        <v>1</v>
      </c>
      <c r="B363" s="30" t="s">
        <v>253</v>
      </c>
      <c r="C363" s="43" t="s">
        <v>2591</v>
      </c>
      <c r="D363" s="52">
        <v>44963</v>
      </c>
      <c r="E363" s="52">
        <v>44963</v>
      </c>
      <c r="F363" s="52">
        <v>44953</v>
      </c>
      <c r="G363" s="47" t="s">
        <v>10</v>
      </c>
      <c r="H363" s="42">
        <v>26775</v>
      </c>
      <c r="I363" s="53">
        <v>1</v>
      </c>
      <c r="J363" s="42">
        <v>0</v>
      </c>
      <c r="K363" s="42">
        <v>0</v>
      </c>
      <c r="L363" s="42">
        <v>26775</v>
      </c>
      <c r="M363" s="42">
        <v>0</v>
      </c>
      <c r="N363" s="47" t="s">
        <v>1328</v>
      </c>
      <c r="O363" s="47" t="s">
        <v>1874</v>
      </c>
      <c r="P363" s="47" t="s">
        <v>1358</v>
      </c>
      <c r="Q363" s="50" t="s">
        <v>2592</v>
      </c>
      <c r="R363" s="30"/>
    </row>
    <row r="364" spans="1:18" ht="19.95" customHeight="1">
      <c r="A364" s="47">
        <v>1</v>
      </c>
      <c r="B364" s="30" t="s">
        <v>52</v>
      </c>
      <c r="C364" s="43" t="s">
        <v>2601</v>
      </c>
      <c r="D364" s="52">
        <v>43890</v>
      </c>
      <c r="E364" s="52">
        <v>43921</v>
      </c>
      <c r="F364" s="52">
        <v>44953</v>
      </c>
      <c r="G364" s="47" t="s">
        <v>10</v>
      </c>
      <c r="H364" s="42">
        <v>720</v>
      </c>
      <c r="I364" s="53">
        <v>1</v>
      </c>
      <c r="J364" s="42">
        <v>279.27999999999997</v>
      </c>
      <c r="K364" s="42">
        <v>0</v>
      </c>
      <c r="L364" s="42">
        <v>999.28</v>
      </c>
      <c r="M364" s="42">
        <v>0</v>
      </c>
      <c r="N364" s="47" t="s">
        <v>1328</v>
      </c>
      <c r="O364" s="47" t="s">
        <v>2602</v>
      </c>
      <c r="P364" s="93" t="s">
        <v>2603</v>
      </c>
      <c r="Q364" s="50" t="s">
        <v>2604</v>
      </c>
      <c r="R364" s="30"/>
    </row>
    <row r="365" spans="1:18" ht="19.95" customHeight="1">
      <c r="A365" s="47">
        <v>1</v>
      </c>
      <c r="B365" s="30" t="s">
        <v>52</v>
      </c>
      <c r="C365" s="43" t="s">
        <v>2605</v>
      </c>
      <c r="D365" s="52">
        <v>43921</v>
      </c>
      <c r="E365" s="52">
        <v>43951</v>
      </c>
      <c r="F365" s="52">
        <v>44953</v>
      </c>
      <c r="G365" s="47" t="s">
        <v>10</v>
      </c>
      <c r="H365" s="42">
        <v>2720.01</v>
      </c>
      <c r="I365" s="53">
        <v>1</v>
      </c>
      <c r="J365" s="42">
        <v>1047.47</v>
      </c>
      <c r="K365" s="42">
        <v>0</v>
      </c>
      <c r="L365" s="42">
        <v>3767.48</v>
      </c>
      <c r="M365" s="42">
        <v>0</v>
      </c>
      <c r="N365" s="89" t="s">
        <v>1328</v>
      </c>
      <c r="O365" s="47" t="s">
        <v>2602</v>
      </c>
      <c r="P365" s="93" t="s">
        <v>2603</v>
      </c>
      <c r="Q365" s="50" t="s">
        <v>2606</v>
      </c>
      <c r="R365" s="30"/>
    </row>
    <row r="366" spans="1:18" ht="19.95" customHeight="1">
      <c r="A366" s="47">
        <v>1</v>
      </c>
      <c r="B366" s="30" t="s">
        <v>52</v>
      </c>
      <c r="C366" s="43" t="s">
        <v>2607</v>
      </c>
      <c r="D366" s="52">
        <v>44012</v>
      </c>
      <c r="E366" s="52">
        <v>44043</v>
      </c>
      <c r="F366" s="52">
        <v>44953</v>
      </c>
      <c r="G366" s="47" t="s">
        <v>10</v>
      </c>
      <c r="H366" s="42">
        <v>131.06</v>
      </c>
      <c r="I366" s="53">
        <v>1</v>
      </c>
      <c r="J366" s="42">
        <v>49.63</v>
      </c>
      <c r="K366" s="42">
        <v>0</v>
      </c>
      <c r="L366" s="42">
        <v>180.69</v>
      </c>
      <c r="M366" s="42">
        <v>0</v>
      </c>
      <c r="N366" s="89" t="s">
        <v>1328</v>
      </c>
      <c r="O366" s="47" t="s">
        <v>2602</v>
      </c>
      <c r="P366" s="93" t="s">
        <v>2603</v>
      </c>
      <c r="Q366" s="50" t="s">
        <v>2608</v>
      </c>
      <c r="R366" s="30"/>
    </row>
    <row r="367" spans="1:18" ht="19.95" customHeight="1">
      <c r="A367" s="47">
        <v>1</v>
      </c>
      <c r="B367" s="30" t="s">
        <v>52</v>
      </c>
      <c r="C367" s="43" t="s">
        <v>2609</v>
      </c>
      <c r="D367" s="52">
        <v>43890</v>
      </c>
      <c r="E367" s="52">
        <v>43921</v>
      </c>
      <c r="F367" s="52">
        <v>44953</v>
      </c>
      <c r="G367" s="47" t="s">
        <v>10</v>
      </c>
      <c r="H367" s="42">
        <v>2000</v>
      </c>
      <c r="I367" s="53">
        <v>1</v>
      </c>
      <c r="J367" s="42">
        <v>775.8</v>
      </c>
      <c r="K367" s="42">
        <v>0</v>
      </c>
      <c r="L367" s="42">
        <v>2775.8</v>
      </c>
      <c r="M367" s="42">
        <v>0</v>
      </c>
      <c r="N367" s="47" t="s">
        <v>1328</v>
      </c>
      <c r="O367" s="47" t="s">
        <v>2602</v>
      </c>
      <c r="P367" s="47" t="s">
        <v>2610</v>
      </c>
      <c r="Q367" s="50" t="s">
        <v>2611</v>
      </c>
      <c r="R367" s="30"/>
    </row>
    <row r="368" spans="1:18" ht="19.95" customHeight="1">
      <c r="A368" s="47">
        <v>1</v>
      </c>
      <c r="B368" s="30" t="s">
        <v>52</v>
      </c>
      <c r="C368" s="43" t="s">
        <v>2612</v>
      </c>
      <c r="D368" s="52">
        <v>43921</v>
      </c>
      <c r="E368" s="52">
        <v>43951</v>
      </c>
      <c r="F368" s="52">
        <v>44953</v>
      </c>
      <c r="G368" s="47" t="s">
        <v>10</v>
      </c>
      <c r="H368" s="42">
        <v>7555.57</v>
      </c>
      <c r="I368" s="53">
        <v>1</v>
      </c>
      <c r="J368" s="42">
        <v>2909.64</v>
      </c>
      <c r="K368" s="42">
        <v>0</v>
      </c>
      <c r="L368" s="42">
        <v>10465.209999999999</v>
      </c>
      <c r="M368" s="42">
        <v>0</v>
      </c>
      <c r="N368" s="47" t="s">
        <v>1328</v>
      </c>
      <c r="O368" s="47" t="s">
        <v>2602</v>
      </c>
      <c r="P368" s="47" t="s">
        <v>2610</v>
      </c>
      <c r="Q368" s="50" t="s">
        <v>2613</v>
      </c>
      <c r="R368" s="30"/>
    </row>
    <row r="369" spans="1:18" ht="19.95" customHeight="1">
      <c r="A369" s="47">
        <v>1</v>
      </c>
      <c r="B369" s="30" t="s">
        <v>52</v>
      </c>
      <c r="C369" s="43" t="s">
        <v>2614</v>
      </c>
      <c r="D369" s="52">
        <v>44012</v>
      </c>
      <c r="E369" s="52">
        <v>44043</v>
      </c>
      <c r="F369" s="52">
        <v>44953</v>
      </c>
      <c r="G369" s="47" t="s">
        <v>10</v>
      </c>
      <c r="H369" s="42">
        <v>242.7</v>
      </c>
      <c r="I369" s="53">
        <v>1</v>
      </c>
      <c r="J369" s="42">
        <v>91.91</v>
      </c>
      <c r="K369" s="42">
        <v>0</v>
      </c>
      <c r="L369" s="42">
        <v>334.61</v>
      </c>
      <c r="M369" s="42">
        <v>0</v>
      </c>
      <c r="N369" s="47" t="s">
        <v>1328</v>
      </c>
      <c r="O369" s="47" t="s">
        <v>2602</v>
      </c>
      <c r="P369" s="47" t="s">
        <v>2610</v>
      </c>
      <c r="Q369" s="50" t="s">
        <v>2615</v>
      </c>
      <c r="R369" s="30"/>
    </row>
    <row r="370" spans="1:18" ht="19.95" customHeight="1">
      <c r="A370" s="47">
        <v>1</v>
      </c>
      <c r="B370" s="30" t="s">
        <v>52</v>
      </c>
      <c r="C370" s="43" t="s">
        <v>2616</v>
      </c>
      <c r="D370" s="52">
        <v>44165</v>
      </c>
      <c r="E370" s="52">
        <v>44195</v>
      </c>
      <c r="F370" s="52">
        <v>44953</v>
      </c>
      <c r="G370" s="47" t="s">
        <v>10</v>
      </c>
      <c r="H370" s="42">
        <v>18790.29</v>
      </c>
      <c r="I370" s="53">
        <v>1</v>
      </c>
      <c r="J370" s="42">
        <v>6967.43</v>
      </c>
      <c r="K370" s="42">
        <v>0</v>
      </c>
      <c r="L370" s="42">
        <v>25757.72</v>
      </c>
      <c r="M370" s="42">
        <v>0</v>
      </c>
      <c r="N370" s="47" t="s">
        <v>1328</v>
      </c>
      <c r="O370" s="47" t="s">
        <v>2602</v>
      </c>
      <c r="P370" s="47" t="s">
        <v>2610</v>
      </c>
      <c r="Q370" s="50" t="s">
        <v>2617</v>
      </c>
      <c r="R370" s="30"/>
    </row>
    <row r="371" spans="1:18" ht="19.95" customHeight="1">
      <c r="A371" s="47">
        <v>1</v>
      </c>
      <c r="B371" s="30" t="s">
        <v>16</v>
      </c>
      <c r="C371" s="43" t="s">
        <v>2595</v>
      </c>
      <c r="D371" s="52">
        <v>44938</v>
      </c>
      <c r="E371" s="52">
        <v>44953</v>
      </c>
      <c r="F371" s="52">
        <v>44953</v>
      </c>
      <c r="G371" s="47" t="s">
        <v>10</v>
      </c>
      <c r="H371" s="42">
        <v>11320.8</v>
      </c>
      <c r="I371" s="53">
        <v>1</v>
      </c>
      <c r="J371" s="42">
        <v>0</v>
      </c>
      <c r="K371" s="42">
        <v>0</v>
      </c>
      <c r="L371" s="42">
        <v>11320.8</v>
      </c>
      <c r="M371" s="42">
        <v>0</v>
      </c>
      <c r="N371" s="47" t="s">
        <v>1328</v>
      </c>
      <c r="O371" s="47" t="s">
        <v>1349</v>
      </c>
      <c r="P371" s="45" t="s">
        <v>741</v>
      </c>
      <c r="Q371" s="50" t="s">
        <v>2596</v>
      </c>
      <c r="R371" s="30"/>
    </row>
    <row r="372" spans="1:18" ht="19.95" customHeight="1">
      <c r="A372" s="47">
        <v>4</v>
      </c>
      <c r="B372" s="30" t="s">
        <v>238</v>
      </c>
      <c r="C372" s="43" t="s">
        <v>2597</v>
      </c>
      <c r="D372" s="52">
        <v>44943</v>
      </c>
      <c r="E372" s="52">
        <v>44953</v>
      </c>
      <c r="F372" s="52">
        <v>44953</v>
      </c>
      <c r="G372" s="47" t="s">
        <v>10</v>
      </c>
      <c r="H372" s="42">
        <v>197388.5</v>
      </c>
      <c r="I372" s="53">
        <v>1</v>
      </c>
      <c r="J372" s="42">
        <v>0</v>
      </c>
      <c r="K372" s="42">
        <v>0</v>
      </c>
      <c r="L372" s="42">
        <v>197388.5</v>
      </c>
      <c r="M372" s="42">
        <v>0</v>
      </c>
      <c r="N372" s="47" t="s">
        <v>1328</v>
      </c>
      <c r="O372" s="47" t="s">
        <v>1349</v>
      </c>
      <c r="P372" s="45" t="s">
        <v>741</v>
      </c>
      <c r="Q372" s="50" t="s">
        <v>2598</v>
      </c>
      <c r="R372" s="30"/>
    </row>
    <row r="373" spans="1:18" ht="19.95" customHeight="1">
      <c r="A373" s="47">
        <v>1</v>
      </c>
      <c r="B373" s="30" t="s">
        <v>238</v>
      </c>
      <c r="C373" s="43" t="s">
        <v>2599</v>
      </c>
      <c r="D373" s="52">
        <v>44943</v>
      </c>
      <c r="E373" s="52">
        <v>44953</v>
      </c>
      <c r="F373" s="52">
        <v>44953</v>
      </c>
      <c r="G373" s="47" t="s">
        <v>10</v>
      </c>
      <c r="H373" s="42">
        <v>11713.8</v>
      </c>
      <c r="I373" s="53">
        <v>1</v>
      </c>
      <c r="J373" s="42">
        <v>0</v>
      </c>
      <c r="K373" s="42">
        <v>0</v>
      </c>
      <c r="L373" s="42">
        <v>11713.8</v>
      </c>
      <c r="M373" s="42">
        <v>0</v>
      </c>
      <c r="N373" s="47" t="s">
        <v>1328</v>
      </c>
      <c r="O373" s="47" t="s">
        <v>1349</v>
      </c>
      <c r="P373" s="45" t="s">
        <v>741</v>
      </c>
      <c r="Q373" s="50" t="s">
        <v>2600</v>
      </c>
      <c r="R373" s="30"/>
    </row>
    <row r="374" spans="1:18" ht="19.95" customHeight="1">
      <c r="A374" s="47">
        <v>1</v>
      </c>
      <c r="B374" s="30" t="s">
        <v>2623</v>
      </c>
      <c r="C374" s="43" t="s">
        <v>2624</v>
      </c>
      <c r="D374" s="52">
        <v>44953</v>
      </c>
      <c r="E374" s="52">
        <v>44953</v>
      </c>
      <c r="F374" s="52">
        <v>44953</v>
      </c>
      <c r="G374" s="47" t="s">
        <v>10</v>
      </c>
      <c r="H374" s="42">
        <v>3256.5</v>
      </c>
      <c r="I374" s="53">
        <v>1</v>
      </c>
      <c r="J374" s="42">
        <v>0</v>
      </c>
      <c r="K374" s="42">
        <v>0</v>
      </c>
      <c r="L374" s="42">
        <v>3256.5</v>
      </c>
      <c r="M374" s="42">
        <v>0</v>
      </c>
      <c r="N374" s="47" t="s">
        <v>269</v>
      </c>
      <c r="O374" s="47" t="s">
        <v>1349</v>
      </c>
      <c r="P374" s="47" t="s">
        <v>1336</v>
      </c>
      <c r="Q374" s="50" t="s">
        <v>2625</v>
      </c>
      <c r="R374" s="30"/>
    </row>
    <row r="375" spans="1:18" ht="19.95" customHeight="1">
      <c r="A375" s="47">
        <v>1</v>
      </c>
      <c r="B375" s="30" t="s">
        <v>51</v>
      </c>
      <c r="C375" s="43" t="s">
        <v>2618</v>
      </c>
      <c r="D375" s="52">
        <v>44953</v>
      </c>
      <c r="E375" s="52">
        <v>44953</v>
      </c>
      <c r="F375" s="52">
        <v>44953</v>
      </c>
      <c r="G375" s="47" t="s">
        <v>10</v>
      </c>
      <c r="H375" s="42">
        <v>16109.69</v>
      </c>
      <c r="I375" s="53">
        <v>1</v>
      </c>
      <c r="J375" s="42">
        <v>0</v>
      </c>
      <c r="K375" s="42">
        <v>0</v>
      </c>
      <c r="L375" s="42">
        <v>16109.69</v>
      </c>
      <c r="M375" s="42">
        <v>0</v>
      </c>
      <c r="N375" s="47" t="s">
        <v>269</v>
      </c>
      <c r="O375" s="47" t="s">
        <v>1381</v>
      </c>
      <c r="P375" s="47" t="s">
        <v>1364</v>
      </c>
      <c r="Q375" s="50" t="s">
        <v>2618</v>
      </c>
      <c r="R375" s="30"/>
    </row>
    <row r="376" spans="1:18" ht="19.95" customHeight="1">
      <c r="A376" s="47">
        <v>1</v>
      </c>
      <c r="B376" s="30" t="s">
        <v>2619</v>
      </c>
      <c r="C376" s="43" t="s">
        <v>2620</v>
      </c>
      <c r="D376" s="52">
        <v>44953</v>
      </c>
      <c r="E376" s="52">
        <v>44953</v>
      </c>
      <c r="F376" s="52">
        <v>44953</v>
      </c>
      <c r="G376" s="47" t="s">
        <v>10</v>
      </c>
      <c r="H376" s="42">
        <v>2089.7800000000002</v>
      </c>
      <c r="I376" s="53">
        <v>1</v>
      </c>
      <c r="J376" s="42">
        <v>0</v>
      </c>
      <c r="K376" s="42">
        <v>0</v>
      </c>
      <c r="L376" s="42">
        <v>2089.7800000000002</v>
      </c>
      <c r="M376" s="42">
        <v>0</v>
      </c>
      <c r="N376" s="47" t="s">
        <v>269</v>
      </c>
      <c r="O376" s="47" t="s">
        <v>1381</v>
      </c>
      <c r="P376" s="47" t="s">
        <v>2621</v>
      </c>
      <c r="Q376" s="50" t="s">
        <v>2622</v>
      </c>
      <c r="R376" s="30"/>
    </row>
    <row r="377" spans="1:18" ht="19.95" customHeight="1">
      <c r="A377" s="47">
        <v>2</v>
      </c>
      <c r="B377" s="30" t="s">
        <v>141</v>
      </c>
      <c r="C377" s="43" t="s">
        <v>2641</v>
      </c>
      <c r="D377" s="52">
        <v>44945</v>
      </c>
      <c r="E377" s="52">
        <v>44956</v>
      </c>
      <c r="F377" s="52">
        <v>44956</v>
      </c>
      <c r="G377" s="47" t="s">
        <v>10</v>
      </c>
      <c r="H377" s="42">
        <v>10285</v>
      </c>
      <c r="I377" s="53">
        <v>1</v>
      </c>
      <c r="J377" s="42">
        <v>0</v>
      </c>
      <c r="K377" s="42">
        <v>0</v>
      </c>
      <c r="L377" s="42">
        <v>10285</v>
      </c>
      <c r="M377" s="42">
        <v>0</v>
      </c>
      <c r="N377" s="47" t="s">
        <v>1328</v>
      </c>
      <c r="O377" s="47" t="s">
        <v>1349</v>
      </c>
      <c r="P377" s="45" t="s">
        <v>741</v>
      </c>
      <c r="Q377" s="50" t="s">
        <v>2642</v>
      </c>
      <c r="R377" s="30"/>
    </row>
    <row r="378" spans="1:18" ht="19.95" customHeight="1">
      <c r="A378" s="47">
        <v>2</v>
      </c>
      <c r="B378" s="30" t="s">
        <v>141</v>
      </c>
      <c r="C378" s="43" t="s">
        <v>2643</v>
      </c>
      <c r="D378" s="52">
        <v>44949</v>
      </c>
      <c r="E378" s="52">
        <v>44956</v>
      </c>
      <c r="F378" s="52">
        <v>44956</v>
      </c>
      <c r="G378" s="47" t="s">
        <v>10</v>
      </c>
      <c r="H378" s="42">
        <v>10096.08</v>
      </c>
      <c r="I378" s="53">
        <v>1</v>
      </c>
      <c r="J378" s="42">
        <v>0</v>
      </c>
      <c r="K378" s="42">
        <v>0</v>
      </c>
      <c r="L378" s="42">
        <v>10096.08</v>
      </c>
      <c r="M378" s="42">
        <v>0</v>
      </c>
      <c r="N378" s="47" t="s">
        <v>1328</v>
      </c>
      <c r="O378" s="47" t="s">
        <v>1349</v>
      </c>
      <c r="P378" s="45" t="s">
        <v>741</v>
      </c>
      <c r="Q378" s="50" t="s">
        <v>2644</v>
      </c>
      <c r="R378" s="30"/>
    </row>
    <row r="379" spans="1:18" ht="19.95" customHeight="1">
      <c r="A379" s="47">
        <v>2</v>
      </c>
      <c r="B379" s="30" t="s">
        <v>141</v>
      </c>
      <c r="C379" s="43" t="s">
        <v>2645</v>
      </c>
      <c r="D379" s="52">
        <v>44949</v>
      </c>
      <c r="E379" s="52">
        <v>44956</v>
      </c>
      <c r="F379" s="52">
        <v>44956</v>
      </c>
      <c r="G379" s="47" t="s">
        <v>10</v>
      </c>
      <c r="H379" s="42">
        <v>35572.720000000001</v>
      </c>
      <c r="I379" s="53">
        <v>1</v>
      </c>
      <c r="J379" s="42">
        <v>0</v>
      </c>
      <c r="K379" s="42">
        <v>0</v>
      </c>
      <c r="L379" s="42">
        <v>35572.720000000001</v>
      </c>
      <c r="M379" s="42">
        <v>0</v>
      </c>
      <c r="N379" s="47" t="s">
        <v>1328</v>
      </c>
      <c r="O379" s="47" t="s">
        <v>1349</v>
      </c>
      <c r="P379" s="45" t="s">
        <v>741</v>
      </c>
      <c r="Q379" s="50" t="s">
        <v>2646</v>
      </c>
      <c r="R379" s="30"/>
    </row>
    <row r="380" spans="1:18" ht="19.95" customHeight="1">
      <c r="A380" s="47">
        <v>1</v>
      </c>
      <c r="B380" s="30" t="s">
        <v>2634</v>
      </c>
      <c r="C380" s="43" t="s">
        <v>2635</v>
      </c>
      <c r="D380" s="52">
        <v>44958</v>
      </c>
      <c r="E380" s="52">
        <v>44958</v>
      </c>
      <c r="F380" s="52">
        <v>44956</v>
      </c>
      <c r="G380" s="47" t="s">
        <v>10</v>
      </c>
      <c r="H380" s="42">
        <v>13381.41</v>
      </c>
      <c r="I380" s="53">
        <v>1</v>
      </c>
      <c r="J380" s="42">
        <v>0</v>
      </c>
      <c r="K380" s="42">
        <v>0</v>
      </c>
      <c r="L380" s="42">
        <v>13381.41</v>
      </c>
      <c r="M380" s="42">
        <v>0</v>
      </c>
      <c r="N380" s="47" t="s">
        <v>1328</v>
      </c>
      <c r="O380" s="47" t="s">
        <v>2636</v>
      </c>
      <c r="P380" s="47" t="s">
        <v>2637</v>
      </c>
      <c r="Q380" s="50" t="s">
        <v>2638</v>
      </c>
      <c r="R380" s="30"/>
    </row>
    <row r="381" spans="1:18" ht="19.95" customHeight="1">
      <c r="A381" s="47">
        <v>1</v>
      </c>
      <c r="B381" s="30" t="s">
        <v>2634</v>
      </c>
      <c r="C381" s="43" t="s">
        <v>2639</v>
      </c>
      <c r="D381" s="52">
        <v>44958</v>
      </c>
      <c r="E381" s="52">
        <v>44958</v>
      </c>
      <c r="F381" s="52">
        <v>44956</v>
      </c>
      <c r="G381" s="47" t="s">
        <v>10</v>
      </c>
      <c r="H381" s="42">
        <v>419.92</v>
      </c>
      <c r="I381" s="53">
        <v>1</v>
      </c>
      <c r="J381" s="42">
        <v>0</v>
      </c>
      <c r="K381" s="42">
        <v>1.27</v>
      </c>
      <c r="L381" s="42">
        <v>418.65</v>
      </c>
      <c r="M381" s="42">
        <v>0</v>
      </c>
      <c r="N381" s="47" t="s">
        <v>1328</v>
      </c>
      <c r="O381" s="47" t="s">
        <v>2636</v>
      </c>
      <c r="P381" s="47" t="s">
        <v>2637</v>
      </c>
      <c r="Q381" s="50" t="s">
        <v>2640</v>
      </c>
      <c r="R381" s="30"/>
    </row>
    <row r="382" spans="1:18" ht="19.95" customHeight="1">
      <c r="A382" s="47">
        <v>1</v>
      </c>
      <c r="B382" s="30" t="s">
        <v>90</v>
      </c>
      <c r="C382" s="43" t="s">
        <v>2626</v>
      </c>
      <c r="D382" s="52">
        <v>44930</v>
      </c>
      <c r="E382" s="52">
        <v>44956</v>
      </c>
      <c r="F382" s="52">
        <v>44956</v>
      </c>
      <c r="G382" s="47" t="s">
        <v>18</v>
      </c>
      <c r="H382" s="44">
        <v>218940</v>
      </c>
      <c r="I382" s="53">
        <v>5.1029999999999998</v>
      </c>
      <c r="J382" s="44">
        <v>0</v>
      </c>
      <c r="K382" s="44">
        <v>0</v>
      </c>
      <c r="L382" s="42">
        <v>1117250.82</v>
      </c>
      <c r="M382" s="42">
        <v>0</v>
      </c>
      <c r="N382" s="47" t="s">
        <v>1328</v>
      </c>
      <c r="O382" s="47" t="s">
        <v>1330</v>
      </c>
      <c r="P382" s="47" t="s">
        <v>881</v>
      </c>
      <c r="Q382" s="50" t="s">
        <v>2627</v>
      </c>
      <c r="R382" s="30"/>
    </row>
    <row r="383" spans="1:18" ht="19.95" customHeight="1">
      <c r="A383" s="47">
        <v>1</v>
      </c>
      <c r="B383" s="30" t="s">
        <v>1357</v>
      </c>
      <c r="C383" s="43" t="s">
        <v>2661</v>
      </c>
      <c r="D383" s="52">
        <v>44956</v>
      </c>
      <c r="E383" s="52">
        <v>44956</v>
      </c>
      <c r="F383" s="52">
        <v>44956</v>
      </c>
      <c r="G383" s="47" t="s">
        <v>10</v>
      </c>
      <c r="H383" s="42">
        <v>100</v>
      </c>
      <c r="I383" s="53">
        <v>1</v>
      </c>
      <c r="J383" s="42">
        <v>0</v>
      </c>
      <c r="K383" s="42">
        <v>0</v>
      </c>
      <c r="L383" s="42">
        <v>100</v>
      </c>
      <c r="M383" s="42">
        <v>0</v>
      </c>
      <c r="N383" s="47" t="s">
        <v>1328</v>
      </c>
      <c r="O383" s="47" t="s">
        <v>1355</v>
      </c>
      <c r="P383" s="93" t="s">
        <v>886</v>
      </c>
      <c r="Q383" s="50" t="s">
        <v>2662</v>
      </c>
      <c r="R383" s="30"/>
    </row>
    <row r="384" spans="1:18" ht="19.95" customHeight="1">
      <c r="A384" s="47">
        <v>1</v>
      </c>
      <c r="B384" s="30" t="s">
        <v>140</v>
      </c>
      <c r="C384" s="43" t="s">
        <v>2647</v>
      </c>
      <c r="D384" s="52">
        <v>44944</v>
      </c>
      <c r="E384" s="52">
        <v>44956</v>
      </c>
      <c r="F384" s="52">
        <v>44956</v>
      </c>
      <c r="G384" s="47" t="s">
        <v>10</v>
      </c>
      <c r="H384" s="42">
        <v>18000</v>
      </c>
      <c r="I384" s="53">
        <v>1</v>
      </c>
      <c r="J384" s="42">
        <v>0</v>
      </c>
      <c r="K384" s="42">
        <v>0</v>
      </c>
      <c r="L384" s="42">
        <v>18000</v>
      </c>
      <c r="M384" s="42">
        <v>0</v>
      </c>
      <c r="N384" s="47" t="s">
        <v>1328</v>
      </c>
      <c r="O384" s="47" t="s">
        <v>1349</v>
      </c>
      <c r="P384" s="58" t="s">
        <v>741</v>
      </c>
      <c r="Q384" s="50" t="s">
        <v>2648</v>
      </c>
      <c r="R384" s="30"/>
    </row>
    <row r="385" spans="1:18" ht="19.95" customHeight="1">
      <c r="A385" s="47">
        <v>1</v>
      </c>
      <c r="B385" s="30" t="s">
        <v>140</v>
      </c>
      <c r="C385" s="43" t="s">
        <v>2649</v>
      </c>
      <c r="D385" s="52">
        <v>44946</v>
      </c>
      <c r="E385" s="52">
        <v>44956</v>
      </c>
      <c r="F385" s="52">
        <v>44956</v>
      </c>
      <c r="G385" s="47" t="s">
        <v>10</v>
      </c>
      <c r="H385" s="42">
        <v>1500</v>
      </c>
      <c r="I385" s="53">
        <v>1</v>
      </c>
      <c r="J385" s="42">
        <v>0</v>
      </c>
      <c r="K385" s="42">
        <v>0</v>
      </c>
      <c r="L385" s="42">
        <v>1500</v>
      </c>
      <c r="M385" s="42">
        <v>0</v>
      </c>
      <c r="N385" s="47" t="s">
        <v>1328</v>
      </c>
      <c r="O385" s="47" t="s">
        <v>1349</v>
      </c>
      <c r="P385" s="58" t="s">
        <v>741</v>
      </c>
      <c r="Q385" s="50" t="s">
        <v>2650</v>
      </c>
      <c r="R385" s="30"/>
    </row>
    <row r="386" spans="1:18" ht="19.95" customHeight="1">
      <c r="A386" s="47">
        <v>2</v>
      </c>
      <c r="B386" s="30" t="s">
        <v>2019</v>
      </c>
      <c r="C386" s="43" t="s">
        <v>2651</v>
      </c>
      <c r="D386" s="52">
        <v>44942</v>
      </c>
      <c r="E386" s="52">
        <v>44955</v>
      </c>
      <c r="F386" s="52">
        <v>44956</v>
      </c>
      <c r="G386" s="47" t="s">
        <v>10</v>
      </c>
      <c r="H386" s="42">
        <v>29112.5</v>
      </c>
      <c r="I386" s="53">
        <v>1</v>
      </c>
      <c r="J386" s="42">
        <v>0</v>
      </c>
      <c r="K386" s="42">
        <v>0</v>
      </c>
      <c r="L386" s="42">
        <v>29112.5</v>
      </c>
      <c r="M386" s="42">
        <v>0</v>
      </c>
      <c r="N386" s="47" t="s">
        <v>1328</v>
      </c>
      <c r="O386" s="47" t="s">
        <v>1349</v>
      </c>
      <c r="P386" s="58" t="s">
        <v>741</v>
      </c>
      <c r="Q386" s="50" t="s">
        <v>2652</v>
      </c>
      <c r="R386" s="30"/>
    </row>
    <row r="387" spans="1:18" ht="19.95" customHeight="1">
      <c r="A387" s="47">
        <v>2</v>
      </c>
      <c r="B387" s="30" t="s">
        <v>2019</v>
      </c>
      <c r="C387" s="43" t="s">
        <v>2653</v>
      </c>
      <c r="D387" s="52">
        <v>44942</v>
      </c>
      <c r="E387" s="52">
        <v>44955</v>
      </c>
      <c r="F387" s="52">
        <v>44956</v>
      </c>
      <c r="G387" s="47" t="s">
        <v>10</v>
      </c>
      <c r="H387" s="42">
        <v>6188</v>
      </c>
      <c r="I387" s="53">
        <v>1</v>
      </c>
      <c r="J387" s="42">
        <v>0</v>
      </c>
      <c r="K387" s="42">
        <v>0</v>
      </c>
      <c r="L387" s="42">
        <v>6188</v>
      </c>
      <c r="M387" s="42">
        <v>0</v>
      </c>
      <c r="N387" s="47" t="s">
        <v>1328</v>
      </c>
      <c r="O387" s="47" t="s">
        <v>1349</v>
      </c>
      <c r="P387" s="58" t="s">
        <v>741</v>
      </c>
      <c r="Q387" s="50" t="s">
        <v>2654</v>
      </c>
      <c r="R387" s="30"/>
    </row>
    <row r="388" spans="1:18" ht="19.95" customHeight="1">
      <c r="A388" s="47">
        <v>2</v>
      </c>
      <c r="B388" s="30" t="s">
        <v>2019</v>
      </c>
      <c r="C388" s="43" t="s">
        <v>2655</v>
      </c>
      <c r="D388" s="52">
        <v>44942</v>
      </c>
      <c r="E388" s="52">
        <v>44954</v>
      </c>
      <c r="F388" s="52">
        <v>44956</v>
      </c>
      <c r="G388" s="47" t="s">
        <v>10</v>
      </c>
      <c r="H388" s="42">
        <v>9562.5</v>
      </c>
      <c r="I388" s="53">
        <v>1</v>
      </c>
      <c r="J388" s="42">
        <v>0</v>
      </c>
      <c r="K388" s="42">
        <v>0</v>
      </c>
      <c r="L388" s="42">
        <v>9562.5</v>
      </c>
      <c r="M388" s="42">
        <v>0</v>
      </c>
      <c r="N388" s="47" t="s">
        <v>1328</v>
      </c>
      <c r="O388" s="47" t="s">
        <v>1349</v>
      </c>
      <c r="P388" s="58" t="s">
        <v>741</v>
      </c>
      <c r="Q388" s="50" t="s">
        <v>2656</v>
      </c>
      <c r="R388" s="30"/>
    </row>
    <row r="389" spans="1:18" ht="19.95" customHeight="1">
      <c r="A389" s="47">
        <v>4</v>
      </c>
      <c r="B389" s="30" t="s">
        <v>2019</v>
      </c>
      <c r="C389" s="43" t="s">
        <v>2657</v>
      </c>
      <c r="D389" s="52">
        <v>44942</v>
      </c>
      <c r="E389" s="52">
        <v>44954</v>
      </c>
      <c r="F389" s="52">
        <v>44956</v>
      </c>
      <c r="G389" s="47" t="s">
        <v>10</v>
      </c>
      <c r="H389" s="42">
        <v>1665</v>
      </c>
      <c r="I389" s="53">
        <v>1</v>
      </c>
      <c r="J389" s="42">
        <v>0</v>
      </c>
      <c r="K389" s="42">
        <v>0</v>
      </c>
      <c r="L389" s="42">
        <v>1665</v>
      </c>
      <c r="M389" s="42">
        <v>0</v>
      </c>
      <c r="N389" s="47" t="s">
        <v>1328</v>
      </c>
      <c r="O389" s="47" t="s">
        <v>1349</v>
      </c>
      <c r="P389" s="58" t="s">
        <v>741</v>
      </c>
      <c r="Q389" s="50" t="s">
        <v>2658</v>
      </c>
      <c r="R389" s="30"/>
    </row>
    <row r="390" spans="1:18" ht="19.95" customHeight="1">
      <c r="A390" s="47">
        <v>4</v>
      </c>
      <c r="B390" s="30" t="s">
        <v>2019</v>
      </c>
      <c r="C390" s="43" t="s">
        <v>2659</v>
      </c>
      <c r="D390" s="52">
        <v>44942</v>
      </c>
      <c r="E390" s="52">
        <v>44954</v>
      </c>
      <c r="F390" s="52">
        <v>44956</v>
      </c>
      <c r="G390" s="47" t="s">
        <v>10</v>
      </c>
      <c r="H390" s="42">
        <v>7400</v>
      </c>
      <c r="I390" s="53">
        <v>1</v>
      </c>
      <c r="J390" s="42">
        <v>0</v>
      </c>
      <c r="K390" s="42">
        <v>0</v>
      </c>
      <c r="L390" s="42">
        <v>7400</v>
      </c>
      <c r="M390" s="42">
        <v>0</v>
      </c>
      <c r="N390" s="47" t="s">
        <v>1328</v>
      </c>
      <c r="O390" s="47" t="s">
        <v>1349</v>
      </c>
      <c r="P390" s="58" t="s">
        <v>741</v>
      </c>
      <c r="Q390" s="50" t="s">
        <v>2660</v>
      </c>
      <c r="R390" s="30"/>
    </row>
    <row r="391" spans="1:18" ht="19.95" customHeight="1">
      <c r="A391" s="47">
        <v>2</v>
      </c>
      <c r="B391" s="30" t="s">
        <v>230</v>
      </c>
      <c r="C391" s="43" t="s">
        <v>2628</v>
      </c>
      <c r="D391" s="52">
        <v>44901</v>
      </c>
      <c r="E391" s="52">
        <v>44941</v>
      </c>
      <c r="F391" s="52">
        <v>44956</v>
      </c>
      <c r="G391" s="47" t="s">
        <v>18</v>
      </c>
      <c r="H391" s="44">
        <v>199800</v>
      </c>
      <c r="I391" s="53">
        <v>5.12</v>
      </c>
      <c r="J391" s="44">
        <v>0</v>
      </c>
      <c r="K391" s="44">
        <v>0</v>
      </c>
      <c r="L391" s="42">
        <v>1022976</v>
      </c>
      <c r="M391" s="42">
        <v>0</v>
      </c>
      <c r="N391" s="47" t="s">
        <v>1328</v>
      </c>
      <c r="O391" s="47" t="s">
        <v>1330</v>
      </c>
      <c r="P391" s="93" t="s">
        <v>881</v>
      </c>
      <c r="Q391" s="50" t="s">
        <v>2629</v>
      </c>
      <c r="R391" s="30"/>
    </row>
    <row r="392" spans="1:18" ht="19.95" customHeight="1">
      <c r="A392" s="47">
        <v>1</v>
      </c>
      <c r="B392" s="30" t="s">
        <v>230</v>
      </c>
      <c r="C392" s="43" t="s">
        <v>2630</v>
      </c>
      <c r="D392" s="52">
        <v>44903</v>
      </c>
      <c r="E392" s="52">
        <v>44931</v>
      </c>
      <c r="F392" s="52">
        <v>44956</v>
      </c>
      <c r="G392" s="47" t="s">
        <v>18</v>
      </c>
      <c r="H392" s="44">
        <v>22200</v>
      </c>
      <c r="I392" s="53">
        <v>5.12</v>
      </c>
      <c r="J392" s="44">
        <v>0</v>
      </c>
      <c r="K392" s="44">
        <v>0</v>
      </c>
      <c r="L392" s="42">
        <v>113664</v>
      </c>
      <c r="M392" s="42">
        <v>0</v>
      </c>
      <c r="N392" s="47" t="s">
        <v>1328</v>
      </c>
      <c r="O392" s="47" t="s">
        <v>1330</v>
      </c>
      <c r="P392" s="93" t="s">
        <v>881</v>
      </c>
      <c r="Q392" s="50" t="s">
        <v>2631</v>
      </c>
      <c r="R392" s="30"/>
    </row>
    <row r="393" spans="1:18" ht="19.95" customHeight="1">
      <c r="A393" s="47">
        <v>4</v>
      </c>
      <c r="B393" s="30" t="s">
        <v>230</v>
      </c>
      <c r="C393" s="43" t="s">
        <v>2632</v>
      </c>
      <c r="D393" s="52">
        <v>44923</v>
      </c>
      <c r="E393" s="52">
        <v>44956</v>
      </c>
      <c r="F393" s="52">
        <v>44956</v>
      </c>
      <c r="G393" s="47" t="s">
        <v>10</v>
      </c>
      <c r="H393" s="42">
        <v>746750</v>
      </c>
      <c r="I393" s="53">
        <v>1</v>
      </c>
      <c r="J393" s="42">
        <v>0</v>
      </c>
      <c r="K393" s="42">
        <v>0</v>
      </c>
      <c r="L393" s="42">
        <v>746750</v>
      </c>
      <c r="M393" s="42">
        <v>0</v>
      </c>
      <c r="N393" s="47" t="s">
        <v>1328</v>
      </c>
      <c r="O393" s="47" t="s">
        <v>1330</v>
      </c>
      <c r="P393" s="47" t="s">
        <v>881</v>
      </c>
      <c r="Q393" s="50" t="s">
        <v>2633</v>
      </c>
      <c r="R393" s="30"/>
    </row>
    <row r="394" spans="1:18" ht="19.95" customHeight="1">
      <c r="A394" s="47">
        <v>1</v>
      </c>
      <c r="B394" s="30" t="s">
        <v>51</v>
      </c>
      <c r="C394" s="43" t="s">
        <v>2663</v>
      </c>
      <c r="D394" s="52">
        <v>44956</v>
      </c>
      <c r="E394" s="52">
        <v>44956</v>
      </c>
      <c r="F394" s="52">
        <v>44956</v>
      </c>
      <c r="G394" s="47" t="s">
        <v>10</v>
      </c>
      <c r="H394" s="42">
        <v>24.48</v>
      </c>
      <c r="I394" s="53">
        <v>1</v>
      </c>
      <c r="J394" s="42">
        <v>0</v>
      </c>
      <c r="K394" s="42">
        <v>0</v>
      </c>
      <c r="L394" s="42">
        <v>24.48</v>
      </c>
      <c r="M394" s="42">
        <v>0</v>
      </c>
      <c r="N394" s="89" t="s">
        <v>1328</v>
      </c>
      <c r="O394" s="47" t="s">
        <v>2602</v>
      </c>
      <c r="P394" s="47" t="s">
        <v>2603</v>
      </c>
      <c r="Q394" s="50" t="s">
        <v>2664</v>
      </c>
      <c r="R394" s="30"/>
    </row>
    <row r="395" spans="1:18" ht="19.95" customHeight="1">
      <c r="A395" s="47">
        <v>1</v>
      </c>
      <c r="B395" s="30" t="s">
        <v>242</v>
      </c>
      <c r="C395" s="43" t="s">
        <v>2665</v>
      </c>
      <c r="D395" s="52">
        <v>44956</v>
      </c>
      <c r="E395" s="52">
        <v>44960</v>
      </c>
      <c r="F395" s="52">
        <v>44956</v>
      </c>
      <c r="G395" s="47" t="s">
        <v>10</v>
      </c>
      <c r="H395" s="42">
        <v>44.36</v>
      </c>
      <c r="I395" s="53">
        <v>1</v>
      </c>
      <c r="J395" s="42">
        <v>0</v>
      </c>
      <c r="K395" s="42">
        <v>0</v>
      </c>
      <c r="L395" s="42">
        <v>44.36</v>
      </c>
      <c r="M395" s="42">
        <v>0</v>
      </c>
      <c r="N395" s="47" t="s">
        <v>1328</v>
      </c>
      <c r="O395" s="47" t="s">
        <v>1362</v>
      </c>
      <c r="P395" s="47" t="s">
        <v>1366</v>
      </c>
      <c r="Q395" s="50" t="s">
        <v>2666</v>
      </c>
      <c r="R395" s="30"/>
    </row>
    <row r="396" spans="1:18" ht="19.95" customHeight="1">
      <c r="A396" s="47">
        <v>2</v>
      </c>
      <c r="B396" s="30" t="s">
        <v>29</v>
      </c>
      <c r="C396" s="43" t="s">
        <v>2671</v>
      </c>
      <c r="D396" s="52">
        <v>44936</v>
      </c>
      <c r="E396" s="52">
        <v>44956</v>
      </c>
      <c r="F396" s="52">
        <v>44956</v>
      </c>
      <c r="G396" s="47" t="s">
        <v>10</v>
      </c>
      <c r="H396" s="42">
        <v>2316.8000000000002</v>
      </c>
      <c r="I396" s="53">
        <v>1</v>
      </c>
      <c r="J396" s="42">
        <v>0</v>
      </c>
      <c r="K396" s="42">
        <v>0</v>
      </c>
      <c r="L396" s="42">
        <v>2316.8000000000002</v>
      </c>
      <c r="M396" s="42">
        <v>0</v>
      </c>
      <c r="N396" s="47" t="s">
        <v>269</v>
      </c>
      <c r="O396" s="47" t="s">
        <v>1351</v>
      </c>
      <c r="P396" s="47" t="s">
        <v>1353</v>
      </c>
      <c r="Q396" s="50" t="s">
        <v>2672</v>
      </c>
      <c r="R396" s="30"/>
    </row>
    <row r="397" spans="1:18" ht="19.95" customHeight="1">
      <c r="A397" s="47">
        <v>1</v>
      </c>
      <c r="B397" s="30" t="s">
        <v>13</v>
      </c>
      <c r="C397" s="43" t="s">
        <v>2669</v>
      </c>
      <c r="D397" s="52">
        <v>44939</v>
      </c>
      <c r="E397" s="52">
        <v>44954</v>
      </c>
      <c r="F397" s="52">
        <v>44956</v>
      </c>
      <c r="G397" s="47" t="s">
        <v>10</v>
      </c>
      <c r="H397" s="42">
        <v>61976</v>
      </c>
      <c r="I397" s="53">
        <v>1</v>
      </c>
      <c r="J397" s="42">
        <v>0</v>
      </c>
      <c r="K397" s="42">
        <v>0</v>
      </c>
      <c r="L397" s="42">
        <v>61976</v>
      </c>
      <c r="M397" s="42">
        <v>0</v>
      </c>
      <c r="N397" s="47" t="s">
        <v>269</v>
      </c>
      <c r="O397" s="47" t="s">
        <v>1330</v>
      </c>
      <c r="P397" s="47" t="s">
        <v>1821</v>
      </c>
      <c r="Q397" s="50" t="s">
        <v>2670</v>
      </c>
      <c r="R397" s="30"/>
    </row>
    <row r="398" spans="1:18" ht="19.95" customHeight="1">
      <c r="A398" s="47">
        <v>1</v>
      </c>
      <c r="B398" s="30" t="s">
        <v>23</v>
      </c>
      <c r="C398" s="43" t="s">
        <v>2674</v>
      </c>
      <c r="D398" s="52">
        <v>44682</v>
      </c>
      <c r="E398" s="52">
        <v>44956</v>
      </c>
      <c r="F398" s="52">
        <v>44956</v>
      </c>
      <c r="G398" s="47" t="s">
        <v>10</v>
      </c>
      <c r="H398" s="42">
        <v>2546.56</v>
      </c>
      <c r="I398" s="53">
        <v>1</v>
      </c>
      <c r="J398" s="42">
        <v>0</v>
      </c>
      <c r="K398" s="42">
        <v>0</v>
      </c>
      <c r="L398" s="42">
        <v>2546.56</v>
      </c>
      <c r="M398" s="42">
        <v>0</v>
      </c>
      <c r="N398" s="47" t="s">
        <v>269</v>
      </c>
      <c r="O398" s="47" t="s">
        <v>1351</v>
      </c>
      <c r="P398" s="47" t="s">
        <v>1378</v>
      </c>
      <c r="Q398" s="50" t="s">
        <v>2675</v>
      </c>
      <c r="R398" s="30"/>
    </row>
    <row r="399" spans="1:18" ht="19.95" customHeight="1">
      <c r="A399" s="47">
        <v>1</v>
      </c>
      <c r="B399" s="30" t="s">
        <v>220</v>
      </c>
      <c r="C399" s="43">
        <v>3351354</v>
      </c>
      <c r="D399" s="52">
        <v>44945</v>
      </c>
      <c r="E399" s="52">
        <v>44956</v>
      </c>
      <c r="F399" s="52">
        <v>44956</v>
      </c>
      <c r="G399" s="47" t="s">
        <v>10</v>
      </c>
      <c r="H399" s="42">
        <v>135.63</v>
      </c>
      <c r="I399" s="53">
        <v>1</v>
      </c>
      <c r="J399" s="42">
        <v>0</v>
      </c>
      <c r="K399" s="42">
        <v>0</v>
      </c>
      <c r="L399" s="42">
        <v>135.63</v>
      </c>
      <c r="M399" s="42">
        <v>0</v>
      </c>
      <c r="N399" s="47" t="s">
        <v>269</v>
      </c>
      <c r="O399" s="47" t="s">
        <v>1342</v>
      </c>
      <c r="P399" s="47" t="s">
        <v>286</v>
      </c>
      <c r="Q399" s="50" t="s">
        <v>2673</v>
      </c>
      <c r="R399" s="30"/>
    </row>
    <row r="400" spans="1:18" ht="19.95" customHeight="1">
      <c r="A400" s="47">
        <v>4</v>
      </c>
      <c r="B400" s="30" t="s">
        <v>15</v>
      </c>
      <c r="C400" s="43" t="s">
        <v>2676</v>
      </c>
      <c r="D400" s="52">
        <v>44939</v>
      </c>
      <c r="E400" s="52">
        <v>44954</v>
      </c>
      <c r="F400" s="52">
        <v>44956</v>
      </c>
      <c r="G400" s="47" t="s">
        <v>10</v>
      </c>
      <c r="H400" s="42">
        <v>2144.34</v>
      </c>
      <c r="I400" s="53">
        <v>1</v>
      </c>
      <c r="J400" s="42">
        <v>0</v>
      </c>
      <c r="K400" s="42">
        <v>0</v>
      </c>
      <c r="L400" s="42">
        <v>2144.34</v>
      </c>
      <c r="M400" s="42">
        <v>0</v>
      </c>
      <c r="N400" s="47" t="s">
        <v>269</v>
      </c>
      <c r="O400" s="47" t="s">
        <v>1351</v>
      </c>
      <c r="P400" s="47" t="s">
        <v>1353</v>
      </c>
      <c r="Q400" s="50" t="s">
        <v>2677</v>
      </c>
      <c r="R400" s="30"/>
    </row>
    <row r="401" spans="1:18" ht="19.95" customHeight="1">
      <c r="A401" s="47">
        <v>1</v>
      </c>
      <c r="B401" s="30" t="s">
        <v>2286</v>
      </c>
      <c r="C401" s="43" t="s">
        <v>2667</v>
      </c>
      <c r="D401" s="52">
        <v>44949</v>
      </c>
      <c r="E401" s="52">
        <v>44956</v>
      </c>
      <c r="F401" s="52">
        <v>44956</v>
      </c>
      <c r="G401" s="47" t="s">
        <v>10</v>
      </c>
      <c r="H401" s="42">
        <v>32762.560000000001</v>
      </c>
      <c r="I401" s="53">
        <v>1</v>
      </c>
      <c r="J401" s="42">
        <v>0</v>
      </c>
      <c r="K401" s="42">
        <v>0</v>
      </c>
      <c r="L401" s="42">
        <v>32762.560000000001</v>
      </c>
      <c r="M401" s="42">
        <v>0</v>
      </c>
      <c r="N401" s="47" t="s">
        <v>269</v>
      </c>
      <c r="O401" s="47" t="s">
        <v>1330</v>
      </c>
      <c r="P401" s="47" t="s">
        <v>2320</v>
      </c>
      <c r="Q401" s="50" t="s">
        <v>2668</v>
      </c>
      <c r="R401" s="30"/>
    </row>
    <row r="402" spans="1:18" ht="19.95" customHeight="1">
      <c r="A402" s="47">
        <v>1</v>
      </c>
      <c r="B402" s="30" t="s">
        <v>60</v>
      </c>
      <c r="C402" s="43" t="s">
        <v>2694</v>
      </c>
      <c r="D402" s="52">
        <v>44956</v>
      </c>
      <c r="E402" s="52">
        <v>44957</v>
      </c>
      <c r="F402" s="52">
        <v>44957</v>
      </c>
      <c r="G402" s="47" t="s">
        <v>10</v>
      </c>
      <c r="H402" s="42">
        <v>3335.27</v>
      </c>
      <c r="I402" s="53">
        <v>1</v>
      </c>
      <c r="J402" s="42">
        <v>0</v>
      </c>
      <c r="K402" s="42">
        <v>0</v>
      </c>
      <c r="L402" s="42">
        <v>3335.27</v>
      </c>
      <c r="M402" s="42">
        <v>0</v>
      </c>
      <c r="N402" s="47" t="s">
        <v>1328</v>
      </c>
      <c r="O402" s="47" t="s">
        <v>1381</v>
      </c>
      <c r="P402" s="47" t="s">
        <v>2695</v>
      </c>
      <c r="Q402" s="50" t="s">
        <v>2696</v>
      </c>
      <c r="R402" s="30"/>
    </row>
    <row r="403" spans="1:18" ht="19.95" customHeight="1">
      <c r="A403" s="47">
        <v>1</v>
      </c>
      <c r="B403" s="30" t="s">
        <v>19</v>
      </c>
      <c r="C403" s="43" t="s">
        <v>2692</v>
      </c>
      <c r="D403" s="52">
        <v>44927</v>
      </c>
      <c r="E403" s="52">
        <v>44957</v>
      </c>
      <c r="F403" s="52">
        <v>44957</v>
      </c>
      <c r="G403" s="47" t="s">
        <v>10</v>
      </c>
      <c r="H403" s="49">
        <v>41590.400000000001</v>
      </c>
      <c r="I403" s="53">
        <v>1</v>
      </c>
      <c r="J403" s="42">
        <v>0</v>
      </c>
      <c r="K403" s="42">
        <v>0</v>
      </c>
      <c r="L403" s="51">
        <v>41590.400000000001</v>
      </c>
      <c r="M403" s="42">
        <v>0</v>
      </c>
      <c r="N403" s="47" t="s">
        <v>1328</v>
      </c>
      <c r="O403" s="47" t="s">
        <v>1381</v>
      </c>
      <c r="P403" s="47" t="s">
        <v>671</v>
      </c>
      <c r="Q403" s="50" t="s">
        <v>2693</v>
      </c>
      <c r="R403" s="30"/>
    </row>
    <row r="404" spans="1:18" ht="19.95" customHeight="1">
      <c r="A404" s="47">
        <v>1</v>
      </c>
      <c r="B404" s="30" t="s">
        <v>19</v>
      </c>
      <c r="C404" s="43" t="s">
        <v>2690</v>
      </c>
      <c r="D404" s="52">
        <v>44927</v>
      </c>
      <c r="E404" s="52">
        <v>44957</v>
      </c>
      <c r="F404" s="52">
        <v>44957</v>
      </c>
      <c r="G404" s="47" t="s">
        <v>10</v>
      </c>
      <c r="H404" s="49">
        <v>3409.6</v>
      </c>
      <c r="I404" s="53">
        <v>1</v>
      </c>
      <c r="J404" s="42">
        <v>0</v>
      </c>
      <c r="K404" s="42">
        <v>0</v>
      </c>
      <c r="L404" s="51">
        <v>3409.6</v>
      </c>
      <c r="M404" s="42">
        <v>0</v>
      </c>
      <c r="N404" s="47" t="s">
        <v>1328</v>
      </c>
      <c r="O404" s="47" t="s">
        <v>1381</v>
      </c>
      <c r="P404" s="47" t="s">
        <v>671</v>
      </c>
      <c r="Q404" s="50" t="s">
        <v>2691</v>
      </c>
      <c r="R404" s="30"/>
    </row>
    <row r="405" spans="1:18" ht="19.95" customHeight="1">
      <c r="A405" s="47">
        <v>1</v>
      </c>
      <c r="B405" s="30" t="s">
        <v>19</v>
      </c>
      <c r="C405" s="43" t="s">
        <v>2688</v>
      </c>
      <c r="D405" s="52">
        <v>44927</v>
      </c>
      <c r="E405" s="52">
        <v>44957</v>
      </c>
      <c r="F405" s="52">
        <v>44957</v>
      </c>
      <c r="G405" s="47" t="s">
        <v>10</v>
      </c>
      <c r="H405" s="42">
        <v>399.89</v>
      </c>
      <c r="I405" s="53">
        <v>1</v>
      </c>
      <c r="J405" s="42">
        <v>0</v>
      </c>
      <c r="K405" s="42">
        <v>0</v>
      </c>
      <c r="L405" s="42">
        <v>399.89</v>
      </c>
      <c r="M405" s="42">
        <v>0</v>
      </c>
      <c r="N405" s="47" t="s">
        <v>1328</v>
      </c>
      <c r="O405" s="47" t="s">
        <v>1355</v>
      </c>
      <c r="P405" s="47" t="s">
        <v>672</v>
      </c>
      <c r="Q405" s="50" t="s">
        <v>2689</v>
      </c>
      <c r="R405" s="30"/>
    </row>
    <row r="406" spans="1:18" ht="19.95" customHeight="1">
      <c r="A406" s="47">
        <v>1</v>
      </c>
      <c r="B406" s="30" t="s">
        <v>2014</v>
      </c>
      <c r="C406" s="43" t="s">
        <v>2697</v>
      </c>
      <c r="D406" s="52">
        <v>44937</v>
      </c>
      <c r="E406" s="52">
        <v>44957</v>
      </c>
      <c r="F406" s="52">
        <v>44957</v>
      </c>
      <c r="G406" s="47" t="s">
        <v>10</v>
      </c>
      <c r="H406" s="42">
        <v>30214</v>
      </c>
      <c r="I406" s="53">
        <v>1</v>
      </c>
      <c r="J406" s="42">
        <v>0</v>
      </c>
      <c r="K406" s="42">
        <v>0</v>
      </c>
      <c r="L406" s="42">
        <v>30214</v>
      </c>
      <c r="M406" s="42">
        <v>0</v>
      </c>
      <c r="N406" s="47" t="s">
        <v>1328</v>
      </c>
      <c r="O406" s="47" t="s">
        <v>1349</v>
      </c>
      <c r="P406" s="45" t="s">
        <v>741</v>
      </c>
      <c r="Q406" s="50" t="s">
        <v>2698</v>
      </c>
      <c r="R406" s="30"/>
    </row>
    <row r="407" spans="1:18" ht="19.95" customHeight="1">
      <c r="A407" s="47">
        <v>1</v>
      </c>
      <c r="B407" s="30" t="s">
        <v>2014</v>
      </c>
      <c r="C407" s="43" t="s">
        <v>2699</v>
      </c>
      <c r="D407" s="52">
        <v>44937</v>
      </c>
      <c r="E407" s="52">
        <v>44957</v>
      </c>
      <c r="F407" s="52">
        <v>44957</v>
      </c>
      <c r="G407" s="47" t="s">
        <v>10</v>
      </c>
      <c r="H407" s="42">
        <v>86356</v>
      </c>
      <c r="I407" s="53">
        <v>1</v>
      </c>
      <c r="J407" s="42">
        <v>0</v>
      </c>
      <c r="K407" s="42">
        <v>0</v>
      </c>
      <c r="L407" s="42">
        <v>86356</v>
      </c>
      <c r="M407" s="42">
        <v>0</v>
      </c>
      <c r="N407" s="47" t="s">
        <v>1328</v>
      </c>
      <c r="O407" s="47" t="s">
        <v>1349</v>
      </c>
      <c r="P407" s="45" t="s">
        <v>741</v>
      </c>
      <c r="Q407" s="50" t="s">
        <v>2700</v>
      </c>
      <c r="R407" s="30"/>
    </row>
    <row r="408" spans="1:18" ht="19.95" customHeight="1">
      <c r="A408" s="47">
        <v>2</v>
      </c>
      <c r="B408" s="30" t="s">
        <v>249</v>
      </c>
      <c r="C408" s="43" t="s">
        <v>2678</v>
      </c>
      <c r="D408" s="52">
        <v>44950</v>
      </c>
      <c r="E408" s="52">
        <v>44957</v>
      </c>
      <c r="F408" s="52">
        <v>44957</v>
      </c>
      <c r="G408" s="47" t="s">
        <v>10</v>
      </c>
      <c r="H408" s="42">
        <v>44724.6</v>
      </c>
      <c r="I408" s="53">
        <v>1</v>
      </c>
      <c r="J408" s="42">
        <v>0</v>
      </c>
      <c r="K408" s="42">
        <v>0</v>
      </c>
      <c r="L408" s="42">
        <v>44724.6</v>
      </c>
      <c r="M408" s="42">
        <v>0</v>
      </c>
      <c r="N408" s="47" t="s">
        <v>1328</v>
      </c>
      <c r="O408" s="47" t="s">
        <v>1874</v>
      </c>
      <c r="P408" s="47" t="s">
        <v>1358</v>
      </c>
      <c r="Q408" s="50" t="s">
        <v>2679</v>
      </c>
      <c r="R408" s="30"/>
    </row>
    <row r="409" spans="1:18" ht="19.95" customHeight="1">
      <c r="A409" s="47">
        <v>1</v>
      </c>
      <c r="B409" s="30" t="s">
        <v>249</v>
      </c>
      <c r="C409" s="43" t="s">
        <v>2680</v>
      </c>
      <c r="D409" s="52">
        <v>44950</v>
      </c>
      <c r="E409" s="52">
        <v>44957</v>
      </c>
      <c r="F409" s="52">
        <v>44957</v>
      </c>
      <c r="G409" s="47" t="s">
        <v>10</v>
      </c>
      <c r="H409" s="42">
        <v>26334</v>
      </c>
      <c r="I409" s="53">
        <v>1</v>
      </c>
      <c r="J409" s="42">
        <v>0</v>
      </c>
      <c r="K409" s="42">
        <v>0</v>
      </c>
      <c r="L409" s="42">
        <v>26334</v>
      </c>
      <c r="M409" s="42">
        <v>0</v>
      </c>
      <c r="N409" s="47" t="s">
        <v>1328</v>
      </c>
      <c r="O409" s="47" t="s">
        <v>1874</v>
      </c>
      <c r="P409" s="47" t="s">
        <v>1358</v>
      </c>
      <c r="Q409" s="50" t="s">
        <v>2681</v>
      </c>
      <c r="R409" s="30"/>
    </row>
    <row r="410" spans="1:18" ht="19.95" customHeight="1">
      <c r="A410" s="47">
        <v>1</v>
      </c>
      <c r="B410" s="30" t="s">
        <v>249</v>
      </c>
      <c r="C410" s="43" t="s">
        <v>2682</v>
      </c>
      <c r="D410" s="52">
        <v>44950</v>
      </c>
      <c r="E410" s="52">
        <v>44957</v>
      </c>
      <c r="F410" s="52">
        <v>44957</v>
      </c>
      <c r="G410" s="47" t="s">
        <v>10</v>
      </c>
      <c r="H410" s="42">
        <v>666</v>
      </c>
      <c r="I410" s="53">
        <v>1</v>
      </c>
      <c r="J410" s="42">
        <v>0</v>
      </c>
      <c r="K410" s="42">
        <v>0</v>
      </c>
      <c r="L410" s="42">
        <v>666</v>
      </c>
      <c r="M410" s="42">
        <v>0</v>
      </c>
      <c r="N410" s="47" t="s">
        <v>1328</v>
      </c>
      <c r="O410" s="47" t="s">
        <v>1874</v>
      </c>
      <c r="P410" s="47" t="s">
        <v>1358</v>
      </c>
      <c r="Q410" s="50" t="s">
        <v>2683</v>
      </c>
      <c r="R410" s="30"/>
    </row>
    <row r="411" spans="1:18" ht="19.95" customHeight="1">
      <c r="A411" s="47">
        <v>2</v>
      </c>
      <c r="B411" s="30" t="s">
        <v>249</v>
      </c>
      <c r="C411" s="43" t="s">
        <v>2684</v>
      </c>
      <c r="D411" s="52">
        <v>44950</v>
      </c>
      <c r="E411" s="52">
        <v>44957</v>
      </c>
      <c r="F411" s="52">
        <v>44957</v>
      </c>
      <c r="G411" s="47" t="s">
        <v>10</v>
      </c>
      <c r="H411" s="42">
        <v>13600</v>
      </c>
      <c r="I411" s="53">
        <v>1</v>
      </c>
      <c r="J411" s="42">
        <v>0</v>
      </c>
      <c r="K411" s="42">
        <v>0</v>
      </c>
      <c r="L411" s="42">
        <v>13600</v>
      </c>
      <c r="M411" s="42">
        <v>0</v>
      </c>
      <c r="N411" s="47" t="s">
        <v>1328</v>
      </c>
      <c r="O411" s="47" t="s">
        <v>1874</v>
      </c>
      <c r="P411" s="47" t="s">
        <v>1358</v>
      </c>
      <c r="Q411" s="50" t="s">
        <v>2685</v>
      </c>
      <c r="R411" s="30"/>
    </row>
    <row r="412" spans="1:18" ht="19.95" customHeight="1">
      <c r="A412" s="47">
        <v>2</v>
      </c>
      <c r="B412" s="30" t="s">
        <v>2019</v>
      </c>
      <c r="C412" s="43" t="s">
        <v>2701</v>
      </c>
      <c r="D412" s="52">
        <v>44946</v>
      </c>
      <c r="E412" s="52">
        <v>44960</v>
      </c>
      <c r="F412" s="52">
        <v>44957</v>
      </c>
      <c r="G412" s="47" t="s">
        <v>10</v>
      </c>
      <c r="H412" s="42">
        <v>18700</v>
      </c>
      <c r="I412" s="53">
        <v>1</v>
      </c>
      <c r="J412" s="42">
        <v>0</v>
      </c>
      <c r="K412" s="42">
        <v>164.73</v>
      </c>
      <c r="L412" s="42">
        <v>18535.27</v>
      </c>
      <c r="M412" s="42">
        <v>0</v>
      </c>
      <c r="N412" s="47" t="s">
        <v>1328</v>
      </c>
      <c r="O412" s="47" t="s">
        <v>1349</v>
      </c>
      <c r="P412" s="58" t="s">
        <v>741</v>
      </c>
      <c r="Q412" s="50" t="s">
        <v>2702</v>
      </c>
      <c r="R412" s="30"/>
    </row>
    <row r="413" spans="1:18" ht="19.95" customHeight="1">
      <c r="A413" s="47">
        <v>2</v>
      </c>
      <c r="B413" s="30" t="s">
        <v>2019</v>
      </c>
      <c r="C413" s="43" t="s">
        <v>2703</v>
      </c>
      <c r="D413" s="52">
        <v>44946</v>
      </c>
      <c r="E413" s="52">
        <v>44960</v>
      </c>
      <c r="F413" s="52">
        <v>44957</v>
      </c>
      <c r="G413" s="47" t="s">
        <v>10</v>
      </c>
      <c r="H413" s="42">
        <v>2992</v>
      </c>
      <c r="I413" s="53">
        <v>1</v>
      </c>
      <c r="J413" s="42">
        <v>0</v>
      </c>
      <c r="K413" s="42">
        <v>0</v>
      </c>
      <c r="L413" s="42">
        <v>2992</v>
      </c>
      <c r="M413" s="42">
        <v>0</v>
      </c>
      <c r="N413" s="47" t="s">
        <v>1328</v>
      </c>
      <c r="O413" s="47" t="s">
        <v>1349</v>
      </c>
      <c r="P413" s="58" t="s">
        <v>741</v>
      </c>
      <c r="Q413" s="50" t="s">
        <v>2704</v>
      </c>
      <c r="R413" s="30"/>
    </row>
    <row r="414" spans="1:18" ht="19.95" customHeight="1">
      <c r="A414" s="47">
        <v>1</v>
      </c>
      <c r="B414" s="30" t="s">
        <v>2052</v>
      </c>
      <c r="C414" s="43" t="s">
        <v>2705</v>
      </c>
      <c r="D414" s="52">
        <v>44952</v>
      </c>
      <c r="E414" s="52">
        <v>44957</v>
      </c>
      <c r="F414" s="52">
        <v>44957</v>
      </c>
      <c r="G414" s="47" t="s">
        <v>10</v>
      </c>
      <c r="H414" s="42">
        <v>8000</v>
      </c>
      <c r="I414" s="53">
        <v>1</v>
      </c>
      <c r="J414" s="42">
        <v>0</v>
      </c>
      <c r="K414" s="42">
        <v>0</v>
      </c>
      <c r="L414" s="42">
        <v>8000</v>
      </c>
      <c r="M414" s="42">
        <v>0</v>
      </c>
      <c r="N414" s="47" t="s">
        <v>1328</v>
      </c>
      <c r="O414" s="47" t="s">
        <v>1349</v>
      </c>
      <c r="P414" s="58" t="s">
        <v>741</v>
      </c>
      <c r="Q414" s="50" t="s">
        <v>2706</v>
      </c>
      <c r="R414" s="30"/>
    </row>
    <row r="415" spans="1:18" ht="19.95" customHeight="1">
      <c r="A415" s="47">
        <v>1</v>
      </c>
      <c r="B415" s="30" t="s">
        <v>2052</v>
      </c>
      <c r="C415" s="43" t="s">
        <v>2707</v>
      </c>
      <c r="D415" s="52">
        <v>44952</v>
      </c>
      <c r="E415" s="52">
        <v>44957</v>
      </c>
      <c r="F415" s="52">
        <v>44957</v>
      </c>
      <c r="G415" s="47" t="s">
        <v>10</v>
      </c>
      <c r="H415" s="42">
        <v>34000</v>
      </c>
      <c r="I415" s="53">
        <v>1</v>
      </c>
      <c r="J415" s="42">
        <v>0</v>
      </c>
      <c r="K415" s="42">
        <v>0</v>
      </c>
      <c r="L415" s="42">
        <v>34000</v>
      </c>
      <c r="M415" s="42">
        <v>0</v>
      </c>
      <c r="N415" s="47" t="s">
        <v>1328</v>
      </c>
      <c r="O415" s="47" t="s">
        <v>1349</v>
      </c>
      <c r="P415" s="58" t="s">
        <v>741</v>
      </c>
      <c r="Q415" s="50" t="s">
        <v>2708</v>
      </c>
      <c r="R415" s="30"/>
    </row>
    <row r="416" spans="1:18" ht="19.95" customHeight="1">
      <c r="A416" s="47">
        <v>1</v>
      </c>
      <c r="B416" s="30" t="s">
        <v>2052</v>
      </c>
      <c r="C416" s="43" t="s">
        <v>2709</v>
      </c>
      <c r="D416" s="52">
        <v>44952</v>
      </c>
      <c r="E416" s="52">
        <v>44957</v>
      </c>
      <c r="F416" s="52">
        <v>44957</v>
      </c>
      <c r="G416" s="47" t="s">
        <v>10</v>
      </c>
      <c r="H416" s="42">
        <v>32100</v>
      </c>
      <c r="I416" s="53">
        <v>1</v>
      </c>
      <c r="J416" s="42">
        <v>0</v>
      </c>
      <c r="K416" s="42">
        <v>0</v>
      </c>
      <c r="L416" s="42">
        <v>32100</v>
      </c>
      <c r="M416" s="42">
        <v>0</v>
      </c>
      <c r="N416" s="47" t="s">
        <v>1328</v>
      </c>
      <c r="O416" s="47" t="s">
        <v>1349</v>
      </c>
      <c r="P416" s="58" t="s">
        <v>741</v>
      </c>
      <c r="Q416" s="50" t="s">
        <v>2710</v>
      </c>
      <c r="R416" s="30"/>
    </row>
    <row r="417" spans="1:18" ht="19.95" customHeight="1">
      <c r="A417" s="47">
        <v>1</v>
      </c>
      <c r="B417" s="30" t="s">
        <v>2052</v>
      </c>
      <c r="C417" s="43" t="s">
        <v>2711</v>
      </c>
      <c r="D417" s="52">
        <v>44952</v>
      </c>
      <c r="E417" s="52">
        <v>44957</v>
      </c>
      <c r="F417" s="52">
        <v>44957</v>
      </c>
      <c r="G417" s="47" t="s">
        <v>10</v>
      </c>
      <c r="H417" s="42">
        <v>15680</v>
      </c>
      <c r="I417" s="53">
        <v>1</v>
      </c>
      <c r="J417" s="42">
        <v>0</v>
      </c>
      <c r="K417" s="42">
        <v>0</v>
      </c>
      <c r="L417" s="42">
        <v>15680</v>
      </c>
      <c r="M417" s="42">
        <v>0</v>
      </c>
      <c r="N417" s="47" t="s">
        <v>1328</v>
      </c>
      <c r="O417" s="47" t="s">
        <v>1349</v>
      </c>
      <c r="P417" s="58" t="s">
        <v>741</v>
      </c>
      <c r="Q417" s="50" t="s">
        <v>2712</v>
      </c>
      <c r="R417" s="30"/>
    </row>
    <row r="418" spans="1:18" ht="19.95" customHeight="1">
      <c r="A418" s="47">
        <v>1</v>
      </c>
      <c r="B418" s="30" t="s">
        <v>65</v>
      </c>
      <c r="C418" s="43" t="s">
        <v>2694</v>
      </c>
      <c r="D418" s="52">
        <v>44956</v>
      </c>
      <c r="E418" s="52">
        <v>44957</v>
      </c>
      <c r="F418" s="52">
        <v>44957</v>
      </c>
      <c r="G418" s="47" t="s">
        <v>10</v>
      </c>
      <c r="H418" s="42">
        <v>7808.74</v>
      </c>
      <c r="I418" s="53">
        <v>1</v>
      </c>
      <c r="J418" s="42">
        <v>0</v>
      </c>
      <c r="K418" s="42">
        <v>0</v>
      </c>
      <c r="L418" s="42">
        <v>7808.74</v>
      </c>
      <c r="M418" s="42">
        <v>0</v>
      </c>
      <c r="N418" s="47" t="s">
        <v>1328</v>
      </c>
      <c r="O418" s="47" t="s">
        <v>1381</v>
      </c>
      <c r="P418" s="93" t="s">
        <v>2695</v>
      </c>
      <c r="Q418" s="50" t="s">
        <v>2696</v>
      </c>
      <c r="R418" s="30"/>
    </row>
    <row r="419" spans="1:18" ht="19.95" customHeight="1">
      <c r="A419" s="47">
        <v>1</v>
      </c>
      <c r="B419" s="30" t="s">
        <v>32</v>
      </c>
      <c r="C419" s="43" t="s">
        <v>2686</v>
      </c>
      <c r="D419" s="52">
        <v>44942</v>
      </c>
      <c r="E419" s="52">
        <v>44957</v>
      </c>
      <c r="F419" s="52">
        <v>44957</v>
      </c>
      <c r="G419" s="47" t="s">
        <v>18</v>
      </c>
      <c r="H419" s="44">
        <v>437400</v>
      </c>
      <c r="I419" s="53">
        <v>5.09</v>
      </c>
      <c r="J419" s="44">
        <v>0</v>
      </c>
      <c r="K419" s="44">
        <v>0</v>
      </c>
      <c r="L419" s="42">
        <v>2226366</v>
      </c>
      <c r="M419" s="42">
        <v>0</v>
      </c>
      <c r="N419" s="47" t="s">
        <v>1328</v>
      </c>
      <c r="O419" s="47" t="s">
        <v>1330</v>
      </c>
      <c r="P419" s="93" t="s">
        <v>881</v>
      </c>
      <c r="Q419" s="50" t="s">
        <v>2687</v>
      </c>
      <c r="R419" s="30"/>
    </row>
    <row r="420" spans="1:18" ht="19.95" customHeight="1">
      <c r="A420" s="47">
        <v>1</v>
      </c>
      <c r="B420" s="30" t="s">
        <v>16</v>
      </c>
      <c r="C420" s="43" t="s">
        <v>2713</v>
      </c>
      <c r="D420" s="52">
        <v>44942</v>
      </c>
      <c r="E420" s="52">
        <v>44957</v>
      </c>
      <c r="F420" s="52">
        <v>44957</v>
      </c>
      <c r="G420" s="47" t="s">
        <v>10</v>
      </c>
      <c r="H420" s="42">
        <v>63162</v>
      </c>
      <c r="I420" s="53">
        <v>1</v>
      </c>
      <c r="J420" s="42">
        <v>0</v>
      </c>
      <c r="K420" s="42">
        <v>0</v>
      </c>
      <c r="L420" s="42">
        <v>63162</v>
      </c>
      <c r="M420" s="42">
        <v>0</v>
      </c>
      <c r="N420" s="47" t="s">
        <v>1328</v>
      </c>
      <c r="O420" s="47" t="s">
        <v>1349</v>
      </c>
      <c r="P420" s="58" t="s">
        <v>741</v>
      </c>
      <c r="Q420" s="50" t="s">
        <v>2714</v>
      </c>
      <c r="R420" s="30"/>
    </row>
    <row r="421" spans="1:18" ht="19.95" customHeight="1">
      <c r="A421" s="47">
        <v>1</v>
      </c>
      <c r="B421" s="30" t="s">
        <v>16</v>
      </c>
      <c r="C421" s="43" t="s">
        <v>2715</v>
      </c>
      <c r="D421" s="52">
        <v>44942</v>
      </c>
      <c r="E421" s="52">
        <v>44957</v>
      </c>
      <c r="F421" s="52">
        <v>44957</v>
      </c>
      <c r="G421" s="47" t="s">
        <v>10</v>
      </c>
      <c r="H421" s="42">
        <v>14954.4</v>
      </c>
      <c r="I421" s="53">
        <v>1</v>
      </c>
      <c r="J421" s="42">
        <v>0</v>
      </c>
      <c r="K421" s="42">
        <v>0</v>
      </c>
      <c r="L421" s="42">
        <v>14954.4</v>
      </c>
      <c r="M421" s="42">
        <v>0</v>
      </c>
      <c r="N421" s="47" t="s">
        <v>1328</v>
      </c>
      <c r="O421" s="47" t="s">
        <v>1349</v>
      </c>
      <c r="P421" s="58" t="s">
        <v>741</v>
      </c>
      <c r="Q421" s="50" t="s">
        <v>2716</v>
      </c>
      <c r="R421" s="30"/>
    </row>
    <row r="422" spans="1:18" ht="19.95" customHeight="1">
      <c r="A422" s="47">
        <v>1</v>
      </c>
      <c r="B422" s="30" t="s">
        <v>16</v>
      </c>
      <c r="C422" s="43" t="s">
        <v>2717</v>
      </c>
      <c r="D422" s="52">
        <v>44942</v>
      </c>
      <c r="E422" s="52">
        <v>44957</v>
      </c>
      <c r="F422" s="52">
        <v>44957</v>
      </c>
      <c r="G422" s="47" t="s">
        <v>10</v>
      </c>
      <c r="H422" s="42">
        <v>18000</v>
      </c>
      <c r="I422" s="53">
        <v>1</v>
      </c>
      <c r="J422" s="42">
        <v>0</v>
      </c>
      <c r="K422" s="42">
        <v>0</v>
      </c>
      <c r="L422" s="42">
        <v>18000</v>
      </c>
      <c r="M422" s="42">
        <v>0</v>
      </c>
      <c r="N422" s="47" t="s">
        <v>1328</v>
      </c>
      <c r="O422" s="47" t="s">
        <v>1349</v>
      </c>
      <c r="P422" s="58" t="s">
        <v>741</v>
      </c>
      <c r="Q422" s="50" t="s">
        <v>2718</v>
      </c>
      <c r="R422" s="30"/>
    </row>
    <row r="423" spans="1:18" ht="19.95" customHeight="1">
      <c r="A423" s="47">
        <v>1</v>
      </c>
      <c r="B423" s="30" t="s">
        <v>58</v>
      </c>
      <c r="C423" s="43" t="s">
        <v>2694</v>
      </c>
      <c r="D423" s="52">
        <v>44956</v>
      </c>
      <c r="E423" s="52">
        <v>44957</v>
      </c>
      <c r="F423" s="52">
        <v>44957</v>
      </c>
      <c r="G423" s="47" t="s">
        <v>10</v>
      </c>
      <c r="H423" s="42">
        <v>5107.87</v>
      </c>
      <c r="I423" s="53">
        <v>1</v>
      </c>
      <c r="J423" s="42">
        <v>0</v>
      </c>
      <c r="K423" s="42">
        <v>0</v>
      </c>
      <c r="L423" s="42">
        <v>5107.87</v>
      </c>
      <c r="M423" s="42">
        <v>0</v>
      </c>
      <c r="N423" s="47" t="s">
        <v>269</v>
      </c>
      <c r="O423" s="47" t="s">
        <v>1381</v>
      </c>
      <c r="P423" s="47" t="s">
        <v>2695</v>
      </c>
      <c r="Q423" s="50" t="s">
        <v>2729</v>
      </c>
      <c r="R423" s="30"/>
    </row>
    <row r="424" spans="1:18" ht="19.95" customHeight="1">
      <c r="A424" s="47">
        <v>1</v>
      </c>
      <c r="B424" s="30" t="s">
        <v>247</v>
      </c>
      <c r="C424" s="43" t="s">
        <v>2358</v>
      </c>
      <c r="D424" s="52">
        <v>44957</v>
      </c>
      <c r="E424" s="52">
        <v>44957</v>
      </c>
      <c r="F424" s="52">
        <v>44957</v>
      </c>
      <c r="G424" s="47" t="s">
        <v>10</v>
      </c>
      <c r="H424" s="42">
        <v>350000</v>
      </c>
      <c r="I424" s="53">
        <v>1</v>
      </c>
      <c r="J424" s="42">
        <v>0</v>
      </c>
      <c r="K424" s="42">
        <v>0</v>
      </c>
      <c r="L424" s="42">
        <v>350000</v>
      </c>
      <c r="M424" s="42">
        <v>0</v>
      </c>
      <c r="N424" s="47" t="s">
        <v>269</v>
      </c>
      <c r="O424" s="47" t="s">
        <v>2725</v>
      </c>
      <c r="P424" s="47" t="s">
        <v>879</v>
      </c>
      <c r="Q424" s="50" t="s">
        <v>2726</v>
      </c>
      <c r="R424" s="30"/>
    </row>
    <row r="425" spans="1:18" ht="19.95" customHeight="1">
      <c r="A425" s="47">
        <v>1</v>
      </c>
      <c r="B425" s="30" t="s">
        <v>247</v>
      </c>
      <c r="C425" s="43" t="s">
        <v>2727</v>
      </c>
      <c r="D425" s="52">
        <v>44957</v>
      </c>
      <c r="E425" s="52">
        <v>44957</v>
      </c>
      <c r="F425" s="52">
        <v>44957</v>
      </c>
      <c r="G425" s="47" t="s">
        <v>10</v>
      </c>
      <c r="H425" s="42">
        <f>5833.33/2</f>
        <v>2916.665</v>
      </c>
      <c r="I425" s="53">
        <v>1</v>
      </c>
      <c r="J425" s="42">
        <v>0</v>
      </c>
      <c r="K425" s="42">
        <v>0</v>
      </c>
      <c r="L425" s="42">
        <f>5833.33/2</f>
        <v>2916.665</v>
      </c>
      <c r="M425" s="42">
        <v>0</v>
      </c>
      <c r="N425" s="47" t="s">
        <v>269</v>
      </c>
      <c r="O425" s="47" t="s">
        <v>2725</v>
      </c>
      <c r="P425" s="47" t="s">
        <v>879</v>
      </c>
      <c r="Q425" s="50" t="s">
        <v>2728</v>
      </c>
      <c r="R425" s="30"/>
    </row>
    <row r="426" spans="1:18" ht="19.95" customHeight="1">
      <c r="A426" s="47">
        <v>1</v>
      </c>
      <c r="B426" s="30" t="s">
        <v>61</v>
      </c>
      <c r="C426" s="43" t="s">
        <v>2730</v>
      </c>
      <c r="D426" s="52">
        <v>44956</v>
      </c>
      <c r="E426" s="52">
        <v>44957</v>
      </c>
      <c r="F426" s="52">
        <v>44957</v>
      </c>
      <c r="G426" s="47" t="s">
        <v>10</v>
      </c>
      <c r="H426" s="42">
        <v>1930.53</v>
      </c>
      <c r="I426" s="53">
        <v>1</v>
      </c>
      <c r="J426" s="42">
        <v>0</v>
      </c>
      <c r="K426" s="42">
        <v>0</v>
      </c>
      <c r="L426" s="42">
        <v>1930.53</v>
      </c>
      <c r="M426" s="42">
        <v>0</v>
      </c>
      <c r="N426" s="47" t="s">
        <v>269</v>
      </c>
      <c r="O426" s="47" t="s">
        <v>1381</v>
      </c>
      <c r="P426" s="47" t="s">
        <v>888</v>
      </c>
      <c r="Q426" s="50" t="s">
        <v>2731</v>
      </c>
      <c r="R426" s="30"/>
    </row>
    <row r="427" spans="1:18" ht="19.95" customHeight="1">
      <c r="A427" s="47">
        <v>1</v>
      </c>
      <c r="B427" s="30" t="s">
        <v>62</v>
      </c>
      <c r="C427" s="43" t="s">
        <v>2694</v>
      </c>
      <c r="D427" s="52">
        <v>44956</v>
      </c>
      <c r="E427" s="52">
        <v>44957</v>
      </c>
      <c r="F427" s="52">
        <v>44957</v>
      </c>
      <c r="G427" s="47" t="s">
        <v>10</v>
      </c>
      <c r="H427" s="42">
        <v>6154.21</v>
      </c>
      <c r="I427" s="53">
        <v>1</v>
      </c>
      <c r="J427" s="42">
        <v>0</v>
      </c>
      <c r="K427" s="42">
        <v>0</v>
      </c>
      <c r="L427" s="42">
        <v>6154.21</v>
      </c>
      <c r="M427" s="42">
        <v>0</v>
      </c>
      <c r="N427" s="47" t="s">
        <v>269</v>
      </c>
      <c r="O427" s="47" t="s">
        <v>1381</v>
      </c>
      <c r="P427" s="47" t="s">
        <v>2695</v>
      </c>
      <c r="Q427" s="50" t="s">
        <v>2732</v>
      </c>
      <c r="R427" s="30"/>
    </row>
    <row r="428" spans="1:18" ht="19.95" customHeight="1">
      <c r="A428" s="47">
        <v>1</v>
      </c>
      <c r="B428" s="30" t="s">
        <v>1357</v>
      </c>
      <c r="C428" s="43" t="s">
        <v>2063</v>
      </c>
      <c r="D428" s="52">
        <v>44957</v>
      </c>
      <c r="E428" s="52">
        <v>44957</v>
      </c>
      <c r="F428" s="52">
        <v>44957</v>
      </c>
      <c r="G428" s="47" t="s">
        <v>10</v>
      </c>
      <c r="H428" s="42">
        <v>720</v>
      </c>
      <c r="I428" s="53">
        <v>1</v>
      </c>
      <c r="J428" s="42">
        <v>0</v>
      </c>
      <c r="K428" s="42">
        <v>0</v>
      </c>
      <c r="L428" s="42">
        <v>720</v>
      </c>
      <c r="M428" s="42">
        <v>0</v>
      </c>
      <c r="N428" s="47" t="s">
        <v>269</v>
      </c>
      <c r="O428" s="47" t="s">
        <v>1360</v>
      </c>
      <c r="P428" s="47" t="s">
        <v>876</v>
      </c>
      <c r="Q428" s="50" t="s">
        <v>2721</v>
      </c>
      <c r="R428" s="30"/>
    </row>
    <row r="429" spans="1:18" ht="19.95" customHeight="1">
      <c r="A429" s="47">
        <v>1</v>
      </c>
      <c r="B429" s="30" t="s">
        <v>63</v>
      </c>
      <c r="C429" s="43" t="s">
        <v>2694</v>
      </c>
      <c r="D429" s="52">
        <v>44956</v>
      </c>
      <c r="E429" s="52">
        <v>44957</v>
      </c>
      <c r="F429" s="52">
        <v>44957</v>
      </c>
      <c r="G429" s="47" t="s">
        <v>10</v>
      </c>
      <c r="H429" s="42">
        <v>7970.51</v>
      </c>
      <c r="I429" s="53">
        <v>1</v>
      </c>
      <c r="J429" s="42">
        <v>0</v>
      </c>
      <c r="K429" s="42">
        <v>0</v>
      </c>
      <c r="L429" s="42">
        <v>7970.51</v>
      </c>
      <c r="M429" s="42">
        <v>0</v>
      </c>
      <c r="N429" s="47" t="s">
        <v>269</v>
      </c>
      <c r="O429" s="47" t="s">
        <v>1381</v>
      </c>
      <c r="P429" s="47" t="s">
        <v>2695</v>
      </c>
      <c r="Q429" s="50" t="s">
        <v>2696</v>
      </c>
      <c r="R429" s="30"/>
    </row>
    <row r="430" spans="1:18" ht="19.95" customHeight="1">
      <c r="A430" s="47">
        <v>1</v>
      </c>
      <c r="B430" s="30" t="s">
        <v>64</v>
      </c>
      <c r="C430" s="43" t="s">
        <v>2694</v>
      </c>
      <c r="D430" s="52">
        <v>44956</v>
      </c>
      <c r="E430" s="52">
        <v>44957</v>
      </c>
      <c r="F430" s="52">
        <v>44957</v>
      </c>
      <c r="G430" s="47" t="s">
        <v>10</v>
      </c>
      <c r="H430" s="42">
        <v>6630.71</v>
      </c>
      <c r="I430" s="53">
        <v>1</v>
      </c>
      <c r="J430" s="42">
        <v>0</v>
      </c>
      <c r="K430" s="42">
        <v>0</v>
      </c>
      <c r="L430" s="42">
        <v>6630.71</v>
      </c>
      <c r="M430" s="42">
        <v>0</v>
      </c>
      <c r="N430" s="47" t="s">
        <v>269</v>
      </c>
      <c r="O430" s="47" t="s">
        <v>1381</v>
      </c>
      <c r="P430" s="47" t="s">
        <v>2695</v>
      </c>
      <c r="Q430" s="50" t="s">
        <v>2696</v>
      </c>
      <c r="R430" s="30"/>
    </row>
    <row r="431" spans="1:18" ht="19.95" customHeight="1">
      <c r="A431" s="47">
        <v>1</v>
      </c>
      <c r="B431" s="30" t="s">
        <v>248</v>
      </c>
      <c r="C431" s="43" t="s">
        <v>2358</v>
      </c>
      <c r="D431" s="52">
        <v>44957</v>
      </c>
      <c r="E431" s="52">
        <v>44957</v>
      </c>
      <c r="F431" s="52">
        <v>44957</v>
      </c>
      <c r="G431" s="47" t="s">
        <v>10</v>
      </c>
      <c r="H431" s="42">
        <v>350000</v>
      </c>
      <c r="I431" s="53">
        <v>1</v>
      </c>
      <c r="J431" s="42">
        <v>0</v>
      </c>
      <c r="K431" s="42">
        <v>0</v>
      </c>
      <c r="L431" s="42">
        <v>350000</v>
      </c>
      <c r="M431" s="42">
        <v>0</v>
      </c>
      <c r="N431" s="47" t="s">
        <v>269</v>
      </c>
      <c r="O431" s="47" t="s">
        <v>2725</v>
      </c>
      <c r="P431" s="47" t="s">
        <v>879</v>
      </c>
      <c r="Q431" s="50" t="s">
        <v>2726</v>
      </c>
      <c r="R431" s="30"/>
    </row>
    <row r="432" spans="1:18" ht="19.95" customHeight="1">
      <c r="A432" s="47">
        <v>1</v>
      </c>
      <c r="B432" s="30" t="s">
        <v>248</v>
      </c>
      <c r="C432" s="43" t="s">
        <v>2727</v>
      </c>
      <c r="D432" s="52">
        <v>44957</v>
      </c>
      <c r="E432" s="52">
        <v>44957</v>
      </c>
      <c r="F432" s="52">
        <v>44957</v>
      </c>
      <c r="G432" s="47" t="s">
        <v>10</v>
      </c>
      <c r="H432" s="42">
        <f>5833.33/2</f>
        <v>2916.665</v>
      </c>
      <c r="I432" s="53">
        <v>1</v>
      </c>
      <c r="J432" s="42">
        <v>0</v>
      </c>
      <c r="K432" s="42">
        <v>0</v>
      </c>
      <c r="L432" s="42">
        <f>5833.33/2</f>
        <v>2916.665</v>
      </c>
      <c r="M432" s="42">
        <v>0</v>
      </c>
      <c r="N432" s="47" t="s">
        <v>269</v>
      </c>
      <c r="O432" s="47" t="s">
        <v>2725</v>
      </c>
      <c r="P432" s="47" t="s">
        <v>879</v>
      </c>
      <c r="Q432" s="50" t="s">
        <v>2728</v>
      </c>
      <c r="R432" s="30"/>
    </row>
    <row r="433" spans="1:18" ht="19.95" customHeight="1">
      <c r="A433" s="47">
        <v>1</v>
      </c>
      <c r="B433" s="30" t="s">
        <v>65</v>
      </c>
      <c r="C433" s="43" t="s">
        <v>2063</v>
      </c>
      <c r="D433" s="52">
        <v>44957</v>
      </c>
      <c r="E433" s="52">
        <v>44957</v>
      </c>
      <c r="F433" s="52">
        <v>44957</v>
      </c>
      <c r="G433" s="47" t="s">
        <v>10</v>
      </c>
      <c r="H433" s="42">
        <v>200</v>
      </c>
      <c r="I433" s="53">
        <v>1</v>
      </c>
      <c r="J433" s="42">
        <v>0</v>
      </c>
      <c r="K433" s="42">
        <v>0</v>
      </c>
      <c r="L433" s="42">
        <v>200</v>
      </c>
      <c r="M433" s="42">
        <v>0</v>
      </c>
      <c r="N433" s="47" t="s">
        <v>269</v>
      </c>
      <c r="O433" s="47" t="s">
        <v>1360</v>
      </c>
      <c r="P433" s="47" t="s">
        <v>876</v>
      </c>
      <c r="Q433" s="50" t="s">
        <v>2736</v>
      </c>
      <c r="R433" s="30"/>
    </row>
    <row r="434" spans="1:18" ht="19.95" customHeight="1">
      <c r="A434" s="47">
        <v>1</v>
      </c>
      <c r="B434" s="30" t="s">
        <v>2733</v>
      </c>
      <c r="C434" s="43" t="s">
        <v>2734</v>
      </c>
      <c r="D434" s="52">
        <v>44929</v>
      </c>
      <c r="E434" s="52">
        <v>44957</v>
      </c>
      <c r="F434" s="52">
        <v>44957</v>
      </c>
      <c r="G434" s="47" t="s">
        <v>10</v>
      </c>
      <c r="H434" s="42">
        <v>2900</v>
      </c>
      <c r="I434" s="53">
        <v>1</v>
      </c>
      <c r="J434" s="42">
        <v>0</v>
      </c>
      <c r="K434" s="42">
        <v>0</v>
      </c>
      <c r="L434" s="42">
        <v>2900</v>
      </c>
      <c r="M434" s="42">
        <v>0</v>
      </c>
      <c r="N434" s="47" t="s">
        <v>269</v>
      </c>
      <c r="O434" s="47" t="s">
        <v>1329</v>
      </c>
      <c r="P434" s="47" t="s">
        <v>1373</v>
      </c>
      <c r="Q434" s="50" t="s">
        <v>2735</v>
      </c>
      <c r="R434" s="30"/>
    </row>
    <row r="435" spans="1:18" ht="19.95" customHeight="1">
      <c r="A435" s="47">
        <v>1</v>
      </c>
      <c r="B435" s="30" t="s">
        <v>2722</v>
      </c>
      <c r="C435" s="43" t="s">
        <v>2723</v>
      </c>
      <c r="D435" s="52">
        <v>44943</v>
      </c>
      <c r="E435" s="52">
        <v>44957</v>
      </c>
      <c r="F435" s="52">
        <v>44957</v>
      </c>
      <c r="G435" s="47" t="s">
        <v>10</v>
      </c>
      <c r="H435" s="42">
        <v>1002.85</v>
      </c>
      <c r="I435" s="53">
        <v>1</v>
      </c>
      <c r="J435" s="42">
        <v>0</v>
      </c>
      <c r="K435" s="42">
        <v>0</v>
      </c>
      <c r="L435" s="42">
        <v>1002.85</v>
      </c>
      <c r="M435" s="42">
        <v>0</v>
      </c>
      <c r="N435" s="47" t="s">
        <v>269</v>
      </c>
      <c r="O435" s="47" t="s">
        <v>1351</v>
      </c>
      <c r="P435" s="47" t="s">
        <v>1378</v>
      </c>
      <c r="Q435" s="50" t="s">
        <v>2724</v>
      </c>
      <c r="R435" s="30"/>
    </row>
    <row r="436" spans="1:18" ht="19.95" customHeight="1">
      <c r="A436" s="47">
        <v>1</v>
      </c>
      <c r="B436" s="30" t="s">
        <v>66</v>
      </c>
      <c r="C436" s="43" t="s">
        <v>2694</v>
      </c>
      <c r="D436" s="52">
        <v>44956</v>
      </c>
      <c r="E436" s="52">
        <v>44957</v>
      </c>
      <c r="F436" s="52">
        <v>44957</v>
      </c>
      <c r="G436" s="47" t="s">
        <v>10</v>
      </c>
      <c r="H436" s="42">
        <v>13770.53</v>
      </c>
      <c r="I436" s="53">
        <v>1</v>
      </c>
      <c r="J436" s="42">
        <v>0</v>
      </c>
      <c r="K436" s="42">
        <v>0</v>
      </c>
      <c r="L436" s="42">
        <v>13770.53</v>
      </c>
      <c r="M436" s="42">
        <v>0</v>
      </c>
      <c r="N436" s="47" t="s">
        <v>269</v>
      </c>
      <c r="O436" s="47" t="s">
        <v>1381</v>
      </c>
      <c r="P436" s="47" t="s">
        <v>2695</v>
      </c>
      <c r="Q436" s="50" t="s">
        <v>2696</v>
      </c>
      <c r="R436" s="30"/>
    </row>
    <row r="437" spans="1:18" ht="19.95" customHeight="1">
      <c r="A437" s="47">
        <v>4</v>
      </c>
      <c r="B437" s="30" t="s">
        <v>2340</v>
      </c>
      <c r="C437" s="43" t="s">
        <v>2719</v>
      </c>
      <c r="D437" s="52">
        <v>44950</v>
      </c>
      <c r="E437" s="52">
        <v>44957</v>
      </c>
      <c r="F437" s="52">
        <v>44957</v>
      </c>
      <c r="G437" s="47" t="s">
        <v>10</v>
      </c>
      <c r="H437" s="42">
        <v>327.82</v>
      </c>
      <c r="I437" s="53">
        <v>1</v>
      </c>
      <c r="J437" s="42">
        <v>0</v>
      </c>
      <c r="K437" s="42">
        <v>0</v>
      </c>
      <c r="L437" s="42">
        <v>327.82</v>
      </c>
      <c r="M437" s="42">
        <v>0</v>
      </c>
      <c r="N437" s="47" t="s">
        <v>269</v>
      </c>
      <c r="O437" s="47" t="s">
        <v>1330</v>
      </c>
      <c r="P437" s="47" t="s">
        <v>1343</v>
      </c>
      <c r="Q437" s="50" t="s">
        <v>2720</v>
      </c>
      <c r="R437" s="30"/>
    </row>
    <row r="438" spans="1:18" ht="19.95" customHeight="1">
      <c r="A438" s="47">
        <v>1</v>
      </c>
      <c r="B438" s="30" t="s">
        <v>16</v>
      </c>
      <c r="C438" s="43" t="s">
        <v>2737</v>
      </c>
      <c r="D438" s="52">
        <v>44943</v>
      </c>
      <c r="E438" s="52">
        <v>44958</v>
      </c>
      <c r="F438" s="52">
        <v>44958</v>
      </c>
      <c r="G438" s="47" t="s">
        <v>10</v>
      </c>
      <c r="H438" s="51">
        <v>19723.2</v>
      </c>
      <c r="I438" s="53">
        <v>1</v>
      </c>
      <c r="J438" s="51">
        <v>0</v>
      </c>
      <c r="K438" s="51">
        <v>0</v>
      </c>
      <c r="L438" s="51">
        <v>19723.2</v>
      </c>
      <c r="M438" s="42">
        <v>0</v>
      </c>
      <c r="N438" s="89" t="s">
        <v>1328</v>
      </c>
      <c r="O438" s="47" t="s">
        <v>1349</v>
      </c>
      <c r="P438" s="58" t="s">
        <v>741</v>
      </c>
      <c r="Q438" s="50" t="s">
        <v>2738</v>
      </c>
      <c r="R438" s="30"/>
    </row>
    <row r="439" spans="1:18" ht="19.95" customHeight="1">
      <c r="A439" s="47">
        <v>1</v>
      </c>
      <c r="B439" s="30" t="s">
        <v>16</v>
      </c>
      <c r="C439" s="43" t="s">
        <v>2739</v>
      </c>
      <c r="D439" s="52">
        <v>44943</v>
      </c>
      <c r="E439" s="52">
        <v>44958</v>
      </c>
      <c r="F439" s="52">
        <v>44958</v>
      </c>
      <c r="G439" s="47" t="s">
        <v>10</v>
      </c>
      <c r="H439" s="51">
        <v>12000</v>
      </c>
      <c r="I439" s="53">
        <v>1</v>
      </c>
      <c r="J439" s="51">
        <v>0</v>
      </c>
      <c r="K439" s="51">
        <v>0</v>
      </c>
      <c r="L439" s="51">
        <v>12000</v>
      </c>
      <c r="M439" s="42">
        <v>0</v>
      </c>
      <c r="N439" s="89" t="s">
        <v>1328</v>
      </c>
      <c r="O439" s="47" t="s">
        <v>1349</v>
      </c>
      <c r="P439" s="58" t="s">
        <v>741</v>
      </c>
      <c r="Q439" s="50" t="s">
        <v>2740</v>
      </c>
      <c r="R439" s="30"/>
    </row>
    <row r="440" spans="1:18" ht="19.95" customHeight="1">
      <c r="A440" s="47">
        <v>1</v>
      </c>
      <c r="B440" s="30" t="s">
        <v>225</v>
      </c>
      <c r="C440" s="43" t="s">
        <v>2747</v>
      </c>
      <c r="D440" s="52">
        <v>44918</v>
      </c>
      <c r="E440" s="52">
        <v>44958</v>
      </c>
      <c r="F440" s="52">
        <v>44958</v>
      </c>
      <c r="G440" s="47" t="s">
        <v>10</v>
      </c>
      <c r="H440" s="51">
        <v>26.39</v>
      </c>
      <c r="I440" s="53">
        <v>1</v>
      </c>
      <c r="J440" s="51">
        <v>0</v>
      </c>
      <c r="K440" s="51">
        <v>0</v>
      </c>
      <c r="L440" s="51">
        <v>26.39</v>
      </c>
      <c r="M440" s="42">
        <v>0</v>
      </c>
      <c r="N440" s="89" t="s">
        <v>272</v>
      </c>
      <c r="O440" s="47" t="s">
        <v>1342</v>
      </c>
      <c r="P440" s="47" t="s">
        <v>2156</v>
      </c>
      <c r="Q440" s="50" t="s">
        <v>2748</v>
      </c>
      <c r="R440" s="30"/>
    </row>
    <row r="441" spans="1:18" ht="19.95" customHeight="1">
      <c r="A441" s="47">
        <v>1</v>
      </c>
      <c r="B441" s="30" t="s">
        <v>221</v>
      </c>
      <c r="C441" s="43" t="s">
        <v>2741</v>
      </c>
      <c r="D441" s="52">
        <v>44925</v>
      </c>
      <c r="E441" s="52">
        <v>44958</v>
      </c>
      <c r="F441" s="52">
        <v>44958</v>
      </c>
      <c r="G441" s="47" t="s">
        <v>10</v>
      </c>
      <c r="H441" s="51">
        <v>121.81</v>
      </c>
      <c r="I441" s="53">
        <v>1</v>
      </c>
      <c r="J441" s="51">
        <v>0</v>
      </c>
      <c r="K441" s="51">
        <v>0</v>
      </c>
      <c r="L441" s="51">
        <v>121.81</v>
      </c>
      <c r="M441" s="42">
        <v>0</v>
      </c>
      <c r="N441" s="89" t="s">
        <v>272</v>
      </c>
      <c r="O441" s="47" t="s">
        <v>1342</v>
      </c>
      <c r="P441" s="47" t="s">
        <v>1345</v>
      </c>
      <c r="Q441" s="50" t="s">
        <v>2742</v>
      </c>
      <c r="R441" s="30"/>
    </row>
    <row r="442" spans="1:18" ht="19.95" customHeight="1">
      <c r="A442" s="47">
        <v>1</v>
      </c>
      <c r="B442" s="30" t="s">
        <v>219</v>
      </c>
      <c r="C442" s="43" t="s">
        <v>2743</v>
      </c>
      <c r="D442" s="52">
        <v>44915</v>
      </c>
      <c r="E442" s="52">
        <v>44915</v>
      </c>
      <c r="F442" s="52">
        <v>44958</v>
      </c>
      <c r="G442" s="47" t="s">
        <v>10</v>
      </c>
      <c r="H442" s="51">
        <v>145.83000000000001</v>
      </c>
      <c r="I442" s="53">
        <v>1</v>
      </c>
      <c r="J442" s="51">
        <v>0</v>
      </c>
      <c r="K442" s="51">
        <v>0</v>
      </c>
      <c r="L442" s="51">
        <v>145.83000000000001</v>
      </c>
      <c r="M442" s="42">
        <v>0</v>
      </c>
      <c r="N442" s="89" t="s">
        <v>272</v>
      </c>
      <c r="O442" s="47" t="s">
        <v>1342</v>
      </c>
      <c r="P442" s="47" t="s">
        <v>1345</v>
      </c>
      <c r="Q442" s="50" t="s">
        <v>2744</v>
      </c>
      <c r="R442" s="30"/>
    </row>
    <row r="443" spans="1:18" ht="19.95" customHeight="1">
      <c r="A443" s="47">
        <v>1</v>
      </c>
      <c r="B443" s="30" t="s">
        <v>219</v>
      </c>
      <c r="C443" s="43" t="s">
        <v>2745</v>
      </c>
      <c r="D443" s="52">
        <v>44922</v>
      </c>
      <c r="E443" s="52">
        <v>44958</v>
      </c>
      <c r="F443" s="52">
        <v>44958</v>
      </c>
      <c r="G443" s="47" t="s">
        <v>10</v>
      </c>
      <c r="H443" s="51">
        <v>146.47999999999999</v>
      </c>
      <c r="I443" s="53">
        <v>1</v>
      </c>
      <c r="J443" s="51">
        <v>0</v>
      </c>
      <c r="K443" s="51">
        <v>0</v>
      </c>
      <c r="L443" s="51">
        <v>146.47999999999999</v>
      </c>
      <c r="M443" s="42">
        <v>0</v>
      </c>
      <c r="N443" s="89" t="s">
        <v>272</v>
      </c>
      <c r="O443" s="47" t="s">
        <v>1342</v>
      </c>
      <c r="P443" s="47" t="s">
        <v>1345</v>
      </c>
      <c r="Q443" s="50" t="s">
        <v>2746</v>
      </c>
      <c r="R443" s="30"/>
    </row>
    <row r="444" spans="1:18" ht="19.95" customHeight="1">
      <c r="A444" s="47">
        <v>1</v>
      </c>
      <c r="B444" s="30" t="s">
        <v>1357</v>
      </c>
      <c r="C444" s="43" t="s">
        <v>2749</v>
      </c>
      <c r="D444" s="52">
        <v>44924</v>
      </c>
      <c r="E444" s="52">
        <v>44958</v>
      </c>
      <c r="F444" s="52">
        <v>44958</v>
      </c>
      <c r="G444" s="47" t="s">
        <v>10</v>
      </c>
      <c r="H444" s="51">
        <v>38.5</v>
      </c>
      <c r="I444" s="53">
        <v>1</v>
      </c>
      <c r="J444" s="51">
        <v>0</v>
      </c>
      <c r="K444" s="51">
        <v>0</v>
      </c>
      <c r="L444" s="51">
        <v>38.5</v>
      </c>
      <c r="M444" s="42">
        <v>0</v>
      </c>
      <c r="N444" s="89" t="s">
        <v>272</v>
      </c>
      <c r="O444" s="47" t="s">
        <v>1360</v>
      </c>
      <c r="P444" s="47" t="s">
        <v>876</v>
      </c>
      <c r="Q444" s="50" t="s">
        <v>2750</v>
      </c>
      <c r="R444" s="30"/>
    </row>
    <row r="445" spans="1:18" ht="19.95" customHeight="1">
      <c r="A445" s="47">
        <v>1</v>
      </c>
      <c r="B445" s="30" t="s">
        <v>1357</v>
      </c>
      <c r="C445" s="43" t="s">
        <v>2751</v>
      </c>
      <c r="D445" s="52">
        <v>44918</v>
      </c>
      <c r="E445" s="52">
        <v>44958</v>
      </c>
      <c r="F445" s="52">
        <v>44958</v>
      </c>
      <c r="G445" s="47" t="s">
        <v>10</v>
      </c>
      <c r="H445" s="51">
        <v>16</v>
      </c>
      <c r="I445" s="53">
        <v>1</v>
      </c>
      <c r="J445" s="51">
        <v>0</v>
      </c>
      <c r="K445" s="51">
        <v>0</v>
      </c>
      <c r="L445" s="51">
        <v>16</v>
      </c>
      <c r="M445" s="42">
        <v>0</v>
      </c>
      <c r="N445" s="89" t="s">
        <v>272</v>
      </c>
      <c r="O445" s="47" t="s">
        <v>1342</v>
      </c>
      <c r="P445" s="47" t="s">
        <v>2156</v>
      </c>
      <c r="Q445" s="50" t="s">
        <v>2752</v>
      </c>
      <c r="R445" s="30"/>
    </row>
    <row r="446" spans="1:18" ht="19.95" customHeight="1">
      <c r="A446" s="47">
        <v>1</v>
      </c>
      <c r="B446" s="30" t="s">
        <v>1357</v>
      </c>
      <c r="C446" s="43" t="s">
        <v>2756</v>
      </c>
      <c r="D446" s="52">
        <v>44943</v>
      </c>
      <c r="E446" s="52">
        <v>44958</v>
      </c>
      <c r="F446" s="52">
        <v>44958</v>
      </c>
      <c r="G446" s="47" t="s">
        <v>10</v>
      </c>
      <c r="H446" s="51">
        <v>191.4</v>
      </c>
      <c r="I446" s="53">
        <v>1</v>
      </c>
      <c r="J446" s="51">
        <v>0</v>
      </c>
      <c r="K446" s="51">
        <v>0</v>
      </c>
      <c r="L446" s="51">
        <v>191.4</v>
      </c>
      <c r="M446" s="42">
        <v>0</v>
      </c>
      <c r="N446" s="89" t="s">
        <v>273</v>
      </c>
      <c r="O446" s="47" t="s">
        <v>1355</v>
      </c>
      <c r="P446" s="47" t="s">
        <v>1938</v>
      </c>
      <c r="Q446" s="50" t="s">
        <v>2757</v>
      </c>
      <c r="R446" s="30"/>
    </row>
    <row r="447" spans="1:18" ht="19.95" customHeight="1">
      <c r="A447" s="47">
        <v>1</v>
      </c>
      <c r="B447" s="30" t="s">
        <v>1357</v>
      </c>
      <c r="C447" s="43" t="s">
        <v>2753</v>
      </c>
      <c r="D447" s="52">
        <v>44916</v>
      </c>
      <c r="E447" s="52">
        <v>44958</v>
      </c>
      <c r="F447" s="52">
        <v>44958</v>
      </c>
      <c r="G447" s="47" t="s">
        <v>10</v>
      </c>
      <c r="H447" s="51">
        <v>105.02</v>
      </c>
      <c r="I447" s="53">
        <v>1</v>
      </c>
      <c r="J447" s="51">
        <v>0</v>
      </c>
      <c r="K447" s="51">
        <v>0</v>
      </c>
      <c r="L447" s="51">
        <v>105.02</v>
      </c>
      <c r="M447" s="42">
        <v>0</v>
      </c>
      <c r="N447" s="89" t="s">
        <v>273</v>
      </c>
      <c r="O447" s="47" t="s">
        <v>1342</v>
      </c>
      <c r="P447" s="47" t="s">
        <v>1371</v>
      </c>
      <c r="Q447" s="50" t="s">
        <v>2754</v>
      </c>
      <c r="R447" s="30"/>
    </row>
    <row r="448" spans="1:18" ht="19.95" customHeight="1">
      <c r="A448" s="47">
        <v>1</v>
      </c>
      <c r="B448" s="30" t="s">
        <v>1357</v>
      </c>
      <c r="C448" s="43" t="s">
        <v>1930</v>
      </c>
      <c r="D448" s="52">
        <v>44915</v>
      </c>
      <c r="E448" s="52">
        <v>44958</v>
      </c>
      <c r="F448" s="52">
        <v>44958</v>
      </c>
      <c r="G448" s="47" t="s">
        <v>10</v>
      </c>
      <c r="H448" s="51">
        <v>169</v>
      </c>
      <c r="I448" s="53">
        <v>1</v>
      </c>
      <c r="J448" s="51">
        <v>0</v>
      </c>
      <c r="K448" s="51">
        <v>0</v>
      </c>
      <c r="L448" s="51">
        <v>169</v>
      </c>
      <c r="M448" s="42">
        <v>0</v>
      </c>
      <c r="N448" s="89" t="s">
        <v>273</v>
      </c>
      <c r="O448" s="47" t="s">
        <v>1355</v>
      </c>
      <c r="P448" s="47" t="s">
        <v>870</v>
      </c>
      <c r="Q448" s="50" t="s">
        <v>2755</v>
      </c>
      <c r="R448" s="30"/>
    </row>
    <row r="449" spans="1:18" ht="19.95" customHeight="1">
      <c r="A449" s="47">
        <v>1</v>
      </c>
      <c r="B449" s="30" t="s">
        <v>1357</v>
      </c>
      <c r="C449" s="43" t="s">
        <v>1930</v>
      </c>
      <c r="D449" s="52">
        <v>44934</v>
      </c>
      <c r="E449" s="52">
        <v>44958</v>
      </c>
      <c r="F449" s="52">
        <v>44958</v>
      </c>
      <c r="G449" s="47" t="s">
        <v>10</v>
      </c>
      <c r="H449" s="51">
        <v>44.8</v>
      </c>
      <c r="I449" s="53">
        <v>1</v>
      </c>
      <c r="J449" s="51">
        <v>0</v>
      </c>
      <c r="K449" s="51">
        <v>0</v>
      </c>
      <c r="L449" s="51">
        <v>44.8</v>
      </c>
      <c r="M449" s="42">
        <v>0</v>
      </c>
      <c r="N449" s="89" t="s">
        <v>273</v>
      </c>
      <c r="O449" s="47" t="s">
        <v>1355</v>
      </c>
      <c r="P449" s="47" t="s">
        <v>1956</v>
      </c>
      <c r="Q449" s="50" t="s">
        <v>2758</v>
      </c>
      <c r="R449" s="30"/>
    </row>
    <row r="450" spans="1:18" ht="19.95" customHeight="1">
      <c r="A450" s="47">
        <v>1</v>
      </c>
      <c r="B450" s="30" t="s">
        <v>2769</v>
      </c>
      <c r="C450" s="43" t="s">
        <v>2770</v>
      </c>
      <c r="D450" s="52">
        <v>44938</v>
      </c>
      <c r="E450" s="52">
        <v>44958</v>
      </c>
      <c r="F450" s="52">
        <v>44958</v>
      </c>
      <c r="G450" s="47" t="s">
        <v>10</v>
      </c>
      <c r="H450" s="51">
        <v>184</v>
      </c>
      <c r="I450" s="53">
        <v>1</v>
      </c>
      <c r="J450" s="51">
        <v>0</v>
      </c>
      <c r="K450" s="51">
        <v>0</v>
      </c>
      <c r="L450" s="51">
        <v>184</v>
      </c>
      <c r="M450" s="42">
        <v>0</v>
      </c>
      <c r="N450" s="89" t="s">
        <v>274</v>
      </c>
      <c r="O450" s="47" t="s">
        <v>1351</v>
      </c>
      <c r="P450" s="47" t="s">
        <v>1352</v>
      </c>
      <c r="Q450" s="50" t="s">
        <v>2771</v>
      </c>
      <c r="R450" s="30"/>
    </row>
    <row r="451" spans="1:18" ht="19.95" customHeight="1">
      <c r="A451" s="47">
        <v>1</v>
      </c>
      <c r="B451" s="30" t="s">
        <v>1357</v>
      </c>
      <c r="C451" s="43" t="s">
        <v>2759</v>
      </c>
      <c r="D451" s="52">
        <v>44917</v>
      </c>
      <c r="E451" s="52">
        <v>44958</v>
      </c>
      <c r="F451" s="52">
        <v>44958</v>
      </c>
      <c r="G451" s="47" t="s">
        <v>10</v>
      </c>
      <c r="H451" s="51">
        <v>459.3</v>
      </c>
      <c r="I451" s="53">
        <v>1</v>
      </c>
      <c r="J451" s="51">
        <v>0</v>
      </c>
      <c r="K451" s="51">
        <v>0</v>
      </c>
      <c r="L451" s="51">
        <v>459.3</v>
      </c>
      <c r="M451" s="42">
        <v>0</v>
      </c>
      <c r="N451" s="89" t="s">
        <v>274</v>
      </c>
      <c r="O451" s="47" t="s">
        <v>1360</v>
      </c>
      <c r="P451" s="47" t="s">
        <v>876</v>
      </c>
      <c r="Q451" s="50" t="s">
        <v>2760</v>
      </c>
      <c r="R451" s="30"/>
    </row>
    <row r="452" spans="1:18" ht="19.95" customHeight="1">
      <c r="A452" s="47">
        <v>1</v>
      </c>
      <c r="B452" s="30" t="s">
        <v>1357</v>
      </c>
      <c r="C452" s="43" t="s">
        <v>2761</v>
      </c>
      <c r="D452" s="52">
        <v>44933</v>
      </c>
      <c r="E452" s="52">
        <v>44958</v>
      </c>
      <c r="F452" s="52">
        <v>44958</v>
      </c>
      <c r="G452" s="47" t="s">
        <v>10</v>
      </c>
      <c r="H452" s="51">
        <v>241.18</v>
      </c>
      <c r="I452" s="53">
        <v>1</v>
      </c>
      <c r="J452" s="51">
        <v>0</v>
      </c>
      <c r="K452" s="51">
        <v>0</v>
      </c>
      <c r="L452" s="51">
        <v>241.18</v>
      </c>
      <c r="M452" s="42">
        <v>0</v>
      </c>
      <c r="N452" s="89" t="s">
        <v>274</v>
      </c>
      <c r="O452" s="47" t="s">
        <v>1360</v>
      </c>
      <c r="P452" s="47" t="s">
        <v>876</v>
      </c>
      <c r="Q452" s="50" t="s">
        <v>2762</v>
      </c>
      <c r="R452" s="30"/>
    </row>
    <row r="453" spans="1:18" ht="19.95" customHeight="1">
      <c r="A453" s="47">
        <v>1</v>
      </c>
      <c r="B453" s="30" t="s">
        <v>1357</v>
      </c>
      <c r="C453" s="43" t="s">
        <v>2783</v>
      </c>
      <c r="D453" s="52">
        <v>44941</v>
      </c>
      <c r="E453" s="52">
        <v>44958</v>
      </c>
      <c r="F453" s="52">
        <v>44958</v>
      </c>
      <c r="G453" s="47" t="s">
        <v>10</v>
      </c>
      <c r="H453" s="51">
        <v>73.83</v>
      </c>
      <c r="I453" s="53">
        <v>1</v>
      </c>
      <c r="J453" s="51">
        <v>0</v>
      </c>
      <c r="K453" s="51">
        <v>0</v>
      </c>
      <c r="L453" s="51">
        <v>73.83</v>
      </c>
      <c r="M453" s="42">
        <v>0</v>
      </c>
      <c r="N453" s="89" t="s">
        <v>274</v>
      </c>
      <c r="O453" s="47" t="s">
        <v>1355</v>
      </c>
      <c r="P453" s="47" t="s">
        <v>1938</v>
      </c>
      <c r="Q453" s="50" t="s">
        <v>2784</v>
      </c>
      <c r="R453" s="30"/>
    </row>
    <row r="454" spans="1:18" ht="19.95" customHeight="1">
      <c r="A454" s="47">
        <v>1</v>
      </c>
      <c r="B454" s="30" t="s">
        <v>1357</v>
      </c>
      <c r="C454" s="43" t="s">
        <v>2785</v>
      </c>
      <c r="D454" s="52">
        <v>44938</v>
      </c>
      <c r="E454" s="52">
        <v>44958</v>
      </c>
      <c r="F454" s="52">
        <v>44958</v>
      </c>
      <c r="G454" s="47" t="s">
        <v>10</v>
      </c>
      <c r="H454" s="51">
        <v>61</v>
      </c>
      <c r="I454" s="53">
        <v>1</v>
      </c>
      <c r="J454" s="51">
        <v>0</v>
      </c>
      <c r="K454" s="51">
        <v>0</v>
      </c>
      <c r="L454" s="51">
        <v>61</v>
      </c>
      <c r="M454" s="42">
        <v>0</v>
      </c>
      <c r="N454" s="89" t="s">
        <v>274</v>
      </c>
      <c r="O454" s="47" t="s">
        <v>1355</v>
      </c>
      <c r="P454" s="47" t="s">
        <v>1938</v>
      </c>
      <c r="Q454" s="50" t="s">
        <v>2786</v>
      </c>
      <c r="R454" s="30"/>
    </row>
    <row r="455" spans="1:18" ht="19.95" customHeight="1">
      <c r="A455" s="47">
        <v>1</v>
      </c>
      <c r="B455" s="30" t="s">
        <v>1357</v>
      </c>
      <c r="C455" s="43" t="s">
        <v>2763</v>
      </c>
      <c r="D455" s="52">
        <v>44938</v>
      </c>
      <c r="E455" s="52">
        <v>44958</v>
      </c>
      <c r="F455" s="52">
        <v>44958</v>
      </c>
      <c r="G455" s="47" t="s">
        <v>10</v>
      </c>
      <c r="H455" s="51">
        <v>9</v>
      </c>
      <c r="I455" s="53">
        <v>1</v>
      </c>
      <c r="J455" s="51">
        <v>0</v>
      </c>
      <c r="K455" s="51">
        <v>0</v>
      </c>
      <c r="L455" s="51">
        <v>9</v>
      </c>
      <c r="M455" s="42">
        <v>0</v>
      </c>
      <c r="N455" s="89" t="s">
        <v>274</v>
      </c>
      <c r="O455" s="47" t="s">
        <v>1360</v>
      </c>
      <c r="P455" s="47" t="s">
        <v>876</v>
      </c>
      <c r="Q455" s="50" t="s">
        <v>2764</v>
      </c>
      <c r="R455" s="30"/>
    </row>
    <row r="456" spans="1:18" ht="19.95" customHeight="1">
      <c r="A456" s="47">
        <v>1</v>
      </c>
      <c r="B456" s="30" t="s">
        <v>1357</v>
      </c>
      <c r="C456" s="43" t="s">
        <v>2787</v>
      </c>
      <c r="D456" s="52">
        <v>44938</v>
      </c>
      <c r="E456" s="52">
        <v>44958</v>
      </c>
      <c r="F456" s="52">
        <v>44958</v>
      </c>
      <c r="G456" s="47" t="s">
        <v>10</v>
      </c>
      <c r="H456" s="51">
        <v>407</v>
      </c>
      <c r="I456" s="53">
        <v>1</v>
      </c>
      <c r="J456" s="51">
        <v>0</v>
      </c>
      <c r="K456" s="51">
        <v>0</v>
      </c>
      <c r="L456" s="51">
        <v>407</v>
      </c>
      <c r="M456" s="42">
        <v>0</v>
      </c>
      <c r="N456" s="89" t="s">
        <v>274</v>
      </c>
      <c r="O456" s="47" t="s">
        <v>1355</v>
      </c>
      <c r="P456" s="47" t="s">
        <v>1938</v>
      </c>
      <c r="Q456" s="50" t="s">
        <v>2788</v>
      </c>
      <c r="R456" s="30"/>
    </row>
    <row r="457" spans="1:18" ht="19.95" customHeight="1">
      <c r="A457" s="47">
        <v>1</v>
      </c>
      <c r="B457" s="30" t="s">
        <v>1357</v>
      </c>
      <c r="C457" s="43" t="s">
        <v>2789</v>
      </c>
      <c r="D457" s="52">
        <v>44942</v>
      </c>
      <c r="E457" s="52">
        <v>44958</v>
      </c>
      <c r="F457" s="52">
        <v>44958</v>
      </c>
      <c r="G457" s="47" t="s">
        <v>10</v>
      </c>
      <c r="H457" s="51">
        <v>33.54</v>
      </c>
      <c r="I457" s="53">
        <v>1</v>
      </c>
      <c r="J457" s="51">
        <v>0</v>
      </c>
      <c r="K457" s="51">
        <v>0</v>
      </c>
      <c r="L457" s="51">
        <v>33.54</v>
      </c>
      <c r="M457" s="42">
        <v>0</v>
      </c>
      <c r="N457" s="89" t="s">
        <v>274</v>
      </c>
      <c r="O457" s="47" t="s">
        <v>1355</v>
      </c>
      <c r="P457" s="47" t="s">
        <v>1938</v>
      </c>
      <c r="Q457" s="50" t="s">
        <v>2790</v>
      </c>
      <c r="R457" s="30"/>
    </row>
    <row r="458" spans="1:18" ht="19.95" customHeight="1">
      <c r="A458" s="47">
        <v>1</v>
      </c>
      <c r="B458" s="30" t="s">
        <v>1357</v>
      </c>
      <c r="C458" s="43" t="s">
        <v>2791</v>
      </c>
      <c r="D458" s="52">
        <v>44935</v>
      </c>
      <c r="E458" s="52">
        <v>44958</v>
      </c>
      <c r="F458" s="52">
        <v>44958</v>
      </c>
      <c r="G458" s="47" t="s">
        <v>10</v>
      </c>
      <c r="H458" s="51">
        <v>26.9</v>
      </c>
      <c r="I458" s="53">
        <v>1</v>
      </c>
      <c r="J458" s="51">
        <v>0</v>
      </c>
      <c r="K458" s="51">
        <v>0</v>
      </c>
      <c r="L458" s="51">
        <v>26.9</v>
      </c>
      <c r="M458" s="42">
        <v>0</v>
      </c>
      <c r="N458" s="89" t="s">
        <v>274</v>
      </c>
      <c r="O458" s="47" t="s">
        <v>1355</v>
      </c>
      <c r="P458" s="47" t="s">
        <v>1938</v>
      </c>
      <c r="Q458" s="50" t="s">
        <v>2792</v>
      </c>
      <c r="R458" s="30"/>
    </row>
    <row r="459" spans="1:18" ht="19.95" customHeight="1">
      <c r="A459" s="47">
        <v>1</v>
      </c>
      <c r="B459" s="30" t="s">
        <v>1357</v>
      </c>
      <c r="C459" s="43" t="s">
        <v>2793</v>
      </c>
      <c r="D459" s="52">
        <v>44935</v>
      </c>
      <c r="E459" s="52">
        <v>44958</v>
      </c>
      <c r="F459" s="52">
        <v>44958</v>
      </c>
      <c r="G459" s="47" t="s">
        <v>10</v>
      </c>
      <c r="H459" s="51">
        <v>62</v>
      </c>
      <c r="I459" s="53">
        <v>1</v>
      </c>
      <c r="J459" s="51">
        <v>0</v>
      </c>
      <c r="K459" s="51">
        <v>0</v>
      </c>
      <c r="L459" s="51">
        <v>62</v>
      </c>
      <c r="M459" s="42">
        <v>0</v>
      </c>
      <c r="N459" s="89" t="s">
        <v>274</v>
      </c>
      <c r="O459" s="47" t="s">
        <v>1355</v>
      </c>
      <c r="P459" s="47" t="s">
        <v>1938</v>
      </c>
      <c r="Q459" s="50" t="s">
        <v>2794</v>
      </c>
      <c r="R459" s="30"/>
    </row>
    <row r="460" spans="1:18" ht="19.95" customHeight="1">
      <c r="A460" s="47">
        <v>1</v>
      </c>
      <c r="B460" s="30" t="s">
        <v>1357</v>
      </c>
      <c r="C460" s="43" t="s">
        <v>2795</v>
      </c>
      <c r="D460" s="52">
        <v>44935</v>
      </c>
      <c r="E460" s="52">
        <v>44958</v>
      </c>
      <c r="F460" s="52">
        <v>44958</v>
      </c>
      <c r="G460" s="47" t="s">
        <v>10</v>
      </c>
      <c r="H460" s="51">
        <v>62</v>
      </c>
      <c r="I460" s="53">
        <v>1</v>
      </c>
      <c r="J460" s="51">
        <v>0</v>
      </c>
      <c r="K460" s="51">
        <v>0</v>
      </c>
      <c r="L460" s="51">
        <v>62</v>
      </c>
      <c r="M460" s="42">
        <v>0</v>
      </c>
      <c r="N460" s="89" t="s">
        <v>274</v>
      </c>
      <c r="O460" s="47" t="s">
        <v>1355</v>
      </c>
      <c r="P460" s="47" t="s">
        <v>1938</v>
      </c>
      <c r="Q460" s="50" t="s">
        <v>2796</v>
      </c>
      <c r="R460" s="30"/>
    </row>
    <row r="461" spans="1:18" ht="19.95" customHeight="1">
      <c r="A461" s="47">
        <v>1</v>
      </c>
      <c r="B461" s="30" t="s">
        <v>1357</v>
      </c>
      <c r="C461" s="43" t="s">
        <v>2765</v>
      </c>
      <c r="D461" s="52">
        <v>44935</v>
      </c>
      <c r="E461" s="52">
        <v>44958</v>
      </c>
      <c r="F461" s="52">
        <v>44958</v>
      </c>
      <c r="G461" s="47" t="s">
        <v>10</v>
      </c>
      <c r="H461" s="51">
        <v>18</v>
      </c>
      <c r="I461" s="53">
        <v>1</v>
      </c>
      <c r="J461" s="51">
        <v>0</v>
      </c>
      <c r="K461" s="51">
        <v>0</v>
      </c>
      <c r="L461" s="51">
        <v>18</v>
      </c>
      <c r="M461" s="42">
        <v>0</v>
      </c>
      <c r="N461" s="89" t="s">
        <v>274</v>
      </c>
      <c r="O461" s="47" t="s">
        <v>1360</v>
      </c>
      <c r="P461" s="47" t="s">
        <v>876</v>
      </c>
      <c r="Q461" s="50" t="s">
        <v>2766</v>
      </c>
      <c r="R461" s="30"/>
    </row>
    <row r="462" spans="1:18" ht="19.95" customHeight="1">
      <c r="A462" s="47">
        <v>1</v>
      </c>
      <c r="B462" s="30" t="s">
        <v>1357</v>
      </c>
      <c r="C462" s="43" t="s">
        <v>2802</v>
      </c>
      <c r="D462" s="52">
        <v>44917</v>
      </c>
      <c r="E462" s="52">
        <v>44958</v>
      </c>
      <c r="F462" s="52">
        <v>44958</v>
      </c>
      <c r="G462" s="47" t="s">
        <v>10</v>
      </c>
      <c r="H462" s="51">
        <v>370.7</v>
      </c>
      <c r="I462" s="53">
        <v>1</v>
      </c>
      <c r="J462" s="51">
        <v>0</v>
      </c>
      <c r="K462" s="51">
        <v>0</v>
      </c>
      <c r="L462" s="51">
        <v>370.7</v>
      </c>
      <c r="M462" s="42">
        <v>0</v>
      </c>
      <c r="N462" s="89" t="s">
        <v>274</v>
      </c>
      <c r="O462" s="47" t="s">
        <v>1355</v>
      </c>
      <c r="P462" s="47" t="s">
        <v>1938</v>
      </c>
      <c r="Q462" s="50" t="s">
        <v>2803</v>
      </c>
      <c r="R462" s="30"/>
    </row>
    <row r="463" spans="1:18" ht="19.95" customHeight="1">
      <c r="A463" s="47">
        <v>1</v>
      </c>
      <c r="B463" s="30" t="s">
        <v>1357</v>
      </c>
      <c r="C463" s="43" t="s">
        <v>2772</v>
      </c>
      <c r="D463" s="52">
        <v>44935</v>
      </c>
      <c r="E463" s="52">
        <v>44958</v>
      </c>
      <c r="F463" s="52">
        <v>44958</v>
      </c>
      <c r="G463" s="47" t="s">
        <v>10</v>
      </c>
      <c r="H463" s="51">
        <v>367.61</v>
      </c>
      <c r="I463" s="53">
        <v>1</v>
      </c>
      <c r="J463" s="51">
        <v>0</v>
      </c>
      <c r="K463" s="51">
        <v>0</v>
      </c>
      <c r="L463" s="51">
        <v>367.61</v>
      </c>
      <c r="M463" s="42">
        <v>0</v>
      </c>
      <c r="N463" s="89" t="s">
        <v>274</v>
      </c>
      <c r="O463" s="47" t="s">
        <v>1355</v>
      </c>
      <c r="P463" s="47" t="s">
        <v>870</v>
      </c>
      <c r="Q463" s="50" t="s">
        <v>2773</v>
      </c>
      <c r="R463" s="30"/>
    </row>
    <row r="464" spans="1:18" ht="19.95" customHeight="1">
      <c r="A464" s="47">
        <v>1</v>
      </c>
      <c r="B464" s="30" t="s">
        <v>1357</v>
      </c>
      <c r="C464" s="43" t="s">
        <v>2807</v>
      </c>
      <c r="D464" s="52">
        <v>44937</v>
      </c>
      <c r="E464" s="52">
        <v>44958</v>
      </c>
      <c r="F464" s="52">
        <v>44958</v>
      </c>
      <c r="G464" s="47" t="s">
        <v>10</v>
      </c>
      <c r="H464" s="51">
        <v>260</v>
      </c>
      <c r="I464" s="53">
        <v>1</v>
      </c>
      <c r="J464" s="51">
        <v>0</v>
      </c>
      <c r="K464" s="51">
        <v>0</v>
      </c>
      <c r="L464" s="51">
        <v>260</v>
      </c>
      <c r="M464" s="42">
        <v>0</v>
      </c>
      <c r="N464" s="89" t="s">
        <v>274</v>
      </c>
      <c r="O464" s="47" t="s">
        <v>1355</v>
      </c>
      <c r="P464" s="47" t="s">
        <v>886</v>
      </c>
      <c r="Q464" s="50" t="s">
        <v>2808</v>
      </c>
      <c r="R464" s="30"/>
    </row>
    <row r="465" spans="1:18" ht="19.95" customHeight="1">
      <c r="A465" s="47">
        <v>1</v>
      </c>
      <c r="B465" s="30" t="s">
        <v>1357</v>
      </c>
      <c r="C465" s="43" t="s">
        <v>2774</v>
      </c>
      <c r="D465" s="52">
        <v>44958</v>
      </c>
      <c r="E465" s="52">
        <v>44958</v>
      </c>
      <c r="F465" s="52">
        <v>44958</v>
      </c>
      <c r="G465" s="47" t="s">
        <v>10</v>
      </c>
      <c r="H465" s="51">
        <v>387.45</v>
      </c>
      <c r="I465" s="53">
        <v>1</v>
      </c>
      <c r="J465" s="51">
        <v>0</v>
      </c>
      <c r="K465" s="51">
        <v>0</v>
      </c>
      <c r="L465" s="51">
        <v>387.45</v>
      </c>
      <c r="M465" s="42">
        <v>0</v>
      </c>
      <c r="N465" s="89" t="s">
        <v>274</v>
      </c>
      <c r="O465" s="47" t="s">
        <v>1355</v>
      </c>
      <c r="P465" s="47" t="s">
        <v>870</v>
      </c>
      <c r="Q465" s="50" t="s">
        <v>2775</v>
      </c>
      <c r="R465" s="30"/>
    </row>
    <row r="466" spans="1:18" ht="19.95" customHeight="1">
      <c r="A466" s="47">
        <v>1</v>
      </c>
      <c r="B466" s="30" t="s">
        <v>1357</v>
      </c>
      <c r="C466" s="43" t="s">
        <v>2774</v>
      </c>
      <c r="D466" s="52">
        <v>44938</v>
      </c>
      <c r="E466" s="52">
        <v>44958</v>
      </c>
      <c r="F466" s="52">
        <v>44958</v>
      </c>
      <c r="G466" s="47" t="s">
        <v>10</v>
      </c>
      <c r="H466" s="51">
        <v>14.09</v>
      </c>
      <c r="I466" s="53">
        <v>1</v>
      </c>
      <c r="J466" s="51">
        <v>0</v>
      </c>
      <c r="K466" s="51">
        <v>0</v>
      </c>
      <c r="L466" s="51">
        <v>14.09</v>
      </c>
      <c r="M466" s="42">
        <v>0</v>
      </c>
      <c r="N466" s="89" t="s">
        <v>274</v>
      </c>
      <c r="O466" s="47" t="s">
        <v>1355</v>
      </c>
      <c r="P466" s="47" t="s">
        <v>886</v>
      </c>
      <c r="Q466" s="50" t="s">
        <v>2809</v>
      </c>
      <c r="R466" s="30"/>
    </row>
    <row r="467" spans="1:18" ht="19.95" customHeight="1">
      <c r="A467" s="47">
        <v>1</v>
      </c>
      <c r="B467" s="30" t="s">
        <v>1357</v>
      </c>
      <c r="C467" s="43" t="s">
        <v>2776</v>
      </c>
      <c r="D467" s="52">
        <v>44938</v>
      </c>
      <c r="E467" s="52">
        <v>44958</v>
      </c>
      <c r="F467" s="52">
        <v>44958</v>
      </c>
      <c r="G467" s="47" t="s">
        <v>10</v>
      </c>
      <c r="H467" s="51">
        <v>387.45</v>
      </c>
      <c r="I467" s="53">
        <v>1</v>
      </c>
      <c r="J467" s="51">
        <v>0</v>
      </c>
      <c r="K467" s="51">
        <v>0</v>
      </c>
      <c r="L467" s="51">
        <v>387.45</v>
      </c>
      <c r="M467" s="42">
        <v>0</v>
      </c>
      <c r="N467" s="89" t="s">
        <v>274</v>
      </c>
      <c r="O467" s="47" t="s">
        <v>1355</v>
      </c>
      <c r="P467" s="47" t="s">
        <v>870</v>
      </c>
      <c r="Q467" s="50" t="s">
        <v>2777</v>
      </c>
      <c r="R467" s="30"/>
    </row>
    <row r="468" spans="1:18" ht="19.95" customHeight="1">
      <c r="A468" s="47">
        <v>1</v>
      </c>
      <c r="B468" s="30" t="s">
        <v>1357</v>
      </c>
      <c r="C468" s="43" t="s">
        <v>2767</v>
      </c>
      <c r="D468" s="52">
        <v>44941</v>
      </c>
      <c r="E468" s="52">
        <v>44958</v>
      </c>
      <c r="F468" s="52">
        <v>44958</v>
      </c>
      <c r="G468" s="47" t="s">
        <v>10</v>
      </c>
      <c r="H468" s="51">
        <v>19.3</v>
      </c>
      <c r="I468" s="53">
        <v>1</v>
      </c>
      <c r="J468" s="51">
        <v>0</v>
      </c>
      <c r="K468" s="51">
        <v>0</v>
      </c>
      <c r="L468" s="51">
        <v>19.3</v>
      </c>
      <c r="M468" s="42">
        <v>0</v>
      </c>
      <c r="N468" s="89" t="s">
        <v>274</v>
      </c>
      <c r="O468" s="47" t="s">
        <v>1360</v>
      </c>
      <c r="P468" s="47" t="s">
        <v>876</v>
      </c>
      <c r="Q468" s="50" t="s">
        <v>2768</v>
      </c>
      <c r="R468" s="30"/>
    </row>
    <row r="469" spans="1:18" ht="19.95" customHeight="1">
      <c r="A469" s="47">
        <v>1</v>
      </c>
      <c r="B469" s="30" t="s">
        <v>1357</v>
      </c>
      <c r="C469" s="43" t="s">
        <v>2767</v>
      </c>
      <c r="D469" s="52">
        <v>44941</v>
      </c>
      <c r="E469" s="52">
        <v>44958</v>
      </c>
      <c r="F469" s="52">
        <v>44958</v>
      </c>
      <c r="G469" s="47" t="s">
        <v>10</v>
      </c>
      <c r="H469" s="51">
        <v>33</v>
      </c>
      <c r="I469" s="53">
        <v>1</v>
      </c>
      <c r="J469" s="51">
        <v>0</v>
      </c>
      <c r="K469" s="51">
        <v>0</v>
      </c>
      <c r="L469" s="51">
        <v>33</v>
      </c>
      <c r="M469" s="42">
        <v>0</v>
      </c>
      <c r="N469" s="89" t="s">
        <v>274</v>
      </c>
      <c r="O469" s="47" t="s">
        <v>1355</v>
      </c>
      <c r="P469" s="47" t="s">
        <v>1938</v>
      </c>
      <c r="Q469" s="50" t="s">
        <v>2797</v>
      </c>
      <c r="R469" s="30"/>
    </row>
    <row r="470" spans="1:18" ht="19.95" customHeight="1">
      <c r="A470" s="47">
        <v>1</v>
      </c>
      <c r="B470" s="30" t="s">
        <v>1357</v>
      </c>
      <c r="C470" s="43" t="s">
        <v>2798</v>
      </c>
      <c r="D470" s="52">
        <v>44943</v>
      </c>
      <c r="E470" s="52">
        <v>44958</v>
      </c>
      <c r="F470" s="52">
        <v>44958</v>
      </c>
      <c r="G470" s="47" t="s">
        <v>10</v>
      </c>
      <c r="H470" s="51">
        <v>34.299999999999997</v>
      </c>
      <c r="I470" s="53">
        <v>1</v>
      </c>
      <c r="J470" s="51">
        <v>0</v>
      </c>
      <c r="K470" s="51">
        <v>0</v>
      </c>
      <c r="L470" s="51">
        <v>34.299999999999997</v>
      </c>
      <c r="M470" s="42">
        <v>0</v>
      </c>
      <c r="N470" s="89" t="s">
        <v>274</v>
      </c>
      <c r="O470" s="47" t="s">
        <v>1355</v>
      </c>
      <c r="P470" s="47" t="s">
        <v>1938</v>
      </c>
      <c r="Q470" s="50" t="s">
        <v>2799</v>
      </c>
      <c r="R470" s="30"/>
    </row>
    <row r="471" spans="1:18" ht="19.95" customHeight="1">
      <c r="A471" s="47">
        <v>1</v>
      </c>
      <c r="B471" s="30" t="s">
        <v>1357</v>
      </c>
      <c r="C471" s="43" t="s">
        <v>2798</v>
      </c>
      <c r="D471" s="52">
        <v>44943</v>
      </c>
      <c r="E471" s="52">
        <v>44958</v>
      </c>
      <c r="F471" s="52">
        <v>44958</v>
      </c>
      <c r="G471" s="47" t="s">
        <v>10</v>
      </c>
      <c r="H471" s="51">
        <v>20</v>
      </c>
      <c r="I471" s="53">
        <v>1</v>
      </c>
      <c r="J471" s="51">
        <v>0</v>
      </c>
      <c r="K471" s="51">
        <v>0</v>
      </c>
      <c r="L471" s="51">
        <v>20</v>
      </c>
      <c r="M471" s="42">
        <v>0</v>
      </c>
      <c r="N471" s="89" t="s">
        <v>274</v>
      </c>
      <c r="O471" s="47" t="s">
        <v>1355</v>
      </c>
      <c r="P471" s="47" t="s">
        <v>1938</v>
      </c>
      <c r="Q471" s="50" t="s">
        <v>2804</v>
      </c>
      <c r="R471" s="30"/>
    </row>
    <row r="472" spans="1:18" ht="19.95" customHeight="1">
      <c r="A472" s="47">
        <v>1</v>
      </c>
      <c r="B472" s="30" t="s">
        <v>1357</v>
      </c>
      <c r="C472" s="43" t="s">
        <v>2805</v>
      </c>
      <c r="D472" s="52">
        <v>44943</v>
      </c>
      <c r="E472" s="52">
        <v>44958</v>
      </c>
      <c r="F472" s="52">
        <v>44958</v>
      </c>
      <c r="G472" s="47" t="s">
        <v>10</v>
      </c>
      <c r="H472" s="51">
        <v>45</v>
      </c>
      <c r="I472" s="53">
        <v>1</v>
      </c>
      <c r="J472" s="51">
        <v>0</v>
      </c>
      <c r="K472" s="51">
        <v>0</v>
      </c>
      <c r="L472" s="51">
        <v>45</v>
      </c>
      <c r="M472" s="42">
        <v>0</v>
      </c>
      <c r="N472" s="89" t="s">
        <v>274</v>
      </c>
      <c r="O472" s="47" t="s">
        <v>1355</v>
      </c>
      <c r="P472" s="47" t="s">
        <v>1938</v>
      </c>
      <c r="Q472" s="50" t="s">
        <v>2806</v>
      </c>
      <c r="R472" s="30"/>
    </row>
    <row r="473" spans="1:18" ht="19.95" customHeight="1">
      <c r="A473" s="47">
        <v>1</v>
      </c>
      <c r="B473" s="30" t="s">
        <v>1357</v>
      </c>
      <c r="C473" s="43" t="s">
        <v>2810</v>
      </c>
      <c r="D473" s="52">
        <v>44915</v>
      </c>
      <c r="E473" s="52">
        <v>44958</v>
      </c>
      <c r="F473" s="52">
        <v>44958</v>
      </c>
      <c r="G473" s="47" t="s">
        <v>10</v>
      </c>
      <c r="H473" s="51">
        <v>80</v>
      </c>
      <c r="I473" s="53">
        <v>1</v>
      </c>
      <c r="J473" s="51">
        <v>0</v>
      </c>
      <c r="K473" s="51">
        <v>0</v>
      </c>
      <c r="L473" s="51">
        <v>80</v>
      </c>
      <c r="M473" s="42">
        <v>0</v>
      </c>
      <c r="N473" s="89" t="s">
        <v>274</v>
      </c>
      <c r="O473" s="47" t="s">
        <v>1355</v>
      </c>
      <c r="P473" s="47" t="s">
        <v>886</v>
      </c>
      <c r="Q473" s="50" t="s">
        <v>2811</v>
      </c>
      <c r="R473" s="30"/>
    </row>
    <row r="474" spans="1:18" ht="19.95" customHeight="1">
      <c r="A474" s="47">
        <v>1</v>
      </c>
      <c r="B474" s="30" t="s">
        <v>2000</v>
      </c>
      <c r="C474" s="43" t="s">
        <v>2800</v>
      </c>
      <c r="D474" s="52">
        <v>44938</v>
      </c>
      <c r="E474" s="52">
        <v>44958</v>
      </c>
      <c r="F474" s="52">
        <v>44958</v>
      </c>
      <c r="G474" s="47" t="s">
        <v>10</v>
      </c>
      <c r="H474" s="51">
        <v>1291.73</v>
      </c>
      <c r="I474" s="53">
        <v>1</v>
      </c>
      <c r="J474" s="51">
        <v>0</v>
      </c>
      <c r="K474" s="51">
        <v>0</v>
      </c>
      <c r="L474" s="51">
        <v>1291.73</v>
      </c>
      <c r="M474" s="42">
        <v>0</v>
      </c>
      <c r="N474" s="89" t="s">
        <v>274</v>
      </c>
      <c r="O474" s="47" t="s">
        <v>1355</v>
      </c>
      <c r="P474" s="47" t="s">
        <v>1938</v>
      </c>
      <c r="Q474" s="50" t="s">
        <v>2801</v>
      </c>
      <c r="R474" s="30"/>
    </row>
    <row r="475" spans="1:18" ht="19.95" customHeight="1">
      <c r="A475" s="47">
        <v>1</v>
      </c>
      <c r="B475" s="30" t="s">
        <v>1979</v>
      </c>
      <c r="C475" s="43" t="s">
        <v>2778</v>
      </c>
      <c r="D475" s="52">
        <v>44938</v>
      </c>
      <c r="E475" s="52">
        <v>44958</v>
      </c>
      <c r="F475" s="52">
        <v>44958</v>
      </c>
      <c r="G475" s="47" t="s">
        <v>10</v>
      </c>
      <c r="H475" s="51">
        <v>1587.55</v>
      </c>
      <c r="I475" s="53">
        <v>1</v>
      </c>
      <c r="J475" s="51">
        <v>0</v>
      </c>
      <c r="K475" s="51">
        <v>0</v>
      </c>
      <c r="L475" s="51">
        <v>1587.55</v>
      </c>
      <c r="M475" s="42">
        <v>0</v>
      </c>
      <c r="N475" s="89" t="s">
        <v>274</v>
      </c>
      <c r="O475" s="47" t="s">
        <v>1355</v>
      </c>
      <c r="P475" s="47" t="s">
        <v>870</v>
      </c>
      <c r="Q475" s="50" t="s">
        <v>2779</v>
      </c>
      <c r="R475" s="30"/>
    </row>
    <row r="476" spans="1:18" ht="19.95" customHeight="1">
      <c r="A476" s="47">
        <v>1</v>
      </c>
      <c r="B476" s="30" t="s">
        <v>2780</v>
      </c>
      <c r="C476" s="43" t="s">
        <v>2781</v>
      </c>
      <c r="D476" s="52">
        <v>44949</v>
      </c>
      <c r="E476" s="52">
        <v>44958</v>
      </c>
      <c r="F476" s="52">
        <v>44958</v>
      </c>
      <c r="G476" s="47" t="s">
        <v>10</v>
      </c>
      <c r="H476" s="51">
        <v>576.79999999999995</v>
      </c>
      <c r="I476" s="53">
        <v>1</v>
      </c>
      <c r="J476" s="51">
        <v>0</v>
      </c>
      <c r="K476" s="51">
        <v>0</v>
      </c>
      <c r="L476" s="51">
        <v>576.79999999999995</v>
      </c>
      <c r="M476" s="42">
        <v>0</v>
      </c>
      <c r="N476" s="89" t="s">
        <v>274</v>
      </c>
      <c r="O476" s="47" t="s">
        <v>1355</v>
      </c>
      <c r="P476" s="47" t="s">
        <v>870</v>
      </c>
      <c r="Q476" s="50" t="s">
        <v>2782</v>
      </c>
      <c r="R476" s="30"/>
    </row>
    <row r="477" spans="1:18" ht="19.95" customHeight="1">
      <c r="A477" s="47">
        <v>1</v>
      </c>
      <c r="B477" s="30" t="s">
        <v>30</v>
      </c>
      <c r="C477" s="43" t="s">
        <v>2816</v>
      </c>
      <c r="D477" s="52">
        <v>44591</v>
      </c>
      <c r="E477" s="52">
        <v>44964</v>
      </c>
      <c r="F477" s="52">
        <v>44958</v>
      </c>
      <c r="G477" s="47" t="s">
        <v>10</v>
      </c>
      <c r="H477" s="51">
        <v>5767.91</v>
      </c>
      <c r="I477" s="53">
        <v>1</v>
      </c>
      <c r="J477" s="51">
        <v>0</v>
      </c>
      <c r="K477" s="51">
        <v>0</v>
      </c>
      <c r="L477" s="51">
        <v>5767.91</v>
      </c>
      <c r="M477" s="42">
        <v>0</v>
      </c>
      <c r="N477" s="89" t="s">
        <v>269</v>
      </c>
      <c r="O477" s="47" t="s">
        <v>1381</v>
      </c>
      <c r="P477" s="47" t="s">
        <v>279</v>
      </c>
      <c r="Q477" s="50" t="s">
        <v>2817</v>
      </c>
      <c r="R477" s="30"/>
    </row>
    <row r="478" spans="1:18" ht="19.95" customHeight="1">
      <c r="A478" s="47">
        <v>1</v>
      </c>
      <c r="B478" s="30" t="s">
        <v>12</v>
      </c>
      <c r="C478" s="43" t="s">
        <v>2812</v>
      </c>
      <c r="D478" s="52">
        <v>44644</v>
      </c>
      <c r="E478" s="52">
        <v>44958</v>
      </c>
      <c r="F478" s="52">
        <v>44958</v>
      </c>
      <c r="G478" s="47" t="s">
        <v>10</v>
      </c>
      <c r="H478" s="51">
        <v>4000</v>
      </c>
      <c r="I478" s="53">
        <v>1</v>
      </c>
      <c r="J478" s="51">
        <v>0</v>
      </c>
      <c r="K478" s="51">
        <v>0</v>
      </c>
      <c r="L478" s="51">
        <v>4000</v>
      </c>
      <c r="M478" s="42">
        <v>0</v>
      </c>
      <c r="N478" s="89" t="s">
        <v>269</v>
      </c>
      <c r="O478" s="47" t="s">
        <v>1342</v>
      </c>
      <c r="P478" s="47" t="s">
        <v>278</v>
      </c>
      <c r="Q478" s="50" t="s">
        <v>2813</v>
      </c>
      <c r="R478" s="30"/>
    </row>
    <row r="479" spans="1:18" ht="19.95" customHeight="1">
      <c r="A479" s="47">
        <v>1</v>
      </c>
      <c r="B479" s="30" t="s">
        <v>251</v>
      </c>
      <c r="C479" s="43" t="s">
        <v>2814</v>
      </c>
      <c r="D479" s="52">
        <v>44949</v>
      </c>
      <c r="E479" s="52">
        <v>44958</v>
      </c>
      <c r="F479" s="52">
        <v>44958</v>
      </c>
      <c r="G479" s="47" t="s">
        <v>10</v>
      </c>
      <c r="H479" s="51">
        <v>1407.75</v>
      </c>
      <c r="I479" s="53">
        <v>1</v>
      </c>
      <c r="J479" s="51">
        <v>0</v>
      </c>
      <c r="K479" s="51">
        <v>0</v>
      </c>
      <c r="L479" s="51">
        <v>1407.75</v>
      </c>
      <c r="M479" s="42">
        <v>0</v>
      </c>
      <c r="N479" s="89" t="s">
        <v>269</v>
      </c>
      <c r="O479" s="47" t="s">
        <v>1342</v>
      </c>
      <c r="P479" s="47" t="s">
        <v>2152</v>
      </c>
      <c r="Q479" s="50" t="s">
        <v>2815</v>
      </c>
      <c r="R479" s="30"/>
    </row>
    <row r="480" spans="1:18" ht="19.95" customHeight="1">
      <c r="A480" s="47">
        <v>2</v>
      </c>
      <c r="B480" s="30" t="s">
        <v>141</v>
      </c>
      <c r="C480" s="43" t="s">
        <v>2820</v>
      </c>
      <c r="D480" s="52">
        <v>44950</v>
      </c>
      <c r="E480" s="52">
        <v>44959</v>
      </c>
      <c r="F480" s="52">
        <v>44959</v>
      </c>
      <c r="G480" s="47" t="s">
        <v>10</v>
      </c>
      <c r="H480" s="51">
        <v>9490.25</v>
      </c>
      <c r="I480" s="53">
        <v>1</v>
      </c>
      <c r="J480" s="51">
        <v>0</v>
      </c>
      <c r="K480" s="51">
        <v>0</v>
      </c>
      <c r="L480" s="51">
        <v>9490.25</v>
      </c>
      <c r="M480" s="42">
        <v>0</v>
      </c>
      <c r="N480" s="89" t="s">
        <v>1328</v>
      </c>
      <c r="O480" s="47" t="s">
        <v>1349</v>
      </c>
      <c r="P480" s="45" t="s">
        <v>741</v>
      </c>
      <c r="Q480" s="50" t="s">
        <v>2821</v>
      </c>
      <c r="R480" s="30"/>
    </row>
    <row r="481" spans="1:18" ht="19.95" customHeight="1">
      <c r="A481" s="47">
        <v>1</v>
      </c>
      <c r="B481" s="30" t="s">
        <v>140</v>
      </c>
      <c r="C481" s="43" t="s">
        <v>2822</v>
      </c>
      <c r="D481" s="52">
        <v>44949</v>
      </c>
      <c r="E481" s="52">
        <v>44959</v>
      </c>
      <c r="F481" s="52">
        <v>44959</v>
      </c>
      <c r="G481" s="47" t="s">
        <v>10</v>
      </c>
      <c r="H481" s="51">
        <v>12354.75</v>
      </c>
      <c r="I481" s="53">
        <v>1</v>
      </c>
      <c r="J481" s="51">
        <v>0</v>
      </c>
      <c r="K481" s="51">
        <v>0</v>
      </c>
      <c r="L481" s="51">
        <v>12354.75</v>
      </c>
      <c r="M481" s="42">
        <v>0</v>
      </c>
      <c r="N481" s="89" t="s">
        <v>1328</v>
      </c>
      <c r="O481" s="47" t="s">
        <v>1349</v>
      </c>
      <c r="P481" s="58" t="s">
        <v>741</v>
      </c>
      <c r="Q481" s="50" t="s">
        <v>2823</v>
      </c>
      <c r="R481" s="30"/>
    </row>
    <row r="482" spans="1:18" ht="19.95" customHeight="1">
      <c r="A482" s="47">
        <v>2</v>
      </c>
      <c r="B482" s="30" t="s">
        <v>2019</v>
      </c>
      <c r="C482" s="43" t="s">
        <v>2824</v>
      </c>
      <c r="D482" s="52">
        <v>44945</v>
      </c>
      <c r="E482" s="52">
        <v>44959</v>
      </c>
      <c r="F482" s="52">
        <v>44959</v>
      </c>
      <c r="G482" s="47" t="s">
        <v>10</v>
      </c>
      <c r="H482" s="51">
        <v>46750</v>
      </c>
      <c r="I482" s="53">
        <v>1</v>
      </c>
      <c r="J482" s="51">
        <v>0</v>
      </c>
      <c r="K482" s="51">
        <v>0</v>
      </c>
      <c r="L482" s="51">
        <v>46750</v>
      </c>
      <c r="M482" s="42">
        <v>0</v>
      </c>
      <c r="N482" s="89" t="s">
        <v>1328</v>
      </c>
      <c r="O482" s="47" t="s">
        <v>1349</v>
      </c>
      <c r="P482" s="58" t="s">
        <v>741</v>
      </c>
      <c r="Q482" s="50" t="s">
        <v>2825</v>
      </c>
      <c r="R482" s="30"/>
    </row>
    <row r="483" spans="1:18" ht="19.95" customHeight="1">
      <c r="A483" s="47">
        <v>2</v>
      </c>
      <c r="B483" s="30" t="s">
        <v>2019</v>
      </c>
      <c r="C483" s="43" t="s">
        <v>2826</v>
      </c>
      <c r="D483" s="52">
        <v>44945</v>
      </c>
      <c r="E483" s="52">
        <v>44959</v>
      </c>
      <c r="F483" s="52">
        <v>44959</v>
      </c>
      <c r="G483" s="47" t="s">
        <v>10</v>
      </c>
      <c r="H483" s="51">
        <v>7480</v>
      </c>
      <c r="I483" s="53">
        <v>1</v>
      </c>
      <c r="J483" s="51">
        <v>0</v>
      </c>
      <c r="K483" s="51">
        <v>0</v>
      </c>
      <c r="L483" s="51">
        <v>7480</v>
      </c>
      <c r="M483" s="42">
        <v>0</v>
      </c>
      <c r="N483" s="89" t="s">
        <v>1328</v>
      </c>
      <c r="O483" s="47" t="s">
        <v>1349</v>
      </c>
      <c r="P483" s="58" t="s">
        <v>741</v>
      </c>
      <c r="Q483" s="50" t="s">
        <v>2827</v>
      </c>
      <c r="R483" s="30"/>
    </row>
    <row r="484" spans="1:18" ht="19.95" customHeight="1">
      <c r="A484" s="47">
        <v>1</v>
      </c>
      <c r="B484" s="30" t="s">
        <v>230</v>
      </c>
      <c r="C484" s="43" t="s">
        <v>2818</v>
      </c>
      <c r="D484" s="52">
        <v>44960</v>
      </c>
      <c r="E484" s="52">
        <v>44959</v>
      </c>
      <c r="F484" s="52">
        <v>44959</v>
      </c>
      <c r="G484" s="47" t="s">
        <v>18</v>
      </c>
      <c r="H484" s="60">
        <v>50000</v>
      </c>
      <c r="I484" s="53">
        <v>5.01</v>
      </c>
      <c r="J484" s="60">
        <v>0</v>
      </c>
      <c r="K484" s="60">
        <v>0</v>
      </c>
      <c r="L484" s="51">
        <v>250500</v>
      </c>
      <c r="M484" s="42">
        <v>0</v>
      </c>
      <c r="N484" s="89" t="s">
        <v>1328</v>
      </c>
      <c r="O484" s="47" t="s">
        <v>1330</v>
      </c>
      <c r="P484" s="93" t="s">
        <v>881</v>
      </c>
      <c r="Q484" s="50" t="s">
        <v>2819</v>
      </c>
      <c r="R484" s="30"/>
    </row>
    <row r="485" spans="1:18" ht="19.95" customHeight="1">
      <c r="A485" s="47">
        <v>1</v>
      </c>
      <c r="B485" s="30" t="s">
        <v>2052</v>
      </c>
      <c r="C485" s="43" t="s">
        <v>2828</v>
      </c>
      <c r="D485" s="52">
        <v>44956</v>
      </c>
      <c r="E485" s="52">
        <v>44959</v>
      </c>
      <c r="F485" s="52">
        <v>44959</v>
      </c>
      <c r="G485" s="47" t="s">
        <v>10</v>
      </c>
      <c r="H485" s="51">
        <v>23790.400000000001</v>
      </c>
      <c r="I485" s="53">
        <v>1</v>
      </c>
      <c r="J485" s="51">
        <v>0</v>
      </c>
      <c r="K485" s="51">
        <v>0</v>
      </c>
      <c r="L485" s="51">
        <v>23790.400000000001</v>
      </c>
      <c r="M485" s="42">
        <v>0</v>
      </c>
      <c r="N485" s="89" t="s">
        <v>1328</v>
      </c>
      <c r="O485" s="47" t="s">
        <v>1349</v>
      </c>
      <c r="P485" s="58" t="s">
        <v>741</v>
      </c>
      <c r="Q485" s="50" t="s">
        <v>2829</v>
      </c>
      <c r="R485" s="30"/>
    </row>
    <row r="486" spans="1:18" ht="19.95" customHeight="1">
      <c r="A486" s="47">
        <v>1</v>
      </c>
      <c r="B486" s="30" t="s">
        <v>2052</v>
      </c>
      <c r="C486" s="43" t="s">
        <v>2830</v>
      </c>
      <c r="D486" s="52">
        <v>44956</v>
      </c>
      <c r="E486" s="52">
        <v>44959</v>
      </c>
      <c r="F486" s="52">
        <v>44959</v>
      </c>
      <c r="G486" s="47" t="s">
        <v>10</v>
      </c>
      <c r="H486" s="51">
        <v>44000</v>
      </c>
      <c r="I486" s="53">
        <v>1</v>
      </c>
      <c r="J486" s="51">
        <v>0</v>
      </c>
      <c r="K486" s="51">
        <v>0</v>
      </c>
      <c r="L486" s="51">
        <v>44000</v>
      </c>
      <c r="M486" s="42">
        <v>0</v>
      </c>
      <c r="N486" s="89" t="s">
        <v>1328</v>
      </c>
      <c r="O486" s="47" t="s">
        <v>1349</v>
      </c>
      <c r="P486" s="58" t="s">
        <v>741</v>
      </c>
      <c r="Q486" s="50" t="s">
        <v>2831</v>
      </c>
      <c r="R486" s="30"/>
    </row>
    <row r="487" spans="1:18" ht="19.95" customHeight="1">
      <c r="A487" s="47">
        <v>1</v>
      </c>
      <c r="B487" s="30" t="s">
        <v>2052</v>
      </c>
      <c r="C487" s="43" t="s">
        <v>2832</v>
      </c>
      <c r="D487" s="52">
        <v>44956</v>
      </c>
      <c r="E487" s="52">
        <v>44959</v>
      </c>
      <c r="F487" s="52">
        <v>44959</v>
      </c>
      <c r="G487" s="47" t="s">
        <v>10</v>
      </c>
      <c r="H487" s="51">
        <v>15350</v>
      </c>
      <c r="I487" s="53">
        <v>1</v>
      </c>
      <c r="J487" s="51">
        <v>0</v>
      </c>
      <c r="K487" s="51">
        <v>0</v>
      </c>
      <c r="L487" s="51">
        <v>15350</v>
      </c>
      <c r="M487" s="42">
        <v>0</v>
      </c>
      <c r="N487" s="89" t="s">
        <v>1328</v>
      </c>
      <c r="O487" s="47" t="s">
        <v>1349</v>
      </c>
      <c r="P487" s="58" t="s">
        <v>741</v>
      </c>
      <c r="Q487" s="50" t="s">
        <v>2833</v>
      </c>
      <c r="R487" s="30"/>
    </row>
    <row r="488" spans="1:18" ht="19.95" customHeight="1">
      <c r="A488" s="47">
        <v>1</v>
      </c>
      <c r="B488" s="30" t="s">
        <v>2052</v>
      </c>
      <c r="C488" s="43" t="s">
        <v>2834</v>
      </c>
      <c r="D488" s="52">
        <v>44956</v>
      </c>
      <c r="E488" s="52">
        <v>44959</v>
      </c>
      <c r="F488" s="52">
        <v>44959</v>
      </c>
      <c r="G488" s="47" t="s">
        <v>10</v>
      </c>
      <c r="H488" s="51">
        <v>23909.599999999999</v>
      </c>
      <c r="I488" s="53">
        <v>1</v>
      </c>
      <c r="J488" s="51">
        <v>0</v>
      </c>
      <c r="K488" s="51">
        <v>0</v>
      </c>
      <c r="L488" s="51">
        <v>23909.599999999999</v>
      </c>
      <c r="M488" s="42">
        <v>0</v>
      </c>
      <c r="N488" s="89" t="s">
        <v>1328</v>
      </c>
      <c r="O488" s="47" t="s">
        <v>1349</v>
      </c>
      <c r="P488" s="58" t="s">
        <v>741</v>
      </c>
      <c r="Q488" s="50" t="s">
        <v>2835</v>
      </c>
      <c r="R488" s="30"/>
    </row>
    <row r="489" spans="1:18" ht="19.95" customHeight="1">
      <c r="A489" s="47">
        <v>1</v>
      </c>
      <c r="B489" s="30" t="s">
        <v>2052</v>
      </c>
      <c r="C489" s="43" t="s">
        <v>2836</v>
      </c>
      <c r="D489" s="52">
        <v>44956</v>
      </c>
      <c r="E489" s="52">
        <v>44959</v>
      </c>
      <c r="F489" s="52">
        <v>44959</v>
      </c>
      <c r="G489" s="47" t="s">
        <v>10</v>
      </c>
      <c r="H489" s="51">
        <v>27000</v>
      </c>
      <c r="I489" s="53">
        <v>1</v>
      </c>
      <c r="J489" s="51">
        <v>0</v>
      </c>
      <c r="K489" s="51">
        <v>0</v>
      </c>
      <c r="L489" s="51">
        <v>27000</v>
      </c>
      <c r="M489" s="42">
        <v>0</v>
      </c>
      <c r="N489" s="89" t="s">
        <v>1328</v>
      </c>
      <c r="O489" s="47" t="s">
        <v>1349</v>
      </c>
      <c r="P489" s="58" t="s">
        <v>741</v>
      </c>
      <c r="Q489" s="50" t="s">
        <v>2837</v>
      </c>
      <c r="R489" s="30"/>
    </row>
    <row r="490" spans="1:18" ht="19.95" customHeight="1">
      <c r="A490" s="47">
        <v>1</v>
      </c>
      <c r="B490" s="30" t="s">
        <v>2052</v>
      </c>
      <c r="C490" s="43" t="s">
        <v>2838</v>
      </c>
      <c r="D490" s="52">
        <v>44956</v>
      </c>
      <c r="E490" s="52">
        <v>44959</v>
      </c>
      <c r="F490" s="52">
        <v>44959</v>
      </c>
      <c r="G490" s="47" t="s">
        <v>10</v>
      </c>
      <c r="H490" s="51">
        <v>23900</v>
      </c>
      <c r="I490" s="53">
        <v>1</v>
      </c>
      <c r="J490" s="51">
        <v>0</v>
      </c>
      <c r="K490" s="51">
        <v>0</v>
      </c>
      <c r="L490" s="51">
        <v>23900</v>
      </c>
      <c r="M490" s="42">
        <v>0</v>
      </c>
      <c r="N490" s="89" t="s">
        <v>1328</v>
      </c>
      <c r="O490" s="47" t="s">
        <v>1349</v>
      </c>
      <c r="P490" s="58" t="s">
        <v>741</v>
      </c>
      <c r="Q490" s="50" t="s">
        <v>2839</v>
      </c>
      <c r="R490" s="30"/>
    </row>
    <row r="491" spans="1:18" ht="19.95" customHeight="1">
      <c r="A491" s="47">
        <v>1</v>
      </c>
      <c r="B491" s="30" t="s">
        <v>16</v>
      </c>
      <c r="C491" s="43" t="s">
        <v>2840</v>
      </c>
      <c r="D491" s="52">
        <v>44944</v>
      </c>
      <c r="E491" s="52">
        <v>44959</v>
      </c>
      <c r="F491" s="52">
        <v>44959</v>
      </c>
      <c r="G491" s="47" t="s">
        <v>10</v>
      </c>
      <c r="H491" s="51">
        <v>14250</v>
      </c>
      <c r="I491" s="53">
        <v>1</v>
      </c>
      <c r="J491" s="51">
        <v>0</v>
      </c>
      <c r="K491" s="51">
        <v>0</v>
      </c>
      <c r="L491" s="51">
        <v>14250</v>
      </c>
      <c r="M491" s="42">
        <v>0</v>
      </c>
      <c r="N491" s="89" t="s">
        <v>1328</v>
      </c>
      <c r="O491" s="47" t="s">
        <v>1349</v>
      </c>
      <c r="P491" s="58" t="s">
        <v>741</v>
      </c>
      <c r="Q491" s="50" t="s">
        <v>2841</v>
      </c>
      <c r="R491" s="30"/>
    </row>
    <row r="492" spans="1:18" ht="19.95" customHeight="1">
      <c r="A492" s="47">
        <v>1</v>
      </c>
      <c r="B492" s="30" t="s">
        <v>16</v>
      </c>
      <c r="C492" s="43" t="s">
        <v>2842</v>
      </c>
      <c r="D492" s="52">
        <v>44944</v>
      </c>
      <c r="E492" s="52">
        <v>44959</v>
      </c>
      <c r="F492" s="52">
        <v>44959</v>
      </c>
      <c r="G492" s="47" t="s">
        <v>10</v>
      </c>
      <c r="H492" s="51">
        <v>13000</v>
      </c>
      <c r="I492" s="53">
        <v>1</v>
      </c>
      <c r="J492" s="51">
        <v>0</v>
      </c>
      <c r="K492" s="51">
        <v>0</v>
      </c>
      <c r="L492" s="51">
        <v>13000</v>
      </c>
      <c r="M492" s="42">
        <v>0</v>
      </c>
      <c r="N492" s="89" t="s">
        <v>1328</v>
      </c>
      <c r="O492" s="47" t="s">
        <v>1349</v>
      </c>
      <c r="P492" s="58" t="s">
        <v>741</v>
      </c>
      <c r="Q492" s="50" t="s">
        <v>2843</v>
      </c>
      <c r="R492" s="30"/>
    </row>
    <row r="493" spans="1:18" ht="19.95" customHeight="1">
      <c r="A493" s="47">
        <v>2</v>
      </c>
      <c r="B493" s="30" t="s">
        <v>8</v>
      </c>
      <c r="C493" s="43" t="s">
        <v>2849</v>
      </c>
      <c r="D493" s="52">
        <v>44952</v>
      </c>
      <c r="E493" s="52">
        <v>44959</v>
      </c>
      <c r="F493" s="52">
        <v>44959</v>
      </c>
      <c r="G493" s="47" t="s">
        <v>10</v>
      </c>
      <c r="H493" s="51">
        <v>1302</v>
      </c>
      <c r="I493" s="53">
        <v>1</v>
      </c>
      <c r="J493" s="51">
        <v>0</v>
      </c>
      <c r="K493" s="51">
        <v>0</v>
      </c>
      <c r="L493" s="51">
        <v>1302</v>
      </c>
      <c r="M493" s="42">
        <v>0</v>
      </c>
      <c r="N493" s="89" t="s">
        <v>269</v>
      </c>
      <c r="O493" s="47" t="s">
        <v>1346</v>
      </c>
      <c r="P493" s="47" t="s">
        <v>284</v>
      </c>
      <c r="Q493" s="50" t="s">
        <v>2850</v>
      </c>
      <c r="R493" s="30"/>
    </row>
    <row r="494" spans="1:18" ht="19.95" customHeight="1">
      <c r="A494" s="47">
        <v>1</v>
      </c>
      <c r="B494" s="30" t="s">
        <v>2068</v>
      </c>
      <c r="C494" s="43" t="s">
        <v>2845</v>
      </c>
      <c r="D494" s="52">
        <v>44958</v>
      </c>
      <c r="E494" s="52">
        <v>44959</v>
      </c>
      <c r="F494" s="52">
        <v>44959</v>
      </c>
      <c r="G494" s="47" t="s">
        <v>10</v>
      </c>
      <c r="H494" s="51">
        <v>1250</v>
      </c>
      <c r="I494" s="53">
        <v>1</v>
      </c>
      <c r="J494" s="51">
        <v>0</v>
      </c>
      <c r="K494" s="51">
        <v>0</v>
      </c>
      <c r="L494" s="51">
        <v>1250</v>
      </c>
      <c r="M494" s="42">
        <v>0</v>
      </c>
      <c r="N494" s="89" t="s">
        <v>269</v>
      </c>
      <c r="O494" s="47" t="s">
        <v>1351</v>
      </c>
      <c r="P494" s="47" t="s">
        <v>1350</v>
      </c>
      <c r="Q494" s="50" t="s">
        <v>2846</v>
      </c>
      <c r="R494" s="30"/>
    </row>
    <row r="495" spans="1:18" ht="19.95" customHeight="1">
      <c r="A495" s="47">
        <v>1</v>
      </c>
      <c r="B495" s="30" t="s">
        <v>220</v>
      </c>
      <c r="C495" s="43">
        <v>3432870</v>
      </c>
      <c r="D495" s="52">
        <v>44950</v>
      </c>
      <c r="E495" s="52">
        <v>44959</v>
      </c>
      <c r="F495" s="52">
        <v>44959</v>
      </c>
      <c r="G495" s="47" t="s">
        <v>10</v>
      </c>
      <c r="H495" s="51">
        <v>87.1</v>
      </c>
      <c r="I495" s="53">
        <v>1</v>
      </c>
      <c r="J495" s="51">
        <v>0</v>
      </c>
      <c r="K495" s="51">
        <v>0</v>
      </c>
      <c r="L495" s="51">
        <v>87.1</v>
      </c>
      <c r="M495" s="42">
        <v>0</v>
      </c>
      <c r="N495" s="89" t="s">
        <v>269</v>
      </c>
      <c r="O495" s="47" t="s">
        <v>1342</v>
      </c>
      <c r="P495" s="47" t="s">
        <v>286</v>
      </c>
      <c r="Q495" s="50" t="s">
        <v>2844</v>
      </c>
      <c r="R495" s="30"/>
    </row>
    <row r="496" spans="1:18" ht="19.95" customHeight="1">
      <c r="A496" s="47">
        <v>1</v>
      </c>
      <c r="B496" s="30" t="s">
        <v>252</v>
      </c>
      <c r="C496" s="43" t="s">
        <v>2847</v>
      </c>
      <c r="D496" s="52">
        <v>44943</v>
      </c>
      <c r="E496" s="52">
        <v>44959</v>
      </c>
      <c r="F496" s="52">
        <v>44959</v>
      </c>
      <c r="G496" s="47" t="s">
        <v>10</v>
      </c>
      <c r="H496" s="51">
        <v>1046.25</v>
      </c>
      <c r="I496" s="53">
        <v>1</v>
      </c>
      <c r="J496" s="51">
        <v>2.81</v>
      </c>
      <c r="K496" s="51">
        <v>0</v>
      </c>
      <c r="L496" s="51">
        <v>1049.06</v>
      </c>
      <c r="M496" s="42">
        <v>0</v>
      </c>
      <c r="N496" s="89" t="s">
        <v>269</v>
      </c>
      <c r="O496" s="47" t="s">
        <v>1351</v>
      </c>
      <c r="P496" s="47" t="s">
        <v>1353</v>
      </c>
      <c r="Q496" s="50" t="s">
        <v>2848</v>
      </c>
      <c r="R496" s="30"/>
    </row>
    <row r="497" spans="1:18" ht="19.95" customHeight="1">
      <c r="A497" s="47">
        <v>2</v>
      </c>
      <c r="B497" s="30" t="s">
        <v>233</v>
      </c>
      <c r="C497" s="43" t="s">
        <v>2851</v>
      </c>
      <c r="D497" s="52">
        <v>44959</v>
      </c>
      <c r="E497" s="52">
        <v>44960</v>
      </c>
      <c r="F497" s="52">
        <v>44960</v>
      </c>
      <c r="G497" s="47" t="s">
        <v>10</v>
      </c>
      <c r="H497" s="51">
        <v>6770.1</v>
      </c>
      <c r="I497" s="53">
        <v>1</v>
      </c>
      <c r="J497" s="51">
        <v>0</v>
      </c>
      <c r="K497" s="51">
        <v>0</v>
      </c>
      <c r="L497" s="51">
        <v>6770.1</v>
      </c>
      <c r="M497" s="42">
        <v>0</v>
      </c>
      <c r="N497" s="89" t="s">
        <v>1328</v>
      </c>
      <c r="O497" s="47" t="s">
        <v>1330</v>
      </c>
      <c r="P497" s="47" t="s">
        <v>881</v>
      </c>
      <c r="Q497" s="50" t="s">
        <v>2852</v>
      </c>
      <c r="R497" s="30"/>
    </row>
    <row r="498" spans="1:18" ht="19.95" customHeight="1">
      <c r="A498" s="47">
        <v>1</v>
      </c>
      <c r="B498" s="30" t="s">
        <v>2853</v>
      </c>
      <c r="C498" s="43" t="s">
        <v>2854</v>
      </c>
      <c r="D498" s="52">
        <v>44942</v>
      </c>
      <c r="E498" s="52">
        <v>45046</v>
      </c>
      <c r="F498" s="52">
        <v>44960</v>
      </c>
      <c r="G498" s="47" t="s">
        <v>18</v>
      </c>
      <c r="H498" s="60">
        <v>219780</v>
      </c>
      <c r="I498" s="53">
        <v>4.9901</v>
      </c>
      <c r="J498" s="60">
        <v>0</v>
      </c>
      <c r="K498" s="60">
        <v>0</v>
      </c>
      <c r="L498" s="51">
        <v>1096724.18</v>
      </c>
      <c r="M498" s="42">
        <v>0</v>
      </c>
      <c r="N498" s="89" t="s">
        <v>1328</v>
      </c>
      <c r="O498" s="47" t="s">
        <v>1330</v>
      </c>
      <c r="P498" s="47" t="s">
        <v>881</v>
      </c>
      <c r="Q498" s="50" t="s">
        <v>2855</v>
      </c>
      <c r="R498" s="30"/>
    </row>
    <row r="499" spans="1:18" ht="19.95" customHeight="1">
      <c r="A499" s="47">
        <v>1</v>
      </c>
      <c r="B499" s="30" t="s">
        <v>2853</v>
      </c>
      <c r="C499" s="43" t="s">
        <v>2854</v>
      </c>
      <c r="D499" s="52">
        <v>44942</v>
      </c>
      <c r="E499" s="52">
        <v>45046</v>
      </c>
      <c r="F499" s="52">
        <v>44960</v>
      </c>
      <c r="G499" s="47" t="s">
        <v>18</v>
      </c>
      <c r="H499" s="60">
        <v>1098901.0900000001</v>
      </c>
      <c r="I499" s="53">
        <v>4.9901</v>
      </c>
      <c r="J499" s="60">
        <v>0</v>
      </c>
      <c r="K499" s="60">
        <v>0</v>
      </c>
      <c r="L499" s="51">
        <v>5483626.3300000001</v>
      </c>
      <c r="M499" s="42">
        <v>0</v>
      </c>
      <c r="N499" s="89" t="s">
        <v>1328</v>
      </c>
      <c r="O499" s="47" t="s">
        <v>1330</v>
      </c>
      <c r="P499" s="47" t="s">
        <v>881</v>
      </c>
      <c r="Q499" s="50" t="s">
        <v>2856</v>
      </c>
      <c r="R499" s="30"/>
    </row>
    <row r="500" spans="1:18" ht="19.95" customHeight="1">
      <c r="A500" s="47">
        <v>2</v>
      </c>
      <c r="B500" s="30" t="s">
        <v>141</v>
      </c>
      <c r="C500" s="43" t="s">
        <v>2857</v>
      </c>
      <c r="D500" s="52">
        <v>44951</v>
      </c>
      <c r="E500" s="52">
        <v>44960</v>
      </c>
      <c r="F500" s="52">
        <v>44960</v>
      </c>
      <c r="G500" s="47" t="s">
        <v>10</v>
      </c>
      <c r="H500" s="51">
        <v>18583.13</v>
      </c>
      <c r="I500" s="53">
        <v>1</v>
      </c>
      <c r="J500" s="51">
        <v>0</v>
      </c>
      <c r="K500" s="51">
        <v>0</v>
      </c>
      <c r="L500" s="51">
        <v>18583.13</v>
      </c>
      <c r="M500" s="42">
        <v>0</v>
      </c>
      <c r="N500" s="89" t="s">
        <v>1328</v>
      </c>
      <c r="O500" s="47" t="s">
        <v>1349</v>
      </c>
      <c r="P500" s="58" t="s">
        <v>741</v>
      </c>
      <c r="Q500" s="50" t="s">
        <v>2858</v>
      </c>
      <c r="R500" s="30"/>
    </row>
    <row r="501" spans="1:18" ht="19.95" customHeight="1">
      <c r="A501" s="47">
        <v>2</v>
      </c>
      <c r="B501" s="30" t="s">
        <v>141</v>
      </c>
      <c r="C501" s="43" t="s">
        <v>2859</v>
      </c>
      <c r="D501" s="52">
        <v>44951</v>
      </c>
      <c r="E501" s="52">
        <v>44960</v>
      </c>
      <c r="F501" s="52">
        <v>44960</v>
      </c>
      <c r="G501" s="47" t="s">
        <v>10</v>
      </c>
      <c r="H501" s="51">
        <v>33870.379999999997</v>
      </c>
      <c r="I501" s="53">
        <v>1</v>
      </c>
      <c r="J501" s="51">
        <v>0</v>
      </c>
      <c r="K501" s="51">
        <v>0</v>
      </c>
      <c r="L501" s="51">
        <v>33870.379999999997</v>
      </c>
      <c r="M501" s="42">
        <v>0</v>
      </c>
      <c r="N501" s="89" t="s">
        <v>1328</v>
      </c>
      <c r="O501" s="47" t="s">
        <v>1349</v>
      </c>
      <c r="P501" s="58" t="s">
        <v>741</v>
      </c>
      <c r="Q501" s="50" t="s">
        <v>2860</v>
      </c>
      <c r="R501" s="30"/>
    </row>
    <row r="502" spans="1:18" ht="19.95" customHeight="1">
      <c r="A502" s="47">
        <v>1</v>
      </c>
      <c r="B502" s="30" t="s">
        <v>141</v>
      </c>
      <c r="C502" s="43" t="s">
        <v>2861</v>
      </c>
      <c r="D502" s="52">
        <v>44952</v>
      </c>
      <c r="E502" s="52">
        <v>44960</v>
      </c>
      <c r="F502" s="52">
        <v>44960</v>
      </c>
      <c r="G502" s="47" t="s">
        <v>10</v>
      </c>
      <c r="H502" s="51">
        <v>9229.44</v>
      </c>
      <c r="I502" s="53">
        <v>1</v>
      </c>
      <c r="J502" s="51">
        <v>0</v>
      </c>
      <c r="K502" s="51">
        <v>0</v>
      </c>
      <c r="L502" s="51">
        <v>9229.44</v>
      </c>
      <c r="M502" s="42">
        <v>0</v>
      </c>
      <c r="N502" s="89" t="s">
        <v>1328</v>
      </c>
      <c r="O502" s="47" t="s">
        <v>1349</v>
      </c>
      <c r="P502" s="58" t="s">
        <v>741</v>
      </c>
      <c r="Q502" s="50" t="s">
        <v>2862</v>
      </c>
      <c r="R502" s="30"/>
    </row>
    <row r="503" spans="1:18" ht="19.95" customHeight="1">
      <c r="A503" s="47">
        <v>1</v>
      </c>
      <c r="B503" s="30" t="s">
        <v>141</v>
      </c>
      <c r="C503" s="43" t="s">
        <v>2863</v>
      </c>
      <c r="D503" s="52">
        <v>44952</v>
      </c>
      <c r="E503" s="52">
        <v>44960</v>
      </c>
      <c r="F503" s="52">
        <v>44960</v>
      </c>
      <c r="G503" s="47" t="s">
        <v>10</v>
      </c>
      <c r="H503" s="51">
        <v>21535.360000000001</v>
      </c>
      <c r="I503" s="53">
        <v>1</v>
      </c>
      <c r="J503" s="51">
        <v>0</v>
      </c>
      <c r="K503" s="51">
        <v>0</v>
      </c>
      <c r="L503" s="51">
        <v>21535.360000000001</v>
      </c>
      <c r="M503" s="42">
        <v>0</v>
      </c>
      <c r="N503" s="89" t="s">
        <v>1328</v>
      </c>
      <c r="O503" s="47" t="s">
        <v>1349</v>
      </c>
      <c r="P503" s="58" t="s">
        <v>741</v>
      </c>
      <c r="Q503" s="50" t="s">
        <v>2864</v>
      </c>
      <c r="R503" s="30"/>
    </row>
    <row r="504" spans="1:18" ht="19.95" customHeight="1">
      <c r="A504" s="47">
        <v>2</v>
      </c>
      <c r="B504" s="30" t="s">
        <v>140</v>
      </c>
      <c r="C504" s="43" t="s">
        <v>2865</v>
      </c>
      <c r="D504" s="52">
        <v>44956</v>
      </c>
      <c r="E504" s="52">
        <v>44966</v>
      </c>
      <c r="F504" s="52">
        <v>44960</v>
      </c>
      <c r="G504" s="47" t="s">
        <v>10</v>
      </c>
      <c r="H504" s="51">
        <v>969</v>
      </c>
      <c r="I504" s="53">
        <v>1</v>
      </c>
      <c r="J504" s="51">
        <v>0</v>
      </c>
      <c r="K504" s="51">
        <v>0</v>
      </c>
      <c r="L504" s="51">
        <v>969</v>
      </c>
      <c r="M504" s="42">
        <v>0</v>
      </c>
      <c r="N504" s="89" t="s">
        <v>1328</v>
      </c>
      <c r="O504" s="47" t="s">
        <v>1349</v>
      </c>
      <c r="P504" s="58" t="s">
        <v>741</v>
      </c>
      <c r="Q504" s="50" t="s">
        <v>2866</v>
      </c>
      <c r="R504" s="30"/>
    </row>
    <row r="505" spans="1:18" ht="19.95" customHeight="1">
      <c r="A505" s="47">
        <v>1</v>
      </c>
      <c r="B505" s="30" t="s">
        <v>16</v>
      </c>
      <c r="C505" s="43" t="s">
        <v>2867</v>
      </c>
      <c r="D505" s="52">
        <v>44945</v>
      </c>
      <c r="E505" s="52">
        <v>44960</v>
      </c>
      <c r="F505" s="52">
        <v>44960</v>
      </c>
      <c r="G505" s="47" t="s">
        <v>10</v>
      </c>
      <c r="H505" s="51">
        <v>4794</v>
      </c>
      <c r="I505" s="53">
        <v>1</v>
      </c>
      <c r="J505" s="51">
        <v>0</v>
      </c>
      <c r="K505" s="51">
        <v>0</v>
      </c>
      <c r="L505" s="51">
        <v>4794</v>
      </c>
      <c r="M505" s="42">
        <v>0</v>
      </c>
      <c r="N505" s="89" t="s">
        <v>1328</v>
      </c>
      <c r="O505" s="47" t="s">
        <v>1349</v>
      </c>
      <c r="P505" s="58" t="s">
        <v>741</v>
      </c>
      <c r="Q505" s="50" t="s">
        <v>2868</v>
      </c>
      <c r="R505" s="30"/>
    </row>
    <row r="506" spans="1:18" ht="19.95" customHeight="1">
      <c r="A506" s="47">
        <v>1</v>
      </c>
      <c r="B506" s="30" t="s">
        <v>238</v>
      </c>
      <c r="C506" s="43" t="s">
        <v>2869</v>
      </c>
      <c r="D506" s="52">
        <v>44950</v>
      </c>
      <c r="E506" s="52">
        <v>44960</v>
      </c>
      <c r="F506" s="52">
        <v>44960</v>
      </c>
      <c r="G506" s="47" t="s">
        <v>10</v>
      </c>
      <c r="H506" s="51">
        <v>254644</v>
      </c>
      <c r="I506" s="53">
        <v>1</v>
      </c>
      <c r="J506" s="51">
        <v>0</v>
      </c>
      <c r="K506" s="51">
        <v>0</v>
      </c>
      <c r="L506" s="51">
        <v>254644</v>
      </c>
      <c r="M506" s="42">
        <v>0</v>
      </c>
      <c r="N506" s="89" t="s">
        <v>1328</v>
      </c>
      <c r="O506" s="47" t="s">
        <v>1349</v>
      </c>
      <c r="P506" s="58" t="s">
        <v>741</v>
      </c>
      <c r="Q506" s="50" t="s">
        <v>2870</v>
      </c>
      <c r="R506" s="30"/>
    </row>
    <row r="507" spans="1:18" ht="19.95" customHeight="1">
      <c r="A507" s="47">
        <v>1</v>
      </c>
      <c r="B507" s="30" t="s">
        <v>11</v>
      </c>
      <c r="C507" s="43" t="s">
        <v>2880</v>
      </c>
      <c r="D507" s="52">
        <v>44956</v>
      </c>
      <c r="E507" s="52">
        <v>44960</v>
      </c>
      <c r="F507" s="52">
        <v>44960</v>
      </c>
      <c r="G507" s="47" t="s">
        <v>10</v>
      </c>
      <c r="H507" s="51">
        <v>1212</v>
      </c>
      <c r="I507" s="53">
        <v>1</v>
      </c>
      <c r="J507" s="51">
        <v>0</v>
      </c>
      <c r="K507" s="51">
        <v>0</v>
      </c>
      <c r="L507" s="51">
        <v>1212</v>
      </c>
      <c r="M507" s="42">
        <v>0</v>
      </c>
      <c r="N507" s="89" t="s">
        <v>269</v>
      </c>
      <c r="O507" s="47" t="s">
        <v>1329</v>
      </c>
      <c r="P507" s="47" t="s">
        <v>875</v>
      </c>
      <c r="Q507" s="50" t="s">
        <v>2881</v>
      </c>
      <c r="R507" s="30"/>
    </row>
    <row r="508" spans="1:18" ht="19.95" customHeight="1">
      <c r="A508" s="47">
        <v>1</v>
      </c>
      <c r="B508" s="30" t="s">
        <v>2877</v>
      </c>
      <c r="C508" s="43" t="s">
        <v>2878</v>
      </c>
      <c r="D508" s="52">
        <v>44960</v>
      </c>
      <c r="E508" s="52">
        <v>44985</v>
      </c>
      <c r="F508" s="52">
        <v>44960</v>
      </c>
      <c r="G508" s="47" t="s">
        <v>10</v>
      </c>
      <c r="H508" s="51">
        <v>1289.22</v>
      </c>
      <c r="I508" s="53">
        <v>1</v>
      </c>
      <c r="J508" s="51">
        <v>0</v>
      </c>
      <c r="K508" s="51">
        <v>0</v>
      </c>
      <c r="L508" s="51">
        <v>1289.22</v>
      </c>
      <c r="M508" s="42">
        <v>0</v>
      </c>
      <c r="N508" s="89" t="s">
        <v>269</v>
      </c>
      <c r="O508" s="47" t="s">
        <v>1362</v>
      </c>
      <c r="P508" s="47" t="s">
        <v>2434</v>
      </c>
      <c r="Q508" s="50" t="s">
        <v>2879</v>
      </c>
      <c r="R508" s="30"/>
    </row>
    <row r="509" spans="1:18" ht="19.95" customHeight="1">
      <c r="A509" s="47">
        <v>1</v>
      </c>
      <c r="B509" s="30" t="s">
        <v>252</v>
      </c>
      <c r="C509" s="43" t="s">
        <v>2875</v>
      </c>
      <c r="D509" s="52">
        <v>44945</v>
      </c>
      <c r="E509" s="52">
        <v>44960</v>
      </c>
      <c r="F509" s="52">
        <v>44960</v>
      </c>
      <c r="G509" s="47" t="s">
        <v>10</v>
      </c>
      <c r="H509" s="51">
        <v>2386.5</v>
      </c>
      <c r="I509" s="53">
        <v>1</v>
      </c>
      <c r="J509" s="51">
        <v>0</v>
      </c>
      <c r="K509" s="51">
        <v>0</v>
      </c>
      <c r="L509" s="51">
        <v>2386.5</v>
      </c>
      <c r="M509" s="42">
        <v>0</v>
      </c>
      <c r="N509" s="89" t="s">
        <v>269</v>
      </c>
      <c r="O509" s="47" t="s">
        <v>1351</v>
      </c>
      <c r="P509" s="47" t="s">
        <v>1353</v>
      </c>
      <c r="Q509" s="50" t="s">
        <v>2876</v>
      </c>
      <c r="R509" s="30"/>
    </row>
    <row r="510" spans="1:18" ht="19.95" customHeight="1">
      <c r="A510" s="47">
        <v>1</v>
      </c>
      <c r="B510" s="30" t="s">
        <v>243</v>
      </c>
      <c r="C510" s="43" t="s">
        <v>2871</v>
      </c>
      <c r="D510" s="52">
        <v>44953</v>
      </c>
      <c r="E510" s="52">
        <v>44960</v>
      </c>
      <c r="F510" s="52">
        <v>44960</v>
      </c>
      <c r="G510" s="47" t="s">
        <v>10</v>
      </c>
      <c r="H510" s="51">
        <v>22400</v>
      </c>
      <c r="I510" s="53">
        <v>1</v>
      </c>
      <c r="J510" s="51">
        <v>0</v>
      </c>
      <c r="K510" s="51">
        <v>0</v>
      </c>
      <c r="L510" s="51">
        <v>22400</v>
      </c>
      <c r="M510" s="42">
        <v>0</v>
      </c>
      <c r="N510" s="89" t="s">
        <v>269</v>
      </c>
      <c r="O510" s="47" t="s">
        <v>1330</v>
      </c>
      <c r="P510" s="47" t="s">
        <v>1343</v>
      </c>
      <c r="Q510" s="50" t="s">
        <v>2872</v>
      </c>
      <c r="R510" s="30"/>
    </row>
    <row r="511" spans="1:18" ht="19.95" customHeight="1">
      <c r="A511" s="47">
        <v>1</v>
      </c>
      <c r="B511" s="30" t="s">
        <v>243</v>
      </c>
      <c r="C511" s="43" t="s">
        <v>2873</v>
      </c>
      <c r="D511" s="52">
        <v>44953</v>
      </c>
      <c r="E511" s="52">
        <v>44960</v>
      </c>
      <c r="F511" s="52">
        <v>44960</v>
      </c>
      <c r="G511" s="47" t="s">
        <v>10</v>
      </c>
      <c r="H511" s="51">
        <v>22400</v>
      </c>
      <c r="I511" s="53">
        <v>1</v>
      </c>
      <c r="J511" s="51">
        <v>0</v>
      </c>
      <c r="K511" s="51">
        <v>0</v>
      </c>
      <c r="L511" s="51">
        <v>22400</v>
      </c>
      <c r="M511" s="42">
        <v>0</v>
      </c>
      <c r="N511" s="89" t="s">
        <v>269</v>
      </c>
      <c r="O511" s="47" t="s">
        <v>1330</v>
      </c>
      <c r="P511" s="47" t="s">
        <v>1343</v>
      </c>
      <c r="Q511" s="50" t="s">
        <v>2874</v>
      </c>
      <c r="R511" s="30"/>
    </row>
    <row r="512" spans="1:18" ht="19.95" customHeight="1">
      <c r="A512" s="47">
        <v>1</v>
      </c>
      <c r="B512" s="30" t="s">
        <v>2882</v>
      </c>
      <c r="C512" s="43" t="s">
        <v>2883</v>
      </c>
      <c r="D512" s="52">
        <v>44950</v>
      </c>
      <c r="E512" s="52">
        <v>44963</v>
      </c>
      <c r="F512" s="52">
        <v>44963</v>
      </c>
      <c r="G512" s="47" t="s">
        <v>10</v>
      </c>
      <c r="H512" s="51">
        <v>481</v>
      </c>
      <c r="I512" s="53">
        <v>1</v>
      </c>
      <c r="J512" s="51">
        <v>0</v>
      </c>
      <c r="K512" s="51">
        <v>0</v>
      </c>
      <c r="L512" s="51">
        <v>481</v>
      </c>
      <c r="M512" s="42">
        <v>0</v>
      </c>
      <c r="N512" s="89" t="s">
        <v>1328</v>
      </c>
      <c r="O512" s="47" t="s">
        <v>1330</v>
      </c>
      <c r="P512" s="47" t="s">
        <v>1343</v>
      </c>
      <c r="Q512" s="50" t="s">
        <v>2884</v>
      </c>
      <c r="R512" s="30"/>
    </row>
    <row r="513" spans="1:18" ht="19.95" customHeight="1">
      <c r="A513" s="47">
        <v>1</v>
      </c>
      <c r="B513" s="30" t="s">
        <v>2882</v>
      </c>
      <c r="C513" s="43" t="s">
        <v>2885</v>
      </c>
      <c r="D513" s="52">
        <v>44950</v>
      </c>
      <c r="E513" s="52">
        <v>44963</v>
      </c>
      <c r="F513" s="52">
        <v>44963</v>
      </c>
      <c r="G513" s="47" t="s">
        <v>10</v>
      </c>
      <c r="H513" s="51">
        <v>481</v>
      </c>
      <c r="I513" s="53">
        <v>1</v>
      </c>
      <c r="J513" s="51">
        <v>0</v>
      </c>
      <c r="K513" s="51">
        <v>0</v>
      </c>
      <c r="L513" s="51">
        <v>481</v>
      </c>
      <c r="M513" s="42">
        <v>0</v>
      </c>
      <c r="N513" s="89" t="s">
        <v>1328</v>
      </c>
      <c r="O513" s="47" t="s">
        <v>1330</v>
      </c>
      <c r="P513" s="47" t="s">
        <v>1343</v>
      </c>
      <c r="Q513" s="50" t="s">
        <v>2886</v>
      </c>
      <c r="R513" s="30"/>
    </row>
    <row r="514" spans="1:18" ht="19.95" customHeight="1">
      <c r="A514" s="47">
        <v>4</v>
      </c>
      <c r="B514" s="30" t="s">
        <v>2882</v>
      </c>
      <c r="C514" s="43" t="s">
        <v>2887</v>
      </c>
      <c r="D514" s="52">
        <v>44950</v>
      </c>
      <c r="E514" s="52">
        <v>44963</v>
      </c>
      <c r="F514" s="52">
        <v>44963</v>
      </c>
      <c r="G514" s="47" t="s">
        <v>10</v>
      </c>
      <c r="H514" s="51">
        <v>372.59</v>
      </c>
      <c r="I514" s="53">
        <v>1</v>
      </c>
      <c r="J514" s="51">
        <v>0</v>
      </c>
      <c r="K514" s="51">
        <v>0</v>
      </c>
      <c r="L514" s="51">
        <v>372.59</v>
      </c>
      <c r="M514" s="42">
        <v>0</v>
      </c>
      <c r="N514" s="89" t="s">
        <v>1328</v>
      </c>
      <c r="O514" s="47" t="s">
        <v>1330</v>
      </c>
      <c r="P514" s="47" t="s">
        <v>1343</v>
      </c>
      <c r="Q514" s="50" t="s">
        <v>2888</v>
      </c>
      <c r="R514" s="30"/>
    </row>
    <row r="515" spans="1:18" ht="19.95" customHeight="1">
      <c r="A515" s="47">
        <v>4</v>
      </c>
      <c r="B515" s="30" t="s">
        <v>2882</v>
      </c>
      <c r="C515" s="43" t="s">
        <v>2889</v>
      </c>
      <c r="D515" s="52">
        <v>44950</v>
      </c>
      <c r="E515" s="52">
        <v>44963</v>
      </c>
      <c r="F515" s="52">
        <v>44963</v>
      </c>
      <c r="G515" s="47" t="s">
        <v>10</v>
      </c>
      <c r="H515" s="51">
        <v>372.59</v>
      </c>
      <c r="I515" s="53">
        <v>1</v>
      </c>
      <c r="J515" s="51">
        <v>0</v>
      </c>
      <c r="K515" s="51">
        <v>0</v>
      </c>
      <c r="L515" s="51">
        <v>372.59</v>
      </c>
      <c r="M515" s="42">
        <v>0</v>
      </c>
      <c r="N515" s="89" t="s">
        <v>1328</v>
      </c>
      <c r="O515" s="47" t="s">
        <v>1330</v>
      </c>
      <c r="P515" s="47" t="s">
        <v>1343</v>
      </c>
      <c r="Q515" s="50" t="s">
        <v>2890</v>
      </c>
      <c r="R515" s="30"/>
    </row>
    <row r="516" spans="1:18" ht="19.95" customHeight="1">
      <c r="A516" s="47">
        <v>2</v>
      </c>
      <c r="B516" s="30" t="s">
        <v>141</v>
      </c>
      <c r="C516" s="43" t="s">
        <v>2891</v>
      </c>
      <c r="D516" s="52">
        <v>44954</v>
      </c>
      <c r="E516" s="52">
        <v>44963</v>
      </c>
      <c r="F516" s="52">
        <v>44963</v>
      </c>
      <c r="G516" s="47" t="s">
        <v>10</v>
      </c>
      <c r="H516" s="51">
        <v>9564.59</v>
      </c>
      <c r="I516" s="53">
        <v>1</v>
      </c>
      <c r="J516" s="51">
        <v>0</v>
      </c>
      <c r="K516" s="51">
        <v>0</v>
      </c>
      <c r="L516" s="51">
        <v>9564.59</v>
      </c>
      <c r="M516" s="42">
        <v>0</v>
      </c>
      <c r="N516" s="89" t="s">
        <v>1328</v>
      </c>
      <c r="O516" s="47" t="s">
        <v>1349</v>
      </c>
      <c r="P516" s="58" t="s">
        <v>741</v>
      </c>
      <c r="Q516" s="50" t="s">
        <v>2892</v>
      </c>
      <c r="R516" s="30"/>
    </row>
    <row r="517" spans="1:18" ht="19.95" customHeight="1">
      <c r="A517" s="47">
        <v>2</v>
      </c>
      <c r="B517" s="30" t="s">
        <v>141</v>
      </c>
      <c r="C517" s="43" t="s">
        <v>2893</v>
      </c>
      <c r="D517" s="52">
        <v>44954</v>
      </c>
      <c r="E517" s="52">
        <v>44963</v>
      </c>
      <c r="F517" s="52">
        <v>44963</v>
      </c>
      <c r="G517" s="47" t="s">
        <v>10</v>
      </c>
      <c r="H517" s="51">
        <v>22278.09</v>
      </c>
      <c r="I517" s="53">
        <v>1</v>
      </c>
      <c r="J517" s="51">
        <v>0</v>
      </c>
      <c r="K517" s="51">
        <v>0</v>
      </c>
      <c r="L517" s="51">
        <v>22278.09</v>
      </c>
      <c r="M517" s="42">
        <v>0</v>
      </c>
      <c r="N517" s="89" t="s">
        <v>1328</v>
      </c>
      <c r="O517" s="47" t="s">
        <v>1349</v>
      </c>
      <c r="P517" s="58" t="s">
        <v>741</v>
      </c>
      <c r="Q517" s="50" t="s">
        <v>2894</v>
      </c>
      <c r="R517" s="30"/>
    </row>
    <row r="518" spans="1:18" ht="19.95" customHeight="1">
      <c r="A518" s="47">
        <v>1</v>
      </c>
      <c r="B518" s="30" t="s">
        <v>2371</v>
      </c>
      <c r="C518" s="43" t="s">
        <v>2895</v>
      </c>
      <c r="D518" s="52">
        <v>44960</v>
      </c>
      <c r="E518" s="52">
        <v>44963</v>
      </c>
      <c r="F518" s="52">
        <v>44963</v>
      </c>
      <c r="G518" s="47" t="s">
        <v>10</v>
      </c>
      <c r="H518" s="51">
        <v>8700</v>
      </c>
      <c r="I518" s="53">
        <v>1</v>
      </c>
      <c r="J518" s="51">
        <v>0</v>
      </c>
      <c r="K518" s="51">
        <v>0</v>
      </c>
      <c r="L518" s="51">
        <v>8700</v>
      </c>
      <c r="M518" s="42">
        <v>0</v>
      </c>
      <c r="N518" s="89" t="s">
        <v>1328</v>
      </c>
      <c r="O518" s="47" t="s">
        <v>1349</v>
      </c>
      <c r="P518" s="58" t="s">
        <v>741</v>
      </c>
      <c r="Q518" s="50" t="s">
        <v>2896</v>
      </c>
      <c r="R518" s="30"/>
    </row>
    <row r="519" spans="1:18" ht="19.95" customHeight="1">
      <c r="A519" s="47">
        <v>1</v>
      </c>
      <c r="B519" s="30" t="s">
        <v>2019</v>
      </c>
      <c r="C519" s="43" t="s">
        <v>2897</v>
      </c>
      <c r="D519" s="52">
        <v>44949</v>
      </c>
      <c r="E519" s="52">
        <v>44963</v>
      </c>
      <c r="F519" s="52">
        <v>44963</v>
      </c>
      <c r="G519" s="47" t="s">
        <v>10</v>
      </c>
      <c r="H519" s="51">
        <v>2422.5</v>
      </c>
      <c r="I519" s="53">
        <v>1</v>
      </c>
      <c r="J519" s="51">
        <v>0</v>
      </c>
      <c r="K519" s="51">
        <v>0</v>
      </c>
      <c r="L519" s="51">
        <v>2422.5</v>
      </c>
      <c r="M519" s="42">
        <v>0</v>
      </c>
      <c r="N519" s="89" t="s">
        <v>1328</v>
      </c>
      <c r="O519" s="47" t="s">
        <v>1349</v>
      </c>
      <c r="P519" s="58" t="s">
        <v>741</v>
      </c>
      <c r="Q519" s="50" t="s">
        <v>2898</v>
      </c>
      <c r="R519" s="30"/>
    </row>
    <row r="520" spans="1:18" ht="19.95" customHeight="1">
      <c r="A520" s="47">
        <v>2</v>
      </c>
      <c r="B520" s="30" t="s">
        <v>2019</v>
      </c>
      <c r="C520" s="43" t="s">
        <v>2899</v>
      </c>
      <c r="D520" s="52">
        <v>44949</v>
      </c>
      <c r="E520" s="52">
        <v>44963</v>
      </c>
      <c r="F520" s="52">
        <v>44963</v>
      </c>
      <c r="G520" s="47" t="s">
        <v>10</v>
      </c>
      <c r="H520" s="51">
        <v>30282</v>
      </c>
      <c r="I520" s="53">
        <v>1</v>
      </c>
      <c r="J520" s="51">
        <v>0</v>
      </c>
      <c r="K520" s="51">
        <v>0</v>
      </c>
      <c r="L520" s="51">
        <v>30282</v>
      </c>
      <c r="M520" s="42">
        <v>0</v>
      </c>
      <c r="N520" s="89" t="s">
        <v>1328</v>
      </c>
      <c r="O520" s="47" t="s">
        <v>1349</v>
      </c>
      <c r="P520" s="58" t="s">
        <v>741</v>
      </c>
      <c r="Q520" s="50" t="s">
        <v>2900</v>
      </c>
      <c r="R520" s="30"/>
    </row>
    <row r="521" spans="1:18" ht="19.95" customHeight="1">
      <c r="A521" s="47">
        <v>2</v>
      </c>
      <c r="B521" s="30" t="s">
        <v>2019</v>
      </c>
      <c r="C521" s="43" t="s">
        <v>2901</v>
      </c>
      <c r="D521" s="52">
        <v>44949</v>
      </c>
      <c r="E521" s="52">
        <v>44962</v>
      </c>
      <c r="F521" s="52">
        <v>44963</v>
      </c>
      <c r="G521" s="47" t="s">
        <v>10</v>
      </c>
      <c r="H521" s="51">
        <v>13081.5</v>
      </c>
      <c r="I521" s="53">
        <v>1</v>
      </c>
      <c r="J521" s="51">
        <v>0</v>
      </c>
      <c r="K521" s="51">
        <v>0</v>
      </c>
      <c r="L521" s="51">
        <v>13081.5</v>
      </c>
      <c r="M521" s="42">
        <v>0</v>
      </c>
      <c r="N521" s="89" t="s">
        <v>1328</v>
      </c>
      <c r="O521" s="47" t="s">
        <v>1349</v>
      </c>
      <c r="P521" s="58" t="s">
        <v>741</v>
      </c>
      <c r="Q521" s="50" t="s">
        <v>2902</v>
      </c>
      <c r="R521" s="30"/>
    </row>
    <row r="522" spans="1:18" ht="19.95" customHeight="1">
      <c r="A522" s="47">
        <v>2</v>
      </c>
      <c r="B522" s="30" t="s">
        <v>2019</v>
      </c>
      <c r="C522" s="43" t="s">
        <v>2903</v>
      </c>
      <c r="D522" s="52">
        <v>44949</v>
      </c>
      <c r="E522" s="52">
        <v>44962</v>
      </c>
      <c r="F522" s="52">
        <v>44963</v>
      </c>
      <c r="G522" s="47" t="s">
        <v>10</v>
      </c>
      <c r="H522" s="51">
        <v>13649.2</v>
      </c>
      <c r="I522" s="53">
        <v>1</v>
      </c>
      <c r="J522" s="51">
        <v>0</v>
      </c>
      <c r="K522" s="51">
        <v>0</v>
      </c>
      <c r="L522" s="51">
        <v>13649.2</v>
      </c>
      <c r="M522" s="42">
        <v>0</v>
      </c>
      <c r="N522" s="89" t="s">
        <v>1328</v>
      </c>
      <c r="O522" s="47" t="s">
        <v>1349</v>
      </c>
      <c r="P522" s="58" t="s">
        <v>741</v>
      </c>
      <c r="Q522" s="50" t="s">
        <v>2904</v>
      </c>
      <c r="R522" s="30"/>
    </row>
    <row r="523" spans="1:18" ht="19.95" customHeight="1">
      <c r="A523" s="47">
        <v>2</v>
      </c>
      <c r="B523" s="30" t="s">
        <v>2019</v>
      </c>
      <c r="C523" s="43" t="s">
        <v>2905</v>
      </c>
      <c r="D523" s="52">
        <v>44949</v>
      </c>
      <c r="E523" s="52">
        <v>44962</v>
      </c>
      <c r="F523" s="52">
        <v>44963</v>
      </c>
      <c r="G523" s="47" t="s">
        <v>10</v>
      </c>
      <c r="H523" s="51">
        <v>103387.2</v>
      </c>
      <c r="I523" s="53">
        <v>1</v>
      </c>
      <c r="J523" s="51">
        <v>0</v>
      </c>
      <c r="K523" s="51">
        <v>0</v>
      </c>
      <c r="L523" s="51">
        <v>103387.2</v>
      </c>
      <c r="M523" s="42">
        <v>0</v>
      </c>
      <c r="N523" s="89" t="s">
        <v>1328</v>
      </c>
      <c r="O523" s="47" t="s">
        <v>1349</v>
      </c>
      <c r="P523" s="58" t="s">
        <v>741</v>
      </c>
      <c r="Q523" s="50" t="s">
        <v>2906</v>
      </c>
      <c r="R523" s="30"/>
    </row>
    <row r="524" spans="1:18" ht="19.95" customHeight="1">
      <c r="A524" s="47">
        <v>2</v>
      </c>
      <c r="B524" s="30" t="s">
        <v>2019</v>
      </c>
      <c r="C524" s="43" t="s">
        <v>2907</v>
      </c>
      <c r="D524" s="52">
        <v>44949</v>
      </c>
      <c r="E524" s="52">
        <v>44961</v>
      </c>
      <c r="F524" s="52">
        <v>44963</v>
      </c>
      <c r="G524" s="47" t="s">
        <v>10</v>
      </c>
      <c r="H524" s="51">
        <v>6620.8</v>
      </c>
      <c r="I524" s="53">
        <v>1</v>
      </c>
      <c r="J524" s="51">
        <v>0</v>
      </c>
      <c r="K524" s="51">
        <v>0</v>
      </c>
      <c r="L524" s="51">
        <v>6620.8</v>
      </c>
      <c r="M524" s="42">
        <v>0</v>
      </c>
      <c r="N524" s="89" t="s">
        <v>1328</v>
      </c>
      <c r="O524" s="47" t="s">
        <v>1349</v>
      </c>
      <c r="P524" s="58" t="s">
        <v>741</v>
      </c>
      <c r="Q524" s="50" t="s">
        <v>2908</v>
      </c>
      <c r="R524" s="30"/>
    </row>
    <row r="525" spans="1:18" ht="19.95" customHeight="1">
      <c r="A525" s="47">
        <v>2</v>
      </c>
      <c r="B525" s="30" t="s">
        <v>2019</v>
      </c>
      <c r="C525" s="43" t="s">
        <v>2909</v>
      </c>
      <c r="D525" s="52">
        <v>44949</v>
      </c>
      <c r="E525" s="52">
        <v>44961</v>
      </c>
      <c r="F525" s="52">
        <v>44963</v>
      </c>
      <c r="G525" s="47" t="s">
        <v>10</v>
      </c>
      <c r="H525" s="51">
        <v>9350</v>
      </c>
      <c r="I525" s="53">
        <v>1</v>
      </c>
      <c r="J525" s="51">
        <v>0</v>
      </c>
      <c r="K525" s="51">
        <v>0</v>
      </c>
      <c r="L525" s="51">
        <v>9350</v>
      </c>
      <c r="M525" s="42">
        <v>0</v>
      </c>
      <c r="N525" s="89" t="s">
        <v>1328</v>
      </c>
      <c r="O525" s="47" t="s">
        <v>1349</v>
      </c>
      <c r="P525" s="58" t="s">
        <v>741</v>
      </c>
      <c r="Q525" s="50" t="s">
        <v>2910</v>
      </c>
      <c r="R525" s="30"/>
    </row>
    <row r="526" spans="1:18" ht="19.95" customHeight="1">
      <c r="A526" s="47">
        <v>2</v>
      </c>
      <c r="B526" s="30" t="s">
        <v>2019</v>
      </c>
      <c r="C526" s="43" t="s">
        <v>2911</v>
      </c>
      <c r="D526" s="52">
        <v>44949</v>
      </c>
      <c r="E526" s="52">
        <v>44961</v>
      </c>
      <c r="F526" s="52">
        <v>44963</v>
      </c>
      <c r="G526" s="47" t="s">
        <v>10</v>
      </c>
      <c r="H526" s="51">
        <v>1496</v>
      </c>
      <c r="I526" s="53">
        <v>1</v>
      </c>
      <c r="J526" s="51">
        <v>0</v>
      </c>
      <c r="K526" s="51">
        <v>0</v>
      </c>
      <c r="L526" s="51">
        <v>1496</v>
      </c>
      <c r="M526" s="42">
        <v>0</v>
      </c>
      <c r="N526" s="89" t="s">
        <v>1328</v>
      </c>
      <c r="O526" s="47" t="s">
        <v>1349</v>
      </c>
      <c r="P526" s="58" t="s">
        <v>741</v>
      </c>
      <c r="Q526" s="50" t="s">
        <v>2912</v>
      </c>
      <c r="R526" s="30"/>
    </row>
    <row r="527" spans="1:18" ht="19.95" customHeight="1">
      <c r="A527" s="47">
        <v>1</v>
      </c>
      <c r="B527" s="30" t="s">
        <v>2913</v>
      </c>
      <c r="C527" s="43" t="s">
        <v>2914</v>
      </c>
      <c r="D527" s="52">
        <v>44960</v>
      </c>
      <c r="E527" s="52">
        <v>44963</v>
      </c>
      <c r="F527" s="52">
        <v>44963</v>
      </c>
      <c r="G527" s="47" t="s">
        <v>10</v>
      </c>
      <c r="H527" s="51">
        <v>2308.6</v>
      </c>
      <c r="I527" s="53">
        <v>1</v>
      </c>
      <c r="J527" s="51">
        <v>0</v>
      </c>
      <c r="K527" s="51">
        <v>0</v>
      </c>
      <c r="L527" s="51">
        <v>2308.6</v>
      </c>
      <c r="M527" s="42">
        <v>0</v>
      </c>
      <c r="N527" s="89" t="s">
        <v>1328</v>
      </c>
      <c r="O527" s="47" t="s">
        <v>1349</v>
      </c>
      <c r="P527" s="58" t="s">
        <v>741</v>
      </c>
      <c r="Q527" s="50" t="s">
        <v>2915</v>
      </c>
      <c r="R527" s="30"/>
    </row>
    <row r="528" spans="1:18" ht="19.95" customHeight="1">
      <c r="A528" s="47">
        <v>1</v>
      </c>
      <c r="B528" s="30" t="s">
        <v>16</v>
      </c>
      <c r="C528" s="43" t="s">
        <v>2916</v>
      </c>
      <c r="D528" s="52">
        <v>44946</v>
      </c>
      <c r="E528" s="52">
        <v>44963</v>
      </c>
      <c r="F528" s="52">
        <v>44963</v>
      </c>
      <c r="G528" s="47" t="s">
        <v>10</v>
      </c>
      <c r="H528" s="51">
        <v>6000</v>
      </c>
      <c r="I528" s="53">
        <v>1</v>
      </c>
      <c r="J528" s="51">
        <v>0</v>
      </c>
      <c r="K528" s="51">
        <v>0</v>
      </c>
      <c r="L528" s="51">
        <v>6000</v>
      </c>
      <c r="M528" s="42">
        <v>0</v>
      </c>
      <c r="N528" s="89" t="s">
        <v>1328</v>
      </c>
      <c r="O528" s="47" t="s">
        <v>1349</v>
      </c>
      <c r="P528" s="58" t="s">
        <v>741</v>
      </c>
      <c r="Q528" s="50" t="s">
        <v>2917</v>
      </c>
      <c r="R528" s="30"/>
    </row>
    <row r="529" spans="1:18" ht="19.95" customHeight="1">
      <c r="A529" s="47">
        <v>2</v>
      </c>
      <c r="B529" s="30" t="s">
        <v>142</v>
      </c>
      <c r="C529" s="43" t="s">
        <v>2918</v>
      </c>
      <c r="D529" s="52">
        <v>44951</v>
      </c>
      <c r="E529" s="52">
        <v>44963</v>
      </c>
      <c r="F529" s="52">
        <v>44963</v>
      </c>
      <c r="G529" s="47" t="s">
        <v>10</v>
      </c>
      <c r="H529" s="51">
        <v>6175.4</v>
      </c>
      <c r="I529" s="53">
        <v>1</v>
      </c>
      <c r="J529" s="51">
        <v>0</v>
      </c>
      <c r="K529" s="51">
        <v>0</v>
      </c>
      <c r="L529" s="51">
        <v>6175.4</v>
      </c>
      <c r="M529" s="42">
        <v>0</v>
      </c>
      <c r="N529" s="89" t="s">
        <v>1328</v>
      </c>
      <c r="O529" s="47" t="s">
        <v>1349</v>
      </c>
      <c r="P529" s="58" t="s">
        <v>741</v>
      </c>
      <c r="Q529" s="50" t="s">
        <v>2919</v>
      </c>
      <c r="R529" s="30"/>
    </row>
    <row r="530" spans="1:18" ht="19.95" customHeight="1">
      <c r="A530" s="47">
        <v>2</v>
      </c>
      <c r="B530" s="30" t="s">
        <v>142</v>
      </c>
      <c r="C530" s="43" t="s">
        <v>2920</v>
      </c>
      <c r="D530" s="52">
        <v>44951</v>
      </c>
      <c r="E530" s="52">
        <v>44963</v>
      </c>
      <c r="F530" s="52">
        <v>44963</v>
      </c>
      <c r="G530" s="47" t="s">
        <v>10</v>
      </c>
      <c r="H530" s="51">
        <v>168504.8</v>
      </c>
      <c r="I530" s="53">
        <v>1</v>
      </c>
      <c r="J530" s="51">
        <v>0</v>
      </c>
      <c r="K530" s="51">
        <v>0</v>
      </c>
      <c r="L530" s="51">
        <v>168504.8</v>
      </c>
      <c r="M530" s="42">
        <v>0</v>
      </c>
      <c r="N530" s="89" t="s">
        <v>1328</v>
      </c>
      <c r="O530" s="47" t="s">
        <v>1349</v>
      </c>
      <c r="P530" s="58" t="s">
        <v>741</v>
      </c>
      <c r="Q530" s="50" t="s">
        <v>2921</v>
      </c>
      <c r="R530" s="30"/>
    </row>
    <row r="531" spans="1:18" ht="19.95" customHeight="1">
      <c r="A531" s="47">
        <v>2</v>
      </c>
      <c r="B531" s="30" t="s">
        <v>142</v>
      </c>
      <c r="C531" s="43" t="s">
        <v>2922</v>
      </c>
      <c r="D531" s="52">
        <v>44952</v>
      </c>
      <c r="E531" s="52">
        <v>44963</v>
      </c>
      <c r="F531" s="52">
        <v>44963</v>
      </c>
      <c r="G531" s="47" t="s">
        <v>10</v>
      </c>
      <c r="H531" s="51">
        <v>994.8</v>
      </c>
      <c r="I531" s="53">
        <v>1</v>
      </c>
      <c r="J531" s="51">
        <v>0</v>
      </c>
      <c r="K531" s="51">
        <v>0</v>
      </c>
      <c r="L531" s="51">
        <v>994.8</v>
      </c>
      <c r="M531" s="42">
        <v>0</v>
      </c>
      <c r="N531" s="89" t="s">
        <v>1328</v>
      </c>
      <c r="O531" s="47" t="s">
        <v>1349</v>
      </c>
      <c r="P531" s="58" t="s">
        <v>741</v>
      </c>
      <c r="Q531" s="50" t="s">
        <v>2923</v>
      </c>
      <c r="R531" s="30"/>
    </row>
    <row r="532" spans="1:18" ht="19.95" customHeight="1">
      <c r="A532" s="47">
        <v>2</v>
      </c>
      <c r="B532" s="30" t="s">
        <v>142</v>
      </c>
      <c r="C532" s="43" t="s">
        <v>2924</v>
      </c>
      <c r="D532" s="52">
        <v>44953</v>
      </c>
      <c r="E532" s="52">
        <v>44963</v>
      </c>
      <c r="F532" s="52">
        <v>44963</v>
      </c>
      <c r="G532" s="47" t="s">
        <v>10</v>
      </c>
      <c r="H532" s="51">
        <v>508</v>
      </c>
      <c r="I532" s="53">
        <v>1</v>
      </c>
      <c r="J532" s="51">
        <v>0</v>
      </c>
      <c r="K532" s="51">
        <v>0</v>
      </c>
      <c r="L532" s="51">
        <v>508</v>
      </c>
      <c r="M532" s="42">
        <v>0</v>
      </c>
      <c r="N532" s="89" t="s">
        <v>1328</v>
      </c>
      <c r="O532" s="47" t="s">
        <v>1349</v>
      </c>
      <c r="P532" s="58" t="s">
        <v>741</v>
      </c>
      <c r="Q532" s="50" t="s">
        <v>2925</v>
      </c>
      <c r="R532" s="30"/>
    </row>
    <row r="533" spans="1:18" ht="19.95" customHeight="1">
      <c r="A533" s="47">
        <v>2</v>
      </c>
      <c r="B533" s="30" t="s">
        <v>2022</v>
      </c>
      <c r="C533" s="43" t="s">
        <v>2926</v>
      </c>
      <c r="D533" s="52">
        <v>44949</v>
      </c>
      <c r="E533" s="52">
        <v>44963</v>
      </c>
      <c r="F533" s="52">
        <v>44963</v>
      </c>
      <c r="G533" s="47" t="s">
        <v>10</v>
      </c>
      <c r="H533" s="51">
        <v>32754</v>
      </c>
      <c r="I533" s="53">
        <v>1</v>
      </c>
      <c r="J533" s="51">
        <v>0</v>
      </c>
      <c r="K533" s="51">
        <v>0</v>
      </c>
      <c r="L533" s="51">
        <v>32754</v>
      </c>
      <c r="M533" s="42">
        <v>0</v>
      </c>
      <c r="N533" s="89" t="s">
        <v>1328</v>
      </c>
      <c r="O533" s="47" t="s">
        <v>1349</v>
      </c>
      <c r="P533" s="58" t="s">
        <v>741</v>
      </c>
      <c r="Q533" s="50" t="s">
        <v>2927</v>
      </c>
      <c r="R533" s="30"/>
    </row>
    <row r="534" spans="1:18" ht="19.95" customHeight="1">
      <c r="A534" s="47">
        <v>1</v>
      </c>
      <c r="B534" s="30" t="s">
        <v>29</v>
      </c>
      <c r="C534" s="43" t="s">
        <v>2934</v>
      </c>
      <c r="D534" s="52">
        <v>44942</v>
      </c>
      <c r="E534" s="52">
        <v>44963</v>
      </c>
      <c r="F534" s="52">
        <v>44963</v>
      </c>
      <c r="G534" s="47" t="s">
        <v>10</v>
      </c>
      <c r="H534" s="51">
        <v>1267.2</v>
      </c>
      <c r="I534" s="53">
        <v>1</v>
      </c>
      <c r="J534" s="51">
        <v>0</v>
      </c>
      <c r="K534" s="51">
        <v>0</v>
      </c>
      <c r="L534" s="51">
        <v>1267.2</v>
      </c>
      <c r="M534" s="42">
        <v>0</v>
      </c>
      <c r="N534" s="89" t="s">
        <v>269</v>
      </c>
      <c r="O534" s="47" t="s">
        <v>1351</v>
      </c>
      <c r="P534" s="47" t="s">
        <v>1353</v>
      </c>
      <c r="Q534" s="50" t="s">
        <v>2935</v>
      </c>
      <c r="R534" s="30"/>
    </row>
    <row r="535" spans="1:18" ht="19.95" customHeight="1">
      <c r="A535" s="47">
        <v>1</v>
      </c>
      <c r="B535" s="30" t="s">
        <v>28</v>
      </c>
      <c r="C535" s="43" t="s">
        <v>85</v>
      </c>
      <c r="D535" s="52">
        <v>44921</v>
      </c>
      <c r="E535" s="52">
        <v>44962</v>
      </c>
      <c r="F535" s="52">
        <v>44963</v>
      </c>
      <c r="G535" s="47" t="s">
        <v>10</v>
      </c>
      <c r="H535" s="51">
        <v>1478.44</v>
      </c>
      <c r="I535" s="53">
        <v>1</v>
      </c>
      <c r="J535" s="51">
        <v>0</v>
      </c>
      <c r="K535" s="51">
        <v>0</v>
      </c>
      <c r="L535" s="51">
        <v>1478.44</v>
      </c>
      <c r="M535" s="42">
        <v>0</v>
      </c>
      <c r="N535" s="89" t="s">
        <v>269</v>
      </c>
      <c r="O535" s="47" t="s">
        <v>1342</v>
      </c>
      <c r="P535" s="47" t="s">
        <v>287</v>
      </c>
      <c r="Q535" s="50" t="s">
        <v>2124</v>
      </c>
      <c r="R535" s="30"/>
    </row>
    <row r="536" spans="1:18" ht="19.95" customHeight="1">
      <c r="A536" s="47">
        <v>2</v>
      </c>
      <c r="B536" s="30" t="s">
        <v>234</v>
      </c>
      <c r="C536" s="43" t="s">
        <v>2928</v>
      </c>
      <c r="D536" s="52">
        <v>44956</v>
      </c>
      <c r="E536" s="52">
        <v>44963</v>
      </c>
      <c r="F536" s="52">
        <v>44963</v>
      </c>
      <c r="G536" s="47" t="s">
        <v>10</v>
      </c>
      <c r="H536" s="51">
        <v>53069.2</v>
      </c>
      <c r="I536" s="53">
        <v>1</v>
      </c>
      <c r="J536" s="51">
        <v>0</v>
      </c>
      <c r="K536" s="51">
        <v>0</v>
      </c>
      <c r="L536" s="51">
        <v>53069.2</v>
      </c>
      <c r="M536" s="42">
        <v>0</v>
      </c>
      <c r="N536" s="89" t="s">
        <v>269</v>
      </c>
      <c r="O536" s="47" t="s">
        <v>1874</v>
      </c>
      <c r="P536" s="47" t="s">
        <v>1358</v>
      </c>
      <c r="Q536" s="50" t="s">
        <v>2929</v>
      </c>
      <c r="R536" s="30"/>
    </row>
    <row r="537" spans="1:18" ht="19.95" customHeight="1">
      <c r="A537" s="47">
        <v>1</v>
      </c>
      <c r="B537" s="30" t="s">
        <v>234</v>
      </c>
      <c r="C537" s="43" t="s">
        <v>2930</v>
      </c>
      <c r="D537" s="52">
        <v>44956</v>
      </c>
      <c r="E537" s="52">
        <v>44963</v>
      </c>
      <c r="F537" s="52">
        <v>44963</v>
      </c>
      <c r="G537" s="47" t="s">
        <v>10</v>
      </c>
      <c r="H537" s="51">
        <v>29759.53</v>
      </c>
      <c r="I537" s="53">
        <v>1</v>
      </c>
      <c r="J537" s="51">
        <v>0</v>
      </c>
      <c r="K537" s="51">
        <v>0</v>
      </c>
      <c r="L537" s="51">
        <v>29759.53</v>
      </c>
      <c r="M537" s="42">
        <v>0</v>
      </c>
      <c r="N537" s="89" t="s">
        <v>269</v>
      </c>
      <c r="O537" s="47" t="s">
        <v>1874</v>
      </c>
      <c r="P537" s="47" t="s">
        <v>1358</v>
      </c>
      <c r="Q537" s="50" t="s">
        <v>2931</v>
      </c>
      <c r="R537" s="30"/>
    </row>
    <row r="538" spans="1:18" ht="19.95" customHeight="1">
      <c r="A538" s="47">
        <v>4</v>
      </c>
      <c r="B538" s="30" t="s">
        <v>234</v>
      </c>
      <c r="C538" s="43" t="s">
        <v>2932</v>
      </c>
      <c r="D538" s="52">
        <v>44956</v>
      </c>
      <c r="E538" s="52">
        <v>44963</v>
      </c>
      <c r="F538" s="52">
        <v>44963</v>
      </c>
      <c r="G538" s="47" t="s">
        <v>10</v>
      </c>
      <c r="H538" s="51">
        <v>753.76</v>
      </c>
      <c r="I538" s="53">
        <v>1</v>
      </c>
      <c r="J538" s="51">
        <v>0</v>
      </c>
      <c r="K538" s="51">
        <v>0</v>
      </c>
      <c r="L538" s="51">
        <v>753.76</v>
      </c>
      <c r="M538" s="42">
        <v>0</v>
      </c>
      <c r="N538" s="89" t="s">
        <v>269</v>
      </c>
      <c r="O538" s="47" t="s">
        <v>1874</v>
      </c>
      <c r="P538" s="47" t="s">
        <v>1358</v>
      </c>
      <c r="Q538" s="50" t="s">
        <v>2933</v>
      </c>
      <c r="R538" s="30"/>
    </row>
    <row r="539" spans="1:18" ht="19.95" customHeight="1">
      <c r="A539" s="47">
        <v>1</v>
      </c>
      <c r="B539" s="30" t="s">
        <v>2080</v>
      </c>
      <c r="C539" s="43" t="s">
        <v>2936</v>
      </c>
      <c r="D539" s="52">
        <v>44508</v>
      </c>
      <c r="E539" s="52">
        <v>44963</v>
      </c>
      <c r="F539" s="52">
        <v>44963</v>
      </c>
      <c r="G539" s="47" t="s">
        <v>10</v>
      </c>
      <c r="H539" s="51">
        <v>7000</v>
      </c>
      <c r="I539" s="53">
        <v>1</v>
      </c>
      <c r="J539" s="51">
        <v>0</v>
      </c>
      <c r="K539" s="51">
        <v>0</v>
      </c>
      <c r="L539" s="51">
        <v>7000</v>
      </c>
      <c r="M539" s="42">
        <v>0</v>
      </c>
      <c r="N539" s="89" t="s">
        <v>269</v>
      </c>
      <c r="O539" s="47" t="s">
        <v>1329</v>
      </c>
      <c r="P539" s="47" t="s">
        <v>1379</v>
      </c>
      <c r="Q539" s="50" t="s">
        <v>2937</v>
      </c>
      <c r="R539" s="30"/>
    </row>
    <row r="540" spans="1:18" ht="19.95" customHeight="1">
      <c r="A540" s="47">
        <v>1</v>
      </c>
      <c r="B540" s="30" t="s">
        <v>42</v>
      </c>
      <c r="C540" s="43" t="s">
        <v>2938</v>
      </c>
      <c r="D540" s="52">
        <v>44955</v>
      </c>
      <c r="E540" s="52">
        <v>44963</v>
      </c>
      <c r="F540" s="52">
        <v>44963</v>
      </c>
      <c r="G540" s="47" t="s">
        <v>10</v>
      </c>
      <c r="H540" s="51">
        <v>54.1</v>
      </c>
      <c r="I540" s="53">
        <v>1</v>
      </c>
      <c r="J540" s="51">
        <v>0</v>
      </c>
      <c r="K540" s="51">
        <v>0</v>
      </c>
      <c r="L540" s="51">
        <v>54.1</v>
      </c>
      <c r="M540" s="42">
        <v>0</v>
      </c>
      <c r="N540" s="89" t="s">
        <v>276</v>
      </c>
      <c r="O540" s="47" t="s">
        <v>1355</v>
      </c>
      <c r="P540" s="47" t="s">
        <v>1961</v>
      </c>
      <c r="Q540" s="50" t="s">
        <v>2939</v>
      </c>
      <c r="R540" s="30"/>
    </row>
    <row r="541" spans="1:18" ht="19.95" customHeight="1">
      <c r="A541" s="47">
        <v>2</v>
      </c>
      <c r="B541" s="30" t="s">
        <v>2019</v>
      </c>
      <c r="C541" s="43" t="s">
        <v>2940</v>
      </c>
      <c r="D541" s="52">
        <v>44950</v>
      </c>
      <c r="E541" s="52">
        <v>44964</v>
      </c>
      <c r="F541" s="52">
        <v>44964</v>
      </c>
      <c r="G541" s="47" t="s">
        <v>10</v>
      </c>
      <c r="H541" s="51">
        <v>2884</v>
      </c>
      <c r="I541" s="53">
        <v>1</v>
      </c>
      <c r="J541" s="51">
        <v>0</v>
      </c>
      <c r="K541" s="51">
        <v>0</v>
      </c>
      <c r="L541" s="51">
        <v>2884</v>
      </c>
      <c r="M541" s="42">
        <v>0</v>
      </c>
      <c r="N541" s="89" t="s">
        <v>1328</v>
      </c>
      <c r="O541" s="47" t="s">
        <v>1349</v>
      </c>
      <c r="P541" s="58" t="s">
        <v>741</v>
      </c>
      <c r="Q541" s="50" t="s">
        <v>2941</v>
      </c>
      <c r="R541" s="30"/>
    </row>
    <row r="542" spans="1:18" ht="19.95" customHeight="1">
      <c r="A542" s="47">
        <v>1</v>
      </c>
      <c r="B542" s="30" t="s">
        <v>2052</v>
      </c>
      <c r="C542" s="43" t="s">
        <v>2942</v>
      </c>
      <c r="D542" s="52">
        <v>44959</v>
      </c>
      <c r="E542" s="52">
        <v>44964</v>
      </c>
      <c r="F542" s="52">
        <v>44964</v>
      </c>
      <c r="G542" s="47" t="s">
        <v>10</v>
      </c>
      <c r="H542" s="51">
        <v>35909.199999999997</v>
      </c>
      <c r="I542" s="53">
        <v>1</v>
      </c>
      <c r="J542" s="51">
        <v>0</v>
      </c>
      <c r="K542" s="51">
        <v>0</v>
      </c>
      <c r="L542" s="51">
        <v>35909.199999999997</v>
      </c>
      <c r="M542" s="42">
        <v>0</v>
      </c>
      <c r="N542" s="89" t="s">
        <v>1328</v>
      </c>
      <c r="O542" s="47" t="s">
        <v>1349</v>
      </c>
      <c r="P542" s="58" t="s">
        <v>741</v>
      </c>
      <c r="Q542" s="50" t="s">
        <v>2943</v>
      </c>
      <c r="R542" s="30"/>
    </row>
    <row r="543" spans="1:18" ht="19.95" customHeight="1">
      <c r="A543" s="47">
        <v>1</v>
      </c>
      <c r="B543" s="30" t="s">
        <v>2052</v>
      </c>
      <c r="C543" s="43" t="s">
        <v>2944</v>
      </c>
      <c r="D543" s="52">
        <v>44959</v>
      </c>
      <c r="E543" s="52">
        <v>44964</v>
      </c>
      <c r="F543" s="52">
        <v>44964</v>
      </c>
      <c r="G543" s="47" t="s">
        <v>10</v>
      </c>
      <c r="H543" s="51">
        <v>22783.5</v>
      </c>
      <c r="I543" s="53">
        <v>1</v>
      </c>
      <c r="J543" s="51">
        <v>0</v>
      </c>
      <c r="K543" s="51">
        <v>0</v>
      </c>
      <c r="L543" s="51">
        <v>22783.5</v>
      </c>
      <c r="M543" s="42">
        <v>0</v>
      </c>
      <c r="N543" s="89" t="s">
        <v>1328</v>
      </c>
      <c r="O543" s="47" t="s">
        <v>1349</v>
      </c>
      <c r="P543" s="58" t="s">
        <v>741</v>
      </c>
      <c r="Q543" s="50" t="s">
        <v>2945</v>
      </c>
      <c r="R543" s="30"/>
    </row>
    <row r="544" spans="1:18" ht="19.95" customHeight="1">
      <c r="A544" s="47">
        <v>1</v>
      </c>
      <c r="B544" s="30" t="s">
        <v>2052</v>
      </c>
      <c r="C544" s="43" t="s">
        <v>2946</v>
      </c>
      <c r="D544" s="52">
        <v>44959</v>
      </c>
      <c r="E544" s="52">
        <v>44964</v>
      </c>
      <c r="F544" s="52">
        <v>44964</v>
      </c>
      <c r="G544" s="47" t="s">
        <v>10</v>
      </c>
      <c r="H544" s="51">
        <v>8200</v>
      </c>
      <c r="I544" s="53">
        <v>1</v>
      </c>
      <c r="J544" s="51">
        <v>0</v>
      </c>
      <c r="K544" s="51">
        <v>0</v>
      </c>
      <c r="L544" s="51">
        <v>8200</v>
      </c>
      <c r="M544" s="42">
        <v>0</v>
      </c>
      <c r="N544" s="89" t="s">
        <v>1328</v>
      </c>
      <c r="O544" s="47" t="s">
        <v>1349</v>
      </c>
      <c r="P544" s="58" t="s">
        <v>741</v>
      </c>
      <c r="Q544" s="50" t="s">
        <v>2947</v>
      </c>
      <c r="R544" s="30"/>
    </row>
    <row r="545" spans="1:18" ht="19.95" customHeight="1">
      <c r="A545" s="47">
        <v>1</v>
      </c>
      <c r="B545" s="30" t="s">
        <v>2052</v>
      </c>
      <c r="C545" s="43" t="s">
        <v>2948</v>
      </c>
      <c r="D545" s="52">
        <v>44959</v>
      </c>
      <c r="E545" s="52">
        <v>44964</v>
      </c>
      <c r="F545" s="52">
        <v>44964</v>
      </c>
      <c r="G545" s="47" t="s">
        <v>10</v>
      </c>
      <c r="H545" s="51">
        <v>25600</v>
      </c>
      <c r="I545" s="53">
        <v>1</v>
      </c>
      <c r="J545" s="51">
        <v>0</v>
      </c>
      <c r="K545" s="51">
        <v>0</v>
      </c>
      <c r="L545" s="51">
        <v>25600</v>
      </c>
      <c r="M545" s="42">
        <v>0</v>
      </c>
      <c r="N545" s="89" t="s">
        <v>1328</v>
      </c>
      <c r="O545" s="47" t="s">
        <v>1349</v>
      </c>
      <c r="P545" s="58" t="s">
        <v>741</v>
      </c>
      <c r="Q545" s="50" t="s">
        <v>2949</v>
      </c>
      <c r="R545" s="30"/>
    </row>
    <row r="546" spans="1:18" ht="19.95" customHeight="1">
      <c r="A546" s="47">
        <v>1</v>
      </c>
      <c r="B546" s="30" t="s">
        <v>2052</v>
      </c>
      <c r="C546" s="43" t="s">
        <v>2950</v>
      </c>
      <c r="D546" s="52">
        <v>44959</v>
      </c>
      <c r="E546" s="52">
        <v>44964</v>
      </c>
      <c r="F546" s="52">
        <v>44964</v>
      </c>
      <c r="G546" s="47" t="s">
        <v>10</v>
      </c>
      <c r="H546" s="51">
        <v>67097.3</v>
      </c>
      <c r="I546" s="53">
        <v>1</v>
      </c>
      <c r="J546" s="51">
        <v>0</v>
      </c>
      <c r="K546" s="51">
        <v>0</v>
      </c>
      <c r="L546" s="51">
        <v>67097.3</v>
      </c>
      <c r="M546" s="42">
        <v>0</v>
      </c>
      <c r="N546" s="89" t="s">
        <v>1328</v>
      </c>
      <c r="O546" s="47" t="s">
        <v>1349</v>
      </c>
      <c r="P546" s="58" t="s">
        <v>741</v>
      </c>
      <c r="Q546" s="50" t="s">
        <v>2951</v>
      </c>
      <c r="R546" s="30"/>
    </row>
    <row r="547" spans="1:18" ht="19.95" customHeight="1">
      <c r="A547" s="47">
        <v>1</v>
      </c>
      <c r="B547" s="30" t="s">
        <v>2052</v>
      </c>
      <c r="C547" s="43" t="s">
        <v>2952</v>
      </c>
      <c r="D547" s="52">
        <v>44959</v>
      </c>
      <c r="E547" s="52">
        <v>44964</v>
      </c>
      <c r="F547" s="52">
        <v>44964</v>
      </c>
      <c r="G547" s="47" t="s">
        <v>10</v>
      </c>
      <c r="H547" s="51">
        <v>87450</v>
      </c>
      <c r="I547" s="53">
        <v>1</v>
      </c>
      <c r="J547" s="51">
        <v>0</v>
      </c>
      <c r="K547" s="51">
        <v>0</v>
      </c>
      <c r="L547" s="51">
        <v>87450</v>
      </c>
      <c r="M547" s="42">
        <v>0</v>
      </c>
      <c r="N547" s="89" t="s">
        <v>1328</v>
      </c>
      <c r="O547" s="47" t="s">
        <v>1349</v>
      </c>
      <c r="P547" s="58" t="s">
        <v>741</v>
      </c>
      <c r="Q547" s="50" t="s">
        <v>2953</v>
      </c>
      <c r="R547" s="30"/>
    </row>
    <row r="548" spans="1:18" ht="19.95" customHeight="1">
      <c r="A548" s="47">
        <v>1</v>
      </c>
      <c r="B548" s="30" t="s">
        <v>2052</v>
      </c>
      <c r="C548" s="43" t="s">
        <v>2954</v>
      </c>
      <c r="D548" s="52">
        <v>44959</v>
      </c>
      <c r="E548" s="52">
        <v>44964</v>
      </c>
      <c r="F548" s="52">
        <v>44964</v>
      </c>
      <c r="G548" s="47" t="s">
        <v>10</v>
      </c>
      <c r="H548" s="51">
        <v>17500</v>
      </c>
      <c r="I548" s="53">
        <v>1</v>
      </c>
      <c r="J548" s="51">
        <v>0</v>
      </c>
      <c r="K548" s="51">
        <v>0</v>
      </c>
      <c r="L548" s="51">
        <v>17500</v>
      </c>
      <c r="M548" s="42">
        <v>0</v>
      </c>
      <c r="N548" s="89" t="s">
        <v>1328</v>
      </c>
      <c r="O548" s="47" t="s">
        <v>1349</v>
      </c>
      <c r="P548" s="58" t="s">
        <v>741</v>
      </c>
      <c r="Q548" s="50" t="s">
        <v>2955</v>
      </c>
      <c r="R548" s="30"/>
    </row>
    <row r="549" spans="1:18" ht="19.95" customHeight="1">
      <c r="A549" s="47">
        <v>1</v>
      </c>
      <c r="B549" s="30" t="s">
        <v>13</v>
      </c>
      <c r="C549" s="43" t="s">
        <v>2956</v>
      </c>
      <c r="D549" s="52">
        <v>44949</v>
      </c>
      <c r="E549" s="52">
        <v>44964</v>
      </c>
      <c r="F549" s="52">
        <v>44964</v>
      </c>
      <c r="G549" s="47" t="s">
        <v>10</v>
      </c>
      <c r="H549" s="51">
        <v>152500</v>
      </c>
      <c r="I549" s="53">
        <v>1</v>
      </c>
      <c r="J549" s="51">
        <v>0</v>
      </c>
      <c r="K549" s="51">
        <v>0</v>
      </c>
      <c r="L549" s="51">
        <v>152500</v>
      </c>
      <c r="M549" s="42">
        <v>0</v>
      </c>
      <c r="N549" s="89" t="s">
        <v>269</v>
      </c>
      <c r="O549" s="47" t="s">
        <v>1330</v>
      </c>
      <c r="P549" s="47" t="s">
        <v>1821</v>
      </c>
      <c r="Q549" s="50" t="s">
        <v>2957</v>
      </c>
      <c r="R549" s="30"/>
    </row>
    <row r="550" spans="1:18" ht="19.95" customHeight="1">
      <c r="A550" s="47">
        <v>1</v>
      </c>
      <c r="B550" s="30" t="s">
        <v>19</v>
      </c>
      <c r="C550" s="43" t="s">
        <v>2960</v>
      </c>
      <c r="D550" s="52">
        <v>44964</v>
      </c>
      <c r="E550" s="52">
        <v>44964</v>
      </c>
      <c r="F550" s="52">
        <v>44964</v>
      </c>
      <c r="G550" s="47" t="s">
        <v>10</v>
      </c>
      <c r="H550" s="51">
        <v>340.31</v>
      </c>
      <c r="I550" s="53">
        <v>1</v>
      </c>
      <c r="J550" s="51">
        <v>0</v>
      </c>
      <c r="K550" s="51">
        <v>0</v>
      </c>
      <c r="L550" s="51">
        <v>340.31</v>
      </c>
      <c r="M550" s="42">
        <v>0</v>
      </c>
      <c r="N550" s="89" t="s">
        <v>269</v>
      </c>
      <c r="O550" s="47" t="s">
        <v>1355</v>
      </c>
      <c r="P550" s="47" t="s">
        <v>672</v>
      </c>
      <c r="Q550" s="50" t="s">
        <v>2962</v>
      </c>
      <c r="R550" s="30"/>
    </row>
    <row r="551" spans="1:18" ht="19.95" customHeight="1">
      <c r="A551" s="47">
        <v>1</v>
      </c>
      <c r="B551" s="30" t="s">
        <v>1357</v>
      </c>
      <c r="C551" s="43" t="s">
        <v>2958</v>
      </c>
      <c r="D551" s="52">
        <v>44964</v>
      </c>
      <c r="E551" s="52">
        <v>44964</v>
      </c>
      <c r="F551" s="52">
        <v>44964</v>
      </c>
      <c r="G551" s="47" t="s">
        <v>10</v>
      </c>
      <c r="H551" s="51">
        <v>1760.5</v>
      </c>
      <c r="I551" s="53">
        <v>1</v>
      </c>
      <c r="J551" s="51">
        <v>0</v>
      </c>
      <c r="K551" s="51">
        <v>0</v>
      </c>
      <c r="L551" s="51">
        <v>1760.5</v>
      </c>
      <c r="M551" s="42">
        <v>0</v>
      </c>
      <c r="N551" s="89" t="s">
        <v>269</v>
      </c>
      <c r="O551" s="47" t="s">
        <v>1360</v>
      </c>
      <c r="P551" s="47" t="s">
        <v>876</v>
      </c>
      <c r="Q551" s="50" t="s">
        <v>2959</v>
      </c>
      <c r="R551" s="30"/>
    </row>
    <row r="552" spans="1:18" ht="19.95" customHeight="1">
      <c r="A552" s="47">
        <v>1</v>
      </c>
      <c r="B552" s="30" t="s">
        <v>66</v>
      </c>
      <c r="C552" s="43" t="s">
        <v>2960</v>
      </c>
      <c r="D552" s="52">
        <v>44964</v>
      </c>
      <c r="E552" s="52">
        <v>44964</v>
      </c>
      <c r="F552" s="52">
        <v>44964</v>
      </c>
      <c r="G552" s="47" t="s">
        <v>10</v>
      </c>
      <c r="H552" s="51">
        <v>96.06</v>
      </c>
      <c r="I552" s="53">
        <v>1</v>
      </c>
      <c r="J552" s="51">
        <v>0</v>
      </c>
      <c r="K552" s="51">
        <v>0</v>
      </c>
      <c r="L552" s="51">
        <v>96.06</v>
      </c>
      <c r="M552" s="42">
        <v>0</v>
      </c>
      <c r="N552" s="89" t="s">
        <v>269</v>
      </c>
      <c r="O552" s="47" t="s">
        <v>1355</v>
      </c>
      <c r="P552" s="47" t="s">
        <v>672</v>
      </c>
      <c r="Q552" s="50" t="s">
        <v>2961</v>
      </c>
      <c r="R552" s="30"/>
    </row>
    <row r="553" spans="1:18" ht="19.95" customHeight="1">
      <c r="A553" s="47">
        <v>2</v>
      </c>
      <c r="B553" s="30" t="s">
        <v>244</v>
      </c>
      <c r="C553" s="43" t="s">
        <v>2967</v>
      </c>
      <c r="D553" s="52">
        <v>44950</v>
      </c>
      <c r="E553" s="52">
        <v>44965</v>
      </c>
      <c r="F553" s="52">
        <v>44965</v>
      </c>
      <c r="G553" s="47" t="s">
        <v>10</v>
      </c>
      <c r="H553" s="51">
        <v>68825.2</v>
      </c>
      <c r="I553" s="53">
        <v>1</v>
      </c>
      <c r="J553" s="51">
        <v>0</v>
      </c>
      <c r="K553" s="51">
        <v>0</v>
      </c>
      <c r="L553" s="51">
        <v>68825.2</v>
      </c>
      <c r="M553" s="42">
        <v>0</v>
      </c>
      <c r="N553" s="89" t="s">
        <v>1328</v>
      </c>
      <c r="O553" s="47" t="s">
        <v>1349</v>
      </c>
      <c r="P553" s="45" t="s">
        <v>741</v>
      </c>
      <c r="Q553" s="50" t="s">
        <v>2968</v>
      </c>
      <c r="R553" s="30"/>
    </row>
    <row r="554" spans="1:18" ht="19.95" customHeight="1">
      <c r="A554" s="47">
        <v>4</v>
      </c>
      <c r="B554" s="30" t="s">
        <v>141</v>
      </c>
      <c r="C554" s="43" t="s">
        <v>2969</v>
      </c>
      <c r="D554" s="52">
        <v>44956</v>
      </c>
      <c r="E554" s="52">
        <v>44965</v>
      </c>
      <c r="F554" s="52">
        <v>44965</v>
      </c>
      <c r="G554" s="47" t="s">
        <v>10</v>
      </c>
      <c r="H554" s="51">
        <v>2664</v>
      </c>
      <c r="I554" s="53">
        <v>1</v>
      </c>
      <c r="J554" s="51">
        <v>0</v>
      </c>
      <c r="K554" s="51">
        <v>0</v>
      </c>
      <c r="L554" s="51">
        <v>2664</v>
      </c>
      <c r="M554" s="42">
        <v>0</v>
      </c>
      <c r="N554" s="89" t="s">
        <v>1328</v>
      </c>
      <c r="O554" s="47" t="s">
        <v>1349</v>
      </c>
      <c r="P554" s="45" t="s">
        <v>741</v>
      </c>
      <c r="Q554" s="50" t="s">
        <v>2970</v>
      </c>
      <c r="R554" s="30"/>
    </row>
    <row r="555" spans="1:18" ht="19.95" customHeight="1">
      <c r="A555" s="47">
        <v>4</v>
      </c>
      <c r="B555" s="30" t="s">
        <v>141</v>
      </c>
      <c r="C555" s="43" t="s">
        <v>2971</v>
      </c>
      <c r="D555" s="52">
        <v>44956</v>
      </c>
      <c r="E555" s="52">
        <v>44965</v>
      </c>
      <c r="F555" s="52">
        <v>44965</v>
      </c>
      <c r="G555" s="47" t="s">
        <v>10</v>
      </c>
      <c r="H555" s="51">
        <v>6216</v>
      </c>
      <c r="I555" s="53">
        <v>1</v>
      </c>
      <c r="J555" s="51">
        <v>0</v>
      </c>
      <c r="K555" s="51">
        <v>0</v>
      </c>
      <c r="L555" s="51">
        <v>6216</v>
      </c>
      <c r="M555" s="42">
        <v>0</v>
      </c>
      <c r="N555" s="89" t="s">
        <v>1328</v>
      </c>
      <c r="O555" s="47" t="s">
        <v>1349</v>
      </c>
      <c r="P555" s="58" t="s">
        <v>741</v>
      </c>
      <c r="Q555" s="50" t="s">
        <v>2972</v>
      </c>
      <c r="R555" s="30"/>
    </row>
    <row r="556" spans="1:18" ht="19.95" customHeight="1">
      <c r="A556" s="47">
        <v>1</v>
      </c>
      <c r="B556" s="30" t="s">
        <v>230</v>
      </c>
      <c r="C556" s="43" t="s">
        <v>2963</v>
      </c>
      <c r="D556" s="52">
        <v>44965</v>
      </c>
      <c r="E556" s="52">
        <v>44965</v>
      </c>
      <c r="F556" s="52">
        <v>44965</v>
      </c>
      <c r="G556" s="47" t="s">
        <v>10</v>
      </c>
      <c r="H556" s="51">
        <v>122977.5</v>
      </c>
      <c r="I556" s="53">
        <v>1</v>
      </c>
      <c r="J556" s="51">
        <v>0</v>
      </c>
      <c r="K556" s="51">
        <v>0</v>
      </c>
      <c r="L556" s="51">
        <v>122977.5</v>
      </c>
      <c r="M556" s="42">
        <v>0</v>
      </c>
      <c r="N556" s="89" t="s">
        <v>1328</v>
      </c>
      <c r="O556" s="47" t="s">
        <v>1330</v>
      </c>
      <c r="P556" s="93" t="s">
        <v>881</v>
      </c>
      <c r="Q556" s="50" t="s">
        <v>2964</v>
      </c>
      <c r="R556" s="30"/>
    </row>
    <row r="557" spans="1:18" ht="19.95" customHeight="1">
      <c r="A557" s="47">
        <v>1</v>
      </c>
      <c r="B557" s="30" t="s">
        <v>255</v>
      </c>
      <c r="C557" s="43" t="s">
        <v>2965</v>
      </c>
      <c r="D557" s="52">
        <v>44965</v>
      </c>
      <c r="E557" s="52">
        <v>44965</v>
      </c>
      <c r="F557" s="52">
        <v>44965</v>
      </c>
      <c r="G557" s="47" t="s">
        <v>10</v>
      </c>
      <c r="H557" s="51">
        <v>50000</v>
      </c>
      <c r="I557" s="53">
        <v>1</v>
      </c>
      <c r="J557" s="51">
        <v>0</v>
      </c>
      <c r="K557" s="51">
        <v>0</v>
      </c>
      <c r="L557" s="51">
        <v>50000</v>
      </c>
      <c r="M557" s="42">
        <v>0</v>
      </c>
      <c r="N557" s="89" t="s">
        <v>1328</v>
      </c>
      <c r="O557" s="47" t="s">
        <v>1349</v>
      </c>
      <c r="P557" s="93" t="s">
        <v>1336</v>
      </c>
      <c r="Q557" s="50" t="s">
        <v>2966</v>
      </c>
      <c r="R557" s="30"/>
    </row>
    <row r="558" spans="1:18" ht="19.95" customHeight="1">
      <c r="A558" s="47">
        <v>1</v>
      </c>
      <c r="B558" s="30" t="s">
        <v>16</v>
      </c>
      <c r="C558" s="43" t="s">
        <v>2973</v>
      </c>
      <c r="D558" s="52">
        <v>44950</v>
      </c>
      <c r="E558" s="52">
        <v>44965</v>
      </c>
      <c r="F558" s="52">
        <v>44965</v>
      </c>
      <c r="G558" s="47" t="s">
        <v>10</v>
      </c>
      <c r="H558" s="51">
        <v>13000</v>
      </c>
      <c r="I558" s="53">
        <v>1</v>
      </c>
      <c r="J558" s="51">
        <v>0</v>
      </c>
      <c r="K558" s="51">
        <v>0</v>
      </c>
      <c r="L558" s="51">
        <v>13000</v>
      </c>
      <c r="M558" s="42">
        <v>0</v>
      </c>
      <c r="N558" s="89" t="s">
        <v>1328</v>
      </c>
      <c r="O558" s="47" t="s">
        <v>1349</v>
      </c>
      <c r="P558" s="58" t="s">
        <v>741</v>
      </c>
      <c r="Q558" s="50" t="s">
        <v>2974</v>
      </c>
      <c r="R558" s="30"/>
    </row>
    <row r="559" spans="1:18" ht="19.95" customHeight="1">
      <c r="A559" s="47">
        <v>1</v>
      </c>
      <c r="B559" s="30" t="s">
        <v>16</v>
      </c>
      <c r="C559" s="43" t="s">
        <v>2975</v>
      </c>
      <c r="D559" s="52">
        <v>44950</v>
      </c>
      <c r="E559" s="52">
        <v>44965</v>
      </c>
      <c r="F559" s="52">
        <v>44965</v>
      </c>
      <c r="G559" s="47" t="s">
        <v>10</v>
      </c>
      <c r="H559" s="51">
        <v>7990</v>
      </c>
      <c r="I559" s="53">
        <v>1</v>
      </c>
      <c r="J559" s="51">
        <v>0</v>
      </c>
      <c r="K559" s="51">
        <v>0</v>
      </c>
      <c r="L559" s="51">
        <v>7990</v>
      </c>
      <c r="M559" s="42">
        <v>0</v>
      </c>
      <c r="N559" s="89" t="s">
        <v>1328</v>
      </c>
      <c r="O559" s="47" t="s">
        <v>1349</v>
      </c>
      <c r="P559" s="58" t="s">
        <v>741</v>
      </c>
      <c r="Q559" s="50" t="s">
        <v>2976</v>
      </c>
      <c r="R559" s="30"/>
    </row>
    <row r="560" spans="1:18" ht="19.95" customHeight="1">
      <c r="A560" s="47">
        <v>1</v>
      </c>
      <c r="B560" s="30" t="s">
        <v>16</v>
      </c>
      <c r="C560" s="43" t="s">
        <v>2977</v>
      </c>
      <c r="D560" s="52">
        <v>44950</v>
      </c>
      <c r="E560" s="52">
        <v>44965</v>
      </c>
      <c r="F560" s="52">
        <v>44965</v>
      </c>
      <c r="G560" s="47" t="s">
        <v>10</v>
      </c>
      <c r="H560" s="51">
        <v>4440</v>
      </c>
      <c r="I560" s="53">
        <v>1</v>
      </c>
      <c r="J560" s="51">
        <v>0</v>
      </c>
      <c r="K560" s="51">
        <v>0</v>
      </c>
      <c r="L560" s="51">
        <v>4440</v>
      </c>
      <c r="M560" s="42">
        <v>0</v>
      </c>
      <c r="N560" s="89" t="s">
        <v>1328</v>
      </c>
      <c r="O560" s="47" t="s">
        <v>1349</v>
      </c>
      <c r="P560" s="58" t="s">
        <v>741</v>
      </c>
      <c r="Q560" s="50" t="s">
        <v>2978</v>
      </c>
      <c r="R560" s="30"/>
    </row>
    <row r="561" spans="1:18" ht="19.95" customHeight="1">
      <c r="A561" s="47">
        <v>2</v>
      </c>
      <c r="B561" s="30" t="s">
        <v>16</v>
      </c>
      <c r="C561" s="43" t="s">
        <v>2979</v>
      </c>
      <c r="D561" s="52">
        <v>44950</v>
      </c>
      <c r="E561" s="52">
        <v>44965</v>
      </c>
      <c r="F561" s="52">
        <v>44965</v>
      </c>
      <c r="G561" s="47" t="s">
        <v>10</v>
      </c>
      <c r="H561" s="51">
        <v>5894.4</v>
      </c>
      <c r="I561" s="53">
        <v>1</v>
      </c>
      <c r="J561" s="51">
        <v>0</v>
      </c>
      <c r="K561" s="51">
        <v>0</v>
      </c>
      <c r="L561" s="51">
        <v>5894.4</v>
      </c>
      <c r="M561" s="42">
        <v>0</v>
      </c>
      <c r="N561" s="89" t="s">
        <v>1328</v>
      </c>
      <c r="O561" s="47" t="s">
        <v>1349</v>
      </c>
      <c r="P561" s="58" t="s">
        <v>741</v>
      </c>
      <c r="Q561" s="50" t="s">
        <v>2980</v>
      </c>
      <c r="R561" s="30"/>
    </row>
    <row r="562" spans="1:18" ht="19.95" customHeight="1">
      <c r="A562" s="47">
        <v>2</v>
      </c>
      <c r="B562" s="30" t="s">
        <v>16</v>
      </c>
      <c r="C562" s="43" t="s">
        <v>2981</v>
      </c>
      <c r="D562" s="52">
        <v>44950</v>
      </c>
      <c r="E562" s="52">
        <v>44965</v>
      </c>
      <c r="F562" s="52">
        <v>44965</v>
      </c>
      <c r="G562" s="47" t="s">
        <v>10</v>
      </c>
      <c r="H562" s="51">
        <v>5403.2</v>
      </c>
      <c r="I562" s="53">
        <v>1</v>
      </c>
      <c r="J562" s="51">
        <v>0</v>
      </c>
      <c r="K562" s="51">
        <v>0</v>
      </c>
      <c r="L562" s="51">
        <v>5403.2</v>
      </c>
      <c r="M562" s="42">
        <v>0</v>
      </c>
      <c r="N562" s="89" t="s">
        <v>1328</v>
      </c>
      <c r="O562" s="47" t="s">
        <v>1349</v>
      </c>
      <c r="P562" s="58" t="s">
        <v>741</v>
      </c>
      <c r="Q562" s="50" t="s">
        <v>2982</v>
      </c>
      <c r="R562" s="30"/>
    </row>
    <row r="563" spans="1:18" ht="19.95" customHeight="1">
      <c r="A563" s="47">
        <v>2</v>
      </c>
      <c r="B563" s="30" t="s">
        <v>2022</v>
      </c>
      <c r="C563" s="43" t="s">
        <v>2983</v>
      </c>
      <c r="D563" s="52">
        <v>44951</v>
      </c>
      <c r="E563" s="52">
        <v>44965</v>
      </c>
      <c r="F563" s="52">
        <v>44965</v>
      </c>
      <c r="G563" s="47" t="s">
        <v>10</v>
      </c>
      <c r="H563" s="51">
        <v>14537.6</v>
      </c>
      <c r="I563" s="53">
        <v>1</v>
      </c>
      <c r="J563" s="51">
        <v>0</v>
      </c>
      <c r="K563" s="51">
        <v>0</v>
      </c>
      <c r="L563" s="51">
        <v>14537.6</v>
      </c>
      <c r="M563" s="42">
        <v>0</v>
      </c>
      <c r="N563" s="89" t="s">
        <v>1328</v>
      </c>
      <c r="O563" s="47" t="s">
        <v>1349</v>
      </c>
      <c r="P563" s="58" t="s">
        <v>741</v>
      </c>
      <c r="Q563" s="50" t="s">
        <v>2984</v>
      </c>
      <c r="R563" s="30"/>
    </row>
    <row r="564" spans="1:18" ht="19.95" customHeight="1">
      <c r="A564" s="47">
        <v>2</v>
      </c>
      <c r="B564" s="30" t="s">
        <v>2022</v>
      </c>
      <c r="C564" s="43" t="s">
        <v>2985</v>
      </c>
      <c r="D564" s="52">
        <v>44951</v>
      </c>
      <c r="E564" s="52">
        <v>44965</v>
      </c>
      <c r="F564" s="52">
        <v>44965</v>
      </c>
      <c r="G564" s="47" t="s">
        <v>10</v>
      </c>
      <c r="H564" s="51">
        <v>2931.2</v>
      </c>
      <c r="I564" s="53">
        <v>1</v>
      </c>
      <c r="J564" s="51">
        <v>0</v>
      </c>
      <c r="K564" s="51">
        <v>0</v>
      </c>
      <c r="L564" s="51">
        <v>2931.2</v>
      </c>
      <c r="M564" s="42">
        <v>0</v>
      </c>
      <c r="N564" s="89" t="s">
        <v>1328</v>
      </c>
      <c r="O564" s="47" t="s">
        <v>1349</v>
      </c>
      <c r="P564" s="58" t="s">
        <v>741</v>
      </c>
      <c r="Q564" s="50" t="s">
        <v>2986</v>
      </c>
      <c r="R564" s="30"/>
    </row>
    <row r="565" spans="1:18" ht="19.95" customHeight="1">
      <c r="A565" s="47">
        <v>1</v>
      </c>
      <c r="B565" s="30" t="s">
        <v>1357</v>
      </c>
      <c r="C565" s="43" t="s">
        <v>2987</v>
      </c>
      <c r="D565" s="52">
        <v>44965</v>
      </c>
      <c r="E565" s="52">
        <v>44965</v>
      </c>
      <c r="F565" s="52">
        <v>44965</v>
      </c>
      <c r="G565" s="47" t="s">
        <v>10</v>
      </c>
      <c r="H565" s="51">
        <v>450</v>
      </c>
      <c r="I565" s="53">
        <v>1</v>
      </c>
      <c r="J565" s="51">
        <v>0</v>
      </c>
      <c r="K565" s="51">
        <v>0</v>
      </c>
      <c r="L565" s="51">
        <v>450</v>
      </c>
      <c r="M565" s="42">
        <v>0</v>
      </c>
      <c r="N565" s="89" t="s">
        <v>269</v>
      </c>
      <c r="O565" s="47" t="s">
        <v>1360</v>
      </c>
      <c r="P565" s="47" t="s">
        <v>876</v>
      </c>
      <c r="Q565" s="50" t="s">
        <v>2988</v>
      </c>
      <c r="R565" s="30"/>
    </row>
    <row r="566" spans="1:18" ht="19.95" customHeight="1">
      <c r="A566" s="47">
        <v>1</v>
      </c>
      <c r="B566" s="30" t="s">
        <v>2989</v>
      </c>
      <c r="C566" s="43" t="s">
        <v>265</v>
      </c>
      <c r="D566" s="52">
        <v>44992</v>
      </c>
      <c r="E566" s="52">
        <v>44992</v>
      </c>
      <c r="F566" s="52">
        <v>44965</v>
      </c>
      <c r="G566" s="47" t="s">
        <v>10</v>
      </c>
      <c r="H566" s="49">
        <v>975</v>
      </c>
      <c r="I566" s="53">
        <v>1</v>
      </c>
      <c r="J566" s="51">
        <v>0</v>
      </c>
      <c r="K566" s="51">
        <v>0</v>
      </c>
      <c r="L566" s="51">
        <v>975</v>
      </c>
      <c r="M566" s="42">
        <v>0</v>
      </c>
      <c r="N566" s="89" t="s">
        <v>269</v>
      </c>
      <c r="O566" s="47" t="s">
        <v>1329</v>
      </c>
      <c r="P566" s="47" t="s">
        <v>1373</v>
      </c>
      <c r="Q566" s="50" t="s">
        <v>2990</v>
      </c>
      <c r="R566" s="30"/>
    </row>
    <row r="567" spans="1:18" ht="19.95" customHeight="1">
      <c r="A567" s="47">
        <v>1</v>
      </c>
      <c r="B567" s="30" t="s">
        <v>232</v>
      </c>
      <c r="C567" s="43" t="s">
        <v>3009</v>
      </c>
      <c r="D567" s="52">
        <v>44945</v>
      </c>
      <c r="E567" s="52">
        <v>44965</v>
      </c>
      <c r="F567" s="52">
        <v>44965</v>
      </c>
      <c r="G567" s="47" t="s">
        <v>10</v>
      </c>
      <c r="H567" s="51">
        <v>39</v>
      </c>
      <c r="I567" s="53">
        <v>1</v>
      </c>
      <c r="J567" s="51">
        <v>0</v>
      </c>
      <c r="K567" s="51">
        <v>0</v>
      </c>
      <c r="L567" s="51">
        <v>39</v>
      </c>
      <c r="M567" s="42">
        <v>0</v>
      </c>
      <c r="N567" s="89" t="s">
        <v>270</v>
      </c>
      <c r="O567" s="47" t="s">
        <v>1342</v>
      </c>
      <c r="P567" s="47" t="s">
        <v>2152</v>
      </c>
      <c r="Q567" s="50" t="s">
        <v>3010</v>
      </c>
      <c r="R567" s="30"/>
    </row>
    <row r="568" spans="1:18" ht="19.95" customHeight="1">
      <c r="A568" s="47">
        <v>1</v>
      </c>
      <c r="B568" s="30" t="s">
        <v>221</v>
      </c>
      <c r="C568" s="43" t="s">
        <v>2991</v>
      </c>
      <c r="D568" s="52">
        <v>44943</v>
      </c>
      <c r="E568" s="52">
        <v>44986</v>
      </c>
      <c r="F568" s="52">
        <v>44965</v>
      </c>
      <c r="G568" s="47" t="s">
        <v>10</v>
      </c>
      <c r="H568" s="51">
        <v>137.74</v>
      </c>
      <c r="I568" s="53">
        <v>1</v>
      </c>
      <c r="J568" s="51">
        <v>0</v>
      </c>
      <c r="K568" s="51">
        <v>0</v>
      </c>
      <c r="L568" s="51">
        <v>137.74</v>
      </c>
      <c r="M568" s="42">
        <v>0</v>
      </c>
      <c r="N568" s="89" t="s">
        <v>270</v>
      </c>
      <c r="O568" s="47" t="s">
        <v>1342</v>
      </c>
      <c r="P568" s="47" t="s">
        <v>1345</v>
      </c>
      <c r="Q568" s="50" t="s">
        <v>2992</v>
      </c>
      <c r="R568" s="30"/>
    </row>
    <row r="569" spans="1:18" ht="19.95" customHeight="1">
      <c r="A569" s="47">
        <v>1</v>
      </c>
      <c r="B569" s="30" t="s">
        <v>226</v>
      </c>
      <c r="C569" s="43" t="s">
        <v>2993</v>
      </c>
      <c r="D569" s="52">
        <v>44921</v>
      </c>
      <c r="E569" s="52">
        <v>44965</v>
      </c>
      <c r="F569" s="52">
        <v>44965</v>
      </c>
      <c r="G569" s="47" t="s">
        <v>10</v>
      </c>
      <c r="H569" s="51">
        <v>205.43</v>
      </c>
      <c r="I569" s="53">
        <v>1</v>
      </c>
      <c r="J569" s="51">
        <v>0</v>
      </c>
      <c r="K569" s="51">
        <v>0</v>
      </c>
      <c r="L569" s="51">
        <v>205.43</v>
      </c>
      <c r="M569" s="42">
        <v>0</v>
      </c>
      <c r="N569" s="89" t="s">
        <v>270</v>
      </c>
      <c r="O569" s="47" t="s">
        <v>1342</v>
      </c>
      <c r="P569" s="47" t="s">
        <v>1345</v>
      </c>
      <c r="Q569" s="50" t="s">
        <v>2994</v>
      </c>
      <c r="R569" s="30"/>
    </row>
    <row r="570" spans="1:18" ht="19.95" customHeight="1">
      <c r="A570" s="47">
        <v>1</v>
      </c>
      <c r="B570" s="30" t="s">
        <v>1357</v>
      </c>
      <c r="C570" s="43" t="s">
        <v>3002</v>
      </c>
      <c r="D570" s="52">
        <v>44946</v>
      </c>
      <c r="E570" s="52">
        <v>44965</v>
      </c>
      <c r="F570" s="52">
        <v>44965</v>
      </c>
      <c r="G570" s="47" t="s">
        <v>10</v>
      </c>
      <c r="H570" s="51">
        <v>72.650000000000006</v>
      </c>
      <c r="I570" s="53">
        <v>1</v>
      </c>
      <c r="J570" s="51">
        <v>0</v>
      </c>
      <c r="K570" s="51">
        <v>0</v>
      </c>
      <c r="L570" s="51">
        <v>72.650000000000006</v>
      </c>
      <c r="M570" s="42">
        <v>0</v>
      </c>
      <c r="N570" s="89" t="s">
        <v>270</v>
      </c>
      <c r="O570" s="47" t="s">
        <v>1342</v>
      </c>
      <c r="P570" s="47" t="s">
        <v>1371</v>
      </c>
      <c r="Q570" s="50" t="s">
        <v>3003</v>
      </c>
      <c r="R570" s="30"/>
    </row>
    <row r="571" spans="1:18" ht="19.95" customHeight="1">
      <c r="A571" s="47">
        <v>1</v>
      </c>
      <c r="B571" s="30" t="s">
        <v>1357</v>
      </c>
      <c r="C571" s="43" t="s">
        <v>3004</v>
      </c>
      <c r="D571" s="52">
        <v>44939</v>
      </c>
      <c r="E571" s="52">
        <v>44965</v>
      </c>
      <c r="F571" s="52">
        <v>44965</v>
      </c>
      <c r="G571" s="47" t="s">
        <v>10</v>
      </c>
      <c r="H571" s="51">
        <v>93.41</v>
      </c>
      <c r="I571" s="53">
        <v>1</v>
      </c>
      <c r="J571" s="51">
        <v>0</v>
      </c>
      <c r="K571" s="51">
        <v>0</v>
      </c>
      <c r="L571" s="51">
        <v>93.41</v>
      </c>
      <c r="M571" s="42">
        <v>0</v>
      </c>
      <c r="N571" s="89" t="s">
        <v>270</v>
      </c>
      <c r="O571" s="47" t="s">
        <v>1342</v>
      </c>
      <c r="P571" s="47" t="s">
        <v>1371</v>
      </c>
      <c r="Q571" s="50" t="s">
        <v>3005</v>
      </c>
      <c r="R571" s="30"/>
    </row>
    <row r="572" spans="1:18" ht="19.95" customHeight="1">
      <c r="A572" s="47">
        <v>1</v>
      </c>
      <c r="B572" s="30" t="s">
        <v>1357</v>
      </c>
      <c r="C572" s="43" t="s">
        <v>2995</v>
      </c>
      <c r="D572" s="52">
        <v>44939</v>
      </c>
      <c r="E572" s="52">
        <v>44965</v>
      </c>
      <c r="F572" s="52">
        <v>44965</v>
      </c>
      <c r="G572" s="47" t="s">
        <v>10</v>
      </c>
      <c r="H572" s="51">
        <v>88</v>
      </c>
      <c r="I572" s="53">
        <v>1</v>
      </c>
      <c r="J572" s="51">
        <v>0</v>
      </c>
      <c r="K572" s="51">
        <v>0</v>
      </c>
      <c r="L572" s="51">
        <v>88</v>
      </c>
      <c r="M572" s="42">
        <v>0</v>
      </c>
      <c r="N572" s="89" t="s">
        <v>270</v>
      </c>
      <c r="O572" s="47" t="s">
        <v>1360</v>
      </c>
      <c r="P572" s="47" t="s">
        <v>876</v>
      </c>
      <c r="Q572" s="50" t="s">
        <v>2996</v>
      </c>
      <c r="R572" s="30"/>
    </row>
    <row r="573" spans="1:18" ht="19.95" customHeight="1">
      <c r="A573" s="47">
        <v>1</v>
      </c>
      <c r="B573" s="30" t="s">
        <v>1357</v>
      </c>
      <c r="C573" s="43" t="s">
        <v>3011</v>
      </c>
      <c r="D573" s="52">
        <v>44935</v>
      </c>
      <c r="E573" s="52">
        <v>44965</v>
      </c>
      <c r="F573" s="52">
        <v>44965</v>
      </c>
      <c r="G573" s="47" t="s">
        <v>10</v>
      </c>
      <c r="H573" s="51">
        <v>6492</v>
      </c>
      <c r="I573" s="53">
        <v>1</v>
      </c>
      <c r="J573" s="51">
        <v>0</v>
      </c>
      <c r="K573" s="51">
        <v>0</v>
      </c>
      <c r="L573" s="51">
        <v>6492</v>
      </c>
      <c r="M573" s="42">
        <v>0</v>
      </c>
      <c r="N573" s="89" t="s">
        <v>270</v>
      </c>
      <c r="O573" s="47" t="s">
        <v>1360</v>
      </c>
      <c r="P573" s="47" t="s">
        <v>281</v>
      </c>
      <c r="Q573" s="50" t="s">
        <v>3012</v>
      </c>
      <c r="R573" s="30"/>
    </row>
    <row r="574" spans="1:18" ht="19.95" customHeight="1">
      <c r="A574" s="47">
        <v>1</v>
      </c>
      <c r="B574" s="30" t="s">
        <v>1357</v>
      </c>
      <c r="C574" s="43" t="s">
        <v>2997</v>
      </c>
      <c r="D574" s="52">
        <v>44936</v>
      </c>
      <c r="E574" s="52">
        <v>44965</v>
      </c>
      <c r="F574" s="52">
        <v>44965</v>
      </c>
      <c r="G574" s="47" t="s">
        <v>10</v>
      </c>
      <c r="H574" s="51">
        <v>40</v>
      </c>
      <c r="I574" s="53">
        <v>1</v>
      </c>
      <c r="J574" s="51">
        <v>0</v>
      </c>
      <c r="K574" s="51">
        <v>0</v>
      </c>
      <c r="L574" s="51">
        <v>40</v>
      </c>
      <c r="M574" s="42">
        <v>0</v>
      </c>
      <c r="N574" s="89" t="s">
        <v>270</v>
      </c>
      <c r="O574" s="47" t="s">
        <v>1360</v>
      </c>
      <c r="P574" s="47" t="s">
        <v>876</v>
      </c>
      <c r="Q574" s="50" t="s">
        <v>2998</v>
      </c>
      <c r="R574" s="30"/>
    </row>
    <row r="575" spans="1:18" ht="19.95" customHeight="1">
      <c r="A575" s="47">
        <v>1</v>
      </c>
      <c r="B575" s="30" t="s">
        <v>1357</v>
      </c>
      <c r="C575" s="43" t="s">
        <v>2999</v>
      </c>
      <c r="D575" s="52">
        <v>44938</v>
      </c>
      <c r="E575" s="52">
        <v>44965</v>
      </c>
      <c r="F575" s="52">
        <v>44965</v>
      </c>
      <c r="G575" s="47" t="s">
        <v>10</v>
      </c>
      <c r="H575" s="51">
        <v>448.7</v>
      </c>
      <c r="I575" s="53">
        <v>1</v>
      </c>
      <c r="J575" s="51">
        <v>0</v>
      </c>
      <c r="K575" s="51">
        <v>0</v>
      </c>
      <c r="L575" s="51">
        <v>448.7</v>
      </c>
      <c r="M575" s="42">
        <v>0</v>
      </c>
      <c r="N575" s="89" t="s">
        <v>270</v>
      </c>
      <c r="O575" s="47" t="s">
        <v>1360</v>
      </c>
      <c r="P575" s="47" t="s">
        <v>876</v>
      </c>
      <c r="Q575" s="50" t="s">
        <v>3000</v>
      </c>
      <c r="R575" s="30"/>
    </row>
    <row r="576" spans="1:18" ht="19.95" customHeight="1">
      <c r="A576" s="47">
        <v>1</v>
      </c>
      <c r="B576" s="30" t="s">
        <v>1357</v>
      </c>
      <c r="C576" s="43" t="s">
        <v>2999</v>
      </c>
      <c r="D576" s="52">
        <v>44938</v>
      </c>
      <c r="E576" s="52">
        <v>44965</v>
      </c>
      <c r="F576" s="52">
        <v>44965</v>
      </c>
      <c r="G576" s="47" t="s">
        <v>10</v>
      </c>
      <c r="H576" s="51">
        <v>718</v>
      </c>
      <c r="I576" s="53">
        <v>1</v>
      </c>
      <c r="J576" s="51">
        <v>0</v>
      </c>
      <c r="K576" s="51">
        <v>0</v>
      </c>
      <c r="L576" s="51">
        <v>718</v>
      </c>
      <c r="M576" s="42">
        <v>0</v>
      </c>
      <c r="N576" s="89" t="s">
        <v>270</v>
      </c>
      <c r="O576" s="47" t="s">
        <v>1360</v>
      </c>
      <c r="P576" s="47" t="s">
        <v>281</v>
      </c>
      <c r="Q576" s="50" t="s">
        <v>3013</v>
      </c>
      <c r="R576" s="30"/>
    </row>
    <row r="577" spans="1:18" ht="19.95" customHeight="1">
      <c r="A577" s="47">
        <v>1</v>
      </c>
      <c r="B577" s="30" t="s">
        <v>1357</v>
      </c>
      <c r="C577" s="43" t="s">
        <v>2999</v>
      </c>
      <c r="D577" s="52">
        <v>44938</v>
      </c>
      <c r="E577" s="52">
        <v>44965</v>
      </c>
      <c r="F577" s="52">
        <v>44965</v>
      </c>
      <c r="G577" s="47" t="s">
        <v>10</v>
      </c>
      <c r="H577" s="51">
        <v>2057.9499999999998</v>
      </c>
      <c r="I577" s="53">
        <v>1</v>
      </c>
      <c r="J577" s="51">
        <v>0</v>
      </c>
      <c r="K577" s="51">
        <v>0</v>
      </c>
      <c r="L577" s="51">
        <v>2057.9499999999998</v>
      </c>
      <c r="M577" s="42">
        <v>0</v>
      </c>
      <c r="N577" s="89" t="s">
        <v>270</v>
      </c>
      <c r="O577" s="47" t="s">
        <v>1360</v>
      </c>
      <c r="P577" s="47" t="s">
        <v>281</v>
      </c>
      <c r="Q577" s="50" t="s">
        <v>3014</v>
      </c>
      <c r="R577" s="30"/>
    </row>
    <row r="578" spans="1:18" ht="19.95" customHeight="1">
      <c r="A578" s="47">
        <v>1</v>
      </c>
      <c r="B578" s="30" t="s">
        <v>1357</v>
      </c>
      <c r="C578" s="43" t="s">
        <v>3015</v>
      </c>
      <c r="D578" s="52">
        <v>44940</v>
      </c>
      <c r="E578" s="52">
        <v>44965</v>
      </c>
      <c r="F578" s="52">
        <v>44965</v>
      </c>
      <c r="G578" s="47" t="s">
        <v>10</v>
      </c>
      <c r="H578" s="51">
        <v>1265.57</v>
      </c>
      <c r="I578" s="53">
        <v>1</v>
      </c>
      <c r="J578" s="51">
        <v>0</v>
      </c>
      <c r="K578" s="51">
        <v>0</v>
      </c>
      <c r="L578" s="51">
        <v>1265.57</v>
      </c>
      <c r="M578" s="42">
        <v>0</v>
      </c>
      <c r="N578" s="89" t="s">
        <v>270</v>
      </c>
      <c r="O578" s="47" t="s">
        <v>1360</v>
      </c>
      <c r="P578" s="47" t="s">
        <v>281</v>
      </c>
      <c r="Q578" s="50" t="s">
        <v>3016</v>
      </c>
      <c r="R578" s="30"/>
    </row>
    <row r="579" spans="1:18" ht="19.95" customHeight="1">
      <c r="A579" s="47">
        <v>1</v>
      </c>
      <c r="B579" s="30" t="s">
        <v>1357</v>
      </c>
      <c r="C579" s="43" t="s">
        <v>3017</v>
      </c>
      <c r="D579" s="52">
        <v>44943</v>
      </c>
      <c r="E579" s="52">
        <v>44965</v>
      </c>
      <c r="F579" s="52">
        <v>44965</v>
      </c>
      <c r="G579" s="47" t="s">
        <v>10</v>
      </c>
      <c r="H579" s="51">
        <v>2409</v>
      </c>
      <c r="I579" s="53">
        <v>1</v>
      </c>
      <c r="J579" s="51">
        <v>0</v>
      </c>
      <c r="K579" s="51">
        <v>0</v>
      </c>
      <c r="L579" s="51">
        <v>2409</v>
      </c>
      <c r="M579" s="42">
        <v>0</v>
      </c>
      <c r="N579" s="89" t="s">
        <v>270</v>
      </c>
      <c r="O579" s="47" t="s">
        <v>1360</v>
      </c>
      <c r="P579" s="47" t="s">
        <v>281</v>
      </c>
      <c r="Q579" s="50" t="s">
        <v>3018</v>
      </c>
      <c r="R579" s="30"/>
    </row>
    <row r="580" spans="1:18" ht="19.95" customHeight="1">
      <c r="A580" s="47">
        <v>1</v>
      </c>
      <c r="B580" s="30" t="s">
        <v>1357</v>
      </c>
      <c r="C580" s="43" t="s">
        <v>3017</v>
      </c>
      <c r="D580" s="52">
        <v>44943</v>
      </c>
      <c r="E580" s="52">
        <v>44965</v>
      </c>
      <c r="F580" s="52">
        <v>44965</v>
      </c>
      <c r="G580" s="47" t="s">
        <v>10</v>
      </c>
      <c r="H580" s="51">
        <v>2291.62</v>
      </c>
      <c r="I580" s="53">
        <v>1</v>
      </c>
      <c r="J580" s="51">
        <v>0</v>
      </c>
      <c r="K580" s="51">
        <v>0</v>
      </c>
      <c r="L580" s="51">
        <v>2291.62</v>
      </c>
      <c r="M580" s="42">
        <v>0</v>
      </c>
      <c r="N580" s="89" t="s">
        <v>270</v>
      </c>
      <c r="O580" s="47" t="s">
        <v>1360</v>
      </c>
      <c r="P580" s="47" t="s">
        <v>281</v>
      </c>
      <c r="Q580" s="50" t="s">
        <v>3019</v>
      </c>
      <c r="R580" s="30"/>
    </row>
    <row r="581" spans="1:18" ht="19.95" customHeight="1">
      <c r="A581" s="47">
        <v>1</v>
      </c>
      <c r="B581" s="30" t="s">
        <v>1357</v>
      </c>
      <c r="C581" s="43" t="s">
        <v>3017</v>
      </c>
      <c r="D581" s="52">
        <v>44943</v>
      </c>
      <c r="E581" s="52">
        <v>44965</v>
      </c>
      <c r="F581" s="52">
        <v>44965</v>
      </c>
      <c r="G581" s="47" t="s">
        <v>10</v>
      </c>
      <c r="H581" s="51">
        <v>1057.3699999999999</v>
      </c>
      <c r="I581" s="53">
        <v>1</v>
      </c>
      <c r="J581" s="51">
        <v>0</v>
      </c>
      <c r="K581" s="51">
        <v>0</v>
      </c>
      <c r="L581" s="51">
        <v>1057.3699999999999</v>
      </c>
      <c r="M581" s="42">
        <v>0</v>
      </c>
      <c r="N581" s="89" t="s">
        <v>270</v>
      </c>
      <c r="O581" s="47" t="s">
        <v>1360</v>
      </c>
      <c r="P581" s="47" t="s">
        <v>281</v>
      </c>
      <c r="Q581" s="50" t="s">
        <v>3020</v>
      </c>
      <c r="R581" s="30"/>
    </row>
    <row r="582" spans="1:18" ht="19.95" customHeight="1">
      <c r="A582" s="47">
        <v>1</v>
      </c>
      <c r="B582" s="30" t="s">
        <v>1357</v>
      </c>
      <c r="C582" s="43" t="s">
        <v>3021</v>
      </c>
      <c r="D582" s="52">
        <v>44946</v>
      </c>
      <c r="E582" s="52">
        <v>44965</v>
      </c>
      <c r="F582" s="52">
        <v>44965</v>
      </c>
      <c r="G582" s="47" t="s">
        <v>10</v>
      </c>
      <c r="H582" s="51">
        <v>1439.7</v>
      </c>
      <c r="I582" s="53">
        <v>1</v>
      </c>
      <c r="J582" s="51">
        <v>0</v>
      </c>
      <c r="K582" s="51">
        <v>0</v>
      </c>
      <c r="L582" s="51">
        <v>1439.7</v>
      </c>
      <c r="M582" s="42">
        <v>0</v>
      </c>
      <c r="N582" s="89" t="s">
        <v>270</v>
      </c>
      <c r="O582" s="47" t="s">
        <v>1360</v>
      </c>
      <c r="P582" s="47" t="s">
        <v>281</v>
      </c>
      <c r="Q582" s="50" t="s">
        <v>3022</v>
      </c>
      <c r="R582" s="30"/>
    </row>
    <row r="583" spans="1:18" ht="19.95" customHeight="1">
      <c r="A583" s="47">
        <v>1</v>
      </c>
      <c r="B583" s="30" t="s">
        <v>3001</v>
      </c>
      <c r="C583" s="43" t="s">
        <v>264</v>
      </c>
      <c r="D583" s="52">
        <v>44925</v>
      </c>
      <c r="E583" s="52">
        <v>44593</v>
      </c>
      <c r="F583" s="52">
        <v>44965</v>
      </c>
      <c r="G583" s="47" t="s">
        <v>10</v>
      </c>
      <c r="H583" s="51">
        <v>833.03</v>
      </c>
      <c r="I583" s="53">
        <v>1</v>
      </c>
      <c r="J583" s="51">
        <v>0</v>
      </c>
      <c r="K583" s="51">
        <v>0</v>
      </c>
      <c r="L583" s="51">
        <v>833.03</v>
      </c>
      <c r="M583" s="42">
        <v>0</v>
      </c>
      <c r="N583" s="89" t="s">
        <v>270</v>
      </c>
      <c r="O583" s="47" t="s">
        <v>1342</v>
      </c>
      <c r="P583" s="47" t="s">
        <v>2156</v>
      </c>
      <c r="Q583" s="50" t="s">
        <v>1053</v>
      </c>
      <c r="R583" s="30"/>
    </row>
    <row r="584" spans="1:18" ht="19.95" customHeight="1">
      <c r="A584" s="47">
        <v>1</v>
      </c>
      <c r="B584" s="30" t="s">
        <v>3006</v>
      </c>
      <c r="C584" s="43" t="s">
        <v>3007</v>
      </c>
      <c r="D584" s="52">
        <v>44939</v>
      </c>
      <c r="E584" s="52">
        <v>44965</v>
      </c>
      <c r="F584" s="52">
        <v>44965</v>
      </c>
      <c r="G584" s="47" t="s">
        <v>10</v>
      </c>
      <c r="H584" s="51">
        <v>173.59</v>
      </c>
      <c r="I584" s="53">
        <v>1</v>
      </c>
      <c r="J584" s="51">
        <v>0</v>
      </c>
      <c r="K584" s="51">
        <v>0</v>
      </c>
      <c r="L584" s="51">
        <v>173.59</v>
      </c>
      <c r="M584" s="42">
        <v>0</v>
      </c>
      <c r="N584" s="89" t="s">
        <v>270</v>
      </c>
      <c r="O584" s="47" t="s">
        <v>1342</v>
      </c>
      <c r="P584" s="47" t="s">
        <v>1820</v>
      </c>
      <c r="Q584" s="50" t="s">
        <v>3008</v>
      </c>
      <c r="R584" s="30"/>
    </row>
    <row r="585" spans="1:18" ht="19.95" customHeight="1">
      <c r="A585" s="47">
        <v>1</v>
      </c>
      <c r="B585" s="30" t="s">
        <v>42</v>
      </c>
      <c r="C585" s="43" t="s">
        <v>3023</v>
      </c>
      <c r="D585" s="52">
        <v>44950</v>
      </c>
      <c r="E585" s="52">
        <v>44965</v>
      </c>
      <c r="F585" s="52">
        <v>44965</v>
      </c>
      <c r="G585" s="47" t="s">
        <v>10</v>
      </c>
      <c r="H585" s="51">
        <v>45.56</v>
      </c>
      <c r="I585" s="53">
        <v>1</v>
      </c>
      <c r="J585" s="51">
        <v>0</v>
      </c>
      <c r="K585" s="51">
        <v>0</v>
      </c>
      <c r="L585" s="51">
        <v>45.56</v>
      </c>
      <c r="M585" s="42">
        <v>0</v>
      </c>
      <c r="N585" s="89" t="s">
        <v>270</v>
      </c>
      <c r="O585" s="47" t="s">
        <v>1355</v>
      </c>
      <c r="P585" s="47" t="s">
        <v>1961</v>
      </c>
      <c r="Q585" s="50" t="s">
        <v>3024</v>
      </c>
      <c r="R585" s="30"/>
    </row>
    <row r="586" spans="1:18" ht="19.95" customHeight="1">
      <c r="A586" s="47">
        <v>1</v>
      </c>
      <c r="B586" s="30" t="s">
        <v>3052</v>
      </c>
      <c r="C586" s="43" t="s">
        <v>3053</v>
      </c>
      <c r="D586" s="52">
        <v>44944</v>
      </c>
      <c r="E586" s="52">
        <v>44965</v>
      </c>
      <c r="F586" s="52">
        <v>44965</v>
      </c>
      <c r="G586" s="47" t="s">
        <v>10</v>
      </c>
      <c r="H586" s="51">
        <v>670</v>
      </c>
      <c r="I586" s="53">
        <v>1</v>
      </c>
      <c r="J586" s="51">
        <v>0</v>
      </c>
      <c r="K586" s="51">
        <v>0</v>
      </c>
      <c r="L586" s="51">
        <v>670</v>
      </c>
      <c r="M586" s="42">
        <v>0</v>
      </c>
      <c r="N586" s="89" t="s">
        <v>271</v>
      </c>
      <c r="O586" s="47" t="s">
        <v>1355</v>
      </c>
      <c r="P586" s="47" t="s">
        <v>870</v>
      </c>
      <c r="Q586" s="50" t="s">
        <v>3054</v>
      </c>
      <c r="R586" s="30"/>
    </row>
    <row r="587" spans="1:18" ht="19.95" customHeight="1">
      <c r="A587" s="47">
        <v>1</v>
      </c>
      <c r="B587" s="30" t="s">
        <v>1357</v>
      </c>
      <c r="C587" s="43" t="s">
        <v>3025</v>
      </c>
      <c r="D587" s="52">
        <v>44936</v>
      </c>
      <c r="E587" s="52">
        <v>44965</v>
      </c>
      <c r="F587" s="52">
        <v>44965</v>
      </c>
      <c r="G587" s="47" t="s">
        <v>10</v>
      </c>
      <c r="H587" s="51">
        <v>376.75</v>
      </c>
      <c r="I587" s="53">
        <v>1</v>
      </c>
      <c r="J587" s="51">
        <v>0</v>
      </c>
      <c r="K587" s="51">
        <v>0</v>
      </c>
      <c r="L587" s="51">
        <v>376.75</v>
      </c>
      <c r="M587" s="42">
        <v>0</v>
      </c>
      <c r="N587" s="89" t="s">
        <v>271</v>
      </c>
      <c r="O587" s="47" t="s">
        <v>1360</v>
      </c>
      <c r="P587" s="47" t="s">
        <v>876</v>
      </c>
      <c r="Q587" s="50" t="s">
        <v>3026</v>
      </c>
      <c r="R587" s="30"/>
    </row>
    <row r="588" spans="1:18" ht="19.95" customHeight="1">
      <c r="A588" s="47">
        <v>1</v>
      </c>
      <c r="B588" s="30" t="s">
        <v>1357</v>
      </c>
      <c r="C588" s="43" t="s">
        <v>3027</v>
      </c>
      <c r="D588" s="52">
        <v>44931</v>
      </c>
      <c r="E588" s="52">
        <v>44965</v>
      </c>
      <c r="F588" s="52">
        <v>44965</v>
      </c>
      <c r="G588" s="47" t="s">
        <v>10</v>
      </c>
      <c r="H588" s="51">
        <v>276</v>
      </c>
      <c r="I588" s="53">
        <v>1</v>
      </c>
      <c r="J588" s="51">
        <v>0</v>
      </c>
      <c r="K588" s="51">
        <v>0</v>
      </c>
      <c r="L588" s="51">
        <v>276</v>
      </c>
      <c r="M588" s="42">
        <v>0</v>
      </c>
      <c r="N588" s="89" t="s">
        <v>271</v>
      </c>
      <c r="O588" s="47" t="s">
        <v>1360</v>
      </c>
      <c r="P588" s="47" t="s">
        <v>876</v>
      </c>
      <c r="Q588" s="50" t="s">
        <v>3028</v>
      </c>
      <c r="R588" s="30"/>
    </row>
    <row r="589" spans="1:18" ht="19.95" customHeight="1">
      <c r="A589" s="47">
        <v>1</v>
      </c>
      <c r="B589" s="30" t="s">
        <v>1357</v>
      </c>
      <c r="C589" s="43" t="s">
        <v>3027</v>
      </c>
      <c r="D589" s="52">
        <v>44931</v>
      </c>
      <c r="E589" s="52">
        <v>44965</v>
      </c>
      <c r="F589" s="52">
        <v>44965</v>
      </c>
      <c r="G589" s="47" t="s">
        <v>10</v>
      </c>
      <c r="H589" s="51">
        <v>40</v>
      </c>
      <c r="I589" s="53">
        <v>1</v>
      </c>
      <c r="J589" s="51">
        <v>0</v>
      </c>
      <c r="K589" s="51">
        <v>0</v>
      </c>
      <c r="L589" s="51">
        <v>40</v>
      </c>
      <c r="M589" s="42">
        <v>0</v>
      </c>
      <c r="N589" s="89" t="s">
        <v>271</v>
      </c>
      <c r="O589" s="47" t="s">
        <v>1360</v>
      </c>
      <c r="P589" s="47" t="s">
        <v>281</v>
      </c>
      <c r="Q589" s="50" t="s">
        <v>3042</v>
      </c>
      <c r="R589" s="30"/>
    </row>
    <row r="590" spans="1:18" ht="19.95" customHeight="1">
      <c r="A590" s="47">
        <v>1</v>
      </c>
      <c r="B590" s="30" t="s">
        <v>1357</v>
      </c>
      <c r="C590" s="43" t="s">
        <v>3034</v>
      </c>
      <c r="D590" s="52">
        <v>44933</v>
      </c>
      <c r="E590" s="52">
        <v>44965</v>
      </c>
      <c r="F590" s="52">
        <v>44965</v>
      </c>
      <c r="G590" s="47" t="s">
        <v>10</v>
      </c>
      <c r="H590" s="51">
        <v>284.06</v>
      </c>
      <c r="I590" s="53">
        <v>1</v>
      </c>
      <c r="J590" s="51">
        <v>0</v>
      </c>
      <c r="K590" s="51">
        <v>0</v>
      </c>
      <c r="L590" s="51">
        <v>284.06</v>
      </c>
      <c r="M590" s="42">
        <v>0</v>
      </c>
      <c r="N590" s="89" t="s">
        <v>271</v>
      </c>
      <c r="O590" s="47" t="s">
        <v>1355</v>
      </c>
      <c r="P590" s="47" t="s">
        <v>873</v>
      </c>
      <c r="Q590" s="50" t="s">
        <v>3035</v>
      </c>
      <c r="R590" s="30"/>
    </row>
    <row r="591" spans="1:18" ht="19.95" customHeight="1">
      <c r="A591" s="47">
        <v>1</v>
      </c>
      <c r="B591" s="30" t="s">
        <v>1357</v>
      </c>
      <c r="C591" s="43" t="s">
        <v>3034</v>
      </c>
      <c r="D591" s="52">
        <v>44933</v>
      </c>
      <c r="E591" s="52">
        <v>44965</v>
      </c>
      <c r="F591" s="52">
        <v>44965</v>
      </c>
      <c r="G591" s="47" t="s">
        <v>10</v>
      </c>
      <c r="H591" s="51">
        <v>470.77</v>
      </c>
      <c r="I591" s="53">
        <v>1</v>
      </c>
      <c r="J591" s="51">
        <v>0</v>
      </c>
      <c r="K591" s="51">
        <v>0</v>
      </c>
      <c r="L591" s="51">
        <v>470.77</v>
      </c>
      <c r="M591" s="42">
        <v>0</v>
      </c>
      <c r="N591" s="89" t="s">
        <v>271</v>
      </c>
      <c r="O591" s="47" t="s">
        <v>1355</v>
      </c>
      <c r="P591" s="47" t="s">
        <v>873</v>
      </c>
      <c r="Q591" s="50" t="s">
        <v>3036</v>
      </c>
      <c r="R591" s="30"/>
    </row>
    <row r="592" spans="1:18" ht="19.95" customHeight="1">
      <c r="A592" s="47">
        <v>1</v>
      </c>
      <c r="B592" s="30" t="s">
        <v>1357</v>
      </c>
      <c r="C592" s="43" t="s">
        <v>3037</v>
      </c>
      <c r="D592" s="52">
        <v>44939</v>
      </c>
      <c r="E592" s="52">
        <v>44965</v>
      </c>
      <c r="F592" s="52">
        <v>44965</v>
      </c>
      <c r="G592" s="47" t="s">
        <v>10</v>
      </c>
      <c r="H592" s="51">
        <v>324.10000000000002</v>
      </c>
      <c r="I592" s="53">
        <v>1</v>
      </c>
      <c r="J592" s="51">
        <v>0</v>
      </c>
      <c r="K592" s="51">
        <v>0</v>
      </c>
      <c r="L592" s="51">
        <v>324.10000000000002</v>
      </c>
      <c r="M592" s="42">
        <v>0</v>
      </c>
      <c r="N592" s="89" t="s">
        <v>271</v>
      </c>
      <c r="O592" s="47" t="s">
        <v>1355</v>
      </c>
      <c r="P592" s="47" t="s">
        <v>873</v>
      </c>
      <c r="Q592" s="50" t="s">
        <v>3038</v>
      </c>
      <c r="R592" s="30"/>
    </row>
    <row r="593" spans="1:18" ht="19.95" customHeight="1">
      <c r="A593" s="47">
        <v>1</v>
      </c>
      <c r="B593" s="30" t="s">
        <v>1357</v>
      </c>
      <c r="C593" s="43" t="s">
        <v>3056</v>
      </c>
      <c r="D593" s="52">
        <v>44941</v>
      </c>
      <c r="E593" s="52">
        <v>44965</v>
      </c>
      <c r="F593" s="52">
        <v>44965</v>
      </c>
      <c r="G593" s="47" t="s">
        <v>10</v>
      </c>
      <c r="H593" s="51">
        <v>105</v>
      </c>
      <c r="I593" s="53">
        <v>1</v>
      </c>
      <c r="J593" s="51">
        <v>0</v>
      </c>
      <c r="K593" s="51">
        <v>0</v>
      </c>
      <c r="L593" s="51">
        <v>105</v>
      </c>
      <c r="M593" s="42">
        <v>0</v>
      </c>
      <c r="N593" s="89" t="s">
        <v>271</v>
      </c>
      <c r="O593" s="47" t="s">
        <v>1360</v>
      </c>
      <c r="P593" s="47" t="s">
        <v>281</v>
      </c>
      <c r="Q593" s="50" t="s">
        <v>3057</v>
      </c>
      <c r="R593" s="30"/>
    </row>
    <row r="594" spans="1:18" ht="19.95" customHeight="1">
      <c r="A594" s="47">
        <v>1</v>
      </c>
      <c r="B594" s="30" t="s">
        <v>1357</v>
      </c>
      <c r="C594" s="43" t="s">
        <v>3043</v>
      </c>
      <c r="D594" s="52">
        <v>44942</v>
      </c>
      <c r="E594" s="52">
        <v>44965</v>
      </c>
      <c r="F594" s="52">
        <v>44965</v>
      </c>
      <c r="G594" s="47" t="s">
        <v>10</v>
      </c>
      <c r="H594" s="51">
        <v>40</v>
      </c>
      <c r="I594" s="53">
        <v>1</v>
      </c>
      <c r="J594" s="51">
        <v>0</v>
      </c>
      <c r="K594" s="51">
        <v>0</v>
      </c>
      <c r="L594" s="51">
        <v>40</v>
      </c>
      <c r="M594" s="42">
        <v>0</v>
      </c>
      <c r="N594" s="89" t="s">
        <v>271</v>
      </c>
      <c r="O594" s="47" t="s">
        <v>1360</v>
      </c>
      <c r="P594" s="47" t="s">
        <v>281</v>
      </c>
      <c r="Q594" s="50" t="s">
        <v>3044</v>
      </c>
      <c r="R594" s="30"/>
    </row>
    <row r="595" spans="1:18" ht="19.95" customHeight="1">
      <c r="A595" s="47">
        <v>1</v>
      </c>
      <c r="B595" s="30" t="s">
        <v>1357</v>
      </c>
      <c r="C595" s="43" t="s">
        <v>3017</v>
      </c>
      <c r="D595" s="52">
        <v>44943</v>
      </c>
      <c r="E595" s="52">
        <v>44965</v>
      </c>
      <c r="F595" s="52">
        <v>44965</v>
      </c>
      <c r="G595" s="47" t="s">
        <v>10</v>
      </c>
      <c r="H595" s="51">
        <v>25</v>
      </c>
      <c r="I595" s="53">
        <v>1</v>
      </c>
      <c r="J595" s="51">
        <v>0</v>
      </c>
      <c r="K595" s="51">
        <v>0</v>
      </c>
      <c r="L595" s="51">
        <v>25</v>
      </c>
      <c r="M595" s="42">
        <v>0</v>
      </c>
      <c r="N595" s="89" t="s">
        <v>271</v>
      </c>
      <c r="O595" s="47" t="s">
        <v>1360</v>
      </c>
      <c r="P595" s="47" t="s">
        <v>281</v>
      </c>
      <c r="Q595" s="50" t="s">
        <v>3045</v>
      </c>
      <c r="R595" s="30"/>
    </row>
    <row r="596" spans="1:18" ht="19.95" customHeight="1">
      <c r="A596" s="47">
        <v>1</v>
      </c>
      <c r="B596" s="30" t="s">
        <v>1357</v>
      </c>
      <c r="C596" s="43" t="s">
        <v>3046</v>
      </c>
      <c r="D596" s="52">
        <v>44944</v>
      </c>
      <c r="E596" s="52">
        <v>44965</v>
      </c>
      <c r="F596" s="52">
        <v>44965</v>
      </c>
      <c r="G596" s="47" t="s">
        <v>10</v>
      </c>
      <c r="H596" s="51">
        <v>25</v>
      </c>
      <c r="I596" s="53">
        <v>1</v>
      </c>
      <c r="J596" s="51">
        <v>0</v>
      </c>
      <c r="K596" s="51">
        <v>0</v>
      </c>
      <c r="L596" s="51">
        <v>25</v>
      </c>
      <c r="M596" s="42">
        <v>0</v>
      </c>
      <c r="N596" s="89" t="s">
        <v>271</v>
      </c>
      <c r="O596" s="47" t="s">
        <v>1360</v>
      </c>
      <c r="P596" s="47" t="s">
        <v>281</v>
      </c>
      <c r="Q596" s="50" t="s">
        <v>3047</v>
      </c>
      <c r="R596" s="30"/>
    </row>
    <row r="597" spans="1:18" ht="19.95" customHeight="1">
      <c r="A597" s="47">
        <v>1</v>
      </c>
      <c r="B597" s="30" t="s">
        <v>1357</v>
      </c>
      <c r="C597" s="43" t="s">
        <v>3046</v>
      </c>
      <c r="D597" s="52">
        <v>44944</v>
      </c>
      <c r="E597" s="52">
        <v>44965</v>
      </c>
      <c r="F597" s="52">
        <v>44965</v>
      </c>
      <c r="G597" s="47" t="s">
        <v>10</v>
      </c>
      <c r="H597" s="51">
        <v>2403.34</v>
      </c>
      <c r="I597" s="53">
        <v>1</v>
      </c>
      <c r="J597" s="51">
        <v>0</v>
      </c>
      <c r="K597" s="51">
        <v>0</v>
      </c>
      <c r="L597" s="51">
        <v>2403.34</v>
      </c>
      <c r="M597" s="42">
        <v>0</v>
      </c>
      <c r="N597" s="89" t="s">
        <v>271</v>
      </c>
      <c r="O597" s="47" t="s">
        <v>1360</v>
      </c>
      <c r="P597" s="47" t="s">
        <v>281</v>
      </c>
      <c r="Q597" s="50" t="s">
        <v>3058</v>
      </c>
      <c r="R597" s="30"/>
    </row>
    <row r="598" spans="1:18" ht="19.95" customHeight="1">
      <c r="A598" s="47">
        <v>1</v>
      </c>
      <c r="B598" s="30" t="s">
        <v>1357</v>
      </c>
      <c r="C598" s="43" t="s">
        <v>3029</v>
      </c>
      <c r="D598" s="52">
        <v>44945</v>
      </c>
      <c r="E598" s="52">
        <v>44965</v>
      </c>
      <c r="F598" s="52">
        <v>44965</v>
      </c>
      <c r="G598" s="47" t="s">
        <v>10</v>
      </c>
      <c r="H598" s="51">
        <v>92</v>
      </c>
      <c r="I598" s="53">
        <v>1</v>
      </c>
      <c r="J598" s="51">
        <v>0</v>
      </c>
      <c r="K598" s="51">
        <v>0</v>
      </c>
      <c r="L598" s="51">
        <v>92</v>
      </c>
      <c r="M598" s="42">
        <v>0</v>
      </c>
      <c r="N598" s="89" t="s">
        <v>271</v>
      </c>
      <c r="O598" s="47" t="s">
        <v>1360</v>
      </c>
      <c r="P598" s="47" t="s">
        <v>876</v>
      </c>
      <c r="Q598" s="50" t="s">
        <v>3030</v>
      </c>
      <c r="R598" s="30"/>
    </row>
    <row r="599" spans="1:18" ht="19.95" customHeight="1">
      <c r="A599" s="47">
        <v>1</v>
      </c>
      <c r="B599" s="30" t="s">
        <v>1357</v>
      </c>
      <c r="C599" s="43" t="s">
        <v>3029</v>
      </c>
      <c r="D599" s="52">
        <v>44945</v>
      </c>
      <c r="E599" s="52">
        <v>44965</v>
      </c>
      <c r="F599" s="52">
        <v>44965</v>
      </c>
      <c r="G599" s="47" t="s">
        <v>10</v>
      </c>
      <c r="H599" s="51">
        <v>400.01</v>
      </c>
      <c r="I599" s="53">
        <v>1</v>
      </c>
      <c r="J599" s="51">
        <v>0</v>
      </c>
      <c r="K599" s="51">
        <v>0</v>
      </c>
      <c r="L599" s="51">
        <v>400.01</v>
      </c>
      <c r="M599" s="42">
        <v>0</v>
      </c>
      <c r="N599" s="89" t="s">
        <v>271</v>
      </c>
      <c r="O599" s="47" t="s">
        <v>1355</v>
      </c>
      <c r="P599" s="47" t="s">
        <v>873</v>
      </c>
      <c r="Q599" s="50" t="s">
        <v>3039</v>
      </c>
      <c r="R599" s="30"/>
    </row>
    <row r="600" spans="1:18" ht="19.95" customHeight="1">
      <c r="A600" s="47">
        <v>1</v>
      </c>
      <c r="B600" s="30" t="s">
        <v>1357</v>
      </c>
      <c r="C600" s="43" t="s">
        <v>3029</v>
      </c>
      <c r="D600" s="52">
        <v>44945</v>
      </c>
      <c r="E600" s="52">
        <v>44965</v>
      </c>
      <c r="F600" s="52">
        <v>44965</v>
      </c>
      <c r="G600" s="47" t="s">
        <v>10</v>
      </c>
      <c r="H600" s="51">
        <v>25</v>
      </c>
      <c r="I600" s="53">
        <v>1</v>
      </c>
      <c r="J600" s="51">
        <v>0</v>
      </c>
      <c r="K600" s="51">
        <v>0</v>
      </c>
      <c r="L600" s="51">
        <v>25</v>
      </c>
      <c r="M600" s="42">
        <v>0</v>
      </c>
      <c r="N600" s="89" t="s">
        <v>271</v>
      </c>
      <c r="O600" s="47" t="s">
        <v>1360</v>
      </c>
      <c r="P600" s="47" t="s">
        <v>281</v>
      </c>
      <c r="Q600" s="50" t="s">
        <v>3048</v>
      </c>
      <c r="R600" s="30"/>
    </row>
    <row r="601" spans="1:18" ht="19.95" customHeight="1">
      <c r="A601" s="47">
        <v>1</v>
      </c>
      <c r="B601" s="30" t="s">
        <v>1357</v>
      </c>
      <c r="C601" s="43" t="s">
        <v>3021</v>
      </c>
      <c r="D601" s="52">
        <v>44946</v>
      </c>
      <c r="E601" s="52">
        <v>44965</v>
      </c>
      <c r="F601" s="52">
        <v>44965</v>
      </c>
      <c r="G601" s="47" t="s">
        <v>10</v>
      </c>
      <c r="H601" s="51">
        <v>25</v>
      </c>
      <c r="I601" s="53">
        <v>1</v>
      </c>
      <c r="J601" s="51">
        <v>0</v>
      </c>
      <c r="K601" s="51">
        <v>0</v>
      </c>
      <c r="L601" s="51">
        <v>25</v>
      </c>
      <c r="M601" s="42">
        <v>0</v>
      </c>
      <c r="N601" s="89" t="s">
        <v>271</v>
      </c>
      <c r="O601" s="47" t="s">
        <v>1360</v>
      </c>
      <c r="P601" s="47" t="s">
        <v>281</v>
      </c>
      <c r="Q601" s="50" t="s">
        <v>3049</v>
      </c>
      <c r="R601" s="30"/>
    </row>
    <row r="602" spans="1:18" ht="19.95" customHeight="1">
      <c r="A602" s="47">
        <v>1</v>
      </c>
      <c r="B602" s="30" t="s">
        <v>1357</v>
      </c>
      <c r="C602" s="43" t="s">
        <v>3021</v>
      </c>
      <c r="D602" s="52">
        <v>44946</v>
      </c>
      <c r="E602" s="52">
        <v>44965</v>
      </c>
      <c r="F602" s="52">
        <v>44965</v>
      </c>
      <c r="G602" s="47" t="s">
        <v>10</v>
      </c>
      <c r="H602" s="51">
        <v>1709.2</v>
      </c>
      <c r="I602" s="53">
        <v>1</v>
      </c>
      <c r="J602" s="51">
        <v>0</v>
      </c>
      <c r="K602" s="51">
        <v>0</v>
      </c>
      <c r="L602" s="51">
        <v>1709.2</v>
      </c>
      <c r="M602" s="42">
        <v>0</v>
      </c>
      <c r="N602" s="89" t="s">
        <v>271</v>
      </c>
      <c r="O602" s="47" t="s">
        <v>1355</v>
      </c>
      <c r="P602" s="47" t="s">
        <v>1956</v>
      </c>
      <c r="Q602" s="50" t="s">
        <v>3055</v>
      </c>
      <c r="R602" s="30"/>
    </row>
    <row r="603" spans="1:18" ht="19.95" customHeight="1">
      <c r="A603" s="47">
        <v>1</v>
      </c>
      <c r="B603" s="30" t="s">
        <v>1357</v>
      </c>
      <c r="C603" s="43" t="s">
        <v>3040</v>
      </c>
      <c r="D603" s="52">
        <v>44922</v>
      </c>
      <c r="E603" s="52">
        <v>44965</v>
      </c>
      <c r="F603" s="52">
        <v>44965</v>
      </c>
      <c r="G603" s="47" t="s">
        <v>10</v>
      </c>
      <c r="H603" s="51">
        <v>360.04</v>
      </c>
      <c r="I603" s="53">
        <v>1</v>
      </c>
      <c r="J603" s="51">
        <v>0</v>
      </c>
      <c r="K603" s="51">
        <v>0</v>
      </c>
      <c r="L603" s="51">
        <v>360.04</v>
      </c>
      <c r="M603" s="42">
        <v>0</v>
      </c>
      <c r="N603" s="89" t="s">
        <v>271</v>
      </c>
      <c r="O603" s="47" t="s">
        <v>1355</v>
      </c>
      <c r="P603" s="47" t="s">
        <v>873</v>
      </c>
      <c r="Q603" s="50" t="s">
        <v>3041</v>
      </c>
      <c r="R603" s="30"/>
    </row>
    <row r="604" spans="1:18" ht="19.95" customHeight="1">
      <c r="A604" s="47">
        <v>1</v>
      </c>
      <c r="B604" s="30" t="s">
        <v>1357</v>
      </c>
      <c r="C604" s="43" t="s">
        <v>3050</v>
      </c>
      <c r="D604" s="52">
        <v>44924</v>
      </c>
      <c r="E604" s="52">
        <v>44965</v>
      </c>
      <c r="F604" s="52">
        <v>44965</v>
      </c>
      <c r="G604" s="47" t="s">
        <v>10</v>
      </c>
      <c r="H604" s="51">
        <v>25</v>
      </c>
      <c r="I604" s="53">
        <v>1</v>
      </c>
      <c r="J604" s="51">
        <v>0</v>
      </c>
      <c r="K604" s="51">
        <v>0</v>
      </c>
      <c r="L604" s="51">
        <v>25</v>
      </c>
      <c r="M604" s="42">
        <v>0</v>
      </c>
      <c r="N604" s="89" t="s">
        <v>271</v>
      </c>
      <c r="O604" s="47" t="s">
        <v>1360</v>
      </c>
      <c r="P604" s="47" t="s">
        <v>281</v>
      </c>
      <c r="Q604" s="50" t="s">
        <v>3051</v>
      </c>
      <c r="R604" s="30"/>
    </row>
    <row r="605" spans="1:18" ht="19.95" customHeight="1">
      <c r="A605" s="47">
        <v>1</v>
      </c>
      <c r="B605" s="30" t="s">
        <v>3031</v>
      </c>
      <c r="C605" s="43" t="s">
        <v>3032</v>
      </c>
      <c r="D605" s="52">
        <v>44935</v>
      </c>
      <c r="E605" s="52">
        <v>44965</v>
      </c>
      <c r="F605" s="52">
        <v>44965</v>
      </c>
      <c r="G605" s="47" t="s">
        <v>10</v>
      </c>
      <c r="H605" s="51">
        <v>345</v>
      </c>
      <c r="I605" s="53">
        <v>1</v>
      </c>
      <c r="J605" s="51">
        <v>0</v>
      </c>
      <c r="K605" s="51">
        <v>0</v>
      </c>
      <c r="L605" s="51">
        <v>345</v>
      </c>
      <c r="M605" s="42">
        <v>0</v>
      </c>
      <c r="N605" s="89" t="s">
        <v>271</v>
      </c>
      <c r="O605" s="47" t="s">
        <v>1342</v>
      </c>
      <c r="P605" s="47" t="s">
        <v>1820</v>
      </c>
      <c r="Q605" s="50" t="s">
        <v>3033</v>
      </c>
      <c r="R605" s="30"/>
    </row>
    <row r="606" spans="1:18" ht="19.95" customHeight="1">
      <c r="A606" s="47">
        <v>1</v>
      </c>
      <c r="B606" s="30" t="s">
        <v>140</v>
      </c>
      <c r="C606" s="43" t="s">
        <v>3059</v>
      </c>
      <c r="D606" s="52">
        <v>44956</v>
      </c>
      <c r="E606" s="52">
        <v>44966</v>
      </c>
      <c r="F606" s="52">
        <v>44966</v>
      </c>
      <c r="G606" s="47" t="s">
        <v>10</v>
      </c>
      <c r="H606" s="51">
        <v>2000</v>
      </c>
      <c r="I606" s="53">
        <v>1</v>
      </c>
      <c r="J606" s="51">
        <v>0</v>
      </c>
      <c r="K606" s="51">
        <v>0</v>
      </c>
      <c r="L606" s="51">
        <v>2000</v>
      </c>
      <c r="M606" s="42">
        <v>0</v>
      </c>
      <c r="N606" s="89" t="s">
        <v>1328</v>
      </c>
      <c r="O606" s="47" t="s">
        <v>1349</v>
      </c>
      <c r="P606" s="58" t="s">
        <v>741</v>
      </c>
      <c r="Q606" s="50" t="s">
        <v>3060</v>
      </c>
      <c r="R606" s="30"/>
    </row>
    <row r="607" spans="1:18" ht="19.95" customHeight="1">
      <c r="A607" s="47">
        <v>1</v>
      </c>
      <c r="B607" s="30" t="s">
        <v>2052</v>
      </c>
      <c r="C607" s="43" t="s">
        <v>3061</v>
      </c>
      <c r="D607" s="52">
        <v>44963</v>
      </c>
      <c r="E607" s="52">
        <v>44966</v>
      </c>
      <c r="F607" s="52">
        <v>44966</v>
      </c>
      <c r="G607" s="47" t="s">
        <v>10</v>
      </c>
      <c r="H607" s="51">
        <v>111524.12</v>
      </c>
      <c r="I607" s="53">
        <v>1</v>
      </c>
      <c r="J607" s="51">
        <v>0</v>
      </c>
      <c r="K607" s="51">
        <v>0</v>
      </c>
      <c r="L607" s="51">
        <v>111524.12</v>
      </c>
      <c r="M607" s="42">
        <v>0</v>
      </c>
      <c r="N607" s="89" t="s">
        <v>1328</v>
      </c>
      <c r="O607" s="47" t="s">
        <v>1349</v>
      </c>
      <c r="P607" s="58" t="s">
        <v>741</v>
      </c>
      <c r="Q607" s="50" t="s">
        <v>3062</v>
      </c>
      <c r="R607" s="30"/>
    </row>
    <row r="608" spans="1:18" ht="19.95" customHeight="1">
      <c r="A608" s="47">
        <v>1</v>
      </c>
      <c r="B608" s="30" t="s">
        <v>2052</v>
      </c>
      <c r="C608" s="43" t="s">
        <v>3063</v>
      </c>
      <c r="D608" s="52">
        <v>44963</v>
      </c>
      <c r="E608" s="52">
        <v>44966</v>
      </c>
      <c r="F608" s="52">
        <v>44966</v>
      </c>
      <c r="G608" s="47" t="s">
        <v>10</v>
      </c>
      <c r="H608" s="51">
        <v>21981.599999999999</v>
      </c>
      <c r="I608" s="53">
        <v>1</v>
      </c>
      <c r="J608" s="51">
        <v>0</v>
      </c>
      <c r="K608" s="51">
        <v>0</v>
      </c>
      <c r="L608" s="51">
        <v>21981.599999999999</v>
      </c>
      <c r="M608" s="42">
        <v>0</v>
      </c>
      <c r="N608" s="89" t="s">
        <v>1328</v>
      </c>
      <c r="O608" s="47" t="s">
        <v>1349</v>
      </c>
      <c r="P608" s="58" t="s">
        <v>741</v>
      </c>
      <c r="Q608" s="50" t="s">
        <v>3064</v>
      </c>
      <c r="R608" s="30"/>
    </row>
    <row r="609" spans="1:18" ht="19.95" customHeight="1">
      <c r="A609" s="47">
        <v>1</v>
      </c>
      <c r="B609" s="30" t="s">
        <v>2052</v>
      </c>
      <c r="C609" s="43" t="s">
        <v>3065</v>
      </c>
      <c r="D609" s="52">
        <v>44963</v>
      </c>
      <c r="E609" s="52">
        <v>44966</v>
      </c>
      <c r="F609" s="52">
        <v>44966</v>
      </c>
      <c r="G609" s="47" t="s">
        <v>10</v>
      </c>
      <c r="H609" s="51">
        <v>41252</v>
      </c>
      <c r="I609" s="53">
        <v>1</v>
      </c>
      <c r="J609" s="51">
        <v>0</v>
      </c>
      <c r="K609" s="51">
        <v>0</v>
      </c>
      <c r="L609" s="51">
        <v>41252</v>
      </c>
      <c r="M609" s="42">
        <v>0</v>
      </c>
      <c r="N609" s="89" t="s">
        <v>1328</v>
      </c>
      <c r="O609" s="47" t="s">
        <v>1349</v>
      </c>
      <c r="P609" s="58" t="s">
        <v>741</v>
      </c>
      <c r="Q609" s="50" t="s">
        <v>3066</v>
      </c>
      <c r="R609" s="30"/>
    </row>
    <row r="610" spans="1:18" ht="19.95" customHeight="1">
      <c r="A610" s="47">
        <v>1</v>
      </c>
      <c r="B610" s="30" t="s">
        <v>2052</v>
      </c>
      <c r="C610" s="43" t="s">
        <v>3067</v>
      </c>
      <c r="D610" s="52">
        <v>44963</v>
      </c>
      <c r="E610" s="52">
        <v>44966</v>
      </c>
      <c r="F610" s="52">
        <v>44966</v>
      </c>
      <c r="G610" s="47" t="s">
        <v>10</v>
      </c>
      <c r="H610" s="51">
        <v>27951.200000000001</v>
      </c>
      <c r="I610" s="53">
        <v>1</v>
      </c>
      <c r="J610" s="51">
        <v>0</v>
      </c>
      <c r="K610" s="51">
        <v>0</v>
      </c>
      <c r="L610" s="51">
        <v>27951.200000000001</v>
      </c>
      <c r="M610" s="42">
        <v>0</v>
      </c>
      <c r="N610" s="89" t="s">
        <v>1328</v>
      </c>
      <c r="O610" s="47" t="s">
        <v>1349</v>
      </c>
      <c r="P610" s="58" t="s">
        <v>741</v>
      </c>
      <c r="Q610" s="50" t="s">
        <v>3068</v>
      </c>
      <c r="R610" s="30"/>
    </row>
    <row r="611" spans="1:18" ht="19.95" customHeight="1">
      <c r="A611" s="47">
        <v>1</v>
      </c>
      <c r="B611" s="30" t="s">
        <v>2052</v>
      </c>
      <c r="C611" s="43" t="s">
        <v>3069</v>
      </c>
      <c r="D611" s="52">
        <v>44963</v>
      </c>
      <c r="E611" s="52">
        <v>44966</v>
      </c>
      <c r="F611" s="52">
        <v>44966</v>
      </c>
      <c r="G611" s="47" t="s">
        <v>10</v>
      </c>
      <c r="H611" s="51">
        <v>27000</v>
      </c>
      <c r="I611" s="53">
        <v>1</v>
      </c>
      <c r="J611" s="51">
        <v>0</v>
      </c>
      <c r="K611" s="51">
        <v>0</v>
      </c>
      <c r="L611" s="51">
        <v>27000</v>
      </c>
      <c r="M611" s="42">
        <v>0</v>
      </c>
      <c r="N611" s="89" t="s">
        <v>1328</v>
      </c>
      <c r="O611" s="47" t="s">
        <v>1349</v>
      </c>
      <c r="P611" s="58" t="s">
        <v>741</v>
      </c>
      <c r="Q611" s="50" t="s">
        <v>3070</v>
      </c>
      <c r="R611" s="30"/>
    </row>
    <row r="612" spans="1:18" ht="19.95" customHeight="1">
      <c r="A612" s="47">
        <v>1</v>
      </c>
      <c r="B612" s="30" t="s">
        <v>2052</v>
      </c>
      <c r="C612" s="43" t="s">
        <v>3071</v>
      </c>
      <c r="D612" s="52">
        <v>44963</v>
      </c>
      <c r="E612" s="52">
        <v>44966</v>
      </c>
      <c r="F612" s="52">
        <v>44966</v>
      </c>
      <c r="G612" s="47" t="s">
        <v>10</v>
      </c>
      <c r="H612" s="51">
        <v>35910</v>
      </c>
      <c r="I612" s="53">
        <v>1</v>
      </c>
      <c r="J612" s="51">
        <v>0</v>
      </c>
      <c r="K612" s="51">
        <v>0</v>
      </c>
      <c r="L612" s="51">
        <v>35910</v>
      </c>
      <c r="M612" s="42">
        <v>0</v>
      </c>
      <c r="N612" s="89" t="s">
        <v>1328</v>
      </c>
      <c r="O612" s="47" t="s">
        <v>1349</v>
      </c>
      <c r="P612" s="58" t="s">
        <v>741</v>
      </c>
      <c r="Q612" s="50" t="s">
        <v>3072</v>
      </c>
      <c r="R612" s="30"/>
    </row>
    <row r="613" spans="1:18" ht="19.95" customHeight="1">
      <c r="A613" s="47">
        <v>1</v>
      </c>
      <c r="B613" s="30" t="s">
        <v>2052</v>
      </c>
      <c r="C613" s="43" t="s">
        <v>3073</v>
      </c>
      <c r="D613" s="52">
        <v>44963</v>
      </c>
      <c r="E613" s="52">
        <v>44966</v>
      </c>
      <c r="F613" s="52">
        <v>44966</v>
      </c>
      <c r="G613" s="47" t="s">
        <v>10</v>
      </c>
      <c r="H613" s="51">
        <v>47721.74</v>
      </c>
      <c r="I613" s="53">
        <v>1</v>
      </c>
      <c r="J613" s="51">
        <v>0</v>
      </c>
      <c r="K613" s="51">
        <v>0</v>
      </c>
      <c r="L613" s="51">
        <v>47721.74</v>
      </c>
      <c r="M613" s="42">
        <v>0</v>
      </c>
      <c r="N613" s="89" t="s">
        <v>1328</v>
      </c>
      <c r="O613" s="47" t="s">
        <v>1349</v>
      </c>
      <c r="P613" s="58" t="s">
        <v>741</v>
      </c>
      <c r="Q613" s="50" t="s">
        <v>3074</v>
      </c>
      <c r="R613" s="30"/>
    </row>
    <row r="614" spans="1:18" ht="19.95" customHeight="1">
      <c r="A614" s="47">
        <v>1</v>
      </c>
      <c r="B614" s="30" t="s">
        <v>2913</v>
      </c>
      <c r="C614" s="43" t="s">
        <v>3075</v>
      </c>
      <c r="D614" s="52">
        <v>44963</v>
      </c>
      <c r="E614" s="52">
        <v>44966</v>
      </c>
      <c r="F614" s="52">
        <v>44966</v>
      </c>
      <c r="G614" s="47" t="s">
        <v>10</v>
      </c>
      <c r="H614" s="51">
        <v>6718.95</v>
      </c>
      <c r="I614" s="53">
        <v>1</v>
      </c>
      <c r="J614" s="51">
        <v>0</v>
      </c>
      <c r="K614" s="51">
        <v>0</v>
      </c>
      <c r="L614" s="51">
        <v>6718.95</v>
      </c>
      <c r="M614" s="42">
        <v>0</v>
      </c>
      <c r="N614" s="89" t="s">
        <v>1328</v>
      </c>
      <c r="O614" s="47" t="s">
        <v>1349</v>
      </c>
      <c r="P614" s="58" t="s">
        <v>741</v>
      </c>
      <c r="Q614" s="50" t="s">
        <v>3076</v>
      </c>
      <c r="R614" s="30"/>
    </row>
    <row r="615" spans="1:18" ht="19.95" customHeight="1">
      <c r="A615" s="47">
        <v>1</v>
      </c>
      <c r="B615" s="30" t="s">
        <v>16</v>
      </c>
      <c r="C615" s="43" t="s">
        <v>3077</v>
      </c>
      <c r="D615" s="52">
        <v>44951</v>
      </c>
      <c r="E615" s="52">
        <v>44966</v>
      </c>
      <c r="F615" s="52">
        <v>44966</v>
      </c>
      <c r="G615" s="47" t="s">
        <v>10</v>
      </c>
      <c r="H615" s="51">
        <v>25500</v>
      </c>
      <c r="I615" s="53">
        <v>1</v>
      </c>
      <c r="J615" s="51">
        <v>0</v>
      </c>
      <c r="K615" s="51">
        <v>0</v>
      </c>
      <c r="L615" s="51">
        <v>25500</v>
      </c>
      <c r="M615" s="42">
        <v>0</v>
      </c>
      <c r="N615" s="89" t="s">
        <v>1328</v>
      </c>
      <c r="O615" s="47" t="s">
        <v>1349</v>
      </c>
      <c r="P615" s="58" t="s">
        <v>741</v>
      </c>
      <c r="Q615" s="50" t="s">
        <v>3078</v>
      </c>
      <c r="R615" s="30"/>
    </row>
    <row r="616" spans="1:18" ht="19.95" customHeight="1">
      <c r="A616" s="47">
        <v>1</v>
      </c>
      <c r="B616" s="30" t="s">
        <v>231</v>
      </c>
      <c r="C616" s="43" t="s">
        <v>3081</v>
      </c>
      <c r="D616" s="52">
        <v>44957</v>
      </c>
      <c r="E616" s="52">
        <v>44966</v>
      </c>
      <c r="F616" s="52">
        <v>44966</v>
      </c>
      <c r="G616" s="47" t="s">
        <v>10</v>
      </c>
      <c r="H616" s="51">
        <v>2976</v>
      </c>
      <c r="I616" s="53">
        <v>1</v>
      </c>
      <c r="J616" s="51">
        <v>0</v>
      </c>
      <c r="K616" s="51">
        <v>0</v>
      </c>
      <c r="L616" s="51">
        <v>2976</v>
      </c>
      <c r="M616" s="42">
        <v>0</v>
      </c>
      <c r="N616" s="89" t="s">
        <v>269</v>
      </c>
      <c r="O616" s="47" t="s">
        <v>1330</v>
      </c>
      <c r="P616" s="47" t="s">
        <v>881</v>
      </c>
      <c r="Q616" s="50" t="s">
        <v>3082</v>
      </c>
      <c r="R616" s="30"/>
    </row>
    <row r="617" spans="1:18" ht="19.95" customHeight="1">
      <c r="A617" s="47">
        <v>1</v>
      </c>
      <c r="B617" s="30" t="s">
        <v>37</v>
      </c>
      <c r="C617" s="43" t="s">
        <v>3085</v>
      </c>
      <c r="D617" s="52">
        <v>44602</v>
      </c>
      <c r="E617" s="52">
        <v>44967</v>
      </c>
      <c r="F617" s="52">
        <v>44966</v>
      </c>
      <c r="G617" s="47" t="s">
        <v>10</v>
      </c>
      <c r="H617" s="51">
        <v>349.9</v>
      </c>
      <c r="I617" s="53">
        <v>1</v>
      </c>
      <c r="J617" s="51">
        <v>0</v>
      </c>
      <c r="K617" s="51">
        <v>0</v>
      </c>
      <c r="L617" s="51">
        <v>349.9</v>
      </c>
      <c r="M617" s="42">
        <v>0</v>
      </c>
      <c r="N617" s="89" t="s">
        <v>269</v>
      </c>
      <c r="O617" s="47" t="s">
        <v>1329</v>
      </c>
      <c r="P617" s="47" t="s">
        <v>878</v>
      </c>
      <c r="Q617" s="50" t="s">
        <v>3086</v>
      </c>
      <c r="R617" s="30"/>
    </row>
    <row r="618" spans="1:18" ht="19.95" customHeight="1">
      <c r="A618" s="47">
        <v>1</v>
      </c>
      <c r="B618" s="30" t="s">
        <v>3087</v>
      </c>
      <c r="C618" s="43" t="s">
        <v>2125</v>
      </c>
      <c r="D618" s="52">
        <v>44991</v>
      </c>
      <c r="E618" s="52">
        <v>44991</v>
      </c>
      <c r="F618" s="52">
        <v>44966</v>
      </c>
      <c r="G618" s="47" t="s">
        <v>10</v>
      </c>
      <c r="H618" s="49">
        <v>2900</v>
      </c>
      <c r="I618" s="53">
        <v>1</v>
      </c>
      <c r="J618" s="51">
        <v>0</v>
      </c>
      <c r="K618" s="51">
        <v>0</v>
      </c>
      <c r="L618" s="51">
        <v>2900</v>
      </c>
      <c r="M618" s="42">
        <v>0</v>
      </c>
      <c r="N618" s="89" t="s">
        <v>269</v>
      </c>
      <c r="O618" s="47" t="s">
        <v>1329</v>
      </c>
      <c r="P618" s="47" t="s">
        <v>1373</v>
      </c>
      <c r="Q618" s="50" t="s">
        <v>3088</v>
      </c>
      <c r="R618" s="30"/>
    </row>
    <row r="619" spans="1:18" ht="19.95" customHeight="1">
      <c r="A619" s="47">
        <v>1</v>
      </c>
      <c r="B619" s="30" t="s">
        <v>49</v>
      </c>
      <c r="C619" s="43" t="s">
        <v>3083</v>
      </c>
      <c r="D619" s="52">
        <v>44563</v>
      </c>
      <c r="E619" s="52">
        <v>44938</v>
      </c>
      <c r="F619" s="52">
        <v>44966</v>
      </c>
      <c r="G619" s="47" t="s">
        <v>10</v>
      </c>
      <c r="H619" s="51">
        <v>519.04999999999995</v>
      </c>
      <c r="I619" s="53">
        <v>1</v>
      </c>
      <c r="J619" s="51">
        <v>0</v>
      </c>
      <c r="K619" s="51">
        <v>0</v>
      </c>
      <c r="L619" s="51">
        <v>519.04999999999995</v>
      </c>
      <c r="M619" s="42">
        <v>0</v>
      </c>
      <c r="N619" s="89" t="s">
        <v>269</v>
      </c>
      <c r="O619" s="47" t="s">
        <v>1342</v>
      </c>
      <c r="P619" s="47" t="s">
        <v>1380</v>
      </c>
      <c r="Q619" s="50" t="s">
        <v>3084</v>
      </c>
      <c r="R619" s="30"/>
    </row>
    <row r="620" spans="1:18" ht="19.95" customHeight="1">
      <c r="A620" s="47">
        <v>1</v>
      </c>
      <c r="B620" s="30" t="s">
        <v>2286</v>
      </c>
      <c r="C620" s="43" t="s">
        <v>3079</v>
      </c>
      <c r="D620" s="52">
        <v>44959</v>
      </c>
      <c r="E620" s="52">
        <v>44966</v>
      </c>
      <c r="F620" s="52">
        <v>44966</v>
      </c>
      <c r="G620" s="47" t="s">
        <v>10</v>
      </c>
      <c r="H620" s="51">
        <v>1275.8399999999999</v>
      </c>
      <c r="I620" s="53">
        <v>1</v>
      </c>
      <c r="J620" s="51">
        <v>0</v>
      </c>
      <c r="K620" s="51">
        <v>0</v>
      </c>
      <c r="L620" s="51">
        <v>1275.8399999999999</v>
      </c>
      <c r="M620" s="42">
        <v>0</v>
      </c>
      <c r="N620" s="89" t="s">
        <v>269</v>
      </c>
      <c r="O620" s="47" t="s">
        <v>1330</v>
      </c>
      <c r="P620" s="47" t="s">
        <v>1343</v>
      </c>
      <c r="Q620" s="50" t="s">
        <v>3080</v>
      </c>
      <c r="R620" s="30"/>
    </row>
    <row r="621" spans="1:18" ht="19.95" customHeight="1">
      <c r="A621" s="47">
        <v>1</v>
      </c>
      <c r="B621" s="30" t="s">
        <v>2083</v>
      </c>
      <c r="C621" s="43" t="s">
        <v>3091</v>
      </c>
      <c r="D621" s="52">
        <v>44967</v>
      </c>
      <c r="E621" s="52">
        <v>44967</v>
      </c>
      <c r="F621" s="52">
        <v>44967</v>
      </c>
      <c r="G621" s="47" t="s">
        <v>10</v>
      </c>
      <c r="H621" s="51">
        <v>91791.56</v>
      </c>
      <c r="I621" s="53">
        <v>1</v>
      </c>
      <c r="J621" s="51">
        <v>0</v>
      </c>
      <c r="K621" s="51">
        <v>0</v>
      </c>
      <c r="L621" s="51">
        <v>91791.56</v>
      </c>
      <c r="M621" s="42">
        <v>0</v>
      </c>
      <c r="N621" s="89" t="s">
        <v>1328</v>
      </c>
      <c r="O621" s="47" t="s">
        <v>1349</v>
      </c>
      <c r="P621" s="47" t="s">
        <v>283</v>
      </c>
      <c r="Q621" s="50" t="s">
        <v>3092</v>
      </c>
      <c r="R621" s="30"/>
    </row>
    <row r="622" spans="1:18" ht="19.95" customHeight="1">
      <c r="A622" s="47">
        <v>1</v>
      </c>
      <c r="B622" s="30" t="s">
        <v>2083</v>
      </c>
      <c r="C622" s="43" t="s">
        <v>3093</v>
      </c>
      <c r="D622" s="52">
        <v>44967</v>
      </c>
      <c r="E622" s="52">
        <v>44967</v>
      </c>
      <c r="F622" s="52">
        <v>44967</v>
      </c>
      <c r="G622" s="47" t="s">
        <v>10</v>
      </c>
      <c r="H622" s="51">
        <v>76730.929999999993</v>
      </c>
      <c r="I622" s="53">
        <v>1</v>
      </c>
      <c r="J622" s="51">
        <v>0</v>
      </c>
      <c r="K622" s="51">
        <v>0</v>
      </c>
      <c r="L622" s="51">
        <v>76730.929999999993</v>
      </c>
      <c r="M622" s="42">
        <v>0</v>
      </c>
      <c r="N622" s="89" t="s">
        <v>1328</v>
      </c>
      <c r="O622" s="47" t="s">
        <v>1349</v>
      </c>
      <c r="P622" s="47" t="s">
        <v>283</v>
      </c>
      <c r="Q622" s="50" t="s">
        <v>3094</v>
      </c>
      <c r="R622" s="30"/>
    </row>
    <row r="623" spans="1:18" ht="19.95" customHeight="1">
      <c r="A623" s="47">
        <v>1</v>
      </c>
      <c r="B623" s="30" t="s">
        <v>2083</v>
      </c>
      <c r="C623" s="43" t="s">
        <v>3095</v>
      </c>
      <c r="D623" s="52">
        <v>44967</v>
      </c>
      <c r="E623" s="52">
        <v>44967</v>
      </c>
      <c r="F623" s="52">
        <v>44967</v>
      </c>
      <c r="G623" s="47" t="s">
        <v>10</v>
      </c>
      <c r="H623" s="51">
        <v>12594.17</v>
      </c>
      <c r="I623" s="53">
        <v>1</v>
      </c>
      <c r="J623" s="51">
        <v>0</v>
      </c>
      <c r="K623" s="51">
        <v>0</v>
      </c>
      <c r="L623" s="51">
        <v>12594.17</v>
      </c>
      <c r="M623" s="42">
        <v>0</v>
      </c>
      <c r="N623" s="89" t="s">
        <v>1328</v>
      </c>
      <c r="O623" s="47" t="s">
        <v>1349</v>
      </c>
      <c r="P623" s="47" t="s">
        <v>283</v>
      </c>
      <c r="Q623" s="50" t="s">
        <v>3096</v>
      </c>
      <c r="R623" s="30"/>
    </row>
    <row r="624" spans="1:18" ht="19.95" customHeight="1">
      <c r="A624" s="47">
        <v>1</v>
      </c>
      <c r="B624" s="30" t="s">
        <v>141</v>
      </c>
      <c r="C624" s="43" t="s">
        <v>3102</v>
      </c>
      <c r="D624" s="52">
        <v>44959</v>
      </c>
      <c r="E624" s="52">
        <v>44967</v>
      </c>
      <c r="F624" s="52">
        <v>44967</v>
      </c>
      <c r="G624" s="47" t="s">
        <v>10</v>
      </c>
      <c r="H624" s="51">
        <v>8898</v>
      </c>
      <c r="I624" s="53">
        <v>1</v>
      </c>
      <c r="J624" s="51">
        <v>0</v>
      </c>
      <c r="K624" s="51">
        <v>0</v>
      </c>
      <c r="L624" s="51">
        <v>8898</v>
      </c>
      <c r="M624" s="42">
        <v>0</v>
      </c>
      <c r="N624" s="89" t="s">
        <v>1328</v>
      </c>
      <c r="O624" s="47" t="s">
        <v>1349</v>
      </c>
      <c r="P624" s="45" t="s">
        <v>741</v>
      </c>
      <c r="Q624" s="50" t="s">
        <v>3103</v>
      </c>
      <c r="R624" s="30"/>
    </row>
    <row r="625" spans="1:18" ht="19.95" customHeight="1">
      <c r="A625" s="47">
        <v>1</v>
      </c>
      <c r="B625" s="30" t="s">
        <v>141</v>
      </c>
      <c r="C625" s="43" t="s">
        <v>3104</v>
      </c>
      <c r="D625" s="52">
        <v>44959</v>
      </c>
      <c r="E625" s="52">
        <v>44967</v>
      </c>
      <c r="F625" s="52">
        <v>44967</v>
      </c>
      <c r="G625" s="47" t="s">
        <v>10</v>
      </c>
      <c r="H625" s="51">
        <v>20768</v>
      </c>
      <c r="I625" s="53">
        <v>1</v>
      </c>
      <c r="J625" s="51">
        <v>0</v>
      </c>
      <c r="K625" s="51">
        <v>0</v>
      </c>
      <c r="L625" s="51">
        <v>20768</v>
      </c>
      <c r="M625" s="42">
        <v>0</v>
      </c>
      <c r="N625" s="89" t="s">
        <v>1328</v>
      </c>
      <c r="O625" s="47" t="s">
        <v>1349</v>
      </c>
      <c r="P625" s="45" t="s">
        <v>741</v>
      </c>
      <c r="Q625" s="50" t="s">
        <v>3105</v>
      </c>
      <c r="R625" s="30"/>
    </row>
    <row r="626" spans="1:18" ht="19.95" customHeight="1">
      <c r="A626" s="47">
        <v>2</v>
      </c>
      <c r="B626" s="30" t="s">
        <v>256</v>
      </c>
      <c r="C626" s="43" t="s">
        <v>3108</v>
      </c>
      <c r="D626" s="52">
        <v>44967</v>
      </c>
      <c r="E626" s="52">
        <v>44967</v>
      </c>
      <c r="F626" s="52">
        <v>44967</v>
      </c>
      <c r="G626" s="47" t="s">
        <v>10</v>
      </c>
      <c r="H626" s="51">
        <v>46415.34</v>
      </c>
      <c r="I626" s="53">
        <v>1</v>
      </c>
      <c r="J626" s="51">
        <v>0</v>
      </c>
      <c r="K626" s="51">
        <v>0</v>
      </c>
      <c r="L626" s="51">
        <v>46415.34</v>
      </c>
      <c r="M626" s="42">
        <v>0</v>
      </c>
      <c r="N626" s="89" t="s">
        <v>1328</v>
      </c>
      <c r="O626" s="47" t="s">
        <v>1362</v>
      </c>
      <c r="P626" s="47" t="s">
        <v>1363</v>
      </c>
      <c r="Q626" s="50" t="s">
        <v>3108</v>
      </c>
      <c r="R626" s="30"/>
    </row>
    <row r="627" spans="1:18" ht="19.95" customHeight="1">
      <c r="A627" s="47">
        <v>1</v>
      </c>
      <c r="B627" s="30" t="s">
        <v>230</v>
      </c>
      <c r="C627" s="43" t="s">
        <v>3089</v>
      </c>
      <c r="D627" s="52">
        <v>44967</v>
      </c>
      <c r="E627" s="52">
        <v>44967</v>
      </c>
      <c r="F627" s="52">
        <v>44967</v>
      </c>
      <c r="G627" s="47" t="s">
        <v>18</v>
      </c>
      <c r="H627" s="60">
        <v>44800</v>
      </c>
      <c r="I627" s="53">
        <v>5.2220000000000004</v>
      </c>
      <c r="J627" s="60">
        <v>0</v>
      </c>
      <c r="K627" s="60">
        <v>0</v>
      </c>
      <c r="L627" s="51">
        <v>233945.60000000001</v>
      </c>
      <c r="M627" s="42">
        <v>0</v>
      </c>
      <c r="N627" s="89" t="s">
        <v>1328</v>
      </c>
      <c r="O627" s="47" t="s">
        <v>1330</v>
      </c>
      <c r="P627" s="93" t="s">
        <v>881</v>
      </c>
      <c r="Q627" s="50" t="s">
        <v>3090</v>
      </c>
      <c r="R627" s="30"/>
    </row>
    <row r="628" spans="1:18" ht="19.95" customHeight="1">
      <c r="A628" s="47">
        <v>1</v>
      </c>
      <c r="B628" s="30" t="s">
        <v>3097</v>
      </c>
      <c r="C628" s="43" t="s">
        <v>3098</v>
      </c>
      <c r="D628" s="52">
        <v>44967</v>
      </c>
      <c r="E628" s="52">
        <v>44967</v>
      </c>
      <c r="F628" s="52">
        <v>44967</v>
      </c>
      <c r="G628" s="47" t="s">
        <v>10</v>
      </c>
      <c r="H628" s="51">
        <v>11352.6</v>
      </c>
      <c r="I628" s="53">
        <v>1</v>
      </c>
      <c r="J628" s="51">
        <v>0</v>
      </c>
      <c r="K628" s="51">
        <v>0</v>
      </c>
      <c r="L628" s="51">
        <v>11352.6</v>
      </c>
      <c r="M628" s="42">
        <v>0</v>
      </c>
      <c r="N628" s="89" t="s">
        <v>1328</v>
      </c>
      <c r="O628" s="47" t="s">
        <v>1349</v>
      </c>
      <c r="P628" s="93" t="s">
        <v>283</v>
      </c>
      <c r="Q628" s="50" t="s">
        <v>3099</v>
      </c>
      <c r="R628" s="30"/>
    </row>
    <row r="629" spans="1:18" ht="19.95" customHeight="1">
      <c r="A629" s="47">
        <v>1</v>
      </c>
      <c r="B629" s="30" t="s">
        <v>3097</v>
      </c>
      <c r="C629" s="43" t="s">
        <v>3100</v>
      </c>
      <c r="D629" s="52">
        <v>44967</v>
      </c>
      <c r="E629" s="52">
        <v>44967</v>
      </c>
      <c r="F629" s="52">
        <v>44967</v>
      </c>
      <c r="G629" s="47" t="s">
        <v>10</v>
      </c>
      <c r="H629" s="51">
        <v>20722.89</v>
      </c>
      <c r="I629" s="53">
        <v>1</v>
      </c>
      <c r="J629" s="51">
        <v>0</v>
      </c>
      <c r="K629" s="51">
        <v>0</v>
      </c>
      <c r="L629" s="51">
        <v>20722.89</v>
      </c>
      <c r="M629" s="42">
        <v>0</v>
      </c>
      <c r="N629" s="89" t="s">
        <v>1328</v>
      </c>
      <c r="O629" s="47" t="s">
        <v>1349</v>
      </c>
      <c r="P629" s="93" t="s">
        <v>283</v>
      </c>
      <c r="Q629" s="50" t="s">
        <v>3101</v>
      </c>
      <c r="R629" s="30"/>
    </row>
    <row r="630" spans="1:18" ht="19.95" customHeight="1">
      <c r="A630" s="47">
        <v>1</v>
      </c>
      <c r="B630" s="30" t="s">
        <v>16</v>
      </c>
      <c r="C630" s="43" t="s">
        <v>3106</v>
      </c>
      <c r="D630" s="52">
        <v>44952</v>
      </c>
      <c r="E630" s="52">
        <v>44967</v>
      </c>
      <c r="F630" s="52">
        <v>44967</v>
      </c>
      <c r="G630" s="47" t="s">
        <v>10</v>
      </c>
      <c r="H630" s="51">
        <v>39121.599999999999</v>
      </c>
      <c r="I630" s="53">
        <v>1</v>
      </c>
      <c r="J630" s="51">
        <v>0</v>
      </c>
      <c r="K630" s="51">
        <v>0</v>
      </c>
      <c r="L630" s="51">
        <v>39121.599999999999</v>
      </c>
      <c r="M630" s="42">
        <v>0</v>
      </c>
      <c r="N630" s="89" t="s">
        <v>1328</v>
      </c>
      <c r="O630" s="47" t="s">
        <v>1349</v>
      </c>
      <c r="P630" s="45" t="s">
        <v>741</v>
      </c>
      <c r="Q630" s="50" t="s">
        <v>3107</v>
      </c>
      <c r="R630" s="30"/>
    </row>
    <row r="631" spans="1:18" ht="19.95" customHeight="1">
      <c r="A631" s="47">
        <v>4</v>
      </c>
      <c r="B631" s="30" t="s">
        <v>33</v>
      </c>
      <c r="C631" s="43" t="s">
        <v>3117</v>
      </c>
      <c r="D631" s="52">
        <v>44959</v>
      </c>
      <c r="E631" s="52">
        <v>44967</v>
      </c>
      <c r="F631" s="52">
        <v>44967</v>
      </c>
      <c r="G631" s="47" t="s">
        <v>10</v>
      </c>
      <c r="H631" s="51">
        <v>2012</v>
      </c>
      <c r="I631" s="53">
        <v>1</v>
      </c>
      <c r="J631" s="51">
        <v>0</v>
      </c>
      <c r="K631" s="51">
        <v>0</v>
      </c>
      <c r="L631" s="51">
        <v>2012</v>
      </c>
      <c r="M631" s="42">
        <v>0</v>
      </c>
      <c r="N631" s="89" t="s">
        <v>269</v>
      </c>
      <c r="O631" s="47" t="s">
        <v>1346</v>
      </c>
      <c r="P631" s="47" t="s">
        <v>284</v>
      </c>
      <c r="Q631" s="50" t="s">
        <v>3118</v>
      </c>
      <c r="R631" s="30"/>
    </row>
    <row r="632" spans="1:18" ht="19.95" customHeight="1">
      <c r="A632" s="47">
        <v>1</v>
      </c>
      <c r="B632" s="30" t="s">
        <v>38</v>
      </c>
      <c r="C632" s="43" t="s">
        <v>3119</v>
      </c>
      <c r="D632" s="52">
        <v>44952</v>
      </c>
      <c r="E632" s="52">
        <v>44967</v>
      </c>
      <c r="F632" s="52">
        <v>44967</v>
      </c>
      <c r="G632" s="47" t="s">
        <v>10</v>
      </c>
      <c r="H632" s="51">
        <v>651</v>
      </c>
      <c r="I632" s="53">
        <v>1</v>
      </c>
      <c r="J632" s="51">
        <v>0</v>
      </c>
      <c r="K632" s="51">
        <v>0</v>
      </c>
      <c r="L632" s="51">
        <v>651</v>
      </c>
      <c r="M632" s="42">
        <v>0</v>
      </c>
      <c r="N632" s="89" t="s">
        <v>269</v>
      </c>
      <c r="O632" s="47" t="s">
        <v>1346</v>
      </c>
      <c r="P632" s="47" t="s">
        <v>284</v>
      </c>
      <c r="Q632" s="50" t="s">
        <v>3120</v>
      </c>
      <c r="R632" s="30"/>
    </row>
    <row r="633" spans="1:18" ht="19.95" customHeight="1">
      <c r="A633" s="47">
        <v>1</v>
      </c>
      <c r="B633" s="30" t="s">
        <v>34</v>
      </c>
      <c r="C633" s="43" t="s">
        <v>3111</v>
      </c>
      <c r="D633" s="52">
        <v>44958</v>
      </c>
      <c r="E633" s="52">
        <v>44967</v>
      </c>
      <c r="F633" s="52">
        <v>44967</v>
      </c>
      <c r="G633" s="47" t="s">
        <v>10</v>
      </c>
      <c r="H633" s="51">
        <v>1075</v>
      </c>
      <c r="I633" s="53">
        <v>1</v>
      </c>
      <c r="J633" s="51">
        <v>0</v>
      </c>
      <c r="K633" s="51">
        <v>0</v>
      </c>
      <c r="L633" s="51">
        <v>1075</v>
      </c>
      <c r="M633" s="42">
        <v>0</v>
      </c>
      <c r="N633" s="89" t="s">
        <v>269</v>
      </c>
      <c r="O633" s="47" t="s">
        <v>1342</v>
      </c>
      <c r="P633" s="47" t="s">
        <v>880</v>
      </c>
      <c r="Q633" s="50" t="s">
        <v>3112</v>
      </c>
      <c r="R633" s="30"/>
    </row>
    <row r="634" spans="1:18" ht="19.95" customHeight="1">
      <c r="A634" s="47">
        <v>2</v>
      </c>
      <c r="B634" s="30" t="s">
        <v>36</v>
      </c>
      <c r="C634" s="43" t="s">
        <v>3121</v>
      </c>
      <c r="D634" s="52">
        <v>44970</v>
      </c>
      <c r="E634" s="52">
        <v>44970</v>
      </c>
      <c r="F634" s="52">
        <v>44967</v>
      </c>
      <c r="G634" s="47" t="s">
        <v>10</v>
      </c>
      <c r="H634" s="51">
        <v>557.83000000000004</v>
      </c>
      <c r="I634" s="53">
        <v>1</v>
      </c>
      <c r="J634" s="51">
        <v>0</v>
      </c>
      <c r="K634" s="51">
        <v>0</v>
      </c>
      <c r="L634" s="51">
        <v>557.83000000000004</v>
      </c>
      <c r="M634" s="42">
        <v>0</v>
      </c>
      <c r="N634" s="89" t="s">
        <v>269</v>
      </c>
      <c r="O634" s="47" t="s">
        <v>1346</v>
      </c>
      <c r="P634" s="47" t="s">
        <v>284</v>
      </c>
      <c r="Q634" s="50" t="s">
        <v>3122</v>
      </c>
      <c r="R634" s="30"/>
    </row>
    <row r="635" spans="1:18" ht="19.95" customHeight="1">
      <c r="A635" s="47">
        <v>1</v>
      </c>
      <c r="B635" s="30" t="s">
        <v>48</v>
      </c>
      <c r="C635" s="43" t="s">
        <v>3123</v>
      </c>
      <c r="D635" s="52">
        <v>44964</v>
      </c>
      <c r="E635" s="52">
        <v>44968</v>
      </c>
      <c r="F635" s="52">
        <v>44967</v>
      </c>
      <c r="G635" s="47" t="s">
        <v>10</v>
      </c>
      <c r="H635" s="51">
        <v>3293</v>
      </c>
      <c r="I635" s="53">
        <v>1</v>
      </c>
      <c r="J635" s="51">
        <v>0</v>
      </c>
      <c r="K635" s="51">
        <v>0</v>
      </c>
      <c r="L635" s="51">
        <v>3293</v>
      </c>
      <c r="M635" s="42">
        <v>0</v>
      </c>
      <c r="N635" s="89" t="s">
        <v>269</v>
      </c>
      <c r="O635" s="47" t="s">
        <v>1329</v>
      </c>
      <c r="P635" s="47" t="s">
        <v>878</v>
      </c>
      <c r="Q635" s="50" t="s">
        <v>3124</v>
      </c>
      <c r="R635" s="30"/>
    </row>
    <row r="636" spans="1:18" ht="19.95" customHeight="1">
      <c r="A636" s="47">
        <v>1</v>
      </c>
      <c r="B636" s="30" t="s">
        <v>43</v>
      </c>
      <c r="C636" s="43" t="s">
        <v>3113</v>
      </c>
      <c r="D636" s="52">
        <v>44960</v>
      </c>
      <c r="E636" s="52">
        <v>44967</v>
      </c>
      <c r="F636" s="52">
        <v>44967</v>
      </c>
      <c r="G636" s="47" t="s">
        <v>10</v>
      </c>
      <c r="H636" s="51">
        <v>5418.8</v>
      </c>
      <c r="I636" s="53">
        <v>1</v>
      </c>
      <c r="J636" s="51">
        <v>0</v>
      </c>
      <c r="K636" s="51">
        <v>0</v>
      </c>
      <c r="L636" s="51">
        <v>5418.8</v>
      </c>
      <c r="M636" s="42">
        <v>0</v>
      </c>
      <c r="N636" s="89" t="s">
        <v>269</v>
      </c>
      <c r="O636" s="47" t="s">
        <v>1351</v>
      </c>
      <c r="P636" s="47" t="s">
        <v>1353</v>
      </c>
      <c r="Q636" s="50" t="s">
        <v>3114</v>
      </c>
      <c r="R636" s="30"/>
    </row>
    <row r="637" spans="1:18" ht="19.95" customHeight="1">
      <c r="A637" s="47">
        <v>1</v>
      </c>
      <c r="B637" s="30" t="s">
        <v>2286</v>
      </c>
      <c r="C637" s="43" t="s">
        <v>3109</v>
      </c>
      <c r="D637" s="52">
        <v>44960</v>
      </c>
      <c r="E637" s="52">
        <v>44967</v>
      </c>
      <c r="F637" s="52">
        <v>44967</v>
      </c>
      <c r="G637" s="47" t="s">
        <v>10</v>
      </c>
      <c r="H637" s="51">
        <v>16105.22</v>
      </c>
      <c r="I637" s="53">
        <v>1</v>
      </c>
      <c r="J637" s="51">
        <v>0</v>
      </c>
      <c r="K637" s="51">
        <v>0</v>
      </c>
      <c r="L637" s="51">
        <v>16105.22</v>
      </c>
      <c r="M637" s="42">
        <v>0</v>
      </c>
      <c r="N637" s="89" t="s">
        <v>269</v>
      </c>
      <c r="O637" s="47" t="s">
        <v>1330</v>
      </c>
      <c r="P637" s="47" t="s">
        <v>2320</v>
      </c>
      <c r="Q637" s="50" t="s">
        <v>3110</v>
      </c>
      <c r="R637" s="30"/>
    </row>
    <row r="638" spans="1:18" ht="19.95" customHeight="1">
      <c r="A638" s="47">
        <v>1</v>
      </c>
      <c r="B638" s="30" t="s">
        <v>46</v>
      </c>
      <c r="C638" s="43" t="s">
        <v>3115</v>
      </c>
      <c r="D638" s="52">
        <v>44958</v>
      </c>
      <c r="E638" s="52">
        <v>44967</v>
      </c>
      <c r="F638" s="52">
        <v>44967</v>
      </c>
      <c r="G638" s="47" t="s">
        <v>10</v>
      </c>
      <c r="H638" s="51">
        <v>3800</v>
      </c>
      <c r="I638" s="53">
        <v>1</v>
      </c>
      <c r="J638" s="51">
        <v>0</v>
      </c>
      <c r="K638" s="51">
        <v>0</v>
      </c>
      <c r="L638" s="51">
        <v>3800</v>
      </c>
      <c r="M638" s="42">
        <v>0</v>
      </c>
      <c r="N638" s="89" t="s">
        <v>269</v>
      </c>
      <c r="O638" s="47" t="s">
        <v>1351</v>
      </c>
      <c r="P638" s="47" t="s">
        <v>1350</v>
      </c>
      <c r="Q638" s="50" t="s">
        <v>3116</v>
      </c>
      <c r="R638" s="30"/>
    </row>
    <row r="639" spans="1:18" ht="19.95" customHeight="1">
      <c r="A639" s="47">
        <v>2</v>
      </c>
      <c r="B639" s="30" t="s">
        <v>3131</v>
      </c>
      <c r="C639" s="43" t="s">
        <v>3132</v>
      </c>
      <c r="D639" s="52">
        <v>44953</v>
      </c>
      <c r="E639" s="52">
        <v>44970</v>
      </c>
      <c r="F639" s="52">
        <v>44970</v>
      </c>
      <c r="G639" s="47" t="s">
        <v>10</v>
      </c>
      <c r="H639" s="51">
        <v>96180</v>
      </c>
      <c r="I639" s="53">
        <v>1</v>
      </c>
      <c r="J639" s="51">
        <v>0</v>
      </c>
      <c r="K639" s="51">
        <v>0</v>
      </c>
      <c r="L639" s="51">
        <v>96180</v>
      </c>
      <c r="M639" s="42">
        <v>0</v>
      </c>
      <c r="N639" s="89" t="s">
        <v>1328</v>
      </c>
      <c r="O639" s="47" t="s">
        <v>1349</v>
      </c>
      <c r="P639" s="45" t="s">
        <v>741</v>
      </c>
      <c r="Q639" s="50" t="s">
        <v>3133</v>
      </c>
      <c r="R639" s="30"/>
    </row>
    <row r="640" spans="1:18" ht="19.95" customHeight="1">
      <c r="A640" s="47">
        <v>2</v>
      </c>
      <c r="B640" s="30" t="s">
        <v>3131</v>
      </c>
      <c r="C640" s="43" t="s">
        <v>3134</v>
      </c>
      <c r="D640" s="52">
        <v>44953</v>
      </c>
      <c r="E640" s="52">
        <v>44970</v>
      </c>
      <c r="F640" s="52">
        <v>44970</v>
      </c>
      <c r="G640" s="47" t="s">
        <v>10</v>
      </c>
      <c r="H640" s="51">
        <v>677.2</v>
      </c>
      <c r="I640" s="53">
        <v>1</v>
      </c>
      <c r="J640" s="51">
        <v>0</v>
      </c>
      <c r="K640" s="51">
        <v>0</v>
      </c>
      <c r="L640" s="51">
        <v>677.2</v>
      </c>
      <c r="M640" s="42">
        <v>0</v>
      </c>
      <c r="N640" s="89" t="s">
        <v>1328</v>
      </c>
      <c r="O640" s="47" t="s">
        <v>1349</v>
      </c>
      <c r="P640" s="45" t="s">
        <v>741</v>
      </c>
      <c r="Q640" s="50" t="s">
        <v>3135</v>
      </c>
      <c r="R640" s="30"/>
    </row>
    <row r="641" spans="1:18" ht="19.95" customHeight="1">
      <c r="A641" s="47">
        <v>2</v>
      </c>
      <c r="B641" s="30" t="s">
        <v>3131</v>
      </c>
      <c r="C641" s="43" t="s">
        <v>3136</v>
      </c>
      <c r="D641" s="52">
        <v>44953</v>
      </c>
      <c r="E641" s="52">
        <v>44970</v>
      </c>
      <c r="F641" s="52">
        <v>44970</v>
      </c>
      <c r="G641" s="47" t="s">
        <v>10</v>
      </c>
      <c r="H641" s="51">
        <v>58406.6</v>
      </c>
      <c r="I641" s="53">
        <v>1</v>
      </c>
      <c r="J641" s="51">
        <v>0</v>
      </c>
      <c r="K641" s="51">
        <v>0</v>
      </c>
      <c r="L641" s="51">
        <v>58406.6</v>
      </c>
      <c r="M641" s="42">
        <v>0</v>
      </c>
      <c r="N641" s="89" t="s">
        <v>1328</v>
      </c>
      <c r="O641" s="47" t="s">
        <v>1349</v>
      </c>
      <c r="P641" s="45" t="s">
        <v>741</v>
      </c>
      <c r="Q641" s="50" t="s">
        <v>3137</v>
      </c>
      <c r="R641" s="30"/>
    </row>
    <row r="642" spans="1:18" ht="19.95" customHeight="1">
      <c r="A642" s="47">
        <v>1</v>
      </c>
      <c r="B642" s="30" t="s">
        <v>141</v>
      </c>
      <c r="C642" s="43" t="s">
        <v>3138</v>
      </c>
      <c r="D642" s="52">
        <v>44963</v>
      </c>
      <c r="E642" s="52">
        <v>44970</v>
      </c>
      <c r="F642" s="52">
        <v>44970</v>
      </c>
      <c r="G642" s="47" t="s">
        <v>10</v>
      </c>
      <c r="H642" s="51">
        <v>11172</v>
      </c>
      <c r="I642" s="53">
        <v>1</v>
      </c>
      <c r="J642" s="51">
        <v>0</v>
      </c>
      <c r="K642" s="51">
        <v>0</v>
      </c>
      <c r="L642" s="51">
        <v>11172</v>
      </c>
      <c r="M642" s="42">
        <v>0</v>
      </c>
      <c r="N642" s="89" t="s">
        <v>1328</v>
      </c>
      <c r="O642" s="47" t="s">
        <v>1349</v>
      </c>
      <c r="P642" s="58" t="s">
        <v>741</v>
      </c>
      <c r="Q642" s="50" t="s">
        <v>3139</v>
      </c>
      <c r="R642" s="30"/>
    </row>
    <row r="643" spans="1:18" ht="19.95" customHeight="1">
      <c r="A643" s="47">
        <v>1</v>
      </c>
      <c r="B643" s="30" t="s">
        <v>141</v>
      </c>
      <c r="C643" s="43" t="s">
        <v>3140</v>
      </c>
      <c r="D643" s="52">
        <v>44963</v>
      </c>
      <c r="E643" s="52">
        <v>44970</v>
      </c>
      <c r="F643" s="52">
        <v>44970</v>
      </c>
      <c r="G643" s="47" t="s">
        <v>10</v>
      </c>
      <c r="H643" s="51">
        <v>26068</v>
      </c>
      <c r="I643" s="53">
        <v>1</v>
      </c>
      <c r="J643" s="51">
        <v>0</v>
      </c>
      <c r="K643" s="51">
        <v>0</v>
      </c>
      <c r="L643" s="51">
        <v>26068</v>
      </c>
      <c r="M643" s="42">
        <v>0</v>
      </c>
      <c r="N643" s="89" t="s">
        <v>1328</v>
      </c>
      <c r="O643" s="47" t="s">
        <v>1349</v>
      </c>
      <c r="P643" s="58" t="s">
        <v>741</v>
      </c>
      <c r="Q643" s="50" t="s">
        <v>3141</v>
      </c>
      <c r="R643" s="30"/>
    </row>
    <row r="644" spans="1:18" ht="19.95" customHeight="1">
      <c r="A644" s="47">
        <v>2</v>
      </c>
      <c r="B644" s="30" t="s">
        <v>2523</v>
      </c>
      <c r="C644" s="43" t="s">
        <v>3125</v>
      </c>
      <c r="D644" s="52">
        <v>44951</v>
      </c>
      <c r="E644" s="52">
        <v>44970</v>
      </c>
      <c r="F644" s="52">
        <v>44970</v>
      </c>
      <c r="G644" s="47" t="s">
        <v>10</v>
      </c>
      <c r="H644" s="51">
        <v>822.65</v>
      </c>
      <c r="I644" s="53">
        <v>1</v>
      </c>
      <c r="J644" s="51">
        <v>0</v>
      </c>
      <c r="K644" s="51">
        <v>0</v>
      </c>
      <c r="L644" s="51">
        <v>822.65</v>
      </c>
      <c r="M644" s="42">
        <v>0</v>
      </c>
      <c r="N644" s="89" t="s">
        <v>1328</v>
      </c>
      <c r="O644" s="47" t="s">
        <v>1330</v>
      </c>
      <c r="P644" s="93" t="s">
        <v>1343</v>
      </c>
      <c r="Q644" s="50" t="s">
        <v>3126</v>
      </c>
      <c r="R644" s="30"/>
    </row>
    <row r="645" spans="1:18" ht="19.95" customHeight="1">
      <c r="A645" s="47">
        <v>1</v>
      </c>
      <c r="B645" s="30" t="s">
        <v>2019</v>
      </c>
      <c r="C645" s="43" t="s">
        <v>3142</v>
      </c>
      <c r="D645" s="52">
        <v>44956</v>
      </c>
      <c r="E645" s="52">
        <v>44970</v>
      </c>
      <c r="F645" s="52">
        <v>44970</v>
      </c>
      <c r="G645" s="47" t="s">
        <v>10</v>
      </c>
      <c r="H645" s="51">
        <v>91340.800000000003</v>
      </c>
      <c r="I645" s="53">
        <v>1</v>
      </c>
      <c r="J645" s="51">
        <v>0</v>
      </c>
      <c r="K645" s="51">
        <v>0</v>
      </c>
      <c r="L645" s="51">
        <v>91340.800000000003</v>
      </c>
      <c r="M645" s="42">
        <v>0</v>
      </c>
      <c r="N645" s="89" t="s">
        <v>1328</v>
      </c>
      <c r="O645" s="47" t="s">
        <v>1349</v>
      </c>
      <c r="P645" s="58" t="s">
        <v>741</v>
      </c>
      <c r="Q645" s="50" t="s">
        <v>3143</v>
      </c>
      <c r="R645" s="30"/>
    </row>
    <row r="646" spans="1:18" ht="19.95" customHeight="1">
      <c r="A646" s="47">
        <v>2</v>
      </c>
      <c r="B646" s="30" t="s">
        <v>2019</v>
      </c>
      <c r="C646" s="43" t="s">
        <v>3144</v>
      </c>
      <c r="D646" s="52">
        <v>44956</v>
      </c>
      <c r="E646" s="52">
        <v>44968</v>
      </c>
      <c r="F646" s="52">
        <v>44970</v>
      </c>
      <c r="G646" s="47" t="s">
        <v>10</v>
      </c>
      <c r="H646" s="51">
        <v>9618</v>
      </c>
      <c r="I646" s="53">
        <v>1</v>
      </c>
      <c r="J646" s="51">
        <v>0</v>
      </c>
      <c r="K646" s="51">
        <v>0</v>
      </c>
      <c r="L646" s="51">
        <v>9618</v>
      </c>
      <c r="M646" s="42">
        <v>0</v>
      </c>
      <c r="N646" s="89" t="s">
        <v>1328</v>
      </c>
      <c r="O646" s="47" t="s">
        <v>1349</v>
      </c>
      <c r="P646" s="58" t="s">
        <v>741</v>
      </c>
      <c r="Q646" s="50" t="s">
        <v>3145</v>
      </c>
      <c r="R646" s="30"/>
    </row>
    <row r="647" spans="1:18" ht="19.95" customHeight="1">
      <c r="A647" s="47">
        <v>2</v>
      </c>
      <c r="B647" s="30" t="s">
        <v>2019</v>
      </c>
      <c r="C647" s="43" t="s">
        <v>3146</v>
      </c>
      <c r="D647" s="52">
        <v>44956</v>
      </c>
      <c r="E647" s="52">
        <v>44968</v>
      </c>
      <c r="F647" s="52">
        <v>44970</v>
      </c>
      <c r="G647" s="47" t="s">
        <v>10</v>
      </c>
      <c r="H647" s="51">
        <v>91371</v>
      </c>
      <c r="I647" s="53">
        <v>1</v>
      </c>
      <c r="J647" s="51">
        <v>0</v>
      </c>
      <c r="K647" s="51">
        <v>0</v>
      </c>
      <c r="L647" s="51">
        <v>91371</v>
      </c>
      <c r="M647" s="42">
        <v>0</v>
      </c>
      <c r="N647" s="89" t="s">
        <v>1328</v>
      </c>
      <c r="O647" s="47" t="s">
        <v>1349</v>
      </c>
      <c r="P647" s="58" t="s">
        <v>741</v>
      </c>
      <c r="Q647" s="50" t="s">
        <v>3147</v>
      </c>
      <c r="R647" s="30"/>
    </row>
    <row r="648" spans="1:18" ht="19.95" customHeight="1">
      <c r="A648" s="47">
        <v>1</v>
      </c>
      <c r="B648" s="30" t="s">
        <v>2019</v>
      </c>
      <c r="C648" s="43" t="s">
        <v>3148</v>
      </c>
      <c r="D648" s="52">
        <v>44956</v>
      </c>
      <c r="E648" s="52">
        <v>44969</v>
      </c>
      <c r="F648" s="52">
        <v>44970</v>
      </c>
      <c r="G648" s="47" t="s">
        <v>10</v>
      </c>
      <c r="H648" s="51">
        <v>15987.2</v>
      </c>
      <c r="I648" s="53">
        <v>1</v>
      </c>
      <c r="J648" s="51">
        <v>0</v>
      </c>
      <c r="K648" s="51">
        <v>0</v>
      </c>
      <c r="L648" s="51">
        <v>15987.2</v>
      </c>
      <c r="M648" s="42">
        <v>0</v>
      </c>
      <c r="N648" s="89" t="s">
        <v>1328</v>
      </c>
      <c r="O648" s="47" t="s">
        <v>1349</v>
      </c>
      <c r="P648" s="58" t="s">
        <v>741</v>
      </c>
      <c r="Q648" s="50" t="s">
        <v>3149</v>
      </c>
      <c r="R648" s="30"/>
    </row>
    <row r="649" spans="1:18" ht="19.95" customHeight="1">
      <c r="A649" s="47">
        <v>2</v>
      </c>
      <c r="B649" s="30" t="s">
        <v>2019</v>
      </c>
      <c r="C649" s="43" t="s">
        <v>3150</v>
      </c>
      <c r="D649" s="52">
        <v>44956</v>
      </c>
      <c r="E649" s="52">
        <v>44969</v>
      </c>
      <c r="F649" s="52">
        <v>44970</v>
      </c>
      <c r="G649" s="47" t="s">
        <v>10</v>
      </c>
      <c r="H649" s="51">
        <v>3648.4</v>
      </c>
      <c r="I649" s="53">
        <v>1</v>
      </c>
      <c r="J649" s="51">
        <v>0</v>
      </c>
      <c r="K649" s="51">
        <v>0</v>
      </c>
      <c r="L649" s="51">
        <v>3648.4</v>
      </c>
      <c r="M649" s="42">
        <v>0</v>
      </c>
      <c r="N649" s="89" t="s">
        <v>1328</v>
      </c>
      <c r="O649" s="47" t="s">
        <v>1349</v>
      </c>
      <c r="P649" s="58" t="s">
        <v>741</v>
      </c>
      <c r="Q649" s="50" t="s">
        <v>3151</v>
      </c>
      <c r="R649" s="30"/>
    </row>
    <row r="650" spans="1:18" ht="19.95" customHeight="1">
      <c r="A650" s="47">
        <v>2</v>
      </c>
      <c r="B650" s="30" t="s">
        <v>2019</v>
      </c>
      <c r="C650" s="43" t="s">
        <v>3152</v>
      </c>
      <c r="D650" s="52">
        <v>44956</v>
      </c>
      <c r="E650" s="52">
        <v>44969</v>
      </c>
      <c r="F650" s="52">
        <v>44970</v>
      </c>
      <c r="G650" s="47" t="s">
        <v>10</v>
      </c>
      <c r="H650" s="51">
        <v>34659.800000000003</v>
      </c>
      <c r="I650" s="53">
        <v>1</v>
      </c>
      <c r="J650" s="51">
        <v>0</v>
      </c>
      <c r="K650" s="51">
        <v>0</v>
      </c>
      <c r="L650" s="51">
        <v>34659.800000000003</v>
      </c>
      <c r="M650" s="42">
        <v>0</v>
      </c>
      <c r="N650" s="89" t="s">
        <v>1328</v>
      </c>
      <c r="O650" s="47" t="s">
        <v>1349</v>
      </c>
      <c r="P650" s="58" t="s">
        <v>741</v>
      </c>
      <c r="Q650" s="50" t="s">
        <v>3153</v>
      </c>
      <c r="R650" s="30"/>
    </row>
    <row r="651" spans="1:18" ht="19.95" customHeight="1">
      <c r="A651" s="47">
        <v>1</v>
      </c>
      <c r="B651" s="30" t="s">
        <v>230</v>
      </c>
      <c r="C651" s="43" t="s">
        <v>3127</v>
      </c>
      <c r="D651" s="52">
        <v>44964</v>
      </c>
      <c r="E651" s="52">
        <v>44967</v>
      </c>
      <c r="F651" s="52">
        <v>44970</v>
      </c>
      <c r="G651" s="47" t="s">
        <v>18</v>
      </c>
      <c r="H651" s="60">
        <v>23250</v>
      </c>
      <c r="I651" s="53">
        <v>5.18</v>
      </c>
      <c r="J651" s="60">
        <v>0</v>
      </c>
      <c r="K651" s="60">
        <v>0</v>
      </c>
      <c r="L651" s="51">
        <v>120435</v>
      </c>
      <c r="M651" s="42">
        <v>0</v>
      </c>
      <c r="N651" s="89" t="s">
        <v>1328</v>
      </c>
      <c r="O651" s="47" t="s">
        <v>1330</v>
      </c>
      <c r="P651" s="93" t="s">
        <v>881</v>
      </c>
      <c r="Q651" s="50" t="s">
        <v>3128</v>
      </c>
      <c r="R651" s="30"/>
    </row>
    <row r="652" spans="1:18" ht="19.95" customHeight="1">
      <c r="A652" s="47">
        <v>1</v>
      </c>
      <c r="B652" s="30" t="s">
        <v>230</v>
      </c>
      <c r="C652" s="43" t="s">
        <v>3129</v>
      </c>
      <c r="D652" s="52">
        <v>44970</v>
      </c>
      <c r="E652" s="52">
        <v>44971</v>
      </c>
      <c r="F652" s="52">
        <v>44970</v>
      </c>
      <c r="G652" s="47" t="s">
        <v>18</v>
      </c>
      <c r="H652" s="60">
        <v>44800</v>
      </c>
      <c r="I652" s="53">
        <v>5.1769999999999996</v>
      </c>
      <c r="J652" s="60">
        <v>0</v>
      </c>
      <c r="K652" s="60">
        <v>0</v>
      </c>
      <c r="L652" s="51">
        <v>231929.60000000001</v>
      </c>
      <c r="M652" s="42">
        <v>0</v>
      </c>
      <c r="N652" s="89" t="s">
        <v>1328</v>
      </c>
      <c r="O652" s="47" t="s">
        <v>1330</v>
      </c>
      <c r="P652" s="93" t="s">
        <v>881</v>
      </c>
      <c r="Q652" s="50" t="s">
        <v>3130</v>
      </c>
      <c r="R652" s="30"/>
    </row>
    <row r="653" spans="1:18" ht="19.95" customHeight="1">
      <c r="A653" s="47">
        <v>1</v>
      </c>
      <c r="B653" s="30" t="s">
        <v>44</v>
      </c>
      <c r="C653" s="43" t="s">
        <v>45</v>
      </c>
      <c r="D653" s="52">
        <v>44909</v>
      </c>
      <c r="E653" s="52">
        <v>44968</v>
      </c>
      <c r="F653" s="52">
        <v>44970</v>
      </c>
      <c r="G653" s="47" t="s">
        <v>10</v>
      </c>
      <c r="H653" s="51">
        <v>27426.14</v>
      </c>
      <c r="I653" s="53">
        <v>1</v>
      </c>
      <c r="J653" s="51">
        <v>0</v>
      </c>
      <c r="K653" s="51">
        <v>0</v>
      </c>
      <c r="L653" s="51">
        <v>27426.14</v>
      </c>
      <c r="M653" s="42">
        <v>0</v>
      </c>
      <c r="N653" s="89" t="s">
        <v>269</v>
      </c>
      <c r="O653" s="47" t="s">
        <v>1381</v>
      </c>
      <c r="P653" s="47" t="s">
        <v>882</v>
      </c>
      <c r="Q653" s="50" t="s">
        <v>3154</v>
      </c>
      <c r="R653" s="30"/>
    </row>
    <row r="654" spans="1:18" ht="19.95" customHeight="1">
      <c r="A654" s="47">
        <v>1</v>
      </c>
      <c r="B654" s="30" t="s">
        <v>49</v>
      </c>
      <c r="C654" s="43" t="s">
        <v>3158</v>
      </c>
      <c r="D654" s="52">
        <v>44965</v>
      </c>
      <c r="E654" s="52">
        <v>44969</v>
      </c>
      <c r="F654" s="52">
        <v>44970</v>
      </c>
      <c r="G654" s="47" t="s">
        <v>10</v>
      </c>
      <c r="H654" s="51">
        <v>519.04999999999995</v>
      </c>
      <c r="I654" s="53">
        <v>1</v>
      </c>
      <c r="J654" s="51">
        <v>0</v>
      </c>
      <c r="K654" s="51">
        <v>0</v>
      </c>
      <c r="L654" s="51">
        <v>519.04999999999995</v>
      </c>
      <c r="M654" s="42">
        <v>0</v>
      </c>
      <c r="N654" s="89" t="s">
        <v>269</v>
      </c>
      <c r="O654" s="47" t="s">
        <v>1329</v>
      </c>
      <c r="P654" s="47" t="s">
        <v>1373</v>
      </c>
      <c r="Q654" s="50" t="s">
        <v>3159</v>
      </c>
      <c r="R654" s="30"/>
    </row>
    <row r="655" spans="1:18" ht="19.95" customHeight="1">
      <c r="A655" s="47">
        <v>1</v>
      </c>
      <c r="B655" s="30" t="s">
        <v>251</v>
      </c>
      <c r="C655" s="43" t="s">
        <v>3155</v>
      </c>
      <c r="D655" s="52">
        <v>44965</v>
      </c>
      <c r="E655" s="52">
        <v>44970</v>
      </c>
      <c r="F655" s="52">
        <v>44970</v>
      </c>
      <c r="G655" s="47" t="s">
        <v>10</v>
      </c>
      <c r="H655" s="51">
        <v>457.68</v>
      </c>
      <c r="I655" s="53">
        <v>1</v>
      </c>
      <c r="J655" s="51">
        <v>0</v>
      </c>
      <c r="K655" s="51">
        <v>0</v>
      </c>
      <c r="L655" s="51">
        <v>457.68</v>
      </c>
      <c r="M655" s="42">
        <v>0</v>
      </c>
      <c r="N655" s="89" t="s">
        <v>269</v>
      </c>
      <c r="O655" s="47" t="s">
        <v>1381</v>
      </c>
      <c r="P655" s="47" t="s">
        <v>3156</v>
      </c>
      <c r="Q655" s="50" t="s">
        <v>3157</v>
      </c>
      <c r="R655" s="30"/>
    </row>
    <row r="656" spans="1:18" ht="19.95" customHeight="1">
      <c r="A656" s="47">
        <v>1</v>
      </c>
      <c r="B656" s="30" t="s">
        <v>39</v>
      </c>
      <c r="C656" s="43" t="s">
        <v>3162</v>
      </c>
      <c r="D656" s="52">
        <v>44965</v>
      </c>
      <c r="E656" s="52">
        <v>44967</v>
      </c>
      <c r="F656" s="52">
        <v>44970</v>
      </c>
      <c r="G656" s="47" t="s">
        <v>10</v>
      </c>
      <c r="H656" s="51">
        <v>1000</v>
      </c>
      <c r="I656" s="53">
        <v>1</v>
      </c>
      <c r="J656" s="51">
        <v>0</v>
      </c>
      <c r="K656" s="51">
        <v>0</v>
      </c>
      <c r="L656" s="51">
        <v>1000</v>
      </c>
      <c r="M656" s="42">
        <v>0</v>
      </c>
      <c r="N656" s="89" t="s">
        <v>275</v>
      </c>
      <c r="O656" s="47" t="s">
        <v>1329</v>
      </c>
      <c r="P656" s="47" t="s">
        <v>875</v>
      </c>
      <c r="Q656" s="50" t="s">
        <v>3163</v>
      </c>
      <c r="R656" s="30"/>
    </row>
    <row r="657" spans="1:18" ht="19.95" customHeight="1">
      <c r="A657" s="47">
        <v>1</v>
      </c>
      <c r="B657" s="30" t="s">
        <v>2146</v>
      </c>
      <c r="C657" s="43" t="s">
        <v>3160</v>
      </c>
      <c r="D657" s="52">
        <v>44959</v>
      </c>
      <c r="E657" s="52">
        <v>44962</v>
      </c>
      <c r="F657" s="52">
        <v>44970</v>
      </c>
      <c r="G657" s="47" t="s">
        <v>10</v>
      </c>
      <c r="H657" s="51">
        <v>3000</v>
      </c>
      <c r="I657" s="53">
        <v>1</v>
      </c>
      <c r="J657" s="51">
        <v>0</v>
      </c>
      <c r="K657" s="51">
        <v>0</v>
      </c>
      <c r="L657" s="51">
        <v>3000</v>
      </c>
      <c r="M657" s="42">
        <v>0</v>
      </c>
      <c r="N657" s="89" t="s">
        <v>275</v>
      </c>
      <c r="O657" s="47" t="s">
        <v>1342</v>
      </c>
      <c r="P657" s="47" t="s">
        <v>278</v>
      </c>
      <c r="Q657" s="50" t="s">
        <v>3161</v>
      </c>
      <c r="R657" s="30"/>
    </row>
    <row r="658" spans="1:18" ht="19.95" customHeight="1">
      <c r="A658" s="47">
        <v>1</v>
      </c>
      <c r="B658" s="30" t="s">
        <v>244</v>
      </c>
      <c r="C658" s="43" t="s">
        <v>3168</v>
      </c>
      <c r="D658" s="52">
        <v>44956</v>
      </c>
      <c r="E658" s="52">
        <v>44971</v>
      </c>
      <c r="F658" s="52">
        <v>44971</v>
      </c>
      <c r="G658" s="47" t="s">
        <v>10</v>
      </c>
      <c r="H658" s="51">
        <v>8048</v>
      </c>
      <c r="I658" s="53">
        <v>1</v>
      </c>
      <c r="J658" s="51">
        <v>0</v>
      </c>
      <c r="K658" s="51">
        <v>0</v>
      </c>
      <c r="L658" s="51">
        <v>8048</v>
      </c>
      <c r="M658" s="42">
        <v>0</v>
      </c>
      <c r="N658" s="89" t="s">
        <v>1328</v>
      </c>
      <c r="O658" s="47" t="s">
        <v>1349</v>
      </c>
      <c r="P658" s="45" t="s">
        <v>741</v>
      </c>
      <c r="Q658" s="50" t="s">
        <v>3169</v>
      </c>
      <c r="R658" s="30"/>
    </row>
    <row r="659" spans="1:18" ht="19.95" customHeight="1">
      <c r="A659" s="47">
        <v>4</v>
      </c>
      <c r="B659" s="30" t="s">
        <v>90</v>
      </c>
      <c r="C659" s="43" t="s">
        <v>3164</v>
      </c>
      <c r="D659" s="52">
        <v>45054</v>
      </c>
      <c r="E659" s="52">
        <v>44972</v>
      </c>
      <c r="F659" s="52">
        <v>44971</v>
      </c>
      <c r="G659" s="47" t="s">
        <v>10</v>
      </c>
      <c r="H659" s="49">
        <v>5011020</v>
      </c>
      <c r="I659" s="53">
        <v>1</v>
      </c>
      <c r="J659" s="51">
        <v>0</v>
      </c>
      <c r="K659" s="51">
        <v>0</v>
      </c>
      <c r="L659" s="51">
        <v>5011020</v>
      </c>
      <c r="M659" s="42">
        <v>0</v>
      </c>
      <c r="N659" s="89" t="s">
        <v>1328</v>
      </c>
      <c r="O659" s="47" t="s">
        <v>1330</v>
      </c>
      <c r="P659" s="47" t="s">
        <v>881</v>
      </c>
      <c r="Q659" s="50" t="s">
        <v>3165</v>
      </c>
      <c r="R659" s="30"/>
    </row>
    <row r="660" spans="1:18" ht="19.95" customHeight="1">
      <c r="A660" s="47">
        <v>1</v>
      </c>
      <c r="B660" s="30" t="s">
        <v>2019</v>
      </c>
      <c r="C660" s="43" t="s">
        <v>3170</v>
      </c>
      <c r="D660" s="52">
        <v>44957</v>
      </c>
      <c r="E660" s="52">
        <v>44971</v>
      </c>
      <c r="F660" s="52">
        <v>44971</v>
      </c>
      <c r="G660" s="47" t="s">
        <v>10</v>
      </c>
      <c r="H660" s="51">
        <v>61168</v>
      </c>
      <c r="I660" s="53">
        <v>1</v>
      </c>
      <c r="J660" s="51">
        <v>0</v>
      </c>
      <c r="K660" s="51">
        <v>0</v>
      </c>
      <c r="L660" s="51">
        <v>61168</v>
      </c>
      <c r="M660" s="42">
        <v>0</v>
      </c>
      <c r="N660" s="89" t="s">
        <v>1328</v>
      </c>
      <c r="O660" s="47" t="s">
        <v>1349</v>
      </c>
      <c r="P660" s="58" t="s">
        <v>741</v>
      </c>
      <c r="Q660" s="50" t="s">
        <v>3171</v>
      </c>
      <c r="R660" s="30"/>
    </row>
    <row r="661" spans="1:18" ht="19.95" customHeight="1">
      <c r="A661" s="47">
        <v>1</v>
      </c>
      <c r="B661" s="30" t="s">
        <v>2019</v>
      </c>
      <c r="C661" s="43" t="s">
        <v>3172</v>
      </c>
      <c r="D661" s="52">
        <v>44957</v>
      </c>
      <c r="E661" s="52">
        <v>44971</v>
      </c>
      <c r="F661" s="52">
        <v>44971</v>
      </c>
      <c r="G661" s="47" t="s">
        <v>10</v>
      </c>
      <c r="H661" s="51">
        <v>11808</v>
      </c>
      <c r="I661" s="53">
        <v>1</v>
      </c>
      <c r="J661" s="51">
        <v>0</v>
      </c>
      <c r="K661" s="51">
        <v>0</v>
      </c>
      <c r="L661" s="51">
        <v>11808</v>
      </c>
      <c r="M661" s="42">
        <v>0</v>
      </c>
      <c r="N661" s="89" t="s">
        <v>1328</v>
      </c>
      <c r="O661" s="47" t="s">
        <v>1349</v>
      </c>
      <c r="P661" s="58" t="s">
        <v>741</v>
      </c>
      <c r="Q661" s="50" t="s">
        <v>3173</v>
      </c>
      <c r="R661" s="30"/>
    </row>
    <row r="662" spans="1:18" ht="19.95" customHeight="1">
      <c r="A662" s="47">
        <v>1</v>
      </c>
      <c r="B662" s="30" t="s">
        <v>2019</v>
      </c>
      <c r="C662" s="43" t="s">
        <v>3174</v>
      </c>
      <c r="D662" s="52">
        <v>44957</v>
      </c>
      <c r="E662" s="52">
        <v>44971</v>
      </c>
      <c r="F662" s="52">
        <v>44971</v>
      </c>
      <c r="G662" s="47" t="s">
        <v>10</v>
      </c>
      <c r="H662" s="51">
        <v>13022.5</v>
      </c>
      <c r="I662" s="53">
        <v>1</v>
      </c>
      <c r="J662" s="51">
        <v>0</v>
      </c>
      <c r="K662" s="51">
        <v>0</v>
      </c>
      <c r="L662" s="51">
        <v>13022.5</v>
      </c>
      <c r="M662" s="42">
        <v>0</v>
      </c>
      <c r="N662" s="89" t="s">
        <v>1328</v>
      </c>
      <c r="O662" s="47" t="s">
        <v>1349</v>
      </c>
      <c r="P662" s="58" t="s">
        <v>741</v>
      </c>
      <c r="Q662" s="50" t="s">
        <v>3175</v>
      </c>
      <c r="R662" s="30"/>
    </row>
    <row r="663" spans="1:18" ht="19.95" customHeight="1">
      <c r="A663" s="47">
        <v>1</v>
      </c>
      <c r="B663" s="30" t="s">
        <v>2019</v>
      </c>
      <c r="C663" s="43" t="s">
        <v>3176</v>
      </c>
      <c r="D663" s="52">
        <v>44957</v>
      </c>
      <c r="E663" s="52">
        <v>44971</v>
      </c>
      <c r="F663" s="52">
        <v>44971</v>
      </c>
      <c r="G663" s="47" t="s">
        <v>10</v>
      </c>
      <c r="H663" s="51">
        <v>2337.5</v>
      </c>
      <c r="I663" s="53">
        <v>1</v>
      </c>
      <c r="J663" s="51">
        <v>0</v>
      </c>
      <c r="K663" s="51">
        <v>0</v>
      </c>
      <c r="L663" s="51">
        <v>2337.5</v>
      </c>
      <c r="M663" s="42">
        <v>0</v>
      </c>
      <c r="N663" s="89" t="s">
        <v>1328</v>
      </c>
      <c r="O663" s="47" t="s">
        <v>1349</v>
      </c>
      <c r="P663" s="58" t="s">
        <v>741</v>
      </c>
      <c r="Q663" s="50" t="s">
        <v>3177</v>
      </c>
      <c r="R663" s="30"/>
    </row>
    <row r="664" spans="1:18" ht="19.95" customHeight="1">
      <c r="A664" s="47">
        <v>2</v>
      </c>
      <c r="B664" s="30" t="s">
        <v>2019</v>
      </c>
      <c r="C664" s="43" t="s">
        <v>3178</v>
      </c>
      <c r="D664" s="52">
        <v>44957</v>
      </c>
      <c r="E664" s="52">
        <v>44971</v>
      </c>
      <c r="F664" s="52">
        <v>44971</v>
      </c>
      <c r="G664" s="47" t="s">
        <v>10</v>
      </c>
      <c r="H664" s="51">
        <v>2135.6</v>
      </c>
      <c r="I664" s="53">
        <v>1</v>
      </c>
      <c r="J664" s="51">
        <v>0</v>
      </c>
      <c r="K664" s="51">
        <v>0</v>
      </c>
      <c r="L664" s="51">
        <v>2135.6</v>
      </c>
      <c r="M664" s="42">
        <v>0</v>
      </c>
      <c r="N664" s="89" t="s">
        <v>1328</v>
      </c>
      <c r="O664" s="47" t="s">
        <v>1349</v>
      </c>
      <c r="P664" s="58" t="s">
        <v>741</v>
      </c>
      <c r="Q664" s="50" t="s">
        <v>3179</v>
      </c>
      <c r="R664" s="30"/>
    </row>
    <row r="665" spans="1:18" ht="19.95" customHeight="1">
      <c r="A665" s="47">
        <v>2</v>
      </c>
      <c r="B665" s="30" t="s">
        <v>2019</v>
      </c>
      <c r="C665" s="43" t="s">
        <v>3180</v>
      </c>
      <c r="D665" s="52">
        <v>44957</v>
      </c>
      <c r="E665" s="52">
        <v>44971</v>
      </c>
      <c r="F665" s="52">
        <v>44971</v>
      </c>
      <c r="G665" s="47" t="s">
        <v>10</v>
      </c>
      <c r="H665" s="51">
        <v>20288.2</v>
      </c>
      <c r="I665" s="53">
        <v>1</v>
      </c>
      <c r="J665" s="51">
        <v>0</v>
      </c>
      <c r="K665" s="51">
        <v>0</v>
      </c>
      <c r="L665" s="51">
        <v>20288.2</v>
      </c>
      <c r="M665" s="42">
        <v>0</v>
      </c>
      <c r="N665" s="89" t="s">
        <v>1328</v>
      </c>
      <c r="O665" s="47" t="s">
        <v>1349</v>
      </c>
      <c r="P665" s="58" t="s">
        <v>741</v>
      </c>
      <c r="Q665" s="50" t="s">
        <v>3181</v>
      </c>
      <c r="R665" s="30"/>
    </row>
    <row r="666" spans="1:18" ht="19.95" customHeight="1">
      <c r="A666" s="47">
        <v>1</v>
      </c>
      <c r="B666" s="30" t="s">
        <v>2052</v>
      </c>
      <c r="C666" s="43" t="s">
        <v>3182</v>
      </c>
      <c r="D666" s="52">
        <v>44966</v>
      </c>
      <c r="E666" s="52">
        <v>44971</v>
      </c>
      <c r="F666" s="52">
        <v>44971</v>
      </c>
      <c r="G666" s="47" t="s">
        <v>10</v>
      </c>
      <c r="H666" s="51">
        <v>107245.88</v>
      </c>
      <c r="I666" s="53">
        <v>1</v>
      </c>
      <c r="J666" s="51">
        <v>0</v>
      </c>
      <c r="K666" s="51">
        <v>0</v>
      </c>
      <c r="L666" s="51">
        <v>107245.88</v>
      </c>
      <c r="M666" s="42">
        <v>0</v>
      </c>
      <c r="N666" s="89" t="s">
        <v>1328</v>
      </c>
      <c r="O666" s="47" t="s">
        <v>1349</v>
      </c>
      <c r="P666" s="58" t="s">
        <v>741</v>
      </c>
      <c r="Q666" s="50" t="s">
        <v>3183</v>
      </c>
      <c r="R666" s="30"/>
    </row>
    <row r="667" spans="1:18" ht="19.95" customHeight="1">
      <c r="A667" s="47">
        <v>1</v>
      </c>
      <c r="B667" s="30" t="s">
        <v>2052</v>
      </c>
      <c r="C667" s="43" t="s">
        <v>3184</v>
      </c>
      <c r="D667" s="52">
        <v>44966</v>
      </c>
      <c r="E667" s="52">
        <v>44971</v>
      </c>
      <c r="F667" s="52">
        <v>44971</v>
      </c>
      <c r="G667" s="47" t="s">
        <v>10</v>
      </c>
      <c r="H667" s="51">
        <v>44902</v>
      </c>
      <c r="I667" s="53">
        <v>1</v>
      </c>
      <c r="J667" s="51">
        <v>0</v>
      </c>
      <c r="K667" s="51">
        <v>0</v>
      </c>
      <c r="L667" s="51">
        <v>44902</v>
      </c>
      <c r="M667" s="42">
        <v>0</v>
      </c>
      <c r="N667" s="89" t="s">
        <v>1328</v>
      </c>
      <c r="O667" s="47" t="s">
        <v>1349</v>
      </c>
      <c r="P667" s="58" t="s">
        <v>741</v>
      </c>
      <c r="Q667" s="50" t="s">
        <v>3185</v>
      </c>
      <c r="R667" s="30"/>
    </row>
    <row r="668" spans="1:18" ht="19.95" customHeight="1">
      <c r="A668" s="47">
        <v>1</v>
      </c>
      <c r="B668" s="30" t="s">
        <v>2052</v>
      </c>
      <c r="C668" s="43" t="s">
        <v>3186</v>
      </c>
      <c r="D668" s="52">
        <v>44966</v>
      </c>
      <c r="E668" s="52">
        <v>44971</v>
      </c>
      <c r="F668" s="52">
        <v>44971</v>
      </c>
      <c r="G668" s="47" t="s">
        <v>10</v>
      </c>
      <c r="H668" s="51">
        <v>5740</v>
      </c>
      <c r="I668" s="53">
        <v>1</v>
      </c>
      <c r="J668" s="51">
        <v>0</v>
      </c>
      <c r="K668" s="51">
        <v>0</v>
      </c>
      <c r="L668" s="51">
        <v>5740</v>
      </c>
      <c r="M668" s="42">
        <v>0</v>
      </c>
      <c r="N668" s="89" t="s">
        <v>1328</v>
      </c>
      <c r="O668" s="47" t="s">
        <v>1349</v>
      </c>
      <c r="P668" s="58" t="s">
        <v>741</v>
      </c>
      <c r="Q668" s="50" t="s">
        <v>3187</v>
      </c>
      <c r="R668" s="30"/>
    </row>
    <row r="669" spans="1:18" ht="19.95" customHeight="1">
      <c r="A669" s="47">
        <v>1</v>
      </c>
      <c r="B669" s="30" t="s">
        <v>2052</v>
      </c>
      <c r="C669" s="43" t="s">
        <v>3188</v>
      </c>
      <c r="D669" s="52">
        <v>44966</v>
      </c>
      <c r="E669" s="52">
        <v>44971</v>
      </c>
      <c r="F669" s="52">
        <v>44971</v>
      </c>
      <c r="G669" s="47" t="s">
        <v>10</v>
      </c>
      <c r="H669" s="51">
        <v>9069.0400000000009</v>
      </c>
      <c r="I669" s="53">
        <v>1</v>
      </c>
      <c r="J669" s="51">
        <v>0</v>
      </c>
      <c r="K669" s="51">
        <v>0</v>
      </c>
      <c r="L669" s="51">
        <v>9069.0400000000009</v>
      </c>
      <c r="M669" s="42">
        <v>0</v>
      </c>
      <c r="N669" s="89" t="s">
        <v>1328</v>
      </c>
      <c r="O669" s="47" t="s">
        <v>1349</v>
      </c>
      <c r="P669" s="58" t="s">
        <v>741</v>
      </c>
      <c r="Q669" s="50" t="s">
        <v>3189</v>
      </c>
      <c r="R669" s="30"/>
    </row>
    <row r="670" spans="1:18" ht="19.95" customHeight="1">
      <c r="A670" s="47">
        <v>1</v>
      </c>
      <c r="B670" s="30" t="s">
        <v>2052</v>
      </c>
      <c r="C670" s="43" t="s">
        <v>3190</v>
      </c>
      <c r="D670" s="52">
        <v>44966</v>
      </c>
      <c r="E670" s="52">
        <v>44971</v>
      </c>
      <c r="F670" s="52">
        <v>44971</v>
      </c>
      <c r="G670" s="47" t="s">
        <v>10</v>
      </c>
      <c r="H670" s="51">
        <v>26400</v>
      </c>
      <c r="I670" s="53">
        <v>1</v>
      </c>
      <c r="J670" s="51">
        <v>0</v>
      </c>
      <c r="K670" s="51">
        <v>0</v>
      </c>
      <c r="L670" s="51">
        <v>26400</v>
      </c>
      <c r="M670" s="42">
        <v>0</v>
      </c>
      <c r="N670" s="89" t="s">
        <v>1328</v>
      </c>
      <c r="O670" s="47" t="s">
        <v>1349</v>
      </c>
      <c r="P670" s="58" t="s">
        <v>741</v>
      </c>
      <c r="Q670" s="50" t="s">
        <v>3191</v>
      </c>
      <c r="R670" s="30"/>
    </row>
    <row r="671" spans="1:18" ht="19.95" customHeight="1">
      <c r="A671" s="47">
        <v>1</v>
      </c>
      <c r="B671" s="30" t="s">
        <v>2052</v>
      </c>
      <c r="C671" s="43" t="s">
        <v>3192</v>
      </c>
      <c r="D671" s="52">
        <v>44966</v>
      </c>
      <c r="E671" s="52">
        <v>44971</v>
      </c>
      <c r="F671" s="52">
        <v>44971</v>
      </c>
      <c r="G671" s="47" t="s">
        <v>10</v>
      </c>
      <c r="H671" s="51">
        <v>5600</v>
      </c>
      <c r="I671" s="53">
        <v>1</v>
      </c>
      <c r="J671" s="51">
        <v>0</v>
      </c>
      <c r="K671" s="51">
        <v>0</v>
      </c>
      <c r="L671" s="51">
        <v>5600</v>
      </c>
      <c r="M671" s="42">
        <v>0</v>
      </c>
      <c r="N671" s="89" t="s">
        <v>1328</v>
      </c>
      <c r="O671" s="47" t="s">
        <v>1349</v>
      </c>
      <c r="P671" s="58" t="s">
        <v>741</v>
      </c>
      <c r="Q671" s="50" t="s">
        <v>3193</v>
      </c>
      <c r="R671" s="30"/>
    </row>
    <row r="672" spans="1:18" ht="19.95" customHeight="1">
      <c r="A672" s="47">
        <v>1</v>
      </c>
      <c r="B672" s="30" t="s">
        <v>2052</v>
      </c>
      <c r="C672" s="43" t="s">
        <v>3194</v>
      </c>
      <c r="D672" s="52">
        <v>44966</v>
      </c>
      <c r="E672" s="52">
        <v>44971</v>
      </c>
      <c r="F672" s="52">
        <v>44971</v>
      </c>
      <c r="G672" s="47" t="s">
        <v>10</v>
      </c>
      <c r="H672" s="51">
        <v>70338.8</v>
      </c>
      <c r="I672" s="53">
        <v>1</v>
      </c>
      <c r="J672" s="51">
        <v>0</v>
      </c>
      <c r="K672" s="51">
        <v>0</v>
      </c>
      <c r="L672" s="51">
        <v>70338.8</v>
      </c>
      <c r="M672" s="42">
        <v>0</v>
      </c>
      <c r="N672" s="89" t="s">
        <v>1328</v>
      </c>
      <c r="O672" s="47" t="s">
        <v>1349</v>
      </c>
      <c r="P672" s="58" t="s">
        <v>741</v>
      </c>
      <c r="Q672" s="50" t="s">
        <v>3195</v>
      </c>
      <c r="R672" s="30"/>
    </row>
    <row r="673" spans="1:18" ht="19.95" customHeight="1">
      <c r="A673" s="47">
        <v>4</v>
      </c>
      <c r="B673" s="30" t="s">
        <v>2052</v>
      </c>
      <c r="C673" s="43" t="s">
        <v>3196</v>
      </c>
      <c r="D673" s="52">
        <v>44966</v>
      </c>
      <c r="E673" s="52">
        <v>44971</v>
      </c>
      <c r="F673" s="52">
        <v>44971</v>
      </c>
      <c r="G673" s="47" t="s">
        <v>10</v>
      </c>
      <c r="H673" s="51">
        <v>19980</v>
      </c>
      <c r="I673" s="53">
        <v>1</v>
      </c>
      <c r="J673" s="51">
        <v>0</v>
      </c>
      <c r="K673" s="51">
        <v>0</v>
      </c>
      <c r="L673" s="51">
        <v>19980</v>
      </c>
      <c r="M673" s="42">
        <v>0</v>
      </c>
      <c r="N673" s="89" t="s">
        <v>1328</v>
      </c>
      <c r="O673" s="47" t="s">
        <v>1349</v>
      </c>
      <c r="P673" s="58" t="s">
        <v>741</v>
      </c>
      <c r="Q673" s="50" t="s">
        <v>3197</v>
      </c>
      <c r="R673" s="30"/>
    </row>
    <row r="674" spans="1:18" ht="19.95" customHeight="1">
      <c r="A674" s="47">
        <v>1</v>
      </c>
      <c r="B674" s="30" t="s">
        <v>2913</v>
      </c>
      <c r="C674" s="43" t="s">
        <v>3198</v>
      </c>
      <c r="D674" s="52">
        <v>44966</v>
      </c>
      <c r="E674" s="52">
        <v>44971</v>
      </c>
      <c r="F674" s="52">
        <v>44971</v>
      </c>
      <c r="G674" s="47" t="s">
        <v>10</v>
      </c>
      <c r="H674" s="51">
        <v>2170</v>
      </c>
      <c r="I674" s="53">
        <v>1</v>
      </c>
      <c r="J674" s="51">
        <v>0</v>
      </c>
      <c r="K674" s="51">
        <v>0</v>
      </c>
      <c r="L674" s="51">
        <v>2170</v>
      </c>
      <c r="M674" s="42">
        <v>0</v>
      </c>
      <c r="N674" s="89" t="s">
        <v>1328</v>
      </c>
      <c r="O674" s="47" t="s">
        <v>1349</v>
      </c>
      <c r="P674" s="58" t="s">
        <v>741</v>
      </c>
      <c r="Q674" s="50" t="s">
        <v>3199</v>
      </c>
      <c r="R674" s="30"/>
    </row>
    <row r="675" spans="1:18" ht="19.95" customHeight="1">
      <c r="A675" s="47">
        <v>1</v>
      </c>
      <c r="B675" s="30" t="s">
        <v>32</v>
      </c>
      <c r="C675" s="43" t="s">
        <v>3166</v>
      </c>
      <c r="D675" s="52">
        <v>44945</v>
      </c>
      <c r="E675" s="52">
        <v>44971</v>
      </c>
      <c r="F675" s="52">
        <v>44971</v>
      </c>
      <c r="G675" s="47" t="s">
        <v>10</v>
      </c>
      <c r="H675" s="51">
        <v>8160</v>
      </c>
      <c r="I675" s="53">
        <v>1</v>
      </c>
      <c r="J675" s="51">
        <v>0</v>
      </c>
      <c r="K675" s="51">
        <v>0</v>
      </c>
      <c r="L675" s="51">
        <v>8160</v>
      </c>
      <c r="M675" s="42">
        <v>0</v>
      </c>
      <c r="N675" s="89" t="s">
        <v>1328</v>
      </c>
      <c r="O675" s="47" t="s">
        <v>1330</v>
      </c>
      <c r="P675" s="93" t="s">
        <v>881</v>
      </c>
      <c r="Q675" s="50" t="s">
        <v>3167</v>
      </c>
      <c r="R675" s="30"/>
    </row>
    <row r="676" spans="1:18" ht="19.95" customHeight="1">
      <c r="A676" s="47">
        <v>1</v>
      </c>
      <c r="B676" s="30" t="s">
        <v>16</v>
      </c>
      <c r="C676" s="43" t="s">
        <v>3200</v>
      </c>
      <c r="D676" s="52">
        <v>44953</v>
      </c>
      <c r="E676" s="52">
        <v>44971</v>
      </c>
      <c r="F676" s="52">
        <v>44971</v>
      </c>
      <c r="G676" s="47" t="s">
        <v>10</v>
      </c>
      <c r="H676" s="51">
        <v>13708.8</v>
      </c>
      <c r="I676" s="53">
        <v>1</v>
      </c>
      <c r="J676" s="51">
        <v>0</v>
      </c>
      <c r="K676" s="51">
        <v>0</v>
      </c>
      <c r="L676" s="51">
        <v>13708.8</v>
      </c>
      <c r="M676" s="42">
        <v>0</v>
      </c>
      <c r="N676" s="89" t="s">
        <v>1328</v>
      </c>
      <c r="O676" s="47" t="s">
        <v>1349</v>
      </c>
      <c r="P676" s="58" t="s">
        <v>741</v>
      </c>
      <c r="Q676" s="50" t="s">
        <v>3201</v>
      </c>
      <c r="R676" s="30"/>
    </row>
    <row r="677" spans="1:18" ht="19.95" customHeight="1">
      <c r="A677" s="47">
        <v>1</v>
      </c>
      <c r="B677" s="30" t="s">
        <v>16</v>
      </c>
      <c r="C677" s="43" t="s">
        <v>3202</v>
      </c>
      <c r="D677" s="52">
        <v>44956</v>
      </c>
      <c r="E677" s="52">
        <v>44971</v>
      </c>
      <c r="F677" s="52">
        <v>44971</v>
      </c>
      <c r="G677" s="47" t="s">
        <v>10</v>
      </c>
      <c r="H677" s="51">
        <v>52250</v>
      </c>
      <c r="I677" s="53">
        <v>1</v>
      </c>
      <c r="J677" s="51">
        <v>0</v>
      </c>
      <c r="K677" s="51">
        <v>0</v>
      </c>
      <c r="L677" s="51">
        <v>52250</v>
      </c>
      <c r="M677" s="42">
        <v>0</v>
      </c>
      <c r="N677" s="89" t="s">
        <v>1328</v>
      </c>
      <c r="O677" s="47" t="s">
        <v>1349</v>
      </c>
      <c r="P677" s="58" t="s">
        <v>741</v>
      </c>
      <c r="Q677" s="50" t="s">
        <v>3203</v>
      </c>
      <c r="R677" s="30"/>
    </row>
    <row r="678" spans="1:18" ht="19.95" customHeight="1">
      <c r="A678" s="47">
        <v>1</v>
      </c>
      <c r="B678" s="30" t="s">
        <v>16</v>
      </c>
      <c r="C678" s="43" t="s">
        <v>3204</v>
      </c>
      <c r="D678" s="52">
        <v>44956</v>
      </c>
      <c r="E678" s="52">
        <v>44971</v>
      </c>
      <c r="F678" s="52">
        <v>44971</v>
      </c>
      <c r="G678" s="47" t="s">
        <v>10</v>
      </c>
      <c r="H678" s="51">
        <v>6997.2</v>
      </c>
      <c r="I678" s="53">
        <v>1</v>
      </c>
      <c r="J678" s="51">
        <v>0</v>
      </c>
      <c r="K678" s="51">
        <v>0</v>
      </c>
      <c r="L678" s="51">
        <v>6997.2</v>
      </c>
      <c r="M678" s="42">
        <v>0</v>
      </c>
      <c r="N678" s="89" t="s">
        <v>1328</v>
      </c>
      <c r="O678" s="47" t="s">
        <v>1349</v>
      </c>
      <c r="P678" s="58" t="s">
        <v>741</v>
      </c>
      <c r="Q678" s="50" t="s">
        <v>3205</v>
      </c>
      <c r="R678" s="30"/>
    </row>
    <row r="679" spans="1:18" ht="19.95" customHeight="1">
      <c r="A679" s="47">
        <v>1</v>
      </c>
      <c r="B679" s="30" t="s">
        <v>16</v>
      </c>
      <c r="C679" s="43" t="s">
        <v>3206</v>
      </c>
      <c r="D679" s="52">
        <v>44956</v>
      </c>
      <c r="E679" s="52">
        <v>44971</v>
      </c>
      <c r="F679" s="52">
        <v>44971</v>
      </c>
      <c r="G679" s="47" t="s">
        <v>10</v>
      </c>
      <c r="H679" s="51">
        <v>51646</v>
      </c>
      <c r="I679" s="53">
        <v>1</v>
      </c>
      <c r="J679" s="51">
        <v>0</v>
      </c>
      <c r="K679" s="51">
        <v>0</v>
      </c>
      <c r="L679" s="51">
        <v>51646</v>
      </c>
      <c r="M679" s="42">
        <v>0</v>
      </c>
      <c r="N679" s="89" t="s">
        <v>1328</v>
      </c>
      <c r="O679" s="47" t="s">
        <v>1349</v>
      </c>
      <c r="P679" s="58" t="s">
        <v>741</v>
      </c>
      <c r="Q679" s="50" t="s">
        <v>3207</v>
      </c>
      <c r="R679" s="30"/>
    </row>
    <row r="680" spans="1:18" ht="19.95" customHeight="1">
      <c r="A680" s="47">
        <v>1</v>
      </c>
      <c r="B680" s="30" t="s">
        <v>2022</v>
      </c>
      <c r="C680" s="43" t="s">
        <v>3208</v>
      </c>
      <c r="D680" s="52">
        <v>44957</v>
      </c>
      <c r="E680" s="52">
        <v>44971</v>
      </c>
      <c r="F680" s="52">
        <v>44971</v>
      </c>
      <c r="G680" s="47" t="s">
        <v>10</v>
      </c>
      <c r="H680" s="51">
        <v>9466</v>
      </c>
      <c r="I680" s="53">
        <v>1</v>
      </c>
      <c r="J680" s="51">
        <v>0</v>
      </c>
      <c r="K680" s="51">
        <v>0</v>
      </c>
      <c r="L680" s="51">
        <v>9466</v>
      </c>
      <c r="M680" s="42">
        <v>0</v>
      </c>
      <c r="N680" s="89" t="s">
        <v>1328</v>
      </c>
      <c r="O680" s="47" t="s">
        <v>1349</v>
      </c>
      <c r="P680" s="58" t="s">
        <v>741</v>
      </c>
      <c r="Q680" s="50" t="s">
        <v>3209</v>
      </c>
      <c r="R680" s="30"/>
    </row>
    <row r="681" spans="1:18" ht="19.95" customHeight="1">
      <c r="A681" s="47">
        <v>1</v>
      </c>
      <c r="B681" s="30" t="s">
        <v>1357</v>
      </c>
      <c r="C681" s="43" t="s">
        <v>3214</v>
      </c>
      <c r="D681" s="52">
        <v>44971</v>
      </c>
      <c r="E681" s="52">
        <v>44971</v>
      </c>
      <c r="F681" s="52">
        <v>44971</v>
      </c>
      <c r="G681" s="47" t="s">
        <v>10</v>
      </c>
      <c r="H681" s="51">
        <v>2250</v>
      </c>
      <c r="I681" s="53">
        <v>1</v>
      </c>
      <c r="J681" s="51">
        <v>0</v>
      </c>
      <c r="K681" s="51">
        <v>0</v>
      </c>
      <c r="L681" s="51">
        <v>2250</v>
      </c>
      <c r="M681" s="42">
        <v>0</v>
      </c>
      <c r="N681" s="89" t="s">
        <v>269</v>
      </c>
      <c r="O681" s="47" t="s">
        <v>1360</v>
      </c>
      <c r="P681" s="47" t="s">
        <v>876</v>
      </c>
      <c r="Q681" s="50" t="s">
        <v>3215</v>
      </c>
      <c r="R681" s="30"/>
    </row>
    <row r="682" spans="1:18" ht="19.95" customHeight="1">
      <c r="A682" s="47">
        <v>1</v>
      </c>
      <c r="B682" s="30" t="s">
        <v>46</v>
      </c>
      <c r="C682" s="43" t="s">
        <v>3212</v>
      </c>
      <c r="D682" s="52">
        <v>44971</v>
      </c>
      <c r="E682" s="52">
        <v>44971</v>
      </c>
      <c r="F682" s="52">
        <v>44971</v>
      </c>
      <c r="G682" s="47" t="s">
        <v>10</v>
      </c>
      <c r="H682" s="51">
        <v>5254.5</v>
      </c>
      <c r="I682" s="53">
        <v>1</v>
      </c>
      <c r="J682" s="51">
        <v>0</v>
      </c>
      <c r="K682" s="51">
        <v>0</v>
      </c>
      <c r="L682" s="51">
        <v>5254.5</v>
      </c>
      <c r="M682" s="42">
        <v>0</v>
      </c>
      <c r="N682" s="89" t="s">
        <v>269</v>
      </c>
      <c r="O682" s="47" t="s">
        <v>1351</v>
      </c>
      <c r="P682" s="47" t="s">
        <v>1350</v>
      </c>
      <c r="Q682" s="50" t="s">
        <v>3213</v>
      </c>
      <c r="R682" s="30"/>
    </row>
    <row r="683" spans="1:18" ht="19.95" customHeight="1">
      <c r="A683" s="47">
        <v>4</v>
      </c>
      <c r="B683" s="30" t="s">
        <v>2340</v>
      </c>
      <c r="C683" s="43" t="s">
        <v>3210</v>
      </c>
      <c r="D683" s="52">
        <v>44964</v>
      </c>
      <c r="E683" s="52">
        <v>44971</v>
      </c>
      <c r="F683" s="52">
        <v>44971</v>
      </c>
      <c r="G683" s="47" t="s">
        <v>10</v>
      </c>
      <c r="H683" s="51">
        <v>327.82</v>
      </c>
      <c r="I683" s="53">
        <v>1</v>
      </c>
      <c r="J683" s="51">
        <v>0</v>
      </c>
      <c r="K683" s="51">
        <v>0</v>
      </c>
      <c r="L683" s="51">
        <v>327.82</v>
      </c>
      <c r="M683" s="42">
        <v>0</v>
      </c>
      <c r="N683" s="89" t="s">
        <v>269</v>
      </c>
      <c r="O683" s="47" t="s">
        <v>1330</v>
      </c>
      <c r="P683" s="47" t="s">
        <v>1343</v>
      </c>
      <c r="Q683" s="50" t="s">
        <v>3211</v>
      </c>
      <c r="R683" s="30"/>
    </row>
    <row r="684" spans="1:18" ht="19.95" customHeight="1">
      <c r="A684" s="47">
        <v>1</v>
      </c>
      <c r="B684" s="30" t="s">
        <v>244</v>
      </c>
      <c r="C684" s="43" t="s">
        <v>3220</v>
      </c>
      <c r="D684" s="52">
        <v>44957</v>
      </c>
      <c r="E684" s="52">
        <v>44972</v>
      </c>
      <c r="F684" s="52">
        <v>44972</v>
      </c>
      <c r="G684" s="47" t="s">
        <v>10</v>
      </c>
      <c r="H684" s="51">
        <v>7300.8</v>
      </c>
      <c r="I684" s="53">
        <v>1</v>
      </c>
      <c r="J684" s="51">
        <v>0</v>
      </c>
      <c r="K684" s="51">
        <v>0</v>
      </c>
      <c r="L684" s="51">
        <v>7300.8</v>
      </c>
      <c r="M684" s="42">
        <v>0</v>
      </c>
      <c r="N684" s="89" t="s">
        <v>1328</v>
      </c>
      <c r="O684" s="47" t="s">
        <v>1349</v>
      </c>
      <c r="P684" s="45" t="s">
        <v>741</v>
      </c>
      <c r="Q684" s="50" t="s">
        <v>3221</v>
      </c>
      <c r="R684" s="30"/>
    </row>
    <row r="685" spans="1:18" ht="19.95" customHeight="1">
      <c r="A685" s="47">
        <v>4</v>
      </c>
      <c r="B685" s="30" t="s">
        <v>90</v>
      </c>
      <c r="C685" s="43" t="s">
        <v>3164</v>
      </c>
      <c r="D685" s="52">
        <v>45054</v>
      </c>
      <c r="E685" s="52">
        <v>44972</v>
      </c>
      <c r="F685" s="52">
        <v>44972</v>
      </c>
      <c r="G685" s="47" t="s">
        <v>10</v>
      </c>
      <c r="H685" s="49">
        <v>1270457.5</v>
      </c>
      <c r="I685" s="53">
        <v>1</v>
      </c>
      <c r="J685" s="51">
        <v>0</v>
      </c>
      <c r="K685" s="51">
        <v>0</v>
      </c>
      <c r="L685" s="51">
        <v>1270457.5</v>
      </c>
      <c r="M685" s="42">
        <v>0</v>
      </c>
      <c r="N685" s="89" t="s">
        <v>1328</v>
      </c>
      <c r="O685" s="47" t="s">
        <v>1330</v>
      </c>
      <c r="P685" s="47" t="s">
        <v>881</v>
      </c>
      <c r="Q685" s="50" t="s">
        <v>3216</v>
      </c>
      <c r="R685" s="30"/>
    </row>
    <row r="686" spans="1:18" ht="19.95" customHeight="1">
      <c r="A686" s="47">
        <v>1</v>
      </c>
      <c r="B686" s="30" t="s">
        <v>2019</v>
      </c>
      <c r="C686" s="43" t="s">
        <v>3222</v>
      </c>
      <c r="D686" s="52">
        <v>44958</v>
      </c>
      <c r="E686" s="52">
        <v>44972</v>
      </c>
      <c r="F686" s="52">
        <v>44972</v>
      </c>
      <c r="G686" s="47" t="s">
        <v>10</v>
      </c>
      <c r="H686" s="51">
        <v>15273.6</v>
      </c>
      <c r="I686" s="53">
        <v>1</v>
      </c>
      <c r="J686" s="51">
        <v>0</v>
      </c>
      <c r="K686" s="51">
        <v>0</v>
      </c>
      <c r="L686" s="51">
        <v>15273.6</v>
      </c>
      <c r="M686" s="42">
        <v>0</v>
      </c>
      <c r="N686" s="89" t="s">
        <v>1328</v>
      </c>
      <c r="O686" s="47" t="s">
        <v>1349</v>
      </c>
      <c r="P686" s="58" t="s">
        <v>741</v>
      </c>
      <c r="Q686" s="50" t="s">
        <v>3223</v>
      </c>
      <c r="R686" s="30"/>
    </row>
    <row r="687" spans="1:18" ht="19.95" customHeight="1">
      <c r="A687" s="47">
        <v>2</v>
      </c>
      <c r="B687" s="30" t="s">
        <v>2019</v>
      </c>
      <c r="C687" s="43" t="s">
        <v>3224</v>
      </c>
      <c r="D687" s="52">
        <v>44958</v>
      </c>
      <c r="E687" s="52">
        <v>44972</v>
      </c>
      <c r="F687" s="52">
        <v>44972</v>
      </c>
      <c r="G687" s="47" t="s">
        <v>10</v>
      </c>
      <c r="H687" s="51">
        <v>3886.8</v>
      </c>
      <c r="I687" s="53">
        <v>1</v>
      </c>
      <c r="J687" s="51">
        <v>0</v>
      </c>
      <c r="K687" s="51">
        <v>0</v>
      </c>
      <c r="L687" s="51">
        <v>3886.8</v>
      </c>
      <c r="M687" s="42">
        <v>0</v>
      </c>
      <c r="N687" s="89" t="s">
        <v>1328</v>
      </c>
      <c r="O687" s="47" t="s">
        <v>1349</v>
      </c>
      <c r="P687" s="58" t="s">
        <v>741</v>
      </c>
      <c r="Q687" s="50" t="s">
        <v>3225</v>
      </c>
      <c r="R687" s="30"/>
    </row>
    <row r="688" spans="1:18" ht="19.95" customHeight="1">
      <c r="A688" s="47">
        <v>2</v>
      </c>
      <c r="B688" s="30" t="s">
        <v>2019</v>
      </c>
      <c r="C688" s="43" t="s">
        <v>3226</v>
      </c>
      <c r="D688" s="52">
        <v>44958</v>
      </c>
      <c r="E688" s="52">
        <v>44972</v>
      </c>
      <c r="F688" s="52">
        <v>44972</v>
      </c>
      <c r="G688" s="47" t="s">
        <v>10</v>
      </c>
      <c r="H688" s="51">
        <v>36924.6</v>
      </c>
      <c r="I688" s="53">
        <v>1</v>
      </c>
      <c r="J688" s="51">
        <v>0</v>
      </c>
      <c r="K688" s="51">
        <v>0</v>
      </c>
      <c r="L688" s="51">
        <v>36924.6</v>
      </c>
      <c r="M688" s="42">
        <v>0</v>
      </c>
      <c r="N688" s="89" t="s">
        <v>1328</v>
      </c>
      <c r="O688" s="47" t="s">
        <v>1349</v>
      </c>
      <c r="P688" s="58" t="s">
        <v>741</v>
      </c>
      <c r="Q688" s="50" t="s">
        <v>3227</v>
      </c>
      <c r="R688" s="30"/>
    </row>
    <row r="689" spans="1:18" ht="19.95" customHeight="1">
      <c r="A689" s="47">
        <v>1</v>
      </c>
      <c r="B689" s="30" t="s">
        <v>3217</v>
      </c>
      <c r="C689" s="43" t="s">
        <v>3218</v>
      </c>
      <c r="D689" s="52">
        <v>44987</v>
      </c>
      <c r="E689" s="52">
        <v>44972</v>
      </c>
      <c r="F689" s="52">
        <v>44972</v>
      </c>
      <c r="G689" s="47" t="s">
        <v>10</v>
      </c>
      <c r="H689" s="51">
        <v>329644.79999999999</v>
      </c>
      <c r="I689" s="53">
        <v>1</v>
      </c>
      <c r="J689" s="51">
        <v>0</v>
      </c>
      <c r="K689" s="51">
        <v>0</v>
      </c>
      <c r="L689" s="51">
        <v>329644.79999999999</v>
      </c>
      <c r="M689" s="42">
        <v>0</v>
      </c>
      <c r="N689" s="89" t="s">
        <v>1328</v>
      </c>
      <c r="O689" s="47" t="s">
        <v>1330</v>
      </c>
      <c r="P689" s="93" t="s">
        <v>881</v>
      </c>
      <c r="Q689" s="50" t="s">
        <v>3219</v>
      </c>
      <c r="R689" s="30"/>
    </row>
    <row r="690" spans="1:18" ht="19.95" customHeight="1">
      <c r="A690" s="47">
        <v>1</v>
      </c>
      <c r="B690" s="30" t="s">
        <v>16</v>
      </c>
      <c r="C690" s="43" t="s">
        <v>3228</v>
      </c>
      <c r="D690" s="52">
        <v>44957</v>
      </c>
      <c r="E690" s="52">
        <v>44972</v>
      </c>
      <c r="F690" s="52">
        <v>44972</v>
      </c>
      <c r="G690" s="47" t="s">
        <v>10</v>
      </c>
      <c r="H690" s="51">
        <v>64574.6</v>
      </c>
      <c r="I690" s="53">
        <v>1</v>
      </c>
      <c r="J690" s="51">
        <v>0</v>
      </c>
      <c r="K690" s="51">
        <v>0</v>
      </c>
      <c r="L690" s="51">
        <v>64574.6</v>
      </c>
      <c r="M690" s="42">
        <v>0</v>
      </c>
      <c r="N690" s="89" t="s">
        <v>1328</v>
      </c>
      <c r="O690" s="47" t="s">
        <v>1349</v>
      </c>
      <c r="P690" s="58" t="s">
        <v>741</v>
      </c>
      <c r="Q690" s="50" t="s">
        <v>3229</v>
      </c>
      <c r="R690" s="30"/>
    </row>
    <row r="691" spans="1:18" ht="19.95" customHeight="1">
      <c r="A691" s="47">
        <v>1</v>
      </c>
      <c r="B691" s="30" t="s">
        <v>16</v>
      </c>
      <c r="C691" s="43" t="s">
        <v>3230</v>
      </c>
      <c r="D691" s="52">
        <v>44957</v>
      </c>
      <c r="E691" s="52">
        <v>44972</v>
      </c>
      <c r="F691" s="52">
        <v>44972</v>
      </c>
      <c r="G691" s="47" t="s">
        <v>10</v>
      </c>
      <c r="H691" s="51">
        <v>7000</v>
      </c>
      <c r="I691" s="53">
        <v>1</v>
      </c>
      <c r="J691" s="51">
        <v>0</v>
      </c>
      <c r="K691" s="51">
        <v>0</v>
      </c>
      <c r="L691" s="51">
        <v>7000</v>
      </c>
      <c r="M691" s="42">
        <v>0</v>
      </c>
      <c r="N691" s="89" t="s">
        <v>1328</v>
      </c>
      <c r="O691" s="47" t="s">
        <v>1349</v>
      </c>
      <c r="P691" s="58" t="s">
        <v>741</v>
      </c>
      <c r="Q691" s="50" t="s">
        <v>3231</v>
      </c>
      <c r="R691" s="30"/>
    </row>
    <row r="692" spans="1:18" ht="19.95" customHeight="1">
      <c r="A692" s="47">
        <v>1</v>
      </c>
      <c r="B692" s="30" t="s">
        <v>2337</v>
      </c>
      <c r="C692" s="43" t="s">
        <v>3232</v>
      </c>
      <c r="D692" s="52">
        <v>44957</v>
      </c>
      <c r="E692" s="52">
        <v>44972</v>
      </c>
      <c r="F692" s="52">
        <v>44972</v>
      </c>
      <c r="G692" s="47" t="s">
        <v>10</v>
      </c>
      <c r="H692" s="51">
        <v>13342</v>
      </c>
      <c r="I692" s="53">
        <v>1</v>
      </c>
      <c r="J692" s="51">
        <v>0</v>
      </c>
      <c r="K692" s="51">
        <v>0</v>
      </c>
      <c r="L692" s="51">
        <v>13342</v>
      </c>
      <c r="M692" s="42">
        <v>0</v>
      </c>
      <c r="N692" s="89" t="s">
        <v>1328</v>
      </c>
      <c r="O692" s="47" t="s">
        <v>1349</v>
      </c>
      <c r="P692" s="58" t="s">
        <v>741</v>
      </c>
      <c r="Q692" s="50" t="s">
        <v>3233</v>
      </c>
      <c r="R692" s="30"/>
    </row>
    <row r="693" spans="1:18" ht="19.95" customHeight="1">
      <c r="A693" s="47">
        <v>1</v>
      </c>
      <c r="B693" s="30" t="s">
        <v>3235</v>
      </c>
      <c r="C693" s="43" t="s">
        <v>3236</v>
      </c>
      <c r="D693" s="52">
        <v>44965</v>
      </c>
      <c r="E693" s="52">
        <v>44972</v>
      </c>
      <c r="F693" s="52">
        <v>44972</v>
      </c>
      <c r="G693" s="47" t="s">
        <v>10</v>
      </c>
      <c r="H693" s="51">
        <v>40000</v>
      </c>
      <c r="I693" s="53">
        <v>1</v>
      </c>
      <c r="J693" s="51">
        <v>0</v>
      </c>
      <c r="K693" s="51">
        <v>0</v>
      </c>
      <c r="L693" s="51">
        <v>40000</v>
      </c>
      <c r="M693" s="42">
        <v>0</v>
      </c>
      <c r="N693" s="89" t="s">
        <v>269</v>
      </c>
      <c r="O693" s="47" t="s">
        <v>1346</v>
      </c>
      <c r="P693" s="47" t="s">
        <v>3237</v>
      </c>
      <c r="Q693" s="50" t="s">
        <v>3238</v>
      </c>
      <c r="R693" s="30"/>
    </row>
    <row r="694" spans="1:18" ht="19.95" customHeight="1">
      <c r="A694" s="47">
        <v>1</v>
      </c>
      <c r="B694" s="30" t="s">
        <v>3235</v>
      </c>
      <c r="C694" s="43" t="s">
        <v>3239</v>
      </c>
      <c r="D694" s="52">
        <v>44965</v>
      </c>
      <c r="E694" s="52">
        <v>44972</v>
      </c>
      <c r="F694" s="52">
        <v>44972</v>
      </c>
      <c r="G694" s="47" t="s">
        <v>10</v>
      </c>
      <c r="H694" s="51">
        <v>10000</v>
      </c>
      <c r="I694" s="53">
        <v>1</v>
      </c>
      <c r="J694" s="51">
        <v>0</v>
      </c>
      <c r="K694" s="51">
        <v>0</v>
      </c>
      <c r="L694" s="51">
        <v>10000</v>
      </c>
      <c r="M694" s="42">
        <v>0</v>
      </c>
      <c r="N694" s="89" t="s">
        <v>269</v>
      </c>
      <c r="O694" s="47" t="s">
        <v>1346</v>
      </c>
      <c r="P694" s="47" t="s">
        <v>3237</v>
      </c>
      <c r="Q694" s="50" t="s">
        <v>3240</v>
      </c>
      <c r="R694" s="30"/>
    </row>
    <row r="695" spans="1:18" ht="19.95" customHeight="1">
      <c r="A695" s="47">
        <v>1</v>
      </c>
      <c r="B695" s="30" t="s">
        <v>3241</v>
      </c>
      <c r="C695" s="43" t="s">
        <v>3242</v>
      </c>
      <c r="D695" s="52">
        <v>44970</v>
      </c>
      <c r="E695" s="52">
        <v>44972</v>
      </c>
      <c r="F695" s="52">
        <v>44972</v>
      </c>
      <c r="G695" s="47" t="s">
        <v>10</v>
      </c>
      <c r="H695" s="51">
        <v>1840</v>
      </c>
      <c r="I695" s="53">
        <v>1</v>
      </c>
      <c r="J695" s="51">
        <v>0</v>
      </c>
      <c r="K695" s="51">
        <v>0</v>
      </c>
      <c r="L695" s="51">
        <v>1840</v>
      </c>
      <c r="M695" s="42">
        <v>0</v>
      </c>
      <c r="N695" s="89" t="s">
        <v>269</v>
      </c>
      <c r="O695" s="47" t="s">
        <v>1329</v>
      </c>
      <c r="P695" s="47" t="s">
        <v>875</v>
      </c>
      <c r="Q695" s="50" t="s">
        <v>3243</v>
      </c>
      <c r="R695" s="30"/>
    </row>
    <row r="696" spans="1:18" ht="19.95" customHeight="1">
      <c r="A696" s="47">
        <v>1</v>
      </c>
      <c r="B696" s="30" t="s">
        <v>237</v>
      </c>
      <c r="C696" s="43">
        <v>2585641</v>
      </c>
      <c r="D696" s="52">
        <v>44958</v>
      </c>
      <c r="E696" s="52">
        <v>44972</v>
      </c>
      <c r="F696" s="52">
        <v>44972</v>
      </c>
      <c r="G696" s="47" t="s">
        <v>10</v>
      </c>
      <c r="H696" s="51">
        <v>111.15</v>
      </c>
      <c r="I696" s="53">
        <v>1</v>
      </c>
      <c r="J696" s="51">
        <v>0</v>
      </c>
      <c r="K696" s="51">
        <v>0</v>
      </c>
      <c r="L696" s="51">
        <v>111.15</v>
      </c>
      <c r="M696" s="42">
        <v>0</v>
      </c>
      <c r="N696" s="89" t="s">
        <v>269</v>
      </c>
      <c r="O696" s="47" t="s">
        <v>1342</v>
      </c>
      <c r="P696" s="47" t="s">
        <v>280</v>
      </c>
      <c r="Q696" s="50" t="s">
        <v>3234</v>
      </c>
      <c r="R696" s="30"/>
    </row>
    <row r="697" spans="1:18" ht="19.95" customHeight="1">
      <c r="A697" s="47">
        <v>1</v>
      </c>
      <c r="B697" s="30" t="s">
        <v>244</v>
      </c>
      <c r="C697" s="43" t="s">
        <v>3246</v>
      </c>
      <c r="D697" s="52">
        <v>44958</v>
      </c>
      <c r="E697" s="52">
        <v>44973</v>
      </c>
      <c r="F697" s="52">
        <v>44973</v>
      </c>
      <c r="G697" s="47" t="s">
        <v>10</v>
      </c>
      <c r="H697" s="51">
        <v>7659.2</v>
      </c>
      <c r="I697" s="53">
        <v>1</v>
      </c>
      <c r="J697" s="51">
        <v>0</v>
      </c>
      <c r="K697" s="51">
        <v>0</v>
      </c>
      <c r="L697" s="51">
        <v>7659.2</v>
      </c>
      <c r="M697" s="42">
        <v>0</v>
      </c>
      <c r="N697" s="89" t="s">
        <v>1328</v>
      </c>
      <c r="O697" s="47" t="s">
        <v>1349</v>
      </c>
      <c r="P697" s="45" t="s">
        <v>741</v>
      </c>
      <c r="Q697" s="50" t="s">
        <v>3247</v>
      </c>
      <c r="R697" s="30"/>
    </row>
    <row r="698" spans="1:18" ht="19.95" customHeight="1">
      <c r="A698" s="47">
        <v>1</v>
      </c>
      <c r="B698" s="30" t="s">
        <v>244</v>
      </c>
      <c r="C698" s="43" t="s">
        <v>3248</v>
      </c>
      <c r="D698" s="52">
        <v>44959</v>
      </c>
      <c r="E698" s="52">
        <v>44973</v>
      </c>
      <c r="F698" s="52">
        <v>44973</v>
      </c>
      <c r="G698" s="47" t="s">
        <v>10</v>
      </c>
      <c r="H698" s="51">
        <v>23008</v>
      </c>
      <c r="I698" s="53">
        <v>1</v>
      </c>
      <c r="J698" s="51">
        <v>0</v>
      </c>
      <c r="K698" s="51">
        <v>0</v>
      </c>
      <c r="L698" s="51">
        <v>23008</v>
      </c>
      <c r="M698" s="42">
        <v>0</v>
      </c>
      <c r="N698" s="89" t="s">
        <v>1328</v>
      </c>
      <c r="O698" s="47" t="s">
        <v>1349</v>
      </c>
      <c r="P698" s="58" t="s">
        <v>741</v>
      </c>
      <c r="Q698" s="50" t="s">
        <v>3249</v>
      </c>
      <c r="R698" s="30"/>
    </row>
    <row r="699" spans="1:18" ht="19.95" customHeight="1">
      <c r="A699" s="47">
        <v>1</v>
      </c>
      <c r="B699" s="30" t="s">
        <v>2129</v>
      </c>
      <c r="C699" s="43" t="s">
        <v>3250</v>
      </c>
      <c r="D699" s="52">
        <v>44967</v>
      </c>
      <c r="E699" s="52">
        <v>44973</v>
      </c>
      <c r="F699" s="52">
        <v>44973</v>
      </c>
      <c r="G699" s="47" t="s">
        <v>10</v>
      </c>
      <c r="H699" s="51">
        <v>275386.26</v>
      </c>
      <c r="I699" s="53">
        <v>1</v>
      </c>
      <c r="J699" s="51">
        <v>0</v>
      </c>
      <c r="K699" s="51">
        <v>0</v>
      </c>
      <c r="L699" s="51">
        <v>275386.26</v>
      </c>
      <c r="M699" s="42">
        <v>0</v>
      </c>
      <c r="N699" s="89" t="s">
        <v>1328</v>
      </c>
      <c r="O699" s="47" t="s">
        <v>1349</v>
      </c>
      <c r="P699" s="58" t="s">
        <v>741</v>
      </c>
      <c r="Q699" s="50" t="s">
        <v>3251</v>
      </c>
      <c r="R699" s="30"/>
    </row>
    <row r="700" spans="1:18" ht="19.95" customHeight="1">
      <c r="A700" s="47">
        <v>1</v>
      </c>
      <c r="B700" s="30" t="s">
        <v>249</v>
      </c>
      <c r="C700" s="43" t="s">
        <v>3244</v>
      </c>
      <c r="D700" s="52">
        <v>44966</v>
      </c>
      <c r="E700" s="52">
        <v>44973</v>
      </c>
      <c r="F700" s="52">
        <v>44973</v>
      </c>
      <c r="G700" s="47" t="s">
        <v>10</v>
      </c>
      <c r="H700" s="51">
        <v>40256</v>
      </c>
      <c r="I700" s="53">
        <v>1</v>
      </c>
      <c r="J700" s="51">
        <v>0</v>
      </c>
      <c r="K700" s="51">
        <v>0</v>
      </c>
      <c r="L700" s="51">
        <v>40256</v>
      </c>
      <c r="M700" s="42">
        <v>0</v>
      </c>
      <c r="N700" s="89" t="s">
        <v>1328</v>
      </c>
      <c r="O700" s="47" t="s">
        <v>1330</v>
      </c>
      <c r="P700" s="93" t="s">
        <v>1821</v>
      </c>
      <c r="Q700" s="50" t="s">
        <v>3245</v>
      </c>
      <c r="R700" s="30"/>
    </row>
    <row r="701" spans="1:18" ht="19.95" customHeight="1">
      <c r="A701" s="47">
        <v>1</v>
      </c>
      <c r="B701" s="30" t="s">
        <v>2019</v>
      </c>
      <c r="C701" s="43" t="s">
        <v>3252</v>
      </c>
      <c r="D701" s="52">
        <v>44959</v>
      </c>
      <c r="E701" s="52">
        <v>44973</v>
      </c>
      <c r="F701" s="52">
        <v>44973</v>
      </c>
      <c r="G701" s="47" t="s">
        <v>10</v>
      </c>
      <c r="H701" s="51">
        <v>962.8</v>
      </c>
      <c r="I701" s="53">
        <v>1</v>
      </c>
      <c r="J701" s="51">
        <v>0</v>
      </c>
      <c r="K701" s="51">
        <v>0</v>
      </c>
      <c r="L701" s="51">
        <v>962.8</v>
      </c>
      <c r="M701" s="42">
        <v>0</v>
      </c>
      <c r="N701" s="89" t="s">
        <v>1328</v>
      </c>
      <c r="O701" s="47" t="s">
        <v>1349</v>
      </c>
      <c r="P701" s="58" t="s">
        <v>741</v>
      </c>
      <c r="Q701" s="50" t="s">
        <v>3253</v>
      </c>
      <c r="R701" s="30"/>
    </row>
    <row r="702" spans="1:18" ht="19.95" customHeight="1">
      <c r="A702" s="47">
        <v>1</v>
      </c>
      <c r="B702" s="30" t="s">
        <v>2019</v>
      </c>
      <c r="C702" s="43" t="s">
        <v>3254</v>
      </c>
      <c r="D702" s="52">
        <v>44959</v>
      </c>
      <c r="E702" s="52">
        <v>44973</v>
      </c>
      <c r="F702" s="52">
        <v>44973</v>
      </c>
      <c r="G702" s="47" t="s">
        <v>10</v>
      </c>
      <c r="H702" s="51">
        <v>14442</v>
      </c>
      <c r="I702" s="53">
        <v>1</v>
      </c>
      <c r="J702" s="51">
        <v>0</v>
      </c>
      <c r="K702" s="51">
        <v>0</v>
      </c>
      <c r="L702" s="51">
        <v>14442</v>
      </c>
      <c r="M702" s="42">
        <v>0</v>
      </c>
      <c r="N702" s="89" t="s">
        <v>1328</v>
      </c>
      <c r="O702" s="47" t="s">
        <v>1349</v>
      </c>
      <c r="P702" s="58" t="s">
        <v>741</v>
      </c>
      <c r="Q702" s="50" t="s">
        <v>3255</v>
      </c>
      <c r="R702" s="30"/>
    </row>
    <row r="703" spans="1:18" ht="19.95" customHeight="1">
      <c r="A703" s="47">
        <v>2</v>
      </c>
      <c r="B703" s="30" t="s">
        <v>2019</v>
      </c>
      <c r="C703" s="43" t="s">
        <v>3256</v>
      </c>
      <c r="D703" s="52">
        <v>44959</v>
      </c>
      <c r="E703" s="52">
        <v>44973</v>
      </c>
      <c r="F703" s="52">
        <v>44973</v>
      </c>
      <c r="G703" s="47" t="s">
        <v>10</v>
      </c>
      <c r="H703" s="51">
        <v>1685.6</v>
      </c>
      <c r="I703" s="53">
        <v>1</v>
      </c>
      <c r="J703" s="51">
        <v>0</v>
      </c>
      <c r="K703" s="51">
        <v>0</v>
      </c>
      <c r="L703" s="51">
        <v>1685.6</v>
      </c>
      <c r="M703" s="42">
        <v>0</v>
      </c>
      <c r="N703" s="89" t="s">
        <v>1328</v>
      </c>
      <c r="O703" s="47" t="s">
        <v>1349</v>
      </c>
      <c r="P703" s="58" t="s">
        <v>741</v>
      </c>
      <c r="Q703" s="50" t="s">
        <v>3257</v>
      </c>
      <c r="R703" s="30"/>
    </row>
    <row r="704" spans="1:18" ht="19.95" customHeight="1">
      <c r="A704" s="47">
        <v>2</v>
      </c>
      <c r="B704" s="30" t="s">
        <v>2019</v>
      </c>
      <c r="C704" s="43" t="s">
        <v>3258</v>
      </c>
      <c r="D704" s="52">
        <v>44959</v>
      </c>
      <c r="E704" s="52">
        <v>44973</v>
      </c>
      <c r="F704" s="52">
        <v>44973</v>
      </c>
      <c r="G704" s="47" t="s">
        <v>10</v>
      </c>
      <c r="H704" s="51">
        <v>16013.2</v>
      </c>
      <c r="I704" s="53">
        <v>1</v>
      </c>
      <c r="J704" s="51">
        <v>0</v>
      </c>
      <c r="K704" s="51">
        <v>0</v>
      </c>
      <c r="L704" s="51">
        <v>16013.2</v>
      </c>
      <c r="M704" s="42">
        <v>0</v>
      </c>
      <c r="N704" s="89" t="s">
        <v>1328</v>
      </c>
      <c r="O704" s="47" t="s">
        <v>1349</v>
      </c>
      <c r="P704" s="58" t="s">
        <v>741</v>
      </c>
      <c r="Q704" s="50" t="s">
        <v>3259</v>
      </c>
      <c r="R704" s="30"/>
    </row>
    <row r="705" spans="1:18" ht="19.95" customHeight="1">
      <c r="A705" s="47">
        <v>1</v>
      </c>
      <c r="B705" s="30" t="s">
        <v>2052</v>
      </c>
      <c r="C705" s="43" t="s">
        <v>3260</v>
      </c>
      <c r="D705" s="52">
        <v>44970</v>
      </c>
      <c r="E705" s="52">
        <v>44973</v>
      </c>
      <c r="F705" s="52">
        <v>44973</v>
      </c>
      <c r="G705" s="47" t="s">
        <v>10</v>
      </c>
      <c r="H705" s="51">
        <v>14400</v>
      </c>
      <c r="I705" s="53">
        <v>1</v>
      </c>
      <c r="J705" s="51">
        <v>0</v>
      </c>
      <c r="K705" s="51">
        <v>0</v>
      </c>
      <c r="L705" s="51">
        <v>14400</v>
      </c>
      <c r="M705" s="42">
        <v>0</v>
      </c>
      <c r="N705" s="89" t="s">
        <v>1328</v>
      </c>
      <c r="O705" s="47" t="s">
        <v>1349</v>
      </c>
      <c r="P705" s="58" t="s">
        <v>741</v>
      </c>
      <c r="Q705" s="50" t="s">
        <v>3261</v>
      </c>
      <c r="R705" s="30"/>
    </row>
    <row r="706" spans="1:18" ht="19.95" customHeight="1">
      <c r="A706" s="47">
        <v>1</v>
      </c>
      <c r="B706" s="30" t="s">
        <v>2052</v>
      </c>
      <c r="C706" s="43" t="s">
        <v>3262</v>
      </c>
      <c r="D706" s="52">
        <v>44970</v>
      </c>
      <c r="E706" s="52">
        <v>44973</v>
      </c>
      <c r="F706" s="52">
        <v>44973</v>
      </c>
      <c r="G706" s="47" t="s">
        <v>10</v>
      </c>
      <c r="H706" s="51">
        <v>46800</v>
      </c>
      <c r="I706" s="53">
        <v>1</v>
      </c>
      <c r="J706" s="51">
        <v>0</v>
      </c>
      <c r="K706" s="51">
        <v>0</v>
      </c>
      <c r="L706" s="51">
        <v>46800</v>
      </c>
      <c r="M706" s="42">
        <v>0</v>
      </c>
      <c r="N706" s="89" t="s">
        <v>1328</v>
      </c>
      <c r="O706" s="47" t="s">
        <v>1349</v>
      </c>
      <c r="P706" s="58" t="s">
        <v>741</v>
      </c>
      <c r="Q706" s="50" t="s">
        <v>3263</v>
      </c>
      <c r="R706" s="30"/>
    </row>
    <row r="707" spans="1:18" ht="19.95" customHeight="1">
      <c r="A707" s="47">
        <v>4</v>
      </c>
      <c r="B707" s="30" t="s">
        <v>2052</v>
      </c>
      <c r="C707" s="43" t="s">
        <v>3264</v>
      </c>
      <c r="D707" s="52">
        <v>44970</v>
      </c>
      <c r="E707" s="52">
        <v>44973</v>
      </c>
      <c r="F707" s="52">
        <v>44973</v>
      </c>
      <c r="G707" s="47" t="s">
        <v>10</v>
      </c>
      <c r="H707" s="51">
        <v>37690</v>
      </c>
      <c r="I707" s="53">
        <v>1</v>
      </c>
      <c r="J707" s="51">
        <v>0</v>
      </c>
      <c r="K707" s="51">
        <v>0</v>
      </c>
      <c r="L707" s="51">
        <v>37690</v>
      </c>
      <c r="M707" s="42">
        <v>0</v>
      </c>
      <c r="N707" s="89" t="s">
        <v>1328</v>
      </c>
      <c r="O707" s="47" t="s">
        <v>1349</v>
      </c>
      <c r="P707" s="58" t="s">
        <v>741</v>
      </c>
      <c r="Q707" s="50" t="s">
        <v>3265</v>
      </c>
      <c r="R707" s="30"/>
    </row>
    <row r="708" spans="1:18" ht="19.95" customHeight="1">
      <c r="A708" s="47">
        <v>1</v>
      </c>
      <c r="B708" s="30" t="s">
        <v>2052</v>
      </c>
      <c r="C708" s="43" t="s">
        <v>3266</v>
      </c>
      <c r="D708" s="52">
        <v>44970</v>
      </c>
      <c r="E708" s="52">
        <v>44973</v>
      </c>
      <c r="F708" s="52">
        <v>44973</v>
      </c>
      <c r="G708" s="47" t="s">
        <v>10</v>
      </c>
      <c r="H708" s="51">
        <v>72324.820000000007</v>
      </c>
      <c r="I708" s="53">
        <v>1</v>
      </c>
      <c r="J708" s="51">
        <v>0</v>
      </c>
      <c r="K708" s="51">
        <v>0</v>
      </c>
      <c r="L708" s="51">
        <v>72324.820000000007</v>
      </c>
      <c r="M708" s="42">
        <v>0</v>
      </c>
      <c r="N708" s="89" t="s">
        <v>1328</v>
      </c>
      <c r="O708" s="47" t="s">
        <v>1349</v>
      </c>
      <c r="P708" s="58" t="s">
        <v>741</v>
      </c>
      <c r="Q708" s="50" t="s">
        <v>3267</v>
      </c>
      <c r="R708" s="30"/>
    </row>
    <row r="709" spans="1:18" ht="19.95" customHeight="1">
      <c r="A709" s="47">
        <v>1</v>
      </c>
      <c r="B709" s="30" t="s">
        <v>2052</v>
      </c>
      <c r="C709" s="43" t="s">
        <v>3268</v>
      </c>
      <c r="D709" s="52">
        <v>44970</v>
      </c>
      <c r="E709" s="52">
        <v>44973</v>
      </c>
      <c r="F709" s="52">
        <v>44973</v>
      </c>
      <c r="G709" s="47" t="s">
        <v>10</v>
      </c>
      <c r="H709" s="51">
        <v>10000</v>
      </c>
      <c r="I709" s="53">
        <v>1</v>
      </c>
      <c r="J709" s="51">
        <v>0</v>
      </c>
      <c r="K709" s="51">
        <v>0</v>
      </c>
      <c r="L709" s="51">
        <v>10000</v>
      </c>
      <c r="M709" s="42">
        <v>0</v>
      </c>
      <c r="N709" s="89" t="s">
        <v>1328</v>
      </c>
      <c r="O709" s="47" t="s">
        <v>1349</v>
      </c>
      <c r="P709" s="58" t="s">
        <v>741</v>
      </c>
      <c r="Q709" s="50" t="s">
        <v>3269</v>
      </c>
      <c r="R709" s="30"/>
    </row>
    <row r="710" spans="1:18" ht="19.95" customHeight="1">
      <c r="A710" s="47">
        <v>1</v>
      </c>
      <c r="B710" s="30" t="s">
        <v>2052</v>
      </c>
      <c r="C710" s="43" t="s">
        <v>3270</v>
      </c>
      <c r="D710" s="52">
        <v>44970</v>
      </c>
      <c r="E710" s="52">
        <v>44973</v>
      </c>
      <c r="F710" s="52">
        <v>44973</v>
      </c>
      <c r="G710" s="47" t="s">
        <v>10</v>
      </c>
      <c r="H710" s="51">
        <v>38685.199999999997</v>
      </c>
      <c r="I710" s="53">
        <v>1</v>
      </c>
      <c r="J710" s="51">
        <v>0</v>
      </c>
      <c r="K710" s="51">
        <v>0</v>
      </c>
      <c r="L710" s="51">
        <v>38685.199999999997</v>
      </c>
      <c r="M710" s="42">
        <v>0</v>
      </c>
      <c r="N710" s="89" t="s">
        <v>1328</v>
      </c>
      <c r="O710" s="47" t="s">
        <v>1349</v>
      </c>
      <c r="P710" s="58" t="s">
        <v>741</v>
      </c>
      <c r="Q710" s="50" t="s">
        <v>3271</v>
      </c>
      <c r="R710" s="30"/>
    </row>
    <row r="711" spans="1:18" ht="19.95" customHeight="1">
      <c r="A711" s="47">
        <v>1</v>
      </c>
      <c r="B711" s="30" t="s">
        <v>2052</v>
      </c>
      <c r="C711" s="43" t="s">
        <v>3272</v>
      </c>
      <c r="D711" s="52">
        <v>44970</v>
      </c>
      <c r="E711" s="52">
        <v>44973</v>
      </c>
      <c r="F711" s="52">
        <v>44973</v>
      </c>
      <c r="G711" s="47" t="s">
        <v>10</v>
      </c>
      <c r="H711" s="51">
        <v>70812.899999999994</v>
      </c>
      <c r="I711" s="53">
        <v>1</v>
      </c>
      <c r="J711" s="51">
        <v>0</v>
      </c>
      <c r="K711" s="51">
        <v>0</v>
      </c>
      <c r="L711" s="51">
        <v>70812.899999999994</v>
      </c>
      <c r="M711" s="42">
        <v>0</v>
      </c>
      <c r="N711" s="89" t="s">
        <v>1328</v>
      </c>
      <c r="O711" s="47" t="s">
        <v>1349</v>
      </c>
      <c r="P711" s="58" t="s">
        <v>741</v>
      </c>
      <c r="Q711" s="50" t="s">
        <v>3273</v>
      </c>
      <c r="R711" s="30"/>
    </row>
    <row r="712" spans="1:18" ht="19.95" customHeight="1">
      <c r="A712" s="47">
        <v>1</v>
      </c>
      <c r="B712" s="30" t="s">
        <v>2052</v>
      </c>
      <c r="C712" s="43" t="s">
        <v>3274</v>
      </c>
      <c r="D712" s="52">
        <v>44970</v>
      </c>
      <c r="E712" s="52">
        <v>44973</v>
      </c>
      <c r="F712" s="52">
        <v>44973</v>
      </c>
      <c r="G712" s="47" t="s">
        <v>10</v>
      </c>
      <c r="H712" s="51">
        <v>22013.3</v>
      </c>
      <c r="I712" s="53">
        <v>1</v>
      </c>
      <c r="J712" s="51">
        <v>0</v>
      </c>
      <c r="K712" s="51">
        <v>0</v>
      </c>
      <c r="L712" s="51">
        <v>22013.3</v>
      </c>
      <c r="M712" s="42">
        <v>0</v>
      </c>
      <c r="N712" s="89" t="s">
        <v>1328</v>
      </c>
      <c r="O712" s="47" t="s">
        <v>1349</v>
      </c>
      <c r="P712" s="58" t="s">
        <v>741</v>
      </c>
      <c r="Q712" s="50" t="s">
        <v>3275</v>
      </c>
      <c r="R712" s="30"/>
    </row>
    <row r="713" spans="1:18" ht="19.95" customHeight="1">
      <c r="A713" s="47">
        <v>1</v>
      </c>
      <c r="B713" s="30" t="s">
        <v>2052</v>
      </c>
      <c r="C713" s="43" t="s">
        <v>3276</v>
      </c>
      <c r="D713" s="52">
        <v>44970</v>
      </c>
      <c r="E713" s="52">
        <v>44973</v>
      </c>
      <c r="F713" s="52">
        <v>44973</v>
      </c>
      <c r="G713" s="47" t="s">
        <v>10</v>
      </c>
      <c r="H713" s="51">
        <v>10080</v>
      </c>
      <c r="I713" s="53">
        <v>1</v>
      </c>
      <c r="J713" s="51">
        <v>0</v>
      </c>
      <c r="K713" s="51">
        <v>0</v>
      </c>
      <c r="L713" s="51">
        <v>10080</v>
      </c>
      <c r="M713" s="42">
        <v>0</v>
      </c>
      <c r="N713" s="89" t="s">
        <v>1328</v>
      </c>
      <c r="O713" s="47" t="s">
        <v>1349</v>
      </c>
      <c r="P713" s="58" t="s">
        <v>741</v>
      </c>
      <c r="Q713" s="50" t="s">
        <v>3277</v>
      </c>
      <c r="R713" s="30"/>
    </row>
    <row r="714" spans="1:18" ht="19.95" customHeight="1">
      <c r="A714" s="47">
        <v>1</v>
      </c>
      <c r="B714" s="30" t="s">
        <v>2913</v>
      </c>
      <c r="C714" s="43" t="s">
        <v>3278</v>
      </c>
      <c r="D714" s="52">
        <v>44970</v>
      </c>
      <c r="E714" s="52">
        <v>44973</v>
      </c>
      <c r="F714" s="52">
        <v>44973</v>
      </c>
      <c r="G714" s="47" t="s">
        <v>10</v>
      </c>
      <c r="H714" s="51">
        <v>1082.9000000000001</v>
      </c>
      <c r="I714" s="53">
        <v>1</v>
      </c>
      <c r="J714" s="51">
        <v>0</v>
      </c>
      <c r="K714" s="51">
        <v>0</v>
      </c>
      <c r="L714" s="51">
        <v>1082.9000000000001</v>
      </c>
      <c r="M714" s="42">
        <v>0</v>
      </c>
      <c r="N714" s="89" t="s">
        <v>1328</v>
      </c>
      <c r="O714" s="47" t="s">
        <v>1349</v>
      </c>
      <c r="P714" s="58" t="s">
        <v>741</v>
      </c>
      <c r="Q714" s="50" t="s">
        <v>3279</v>
      </c>
      <c r="R714" s="30"/>
    </row>
    <row r="715" spans="1:18" ht="19.95" customHeight="1">
      <c r="A715" s="47">
        <v>1</v>
      </c>
      <c r="B715" s="30" t="s">
        <v>3280</v>
      </c>
      <c r="C715" s="43" t="s">
        <v>3281</v>
      </c>
      <c r="D715" s="52">
        <v>44958</v>
      </c>
      <c r="E715" s="52">
        <v>44973</v>
      </c>
      <c r="F715" s="52">
        <v>44973</v>
      </c>
      <c r="G715" s="47" t="s">
        <v>10</v>
      </c>
      <c r="H715" s="51">
        <v>114963.6</v>
      </c>
      <c r="I715" s="53">
        <v>1</v>
      </c>
      <c r="J715" s="51">
        <v>0</v>
      </c>
      <c r="K715" s="51">
        <v>0</v>
      </c>
      <c r="L715" s="51">
        <v>114963.6</v>
      </c>
      <c r="M715" s="42">
        <v>0</v>
      </c>
      <c r="N715" s="89" t="s">
        <v>1328</v>
      </c>
      <c r="O715" s="47" t="s">
        <v>1349</v>
      </c>
      <c r="P715" s="58" t="s">
        <v>741</v>
      </c>
      <c r="Q715" s="50" t="s">
        <v>3282</v>
      </c>
      <c r="R715" s="30"/>
    </row>
    <row r="716" spans="1:18" ht="19.95" customHeight="1">
      <c r="A716" s="47">
        <v>1</v>
      </c>
      <c r="B716" s="30" t="s">
        <v>2022</v>
      </c>
      <c r="C716" s="43" t="s">
        <v>3283</v>
      </c>
      <c r="D716" s="52">
        <v>44959</v>
      </c>
      <c r="E716" s="52">
        <v>44973</v>
      </c>
      <c r="F716" s="52">
        <v>44973</v>
      </c>
      <c r="G716" s="47" t="s">
        <v>10</v>
      </c>
      <c r="H716" s="51">
        <v>5679.6</v>
      </c>
      <c r="I716" s="53">
        <v>1</v>
      </c>
      <c r="J716" s="51">
        <v>0</v>
      </c>
      <c r="K716" s="51">
        <v>0</v>
      </c>
      <c r="L716" s="51">
        <v>5679.6</v>
      </c>
      <c r="M716" s="42">
        <v>0</v>
      </c>
      <c r="N716" s="89" t="s">
        <v>1328</v>
      </c>
      <c r="O716" s="47" t="s">
        <v>1349</v>
      </c>
      <c r="P716" s="58" t="s">
        <v>741</v>
      </c>
      <c r="Q716" s="50" t="s">
        <v>3284</v>
      </c>
      <c r="R716" s="30"/>
    </row>
    <row r="717" spans="1:18" ht="19.95" customHeight="1">
      <c r="A717" s="47">
        <v>1</v>
      </c>
      <c r="B717" s="30" t="s">
        <v>247</v>
      </c>
      <c r="C717" s="43" t="s">
        <v>3294</v>
      </c>
      <c r="D717" s="52">
        <v>44973</v>
      </c>
      <c r="E717" s="52">
        <v>44973</v>
      </c>
      <c r="F717" s="52">
        <v>44973</v>
      </c>
      <c r="G717" s="47" t="s">
        <v>10</v>
      </c>
      <c r="H717" s="51">
        <v>4500</v>
      </c>
      <c r="I717" s="53">
        <v>1</v>
      </c>
      <c r="J717" s="51">
        <v>0</v>
      </c>
      <c r="K717" s="51">
        <v>0</v>
      </c>
      <c r="L717" s="51">
        <v>4500</v>
      </c>
      <c r="M717" s="42">
        <v>0</v>
      </c>
      <c r="N717" s="89" t="s">
        <v>269</v>
      </c>
      <c r="O717" s="47" t="s">
        <v>2725</v>
      </c>
      <c r="P717" s="47" t="s">
        <v>879</v>
      </c>
      <c r="Q717" s="50" t="s">
        <v>3295</v>
      </c>
      <c r="R717" s="30"/>
    </row>
    <row r="718" spans="1:18" ht="19.95" customHeight="1">
      <c r="A718" s="47">
        <v>1</v>
      </c>
      <c r="B718" s="30" t="s">
        <v>220</v>
      </c>
      <c r="C718" s="43">
        <v>3351119</v>
      </c>
      <c r="D718" s="52">
        <v>44945</v>
      </c>
      <c r="E718" s="52">
        <v>44973</v>
      </c>
      <c r="F718" s="52">
        <v>44973</v>
      </c>
      <c r="G718" s="47" t="s">
        <v>10</v>
      </c>
      <c r="H718" s="51">
        <v>155.13</v>
      </c>
      <c r="I718" s="53">
        <v>1</v>
      </c>
      <c r="J718" s="51">
        <v>0</v>
      </c>
      <c r="K718" s="51">
        <v>0</v>
      </c>
      <c r="L718" s="51">
        <v>155.13</v>
      </c>
      <c r="M718" s="42">
        <v>0</v>
      </c>
      <c r="N718" s="89" t="s">
        <v>269</v>
      </c>
      <c r="O718" s="47" t="s">
        <v>1342</v>
      </c>
      <c r="P718" s="47" t="s">
        <v>286</v>
      </c>
      <c r="Q718" s="50" t="s">
        <v>3291</v>
      </c>
      <c r="R718" s="30"/>
    </row>
    <row r="719" spans="1:18" ht="19.95" customHeight="1">
      <c r="A719" s="47">
        <v>1</v>
      </c>
      <c r="B719" s="30" t="s">
        <v>220</v>
      </c>
      <c r="C719" s="43">
        <v>3351353</v>
      </c>
      <c r="D719" s="52">
        <v>44945</v>
      </c>
      <c r="E719" s="52">
        <v>44973</v>
      </c>
      <c r="F719" s="52">
        <v>44973</v>
      </c>
      <c r="G719" s="47" t="s">
        <v>10</v>
      </c>
      <c r="H719" s="51">
        <v>437.56</v>
      </c>
      <c r="I719" s="53">
        <v>1</v>
      </c>
      <c r="J719" s="51">
        <v>0</v>
      </c>
      <c r="K719" s="51">
        <v>0</v>
      </c>
      <c r="L719" s="51">
        <v>437.56</v>
      </c>
      <c r="M719" s="42">
        <v>0</v>
      </c>
      <c r="N719" s="89" t="s">
        <v>269</v>
      </c>
      <c r="O719" s="47" t="s">
        <v>1342</v>
      </c>
      <c r="P719" s="47" t="s">
        <v>286</v>
      </c>
      <c r="Q719" s="50" t="s">
        <v>3292</v>
      </c>
      <c r="R719" s="30"/>
    </row>
    <row r="720" spans="1:18" ht="19.95" customHeight="1">
      <c r="A720" s="47">
        <v>1</v>
      </c>
      <c r="B720" s="30" t="s">
        <v>220</v>
      </c>
      <c r="C720" s="43">
        <v>3432815</v>
      </c>
      <c r="D720" s="52">
        <v>44950</v>
      </c>
      <c r="E720" s="52">
        <v>44973</v>
      </c>
      <c r="F720" s="52">
        <v>44973</v>
      </c>
      <c r="G720" s="47" t="s">
        <v>10</v>
      </c>
      <c r="H720" s="51">
        <v>125.01</v>
      </c>
      <c r="I720" s="53">
        <v>1</v>
      </c>
      <c r="J720" s="51">
        <v>0</v>
      </c>
      <c r="K720" s="51">
        <v>0</v>
      </c>
      <c r="L720" s="51">
        <v>125.01</v>
      </c>
      <c r="M720" s="42">
        <v>0</v>
      </c>
      <c r="N720" s="89" t="s">
        <v>269</v>
      </c>
      <c r="O720" s="47" t="s">
        <v>1342</v>
      </c>
      <c r="P720" s="47" t="s">
        <v>286</v>
      </c>
      <c r="Q720" s="50" t="s">
        <v>3293</v>
      </c>
      <c r="R720" s="30"/>
    </row>
    <row r="721" spans="1:18" ht="19.95" customHeight="1">
      <c r="A721" s="47">
        <v>1</v>
      </c>
      <c r="B721" s="30" t="s">
        <v>245</v>
      </c>
      <c r="C721" s="43" t="s">
        <v>3285</v>
      </c>
      <c r="D721" s="52">
        <v>44964</v>
      </c>
      <c r="E721" s="52">
        <v>44973</v>
      </c>
      <c r="F721" s="52">
        <v>44973</v>
      </c>
      <c r="G721" s="47" t="s">
        <v>10</v>
      </c>
      <c r="H721" s="51">
        <v>2869.2</v>
      </c>
      <c r="I721" s="53">
        <v>1</v>
      </c>
      <c r="J721" s="51">
        <v>0</v>
      </c>
      <c r="K721" s="51">
        <v>0</v>
      </c>
      <c r="L721" s="51">
        <v>2869.2</v>
      </c>
      <c r="M721" s="42">
        <v>0</v>
      </c>
      <c r="N721" s="89" t="s">
        <v>269</v>
      </c>
      <c r="O721" s="47" t="s">
        <v>1330</v>
      </c>
      <c r="P721" s="47" t="s">
        <v>1343</v>
      </c>
      <c r="Q721" s="50" t="s">
        <v>3286</v>
      </c>
      <c r="R721" s="30"/>
    </row>
    <row r="722" spans="1:18" ht="19.95" customHeight="1">
      <c r="A722" s="47">
        <v>1</v>
      </c>
      <c r="B722" s="30" t="s">
        <v>245</v>
      </c>
      <c r="C722" s="43" t="s">
        <v>3287</v>
      </c>
      <c r="D722" s="52">
        <v>44964</v>
      </c>
      <c r="E722" s="52">
        <v>44973</v>
      </c>
      <c r="F722" s="52">
        <v>44973</v>
      </c>
      <c r="G722" s="47" t="s">
        <v>10</v>
      </c>
      <c r="H722" s="51">
        <v>93</v>
      </c>
      <c r="I722" s="53">
        <v>1</v>
      </c>
      <c r="J722" s="51">
        <v>0</v>
      </c>
      <c r="K722" s="51">
        <v>0</v>
      </c>
      <c r="L722" s="51">
        <v>93</v>
      </c>
      <c r="M722" s="42">
        <v>0</v>
      </c>
      <c r="N722" s="89" t="s">
        <v>269</v>
      </c>
      <c r="O722" s="47" t="s">
        <v>1330</v>
      </c>
      <c r="P722" s="47" t="s">
        <v>1343</v>
      </c>
      <c r="Q722" s="50" t="s">
        <v>3288</v>
      </c>
      <c r="R722" s="30"/>
    </row>
    <row r="723" spans="1:18" ht="19.95" customHeight="1">
      <c r="A723" s="47">
        <v>1</v>
      </c>
      <c r="B723" s="30" t="s">
        <v>248</v>
      </c>
      <c r="C723" s="43" t="s">
        <v>3294</v>
      </c>
      <c r="D723" s="52">
        <v>44973</v>
      </c>
      <c r="E723" s="52">
        <v>44973</v>
      </c>
      <c r="F723" s="52">
        <v>44973</v>
      </c>
      <c r="G723" s="47" t="s">
        <v>10</v>
      </c>
      <c r="H723" s="51">
        <v>4500</v>
      </c>
      <c r="I723" s="53">
        <v>1</v>
      </c>
      <c r="J723" s="51">
        <v>0</v>
      </c>
      <c r="K723" s="51">
        <v>0</v>
      </c>
      <c r="L723" s="51">
        <v>4500</v>
      </c>
      <c r="M723" s="42">
        <v>0</v>
      </c>
      <c r="N723" s="89" t="s">
        <v>269</v>
      </c>
      <c r="O723" s="47" t="s">
        <v>2725</v>
      </c>
      <c r="P723" s="47" t="s">
        <v>879</v>
      </c>
      <c r="Q723" s="50" t="s">
        <v>3295</v>
      </c>
      <c r="R723" s="30"/>
    </row>
    <row r="724" spans="1:18" ht="19.95" customHeight="1">
      <c r="A724" s="47">
        <v>1</v>
      </c>
      <c r="B724" s="30" t="s">
        <v>243</v>
      </c>
      <c r="C724" s="43" t="s">
        <v>3289</v>
      </c>
      <c r="D724" s="52">
        <v>44965</v>
      </c>
      <c r="E724" s="52">
        <v>44973</v>
      </c>
      <c r="F724" s="52">
        <v>44973</v>
      </c>
      <c r="G724" s="47" t="s">
        <v>10</v>
      </c>
      <c r="H724" s="51">
        <v>36792</v>
      </c>
      <c r="I724" s="53">
        <v>1</v>
      </c>
      <c r="J724" s="51">
        <v>0</v>
      </c>
      <c r="K724" s="51">
        <v>0</v>
      </c>
      <c r="L724" s="51">
        <v>36792</v>
      </c>
      <c r="M724" s="42">
        <v>0</v>
      </c>
      <c r="N724" s="89" t="s">
        <v>269</v>
      </c>
      <c r="O724" s="47" t="s">
        <v>1330</v>
      </c>
      <c r="P724" s="47" t="s">
        <v>2320</v>
      </c>
      <c r="Q724" s="50" t="s">
        <v>3290</v>
      </c>
      <c r="R724" s="30"/>
    </row>
    <row r="725" spans="1:18" ht="19.95" customHeight="1">
      <c r="A725" s="47">
        <v>1</v>
      </c>
      <c r="B725" s="30" t="s">
        <v>140</v>
      </c>
      <c r="C725" s="43" t="s">
        <v>3304</v>
      </c>
      <c r="D725" s="52">
        <v>44964</v>
      </c>
      <c r="E725" s="52">
        <v>44974</v>
      </c>
      <c r="F725" s="52">
        <v>44974</v>
      </c>
      <c r="G725" s="47" t="s">
        <v>10</v>
      </c>
      <c r="H725" s="51">
        <v>12716</v>
      </c>
      <c r="I725" s="53">
        <v>1</v>
      </c>
      <c r="J725" s="51">
        <v>0</v>
      </c>
      <c r="K725" s="51">
        <v>0</v>
      </c>
      <c r="L725" s="51">
        <v>12716</v>
      </c>
      <c r="M725" s="42">
        <v>0</v>
      </c>
      <c r="N725" s="89" t="s">
        <v>1328</v>
      </c>
      <c r="O725" s="47" t="s">
        <v>1349</v>
      </c>
      <c r="P725" s="45" t="s">
        <v>741</v>
      </c>
      <c r="Q725" s="50" t="s">
        <v>3305</v>
      </c>
      <c r="R725" s="30"/>
    </row>
    <row r="726" spans="1:18" ht="19.95" customHeight="1">
      <c r="A726" s="47">
        <v>1</v>
      </c>
      <c r="B726" s="30" t="s">
        <v>257</v>
      </c>
      <c r="C726" s="43" t="s">
        <v>3300</v>
      </c>
      <c r="D726" s="52">
        <v>44974</v>
      </c>
      <c r="E726" s="52">
        <v>44974</v>
      </c>
      <c r="F726" s="52">
        <v>44974</v>
      </c>
      <c r="G726" s="47" t="s">
        <v>10</v>
      </c>
      <c r="H726" s="51">
        <v>1.45</v>
      </c>
      <c r="I726" s="53">
        <v>1</v>
      </c>
      <c r="J726" s="51">
        <v>0</v>
      </c>
      <c r="K726" s="51">
        <v>0</v>
      </c>
      <c r="L726" s="51">
        <v>1.45</v>
      </c>
      <c r="M726" s="42">
        <v>0</v>
      </c>
      <c r="N726" s="89" t="s">
        <v>1328</v>
      </c>
      <c r="O726" s="47" t="s">
        <v>1874</v>
      </c>
      <c r="P726" s="47" t="s">
        <v>1358</v>
      </c>
      <c r="Q726" s="50" t="s">
        <v>3301</v>
      </c>
      <c r="R726" s="30"/>
    </row>
    <row r="727" spans="1:18" ht="19.95" customHeight="1">
      <c r="A727" s="47">
        <v>2</v>
      </c>
      <c r="B727" s="30" t="s">
        <v>2019</v>
      </c>
      <c r="C727" s="43" t="s">
        <v>3306</v>
      </c>
      <c r="D727" s="52">
        <v>44949</v>
      </c>
      <c r="E727" s="52">
        <v>44974</v>
      </c>
      <c r="F727" s="52">
        <v>44974</v>
      </c>
      <c r="G727" s="47" t="s">
        <v>10</v>
      </c>
      <c r="H727" s="51">
        <v>99317.4</v>
      </c>
      <c r="I727" s="53">
        <v>1</v>
      </c>
      <c r="J727" s="51">
        <v>0</v>
      </c>
      <c r="K727" s="51">
        <v>0</v>
      </c>
      <c r="L727" s="51">
        <v>99317.4</v>
      </c>
      <c r="M727" s="42">
        <v>0</v>
      </c>
      <c r="N727" s="89" t="s">
        <v>1328</v>
      </c>
      <c r="O727" s="47" t="s">
        <v>1349</v>
      </c>
      <c r="P727" s="45" t="s">
        <v>741</v>
      </c>
      <c r="Q727" s="50" t="s">
        <v>3307</v>
      </c>
      <c r="R727" s="30"/>
    </row>
    <row r="728" spans="1:18" ht="19.95" customHeight="1">
      <c r="A728" s="47">
        <v>1</v>
      </c>
      <c r="B728" s="30" t="s">
        <v>2019</v>
      </c>
      <c r="C728" s="43" t="s">
        <v>3308</v>
      </c>
      <c r="D728" s="52">
        <v>44960</v>
      </c>
      <c r="E728" s="52">
        <v>44974</v>
      </c>
      <c r="F728" s="52">
        <v>44974</v>
      </c>
      <c r="G728" s="47" t="s">
        <v>10</v>
      </c>
      <c r="H728" s="51">
        <v>960.6</v>
      </c>
      <c r="I728" s="53">
        <v>1</v>
      </c>
      <c r="J728" s="51">
        <v>0</v>
      </c>
      <c r="K728" s="51">
        <v>0</v>
      </c>
      <c r="L728" s="51">
        <v>960.6</v>
      </c>
      <c r="M728" s="42">
        <v>0</v>
      </c>
      <c r="N728" s="89" t="s">
        <v>1328</v>
      </c>
      <c r="O728" s="47" t="s">
        <v>1349</v>
      </c>
      <c r="P728" s="58" t="s">
        <v>741</v>
      </c>
      <c r="Q728" s="50" t="s">
        <v>3309</v>
      </c>
      <c r="R728" s="30"/>
    </row>
    <row r="729" spans="1:18" ht="19.95" customHeight="1">
      <c r="A729" s="47">
        <v>1</v>
      </c>
      <c r="B729" s="30" t="s">
        <v>2019</v>
      </c>
      <c r="C729" s="43" t="s">
        <v>3310</v>
      </c>
      <c r="D729" s="52">
        <v>44960</v>
      </c>
      <c r="E729" s="52">
        <v>44974</v>
      </c>
      <c r="F729" s="52">
        <v>44974</v>
      </c>
      <c r="G729" s="47" t="s">
        <v>10</v>
      </c>
      <c r="H729" s="51">
        <v>14409</v>
      </c>
      <c r="I729" s="53">
        <v>1</v>
      </c>
      <c r="J729" s="51">
        <v>0</v>
      </c>
      <c r="K729" s="51">
        <v>0</v>
      </c>
      <c r="L729" s="51">
        <v>14409</v>
      </c>
      <c r="M729" s="42">
        <v>0</v>
      </c>
      <c r="N729" s="89" t="s">
        <v>1328</v>
      </c>
      <c r="O729" s="47" t="s">
        <v>1349</v>
      </c>
      <c r="P729" s="58" t="s">
        <v>741</v>
      </c>
      <c r="Q729" s="50" t="s">
        <v>3311</v>
      </c>
      <c r="R729" s="30"/>
    </row>
    <row r="730" spans="1:18" ht="19.95" customHeight="1">
      <c r="A730" s="47">
        <v>2</v>
      </c>
      <c r="B730" s="30" t="s">
        <v>2019</v>
      </c>
      <c r="C730" s="43" t="s">
        <v>3312</v>
      </c>
      <c r="D730" s="52">
        <v>44960</v>
      </c>
      <c r="E730" s="52">
        <v>44974</v>
      </c>
      <c r="F730" s="52">
        <v>44974</v>
      </c>
      <c r="G730" s="47" t="s">
        <v>10</v>
      </c>
      <c r="H730" s="51">
        <v>1453.2</v>
      </c>
      <c r="I730" s="53">
        <v>1</v>
      </c>
      <c r="J730" s="51">
        <v>0</v>
      </c>
      <c r="K730" s="51">
        <v>0</v>
      </c>
      <c r="L730" s="51">
        <v>1453.2</v>
      </c>
      <c r="M730" s="42">
        <v>0</v>
      </c>
      <c r="N730" s="89" t="s">
        <v>1328</v>
      </c>
      <c r="O730" s="47" t="s">
        <v>1349</v>
      </c>
      <c r="P730" s="58" t="s">
        <v>741</v>
      </c>
      <c r="Q730" s="50" t="s">
        <v>3313</v>
      </c>
      <c r="R730" s="30"/>
    </row>
    <row r="731" spans="1:18" ht="19.95" customHeight="1">
      <c r="A731" s="47">
        <v>2</v>
      </c>
      <c r="B731" s="30" t="s">
        <v>2019</v>
      </c>
      <c r="C731" s="43" t="s">
        <v>3314</v>
      </c>
      <c r="D731" s="52">
        <v>44960</v>
      </c>
      <c r="E731" s="52">
        <v>44974</v>
      </c>
      <c r="F731" s="52">
        <v>44974</v>
      </c>
      <c r="G731" s="47" t="s">
        <v>10</v>
      </c>
      <c r="H731" s="51">
        <v>6790.6</v>
      </c>
      <c r="I731" s="53">
        <v>1</v>
      </c>
      <c r="J731" s="51">
        <v>0</v>
      </c>
      <c r="K731" s="51">
        <v>0</v>
      </c>
      <c r="L731" s="51">
        <v>6790.6</v>
      </c>
      <c r="M731" s="42">
        <v>0</v>
      </c>
      <c r="N731" s="89" t="s">
        <v>1328</v>
      </c>
      <c r="O731" s="47" t="s">
        <v>1349</v>
      </c>
      <c r="P731" s="58" t="s">
        <v>741</v>
      </c>
      <c r="Q731" s="50" t="s">
        <v>3315</v>
      </c>
      <c r="R731" s="30"/>
    </row>
    <row r="732" spans="1:18" ht="19.95" customHeight="1">
      <c r="A732" s="47">
        <v>1</v>
      </c>
      <c r="B732" s="30" t="s">
        <v>236</v>
      </c>
      <c r="C732" s="43" t="s">
        <v>3296</v>
      </c>
      <c r="D732" s="52">
        <v>44974</v>
      </c>
      <c r="E732" s="52">
        <v>44974</v>
      </c>
      <c r="F732" s="52">
        <v>44974</v>
      </c>
      <c r="G732" s="47" t="s">
        <v>10</v>
      </c>
      <c r="H732" s="51">
        <v>500000</v>
      </c>
      <c r="I732" s="53">
        <v>1</v>
      </c>
      <c r="J732" s="51">
        <v>0</v>
      </c>
      <c r="K732" s="51">
        <v>0</v>
      </c>
      <c r="L732" s="51">
        <v>500000</v>
      </c>
      <c r="M732" s="42">
        <v>0</v>
      </c>
      <c r="N732" s="89" t="s">
        <v>1328</v>
      </c>
      <c r="O732" s="47" t="s">
        <v>3297</v>
      </c>
      <c r="P732" s="93" t="s">
        <v>3298</v>
      </c>
      <c r="Q732" s="50" t="s">
        <v>3299</v>
      </c>
      <c r="R732" s="30"/>
    </row>
    <row r="733" spans="1:18" ht="19.95" customHeight="1">
      <c r="A733" s="47">
        <v>1</v>
      </c>
      <c r="B733" s="30" t="s">
        <v>16</v>
      </c>
      <c r="C733" s="43" t="s">
        <v>3316</v>
      </c>
      <c r="D733" s="52">
        <v>44958</v>
      </c>
      <c r="E733" s="52">
        <v>44974</v>
      </c>
      <c r="F733" s="52">
        <v>44974</v>
      </c>
      <c r="G733" s="47" t="s">
        <v>10</v>
      </c>
      <c r="H733" s="51">
        <v>64606.6</v>
      </c>
      <c r="I733" s="53">
        <v>1</v>
      </c>
      <c r="J733" s="51">
        <v>0</v>
      </c>
      <c r="K733" s="51">
        <v>0</v>
      </c>
      <c r="L733" s="51">
        <v>64606.6</v>
      </c>
      <c r="M733" s="42">
        <v>0</v>
      </c>
      <c r="N733" s="89" t="s">
        <v>1328</v>
      </c>
      <c r="O733" s="47" t="s">
        <v>1349</v>
      </c>
      <c r="P733" s="58" t="s">
        <v>741</v>
      </c>
      <c r="Q733" s="50" t="s">
        <v>3317</v>
      </c>
      <c r="R733" s="30"/>
    </row>
    <row r="734" spans="1:18" ht="19.95" customHeight="1">
      <c r="A734" s="47">
        <v>1</v>
      </c>
      <c r="B734" s="30" t="s">
        <v>2398</v>
      </c>
      <c r="C734" s="43" t="s">
        <v>3302</v>
      </c>
      <c r="D734" s="52">
        <v>44963</v>
      </c>
      <c r="E734" s="52">
        <v>44979</v>
      </c>
      <c r="F734" s="52">
        <v>44974</v>
      </c>
      <c r="G734" s="47" t="s">
        <v>18</v>
      </c>
      <c r="H734" s="60">
        <v>162.72</v>
      </c>
      <c r="I734" s="53">
        <v>5.2431999999999999</v>
      </c>
      <c r="J734" s="60">
        <v>0</v>
      </c>
      <c r="K734" s="60">
        <v>0</v>
      </c>
      <c r="L734" s="51">
        <v>853.17</v>
      </c>
      <c r="M734" s="42">
        <v>0</v>
      </c>
      <c r="N734" s="89" t="s">
        <v>1328</v>
      </c>
      <c r="O734" s="47" t="s">
        <v>1874</v>
      </c>
      <c r="P734" s="93" t="s">
        <v>1358</v>
      </c>
      <c r="Q734" s="50" t="s">
        <v>3303</v>
      </c>
      <c r="R734" s="30"/>
    </row>
    <row r="735" spans="1:18" ht="19.95" customHeight="1">
      <c r="A735" s="47">
        <v>1</v>
      </c>
      <c r="B735" s="30" t="s">
        <v>3320</v>
      </c>
      <c r="C735" s="43" t="s">
        <v>3321</v>
      </c>
      <c r="D735" s="52">
        <v>44973</v>
      </c>
      <c r="E735" s="52">
        <v>44974</v>
      </c>
      <c r="F735" s="52">
        <v>44974</v>
      </c>
      <c r="G735" s="47" t="s">
        <v>10</v>
      </c>
      <c r="H735" s="51">
        <v>1100</v>
      </c>
      <c r="I735" s="53">
        <v>1</v>
      </c>
      <c r="J735" s="51">
        <v>0</v>
      </c>
      <c r="K735" s="51">
        <v>0</v>
      </c>
      <c r="L735" s="51">
        <v>1100</v>
      </c>
      <c r="M735" s="42">
        <v>0</v>
      </c>
      <c r="N735" s="89" t="s">
        <v>269</v>
      </c>
      <c r="O735" s="47" t="s">
        <v>1351</v>
      </c>
      <c r="P735" s="47" t="s">
        <v>1354</v>
      </c>
      <c r="Q735" s="50" t="s">
        <v>3322</v>
      </c>
      <c r="R735" s="30"/>
    </row>
    <row r="736" spans="1:18" ht="19.95" customHeight="1">
      <c r="A736" s="47">
        <v>1</v>
      </c>
      <c r="B736" s="30" t="s">
        <v>65</v>
      </c>
      <c r="C736" s="43" t="s">
        <v>203</v>
      </c>
      <c r="D736" s="52">
        <v>44942</v>
      </c>
      <c r="E736" s="52">
        <v>44974</v>
      </c>
      <c r="F736" s="52">
        <v>44974</v>
      </c>
      <c r="G736" s="47" t="s">
        <v>10</v>
      </c>
      <c r="H736" s="51">
        <v>6126.37</v>
      </c>
      <c r="I736" s="53">
        <v>1</v>
      </c>
      <c r="J736" s="51">
        <v>0</v>
      </c>
      <c r="K736" s="51">
        <v>0</v>
      </c>
      <c r="L736" s="51">
        <v>6126.37</v>
      </c>
      <c r="M736" s="42">
        <v>0</v>
      </c>
      <c r="N736" s="89" t="s">
        <v>269</v>
      </c>
      <c r="O736" s="47" t="s">
        <v>1381</v>
      </c>
      <c r="P736" s="47" t="s">
        <v>166</v>
      </c>
      <c r="Q736" s="50" t="s">
        <v>3323</v>
      </c>
      <c r="R736" s="30"/>
    </row>
    <row r="737" spans="1:18" ht="19.95" customHeight="1">
      <c r="A737" s="47">
        <v>1</v>
      </c>
      <c r="B737" s="30" t="s">
        <v>2286</v>
      </c>
      <c r="C737" s="43" t="s">
        <v>3318</v>
      </c>
      <c r="D737" s="52">
        <v>44967</v>
      </c>
      <c r="E737" s="52">
        <v>44974</v>
      </c>
      <c r="F737" s="52">
        <v>44974</v>
      </c>
      <c r="G737" s="47" t="s">
        <v>10</v>
      </c>
      <c r="H737" s="51">
        <v>8629.94</v>
      </c>
      <c r="I737" s="53">
        <v>1</v>
      </c>
      <c r="J737" s="51">
        <v>0</v>
      </c>
      <c r="K737" s="51">
        <v>0</v>
      </c>
      <c r="L737" s="51">
        <v>8629.94</v>
      </c>
      <c r="M737" s="42">
        <v>0</v>
      </c>
      <c r="N737" s="89" t="s">
        <v>269</v>
      </c>
      <c r="O737" s="47" t="s">
        <v>1330</v>
      </c>
      <c r="P737" s="47" t="s">
        <v>1343</v>
      </c>
      <c r="Q737" s="50" t="s">
        <v>3319</v>
      </c>
      <c r="R737" s="30"/>
    </row>
    <row r="738" spans="1:18" ht="19.95" customHeight="1">
      <c r="A738" s="47">
        <v>1</v>
      </c>
      <c r="B738" s="30" t="s">
        <v>51</v>
      </c>
      <c r="C738" s="43" t="s">
        <v>3331</v>
      </c>
      <c r="D738" s="52">
        <v>44971</v>
      </c>
      <c r="E738" s="52">
        <v>44974</v>
      </c>
      <c r="F738" s="52">
        <v>44974</v>
      </c>
      <c r="G738" s="47" t="s">
        <v>10</v>
      </c>
      <c r="H738" s="51">
        <v>133.83000000000001</v>
      </c>
      <c r="I738" s="53">
        <v>1</v>
      </c>
      <c r="J738" s="51">
        <v>0</v>
      </c>
      <c r="K738" s="51">
        <v>0</v>
      </c>
      <c r="L738" s="51">
        <v>133.83000000000001</v>
      </c>
      <c r="M738" s="42">
        <v>0</v>
      </c>
      <c r="N738" s="89" t="s">
        <v>269</v>
      </c>
      <c r="O738" s="47" t="s">
        <v>1362</v>
      </c>
      <c r="P738" s="47" t="s">
        <v>1366</v>
      </c>
      <c r="Q738" s="50" t="s">
        <v>3332</v>
      </c>
      <c r="R738" s="30"/>
    </row>
    <row r="739" spans="1:18" ht="19.95" customHeight="1">
      <c r="A739" s="47">
        <v>1</v>
      </c>
      <c r="B739" s="30" t="s">
        <v>51</v>
      </c>
      <c r="C739" s="43" t="s">
        <v>3324</v>
      </c>
      <c r="D739" s="52">
        <v>44606</v>
      </c>
      <c r="E739" s="52">
        <v>44974</v>
      </c>
      <c r="F739" s="52">
        <v>44974</v>
      </c>
      <c r="G739" s="47" t="s">
        <v>10</v>
      </c>
      <c r="H739" s="51">
        <v>27277.08</v>
      </c>
      <c r="I739" s="53">
        <v>1</v>
      </c>
      <c r="J739" s="51">
        <v>0</v>
      </c>
      <c r="K739" s="51">
        <v>0</v>
      </c>
      <c r="L739" s="51">
        <v>27277.08</v>
      </c>
      <c r="M739" s="42">
        <v>0</v>
      </c>
      <c r="N739" s="89" t="s">
        <v>269</v>
      </c>
      <c r="O739" s="47" t="s">
        <v>1381</v>
      </c>
      <c r="P739" s="47" t="s">
        <v>1364</v>
      </c>
      <c r="Q739" s="50" t="s">
        <v>3325</v>
      </c>
      <c r="R739" s="30"/>
    </row>
    <row r="740" spans="1:18" ht="19.95" customHeight="1">
      <c r="A740" s="47">
        <v>1</v>
      </c>
      <c r="B740" s="30" t="s">
        <v>51</v>
      </c>
      <c r="C740" s="43" t="s">
        <v>3333</v>
      </c>
      <c r="D740" s="52">
        <v>44971</v>
      </c>
      <c r="E740" s="52">
        <v>44974</v>
      </c>
      <c r="F740" s="52">
        <v>44974</v>
      </c>
      <c r="G740" s="47" t="s">
        <v>10</v>
      </c>
      <c r="H740" s="51">
        <v>43.17</v>
      </c>
      <c r="I740" s="53">
        <v>1</v>
      </c>
      <c r="J740" s="51">
        <v>0</v>
      </c>
      <c r="K740" s="51">
        <v>0</v>
      </c>
      <c r="L740" s="51">
        <v>43.17</v>
      </c>
      <c r="M740" s="42">
        <v>0</v>
      </c>
      <c r="N740" s="89" t="s">
        <v>269</v>
      </c>
      <c r="O740" s="47" t="s">
        <v>1362</v>
      </c>
      <c r="P740" s="47" t="s">
        <v>1365</v>
      </c>
      <c r="Q740" s="50" t="s">
        <v>3334</v>
      </c>
      <c r="R740" s="30"/>
    </row>
    <row r="741" spans="1:18" ht="19.95" customHeight="1">
      <c r="A741" s="47">
        <v>1</v>
      </c>
      <c r="B741" s="30" t="s">
        <v>22</v>
      </c>
      <c r="C741" s="43" t="s">
        <v>3329</v>
      </c>
      <c r="D741" s="52">
        <v>44965</v>
      </c>
      <c r="E741" s="52">
        <v>44974</v>
      </c>
      <c r="F741" s="52">
        <v>44974</v>
      </c>
      <c r="G741" s="47" t="s">
        <v>10</v>
      </c>
      <c r="H741" s="51">
        <v>5859.53</v>
      </c>
      <c r="I741" s="53">
        <v>1</v>
      </c>
      <c r="J741" s="51">
        <v>0</v>
      </c>
      <c r="K741" s="51">
        <v>0</v>
      </c>
      <c r="L741" s="51">
        <v>5859.53</v>
      </c>
      <c r="M741" s="42">
        <v>0</v>
      </c>
      <c r="N741" s="89" t="s">
        <v>269</v>
      </c>
      <c r="O741" s="47" t="s">
        <v>1346</v>
      </c>
      <c r="P741" s="47" t="s">
        <v>284</v>
      </c>
      <c r="Q741" s="50" t="s">
        <v>3330</v>
      </c>
      <c r="R741" s="30"/>
    </row>
    <row r="742" spans="1:18" ht="19.95" customHeight="1">
      <c r="A742" s="47">
        <v>1</v>
      </c>
      <c r="B742" s="30" t="s">
        <v>3326</v>
      </c>
      <c r="C742" s="43" t="s">
        <v>3327</v>
      </c>
      <c r="D742" s="52">
        <v>44970</v>
      </c>
      <c r="E742" s="52">
        <v>44974</v>
      </c>
      <c r="F742" s="52">
        <v>44974</v>
      </c>
      <c r="G742" s="47" t="s">
        <v>10</v>
      </c>
      <c r="H742" s="51">
        <v>2000</v>
      </c>
      <c r="I742" s="53">
        <v>1</v>
      </c>
      <c r="J742" s="51">
        <v>0</v>
      </c>
      <c r="K742" s="51">
        <v>0</v>
      </c>
      <c r="L742" s="51">
        <v>2000</v>
      </c>
      <c r="M742" s="42">
        <v>0</v>
      </c>
      <c r="N742" s="89" t="s">
        <v>269</v>
      </c>
      <c r="O742" s="47" t="s">
        <v>1349</v>
      </c>
      <c r="P742" s="47" t="s">
        <v>1920</v>
      </c>
      <c r="Q742" s="50" t="s">
        <v>3328</v>
      </c>
      <c r="R742" s="30"/>
    </row>
    <row r="743" spans="1:18" ht="19.95" customHeight="1">
      <c r="A743" s="47">
        <v>1</v>
      </c>
      <c r="B743" s="30" t="s">
        <v>141</v>
      </c>
      <c r="C743" s="43" t="s">
        <v>3338</v>
      </c>
      <c r="D743" s="52">
        <v>44968</v>
      </c>
      <c r="E743" s="52">
        <v>44977</v>
      </c>
      <c r="F743" s="52">
        <v>44979</v>
      </c>
      <c r="G743" s="47" t="s">
        <v>10</v>
      </c>
      <c r="H743" s="51">
        <v>17300.849999999999</v>
      </c>
      <c r="I743" s="53">
        <v>1</v>
      </c>
      <c r="J743" s="51">
        <v>0</v>
      </c>
      <c r="K743" s="51">
        <v>0</v>
      </c>
      <c r="L743" s="51">
        <v>17300.849999999999</v>
      </c>
      <c r="M743" s="42">
        <v>0</v>
      </c>
      <c r="N743" s="89" t="s">
        <v>1328</v>
      </c>
      <c r="O743" s="47" t="s">
        <v>1349</v>
      </c>
      <c r="P743" s="45" t="s">
        <v>741</v>
      </c>
      <c r="Q743" s="50" t="s">
        <v>3339</v>
      </c>
      <c r="R743" s="30"/>
    </row>
    <row r="744" spans="1:18" ht="19.95" customHeight="1">
      <c r="A744" s="47">
        <v>1</v>
      </c>
      <c r="B744" s="30" t="s">
        <v>141</v>
      </c>
      <c r="C744" s="43" t="s">
        <v>3340</v>
      </c>
      <c r="D744" s="52">
        <v>44968</v>
      </c>
      <c r="E744" s="52">
        <v>44977</v>
      </c>
      <c r="F744" s="52">
        <v>44979</v>
      </c>
      <c r="G744" s="47" t="s">
        <v>10</v>
      </c>
      <c r="H744" s="51">
        <v>40368.639999999999</v>
      </c>
      <c r="I744" s="53">
        <v>1</v>
      </c>
      <c r="J744" s="51">
        <v>0</v>
      </c>
      <c r="K744" s="51">
        <v>0</v>
      </c>
      <c r="L744" s="51">
        <v>40368.639999999999</v>
      </c>
      <c r="M744" s="42">
        <v>0</v>
      </c>
      <c r="N744" s="89" t="s">
        <v>1328</v>
      </c>
      <c r="O744" s="47" t="s">
        <v>1349</v>
      </c>
      <c r="P744" s="45" t="s">
        <v>741</v>
      </c>
      <c r="Q744" s="50" t="s">
        <v>3341</v>
      </c>
      <c r="R744" s="30"/>
    </row>
    <row r="745" spans="1:18" ht="19.95" customHeight="1">
      <c r="A745" s="47">
        <v>4</v>
      </c>
      <c r="B745" s="30" t="s">
        <v>141</v>
      </c>
      <c r="C745" s="43" t="s">
        <v>3342</v>
      </c>
      <c r="D745" s="52">
        <v>44971</v>
      </c>
      <c r="E745" s="52">
        <v>44977</v>
      </c>
      <c r="F745" s="52">
        <v>44979</v>
      </c>
      <c r="G745" s="47" t="s">
        <v>10</v>
      </c>
      <c r="H745" s="51">
        <v>6168</v>
      </c>
      <c r="I745" s="53">
        <v>1</v>
      </c>
      <c r="J745" s="51">
        <v>0</v>
      </c>
      <c r="K745" s="51">
        <v>0</v>
      </c>
      <c r="L745" s="51">
        <v>6168</v>
      </c>
      <c r="M745" s="42">
        <v>0</v>
      </c>
      <c r="N745" s="89" t="s">
        <v>1328</v>
      </c>
      <c r="O745" s="47" t="s">
        <v>1349</v>
      </c>
      <c r="P745" s="58" t="s">
        <v>741</v>
      </c>
      <c r="Q745" s="50" t="s">
        <v>3343</v>
      </c>
      <c r="R745" s="30"/>
    </row>
    <row r="746" spans="1:18" ht="19.95" customHeight="1">
      <c r="A746" s="47">
        <v>4</v>
      </c>
      <c r="B746" s="30" t="s">
        <v>141</v>
      </c>
      <c r="C746" s="43" t="s">
        <v>3344</v>
      </c>
      <c r="D746" s="52">
        <v>44971</v>
      </c>
      <c r="E746" s="52">
        <v>44977</v>
      </c>
      <c r="F746" s="52">
        <v>44979</v>
      </c>
      <c r="G746" s="47" t="s">
        <v>10</v>
      </c>
      <c r="H746" s="51">
        <v>14392</v>
      </c>
      <c r="I746" s="53">
        <v>1</v>
      </c>
      <c r="J746" s="51">
        <v>0</v>
      </c>
      <c r="K746" s="51">
        <v>0</v>
      </c>
      <c r="L746" s="51">
        <v>14392</v>
      </c>
      <c r="M746" s="42">
        <v>0</v>
      </c>
      <c r="N746" s="89" t="s">
        <v>1328</v>
      </c>
      <c r="O746" s="47" t="s">
        <v>1349</v>
      </c>
      <c r="P746" s="58" t="s">
        <v>741</v>
      </c>
      <c r="Q746" s="50" t="s">
        <v>3345</v>
      </c>
      <c r="R746" s="30"/>
    </row>
    <row r="747" spans="1:18" ht="19.95" customHeight="1">
      <c r="A747" s="47">
        <v>1</v>
      </c>
      <c r="B747" s="30" t="s">
        <v>2014</v>
      </c>
      <c r="C747" s="43" t="s">
        <v>3346</v>
      </c>
      <c r="D747" s="52">
        <v>44958</v>
      </c>
      <c r="E747" s="52">
        <v>44978</v>
      </c>
      <c r="F747" s="52">
        <v>44979</v>
      </c>
      <c r="G747" s="47" t="s">
        <v>10</v>
      </c>
      <c r="H747" s="51">
        <v>4042.61</v>
      </c>
      <c r="I747" s="53">
        <v>1</v>
      </c>
      <c r="J747" s="51">
        <v>0</v>
      </c>
      <c r="K747" s="51">
        <v>0</v>
      </c>
      <c r="L747" s="51">
        <v>4042.61</v>
      </c>
      <c r="M747" s="42">
        <v>0</v>
      </c>
      <c r="N747" s="89" t="s">
        <v>1328</v>
      </c>
      <c r="O747" s="47" t="s">
        <v>1349</v>
      </c>
      <c r="P747" s="58" t="s">
        <v>741</v>
      </c>
      <c r="Q747" s="50" t="s">
        <v>3347</v>
      </c>
      <c r="R747" s="30"/>
    </row>
    <row r="748" spans="1:18" ht="19.95" customHeight="1">
      <c r="A748" s="47">
        <v>1</v>
      </c>
      <c r="B748" s="30" t="s">
        <v>2014</v>
      </c>
      <c r="C748" s="43" t="s">
        <v>3348</v>
      </c>
      <c r="D748" s="52">
        <v>44958</v>
      </c>
      <c r="E748" s="52">
        <v>44978</v>
      </c>
      <c r="F748" s="52">
        <v>44979</v>
      </c>
      <c r="G748" s="47" t="s">
        <v>10</v>
      </c>
      <c r="H748" s="51">
        <v>1700</v>
      </c>
      <c r="I748" s="53">
        <v>1</v>
      </c>
      <c r="J748" s="51">
        <v>0</v>
      </c>
      <c r="K748" s="51">
        <v>0</v>
      </c>
      <c r="L748" s="51">
        <v>1700</v>
      </c>
      <c r="M748" s="42">
        <v>0</v>
      </c>
      <c r="N748" s="89" t="s">
        <v>1328</v>
      </c>
      <c r="O748" s="47" t="s">
        <v>1349</v>
      </c>
      <c r="P748" s="58" t="s">
        <v>741</v>
      </c>
      <c r="Q748" s="50" t="s">
        <v>3349</v>
      </c>
      <c r="R748" s="30"/>
    </row>
    <row r="749" spans="1:18" ht="19.95" customHeight="1">
      <c r="A749" s="47">
        <v>1</v>
      </c>
      <c r="B749" s="30" t="s">
        <v>2488</v>
      </c>
      <c r="C749" s="43" t="s">
        <v>3336</v>
      </c>
      <c r="D749" s="52">
        <v>44977</v>
      </c>
      <c r="E749" s="52">
        <v>44979</v>
      </c>
      <c r="F749" s="52">
        <v>44979</v>
      </c>
      <c r="G749" s="47" t="s">
        <v>10</v>
      </c>
      <c r="H749" s="51">
        <v>49897.03</v>
      </c>
      <c r="I749" s="53">
        <v>1</v>
      </c>
      <c r="J749" s="51">
        <v>0</v>
      </c>
      <c r="K749" s="51">
        <v>0</v>
      </c>
      <c r="L749" s="51">
        <v>49897.03</v>
      </c>
      <c r="M749" s="42">
        <v>0</v>
      </c>
      <c r="N749" s="89" t="s">
        <v>1328</v>
      </c>
      <c r="O749" s="47" t="s">
        <v>1349</v>
      </c>
      <c r="P749" s="93" t="s">
        <v>1336</v>
      </c>
      <c r="Q749" s="50" t="s">
        <v>3337</v>
      </c>
      <c r="R749" s="30"/>
    </row>
    <row r="750" spans="1:18" ht="19.95" customHeight="1">
      <c r="A750" s="47">
        <v>1</v>
      </c>
      <c r="B750" s="30" t="s">
        <v>140</v>
      </c>
      <c r="C750" s="43" t="s">
        <v>3350</v>
      </c>
      <c r="D750" s="52">
        <v>44967</v>
      </c>
      <c r="E750" s="52">
        <v>44979</v>
      </c>
      <c r="F750" s="52">
        <v>44979</v>
      </c>
      <c r="G750" s="47" t="s">
        <v>10</v>
      </c>
      <c r="H750" s="51">
        <v>17500</v>
      </c>
      <c r="I750" s="53">
        <v>1</v>
      </c>
      <c r="J750" s="51">
        <v>0</v>
      </c>
      <c r="K750" s="51">
        <v>0</v>
      </c>
      <c r="L750" s="51">
        <v>17500</v>
      </c>
      <c r="M750" s="42">
        <v>0</v>
      </c>
      <c r="N750" s="89" t="s">
        <v>1328</v>
      </c>
      <c r="O750" s="47" t="s">
        <v>1349</v>
      </c>
      <c r="P750" s="58" t="s">
        <v>741</v>
      </c>
      <c r="Q750" s="50" t="s">
        <v>3351</v>
      </c>
      <c r="R750" s="30"/>
    </row>
    <row r="751" spans="1:18" ht="19.95" customHeight="1">
      <c r="A751" s="47">
        <v>2</v>
      </c>
      <c r="B751" s="30" t="s">
        <v>2019</v>
      </c>
      <c r="C751" s="43" t="s">
        <v>3352</v>
      </c>
      <c r="D751" s="52">
        <v>44963</v>
      </c>
      <c r="E751" s="52">
        <v>44975</v>
      </c>
      <c r="F751" s="52">
        <v>44979</v>
      </c>
      <c r="G751" s="47" t="s">
        <v>10</v>
      </c>
      <c r="H751" s="51">
        <v>1681.6</v>
      </c>
      <c r="I751" s="53">
        <v>1</v>
      </c>
      <c r="J751" s="51">
        <v>0</v>
      </c>
      <c r="K751" s="51">
        <v>0</v>
      </c>
      <c r="L751" s="51">
        <v>1681.6</v>
      </c>
      <c r="M751" s="42">
        <v>0</v>
      </c>
      <c r="N751" s="89" t="s">
        <v>1328</v>
      </c>
      <c r="O751" s="47" t="s">
        <v>1349</v>
      </c>
      <c r="P751" s="58" t="s">
        <v>741</v>
      </c>
      <c r="Q751" s="50" t="s">
        <v>3353</v>
      </c>
      <c r="R751" s="30"/>
    </row>
    <row r="752" spans="1:18" ht="19.95" customHeight="1">
      <c r="A752" s="47">
        <v>2</v>
      </c>
      <c r="B752" s="30" t="s">
        <v>2019</v>
      </c>
      <c r="C752" s="43" t="s">
        <v>3354</v>
      </c>
      <c r="D752" s="52">
        <v>44963</v>
      </c>
      <c r="E752" s="52">
        <v>44975</v>
      </c>
      <c r="F752" s="52">
        <v>44979</v>
      </c>
      <c r="G752" s="47" t="s">
        <v>10</v>
      </c>
      <c r="H752" s="51">
        <v>33120.400000000001</v>
      </c>
      <c r="I752" s="53">
        <v>1</v>
      </c>
      <c r="J752" s="51">
        <v>0</v>
      </c>
      <c r="K752" s="51">
        <v>0</v>
      </c>
      <c r="L752" s="51">
        <v>33120.400000000001</v>
      </c>
      <c r="M752" s="42">
        <v>0</v>
      </c>
      <c r="N752" s="89" t="s">
        <v>1328</v>
      </c>
      <c r="O752" s="47" t="s">
        <v>1349</v>
      </c>
      <c r="P752" s="58" t="s">
        <v>741</v>
      </c>
      <c r="Q752" s="50" t="s">
        <v>3355</v>
      </c>
      <c r="R752" s="30"/>
    </row>
    <row r="753" spans="1:18" ht="19.95" customHeight="1">
      <c r="A753" s="47">
        <v>2</v>
      </c>
      <c r="B753" s="30" t="s">
        <v>2019</v>
      </c>
      <c r="C753" s="43" t="s">
        <v>3356</v>
      </c>
      <c r="D753" s="52">
        <v>44963</v>
      </c>
      <c r="E753" s="52">
        <v>44976</v>
      </c>
      <c r="F753" s="52">
        <v>44979</v>
      </c>
      <c r="G753" s="47" t="s">
        <v>10</v>
      </c>
      <c r="H753" s="51">
        <v>2925.2</v>
      </c>
      <c r="I753" s="53">
        <v>1</v>
      </c>
      <c r="J753" s="51">
        <v>0</v>
      </c>
      <c r="K753" s="51">
        <v>0</v>
      </c>
      <c r="L753" s="51">
        <v>2925.2</v>
      </c>
      <c r="M753" s="42">
        <v>0</v>
      </c>
      <c r="N753" s="89" t="s">
        <v>1328</v>
      </c>
      <c r="O753" s="47" t="s">
        <v>1349</v>
      </c>
      <c r="P753" s="58" t="s">
        <v>741</v>
      </c>
      <c r="Q753" s="50" t="s">
        <v>3357</v>
      </c>
      <c r="R753" s="30"/>
    </row>
    <row r="754" spans="1:18" ht="19.95" customHeight="1">
      <c r="A754" s="47">
        <v>2</v>
      </c>
      <c r="B754" s="30" t="s">
        <v>2019</v>
      </c>
      <c r="C754" s="43" t="s">
        <v>3358</v>
      </c>
      <c r="D754" s="52">
        <v>44963</v>
      </c>
      <c r="E754" s="52">
        <v>44976</v>
      </c>
      <c r="F754" s="52">
        <v>44979</v>
      </c>
      <c r="G754" s="47" t="s">
        <v>10</v>
      </c>
      <c r="H754" s="51">
        <v>27789.4</v>
      </c>
      <c r="I754" s="53">
        <v>1</v>
      </c>
      <c r="J754" s="51">
        <v>0</v>
      </c>
      <c r="K754" s="51">
        <v>0</v>
      </c>
      <c r="L754" s="51">
        <v>27789.4</v>
      </c>
      <c r="M754" s="42">
        <v>0</v>
      </c>
      <c r="N754" s="89" t="s">
        <v>1328</v>
      </c>
      <c r="O754" s="47" t="s">
        <v>1349</v>
      </c>
      <c r="P754" s="58" t="s">
        <v>741</v>
      </c>
      <c r="Q754" s="50" t="s">
        <v>3359</v>
      </c>
      <c r="R754" s="30"/>
    </row>
    <row r="755" spans="1:18" ht="19.95" customHeight="1">
      <c r="A755" s="47">
        <v>2</v>
      </c>
      <c r="B755" s="30" t="s">
        <v>2019</v>
      </c>
      <c r="C755" s="43" t="s">
        <v>3360</v>
      </c>
      <c r="D755" s="52">
        <v>44964</v>
      </c>
      <c r="E755" s="52">
        <v>44978</v>
      </c>
      <c r="F755" s="52">
        <v>44979</v>
      </c>
      <c r="G755" s="47" t="s">
        <v>10</v>
      </c>
      <c r="H755" s="51">
        <v>3338.8</v>
      </c>
      <c r="I755" s="53">
        <v>1</v>
      </c>
      <c r="J755" s="51">
        <v>0</v>
      </c>
      <c r="K755" s="51">
        <v>0</v>
      </c>
      <c r="L755" s="51">
        <v>3338.8</v>
      </c>
      <c r="M755" s="42">
        <v>0</v>
      </c>
      <c r="N755" s="89" t="s">
        <v>1328</v>
      </c>
      <c r="O755" s="47" t="s">
        <v>1349</v>
      </c>
      <c r="P755" s="58" t="s">
        <v>741</v>
      </c>
      <c r="Q755" s="50" t="s">
        <v>3361</v>
      </c>
      <c r="R755" s="30"/>
    </row>
    <row r="756" spans="1:18" ht="19.95" customHeight="1">
      <c r="A756" s="47">
        <v>2</v>
      </c>
      <c r="B756" s="30" t="s">
        <v>2019</v>
      </c>
      <c r="C756" s="43" t="s">
        <v>3362</v>
      </c>
      <c r="D756" s="52">
        <v>44964</v>
      </c>
      <c r="E756" s="52">
        <v>44978</v>
      </c>
      <c r="F756" s="52">
        <v>44979</v>
      </c>
      <c r="G756" s="47" t="s">
        <v>10</v>
      </c>
      <c r="H756" s="51">
        <v>31718.6</v>
      </c>
      <c r="I756" s="53">
        <v>1</v>
      </c>
      <c r="J756" s="51">
        <v>0</v>
      </c>
      <c r="K756" s="51">
        <v>0</v>
      </c>
      <c r="L756" s="51">
        <v>31718.6</v>
      </c>
      <c r="M756" s="42">
        <v>0</v>
      </c>
      <c r="N756" s="89" t="s">
        <v>1328</v>
      </c>
      <c r="O756" s="47" t="s">
        <v>1349</v>
      </c>
      <c r="P756" s="58" t="s">
        <v>741</v>
      </c>
      <c r="Q756" s="50" t="s">
        <v>3363</v>
      </c>
      <c r="R756" s="30"/>
    </row>
    <row r="757" spans="1:18" ht="19.95" customHeight="1">
      <c r="A757" s="47">
        <v>2</v>
      </c>
      <c r="B757" s="30" t="s">
        <v>2019</v>
      </c>
      <c r="C757" s="43" t="s">
        <v>3364</v>
      </c>
      <c r="D757" s="52">
        <v>44965</v>
      </c>
      <c r="E757" s="52">
        <v>44979</v>
      </c>
      <c r="F757" s="52">
        <v>44979</v>
      </c>
      <c r="G757" s="47" t="s">
        <v>10</v>
      </c>
      <c r="H757" s="51">
        <v>4311.8</v>
      </c>
      <c r="I757" s="53">
        <v>1</v>
      </c>
      <c r="J757" s="51">
        <v>0</v>
      </c>
      <c r="K757" s="51">
        <v>0</v>
      </c>
      <c r="L757" s="51">
        <v>4311.8</v>
      </c>
      <c r="M757" s="42">
        <v>0</v>
      </c>
      <c r="N757" s="89" t="s">
        <v>1328</v>
      </c>
      <c r="O757" s="47" t="s">
        <v>1349</v>
      </c>
      <c r="P757" s="58" t="s">
        <v>741</v>
      </c>
      <c r="Q757" s="50" t="s">
        <v>3365</v>
      </c>
      <c r="R757" s="30"/>
    </row>
    <row r="758" spans="1:18" ht="19.95" customHeight="1">
      <c r="A758" s="47">
        <v>1</v>
      </c>
      <c r="B758" s="30" t="s">
        <v>2052</v>
      </c>
      <c r="C758" s="43" t="s">
        <v>3366</v>
      </c>
      <c r="D758" s="52">
        <v>44973</v>
      </c>
      <c r="E758" s="52">
        <v>44978</v>
      </c>
      <c r="F758" s="52">
        <v>44979</v>
      </c>
      <c r="G758" s="47" t="s">
        <v>10</v>
      </c>
      <c r="H758" s="51">
        <v>5940</v>
      </c>
      <c r="I758" s="53">
        <v>1</v>
      </c>
      <c r="J758" s="51">
        <v>0</v>
      </c>
      <c r="K758" s="51">
        <v>0</v>
      </c>
      <c r="L758" s="51">
        <v>5940</v>
      </c>
      <c r="M758" s="42">
        <v>0</v>
      </c>
      <c r="N758" s="89" t="s">
        <v>1328</v>
      </c>
      <c r="O758" s="47" t="s">
        <v>1349</v>
      </c>
      <c r="P758" s="58" t="s">
        <v>741</v>
      </c>
      <c r="Q758" s="50" t="s">
        <v>3367</v>
      </c>
      <c r="R758" s="30"/>
    </row>
    <row r="759" spans="1:18" ht="19.95" customHeight="1">
      <c r="A759" s="47">
        <v>4</v>
      </c>
      <c r="B759" s="30" t="s">
        <v>2052</v>
      </c>
      <c r="C759" s="43" t="s">
        <v>3368</v>
      </c>
      <c r="D759" s="52">
        <v>44973</v>
      </c>
      <c r="E759" s="52">
        <v>44978</v>
      </c>
      <c r="F759" s="52">
        <v>44979</v>
      </c>
      <c r="G759" s="47" t="s">
        <v>10</v>
      </c>
      <c r="H759" s="51">
        <v>4830</v>
      </c>
      <c r="I759" s="53">
        <v>1</v>
      </c>
      <c r="J759" s="51">
        <v>0</v>
      </c>
      <c r="K759" s="51">
        <v>0</v>
      </c>
      <c r="L759" s="51">
        <v>4830</v>
      </c>
      <c r="M759" s="42">
        <v>0</v>
      </c>
      <c r="N759" s="89" t="s">
        <v>1328</v>
      </c>
      <c r="O759" s="47" t="s">
        <v>1349</v>
      </c>
      <c r="P759" s="58" t="s">
        <v>741</v>
      </c>
      <c r="Q759" s="50" t="s">
        <v>3369</v>
      </c>
      <c r="R759" s="30"/>
    </row>
    <row r="760" spans="1:18" ht="19.95" customHeight="1">
      <c r="A760" s="47">
        <v>1</v>
      </c>
      <c r="B760" s="30" t="s">
        <v>2052</v>
      </c>
      <c r="C760" s="43" t="s">
        <v>3370</v>
      </c>
      <c r="D760" s="52">
        <v>44973</v>
      </c>
      <c r="E760" s="52">
        <v>44978</v>
      </c>
      <c r="F760" s="52">
        <v>44979</v>
      </c>
      <c r="G760" s="47" t="s">
        <v>10</v>
      </c>
      <c r="H760" s="51">
        <v>44440</v>
      </c>
      <c r="I760" s="53">
        <v>1</v>
      </c>
      <c r="J760" s="51">
        <v>0</v>
      </c>
      <c r="K760" s="51">
        <v>0</v>
      </c>
      <c r="L760" s="51">
        <v>44440</v>
      </c>
      <c r="M760" s="42">
        <v>0</v>
      </c>
      <c r="N760" s="89" t="s">
        <v>1328</v>
      </c>
      <c r="O760" s="47" t="s">
        <v>1349</v>
      </c>
      <c r="P760" s="58" t="s">
        <v>741</v>
      </c>
      <c r="Q760" s="50" t="s">
        <v>3371</v>
      </c>
      <c r="R760" s="30"/>
    </row>
    <row r="761" spans="1:18" ht="19.95" customHeight="1">
      <c r="A761" s="47">
        <v>1</v>
      </c>
      <c r="B761" s="30" t="s">
        <v>2052</v>
      </c>
      <c r="C761" s="43" t="s">
        <v>3372</v>
      </c>
      <c r="D761" s="52">
        <v>44973</v>
      </c>
      <c r="E761" s="52">
        <v>44978</v>
      </c>
      <c r="F761" s="52">
        <v>44979</v>
      </c>
      <c r="G761" s="47" t="s">
        <v>10</v>
      </c>
      <c r="H761" s="51">
        <v>10000</v>
      </c>
      <c r="I761" s="53">
        <v>1</v>
      </c>
      <c r="J761" s="51">
        <v>0</v>
      </c>
      <c r="K761" s="51">
        <v>0</v>
      </c>
      <c r="L761" s="51">
        <v>10000</v>
      </c>
      <c r="M761" s="42">
        <v>0</v>
      </c>
      <c r="N761" s="89" t="s">
        <v>1328</v>
      </c>
      <c r="O761" s="47" t="s">
        <v>1349</v>
      </c>
      <c r="P761" s="58" t="s">
        <v>741</v>
      </c>
      <c r="Q761" s="50" t="s">
        <v>3373</v>
      </c>
      <c r="R761" s="30"/>
    </row>
    <row r="762" spans="1:18" ht="19.95" customHeight="1">
      <c r="A762" s="47">
        <v>1</v>
      </c>
      <c r="B762" s="30" t="s">
        <v>2052</v>
      </c>
      <c r="C762" s="43" t="s">
        <v>3374</v>
      </c>
      <c r="D762" s="52">
        <v>44973</v>
      </c>
      <c r="E762" s="52">
        <v>44978</v>
      </c>
      <c r="F762" s="52">
        <v>44979</v>
      </c>
      <c r="G762" s="47" t="s">
        <v>10</v>
      </c>
      <c r="H762" s="51">
        <v>75892.3</v>
      </c>
      <c r="I762" s="53">
        <v>1</v>
      </c>
      <c r="J762" s="51">
        <v>0</v>
      </c>
      <c r="K762" s="51">
        <v>0</v>
      </c>
      <c r="L762" s="51">
        <v>75892.3</v>
      </c>
      <c r="M762" s="42">
        <v>0</v>
      </c>
      <c r="N762" s="89" t="s">
        <v>1328</v>
      </c>
      <c r="O762" s="47" t="s">
        <v>1349</v>
      </c>
      <c r="P762" s="58" t="s">
        <v>741</v>
      </c>
      <c r="Q762" s="50" t="s">
        <v>3375</v>
      </c>
      <c r="R762" s="30"/>
    </row>
    <row r="763" spans="1:18" ht="19.95" customHeight="1">
      <c r="A763" s="47">
        <v>1</v>
      </c>
      <c r="B763" s="30" t="s">
        <v>2052</v>
      </c>
      <c r="C763" s="43" t="s">
        <v>3376</v>
      </c>
      <c r="D763" s="52">
        <v>44973</v>
      </c>
      <c r="E763" s="52">
        <v>44978</v>
      </c>
      <c r="F763" s="52">
        <v>44979</v>
      </c>
      <c r="G763" s="47" t="s">
        <v>10</v>
      </c>
      <c r="H763" s="51">
        <v>12600</v>
      </c>
      <c r="I763" s="53">
        <v>1</v>
      </c>
      <c r="J763" s="51">
        <v>0</v>
      </c>
      <c r="K763" s="51">
        <v>0</v>
      </c>
      <c r="L763" s="51">
        <v>12600</v>
      </c>
      <c r="M763" s="42">
        <v>0</v>
      </c>
      <c r="N763" s="89" t="s">
        <v>1328</v>
      </c>
      <c r="O763" s="47" t="s">
        <v>1349</v>
      </c>
      <c r="P763" s="58" t="s">
        <v>741</v>
      </c>
      <c r="Q763" s="50" t="s">
        <v>3377</v>
      </c>
      <c r="R763" s="30"/>
    </row>
    <row r="764" spans="1:18" ht="19.95" customHeight="1">
      <c r="A764" s="47">
        <v>1</v>
      </c>
      <c r="B764" s="30" t="s">
        <v>2052</v>
      </c>
      <c r="C764" s="43" t="s">
        <v>3378</v>
      </c>
      <c r="D764" s="52">
        <v>44973</v>
      </c>
      <c r="E764" s="52">
        <v>44978</v>
      </c>
      <c r="F764" s="52">
        <v>44979</v>
      </c>
      <c r="G764" s="47" t="s">
        <v>10</v>
      </c>
      <c r="H764" s="51">
        <v>3360</v>
      </c>
      <c r="I764" s="53">
        <v>1</v>
      </c>
      <c r="J764" s="51">
        <v>0</v>
      </c>
      <c r="K764" s="51">
        <v>0</v>
      </c>
      <c r="L764" s="51">
        <v>3360</v>
      </c>
      <c r="M764" s="42">
        <v>0</v>
      </c>
      <c r="N764" s="89" t="s">
        <v>1328</v>
      </c>
      <c r="O764" s="47" t="s">
        <v>1349</v>
      </c>
      <c r="P764" s="58" t="s">
        <v>741</v>
      </c>
      <c r="Q764" s="50" t="s">
        <v>3379</v>
      </c>
      <c r="R764" s="30"/>
    </row>
    <row r="765" spans="1:18" ht="19.95" customHeight="1">
      <c r="A765" s="47">
        <v>1</v>
      </c>
      <c r="B765" s="30" t="s">
        <v>236</v>
      </c>
      <c r="C765" s="43" t="s">
        <v>2142</v>
      </c>
      <c r="D765" s="52">
        <v>44942</v>
      </c>
      <c r="E765" s="52">
        <v>44977</v>
      </c>
      <c r="F765" s="52">
        <v>44979</v>
      </c>
      <c r="G765" s="47" t="s">
        <v>10</v>
      </c>
      <c r="H765" s="51">
        <v>750</v>
      </c>
      <c r="I765" s="53">
        <v>1</v>
      </c>
      <c r="J765" s="51">
        <v>0</v>
      </c>
      <c r="K765" s="51">
        <v>0</v>
      </c>
      <c r="L765" s="51">
        <v>750</v>
      </c>
      <c r="M765" s="42">
        <v>0</v>
      </c>
      <c r="N765" s="89" t="s">
        <v>1328</v>
      </c>
      <c r="O765" s="47" t="s">
        <v>1330</v>
      </c>
      <c r="P765" s="93" t="s">
        <v>1343</v>
      </c>
      <c r="Q765" s="50" t="s">
        <v>3335</v>
      </c>
      <c r="R765" s="30"/>
    </row>
    <row r="766" spans="1:18" ht="19.95" customHeight="1">
      <c r="A766" s="47">
        <v>1</v>
      </c>
      <c r="B766" s="30" t="s">
        <v>16</v>
      </c>
      <c r="C766" s="43" t="s">
        <v>3380</v>
      </c>
      <c r="D766" s="52">
        <v>44960</v>
      </c>
      <c r="E766" s="52">
        <v>44979</v>
      </c>
      <c r="F766" s="52">
        <v>44979</v>
      </c>
      <c r="G766" s="47" t="s">
        <v>10</v>
      </c>
      <c r="H766" s="51">
        <v>6643</v>
      </c>
      <c r="I766" s="53">
        <v>1</v>
      </c>
      <c r="J766" s="51">
        <v>0</v>
      </c>
      <c r="K766" s="51">
        <v>0</v>
      </c>
      <c r="L766" s="51">
        <v>6643</v>
      </c>
      <c r="M766" s="42">
        <v>0</v>
      </c>
      <c r="N766" s="89" t="s">
        <v>1328</v>
      </c>
      <c r="O766" s="47" t="s">
        <v>1349</v>
      </c>
      <c r="P766" s="58" t="s">
        <v>741</v>
      </c>
      <c r="Q766" s="50" t="s">
        <v>3381</v>
      </c>
      <c r="R766" s="30"/>
    </row>
    <row r="767" spans="1:18" ht="19.95" customHeight="1">
      <c r="A767" s="47">
        <v>1</v>
      </c>
      <c r="B767" s="30" t="s">
        <v>2022</v>
      </c>
      <c r="C767" s="43" t="s">
        <v>3382</v>
      </c>
      <c r="D767" s="52">
        <v>44963</v>
      </c>
      <c r="E767" s="52">
        <v>44977</v>
      </c>
      <c r="F767" s="52">
        <v>44979</v>
      </c>
      <c r="G767" s="47" t="s">
        <v>10</v>
      </c>
      <c r="H767" s="51">
        <v>9606</v>
      </c>
      <c r="I767" s="53">
        <v>1</v>
      </c>
      <c r="J767" s="51">
        <v>0</v>
      </c>
      <c r="K767" s="51">
        <v>0</v>
      </c>
      <c r="L767" s="51">
        <v>9606</v>
      </c>
      <c r="M767" s="42">
        <v>0</v>
      </c>
      <c r="N767" s="89" t="s">
        <v>1328</v>
      </c>
      <c r="O767" s="47" t="s">
        <v>1349</v>
      </c>
      <c r="P767" s="58" t="s">
        <v>741</v>
      </c>
      <c r="Q767" s="50" t="s">
        <v>3383</v>
      </c>
      <c r="R767" s="30"/>
    </row>
    <row r="768" spans="1:18" ht="19.95" customHeight="1">
      <c r="A768" s="47">
        <v>1</v>
      </c>
      <c r="B768" s="30" t="s">
        <v>229</v>
      </c>
      <c r="C768" s="43" t="s">
        <v>3384</v>
      </c>
      <c r="D768" s="52">
        <v>44964</v>
      </c>
      <c r="E768" s="52">
        <v>44979</v>
      </c>
      <c r="F768" s="52">
        <v>44979</v>
      </c>
      <c r="G768" s="47" t="s">
        <v>10</v>
      </c>
      <c r="H768" s="51">
        <v>30627.4</v>
      </c>
      <c r="I768" s="53">
        <v>1</v>
      </c>
      <c r="J768" s="51">
        <v>0</v>
      </c>
      <c r="K768" s="51">
        <v>0</v>
      </c>
      <c r="L768" s="51">
        <v>30627.4</v>
      </c>
      <c r="M768" s="42">
        <v>0</v>
      </c>
      <c r="N768" s="89" t="s">
        <v>1328</v>
      </c>
      <c r="O768" s="47" t="s">
        <v>1349</v>
      </c>
      <c r="P768" s="58" t="s">
        <v>741</v>
      </c>
      <c r="Q768" s="50" t="s">
        <v>3385</v>
      </c>
      <c r="R768" s="30"/>
    </row>
    <row r="769" spans="1:18" ht="19.95" customHeight="1">
      <c r="A769" s="47">
        <v>2</v>
      </c>
      <c r="B769" s="30" t="s">
        <v>229</v>
      </c>
      <c r="C769" s="43" t="s">
        <v>3386</v>
      </c>
      <c r="D769" s="52">
        <v>44964</v>
      </c>
      <c r="E769" s="52">
        <v>44979</v>
      </c>
      <c r="F769" s="52">
        <v>44979</v>
      </c>
      <c r="G769" s="47" t="s">
        <v>10</v>
      </c>
      <c r="H769" s="51">
        <v>107124.4</v>
      </c>
      <c r="I769" s="53">
        <v>1</v>
      </c>
      <c r="J769" s="51">
        <v>0</v>
      </c>
      <c r="K769" s="51">
        <v>0</v>
      </c>
      <c r="L769" s="51">
        <v>107124.4</v>
      </c>
      <c r="M769" s="42">
        <v>0</v>
      </c>
      <c r="N769" s="89" t="s">
        <v>1328</v>
      </c>
      <c r="O769" s="47" t="s">
        <v>1349</v>
      </c>
      <c r="P769" s="58" t="s">
        <v>741</v>
      </c>
      <c r="Q769" s="50" t="s">
        <v>3387</v>
      </c>
      <c r="R769" s="30"/>
    </row>
    <row r="770" spans="1:18" ht="19.95" customHeight="1">
      <c r="A770" s="47">
        <v>1</v>
      </c>
      <c r="B770" s="30" t="s">
        <v>229</v>
      </c>
      <c r="C770" s="43" t="s">
        <v>3388</v>
      </c>
      <c r="D770" s="52">
        <v>44964</v>
      </c>
      <c r="E770" s="52">
        <v>44979</v>
      </c>
      <c r="F770" s="52">
        <v>44979</v>
      </c>
      <c r="G770" s="47" t="s">
        <v>10</v>
      </c>
      <c r="H770" s="51">
        <v>43350</v>
      </c>
      <c r="I770" s="53">
        <v>1</v>
      </c>
      <c r="J770" s="51">
        <v>0</v>
      </c>
      <c r="K770" s="51">
        <v>0</v>
      </c>
      <c r="L770" s="51">
        <v>43350</v>
      </c>
      <c r="M770" s="42">
        <v>0</v>
      </c>
      <c r="N770" s="89" t="s">
        <v>1328</v>
      </c>
      <c r="O770" s="47" t="s">
        <v>1349</v>
      </c>
      <c r="P770" s="58" t="s">
        <v>741</v>
      </c>
      <c r="Q770" s="50" t="s">
        <v>3389</v>
      </c>
      <c r="R770" s="30"/>
    </row>
    <row r="771" spans="1:18" ht="19.95" customHeight="1">
      <c r="A771" s="47">
        <v>4</v>
      </c>
      <c r="B771" s="30" t="s">
        <v>229</v>
      </c>
      <c r="C771" s="43" t="s">
        <v>3390</v>
      </c>
      <c r="D771" s="52">
        <v>44965</v>
      </c>
      <c r="E771" s="52">
        <v>44979</v>
      </c>
      <c r="F771" s="52">
        <v>44979</v>
      </c>
      <c r="G771" s="47" t="s">
        <v>10</v>
      </c>
      <c r="H771" s="51">
        <v>10800</v>
      </c>
      <c r="I771" s="53">
        <v>1</v>
      </c>
      <c r="J771" s="51">
        <v>0</v>
      </c>
      <c r="K771" s="51">
        <v>0</v>
      </c>
      <c r="L771" s="51">
        <v>10800</v>
      </c>
      <c r="M771" s="42">
        <v>0</v>
      </c>
      <c r="N771" s="89" t="s">
        <v>1328</v>
      </c>
      <c r="O771" s="47" t="s">
        <v>1349</v>
      </c>
      <c r="P771" s="58" t="s">
        <v>741</v>
      </c>
      <c r="Q771" s="50" t="s">
        <v>3391</v>
      </c>
      <c r="R771" s="30"/>
    </row>
    <row r="772" spans="1:18" ht="19.95" customHeight="1">
      <c r="A772" s="47">
        <v>1</v>
      </c>
      <c r="B772" s="30" t="s">
        <v>229</v>
      </c>
      <c r="C772" s="43" t="s">
        <v>3392</v>
      </c>
      <c r="D772" s="52">
        <v>44964</v>
      </c>
      <c r="E772" s="52">
        <v>44979</v>
      </c>
      <c r="F772" s="52">
        <v>44979</v>
      </c>
      <c r="G772" s="47" t="s">
        <v>10</v>
      </c>
      <c r="H772" s="51">
        <v>980.4</v>
      </c>
      <c r="I772" s="53">
        <v>1</v>
      </c>
      <c r="J772" s="51">
        <v>0</v>
      </c>
      <c r="K772" s="51">
        <v>0</v>
      </c>
      <c r="L772" s="51">
        <v>980.4</v>
      </c>
      <c r="M772" s="42">
        <v>0</v>
      </c>
      <c r="N772" s="89" t="s">
        <v>1328</v>
      </c>
      <c r="O772" s="47" t="s">
        <v>1349</v>
      </c>
      <c r="P772" s="58" t="s">
        <v>741</v>
      </c>
      <c r="Q772" s="50" t="s">
        <v>3393</v>
      </c>
      <c r="R772" s="30"/>
    </row>
    <row r="773" spans="1:18" ht="19.95" customHeight="1">
      <c r="A773" s="47">
        <v>1</v>
      </c>
      <c r="B773" s="30" t="s">
        <v>229</v>
      </c>
      <c r="C773" s="43" t="s">
        <v>3394</v>
      </c>
      <c r="D773" s="52">
        <v>44964</v>
      </c>
      <c r="E773" s="52">
        <v>44979</v>
      </c>
      <c r="F773" s="52">
        <v>44979</v>
      </c>
      <c r="G773" s="47" t="s">
        <v>10</v>
      </c>
      <c r="H773" s="51">
        <v>2890</v>
      </c>
      <c r="I773" s="53">
        <v>1</v>
      </c>
      <c r="J773" s="51">
        <v>0</v>
      </c>
      <c r="K773" s="51">
        <v>0</v>
      </c>
      <c r="L773" s="51">
        <v>2890</v>
      </c>
      <c r="M773" s="42">
        <v>0</v>
      </c>
      <c r="N773" s="89" t="s">
        <v>1328</v>
      </c>
      <c r="O773" s="47" t="s">
        <v>1349</v>
      </c>
      <c r="P773" s="58" t="s">
        <v>741</v>
      </c>
      <c r="Q773" s="50" t="s">
        <v>3395</v>
      </c>
      <c r="R773" s="30"/>
    </row>
    <row r="774" spans="1:18" ht="19.95" customHeight="1">
      <c r="A774" s="47">
        <v>2</v>
      </c>
      <c r="B774" s="30" t="s">
        <v>229</v>
      </c>
      <c r="C774" s="43" t="s">
        <v>3396</v>
      </c>
      <c r="D774" s="52">
        <v>44964</v>
      </c>
      <c r="E774" s="52">
        <v>44979</v>
      </c>
      <c r="F774" s="52">
        <v>44979</v>
      </c>
      <c r="G774" s="47" t="s">
        <v>10</v>
      </c>
      <c r="H774" s="51">
        <v>4096.8</v>
      </c>
      <c r="I774" s="53">
        <v>1</v>
      </c>
      <c r="J774" s="51">
        <v>0</v>
      </c>
      <c r="K774" s="51">
        <v>0</v>
      </c>
      <c r="L774" s="51">
        <v>4096.8</v>
      </c>
      <c r="M774" s="42">
        <v>0</v>
      </c>
      <c r="N774" s="89" t="s">
        <v>1328</v>
      </c>
      <c r="O774" s="47" t="s">
        <v>1349</v>
      </c>
      <c r="P774" s="58" t="s">
        <v>741</v>
      </c>
      <c r="Q774" s="50" t="s">
        <v>3397</v>
      </c>
      <c r="R774" s="30"/>
    </row>
    <row r="775" spans="1:18" ht="19.95" customHeight="1">
      <c r="A775" s="47">
        <v>4</v>
      </c>
      <c r="B775" s="30" t="s">
        <v>229</v>
      </c>
      <c r="C775" s="43" t="s">
        <v>3398</v>
      </c>
      <c r="D775" s="52">
        <v>44965</v>
      </c>
      <c r="E775" s="52">
        <v>44979</v>
      </c>
      <c r="F775" s="52">
        <v>44979</v>
      </c>
      <c r="G775" s="47" t="s">
        <v>10</v>
      </c>
      <c r="H775" s="51">
        <v>400</v>
      </c>
      <c r="I775" s="53">
        <v>1</v>
      </c>
      <c r="J775" s="51">
        <v>0</v>
      </c>
      <c r="K775" s="51">
        <v>0</v>
      </c>
      <c r="L775" s="51">
        <v>400</v>
      </c>
      <c r="M775" s="42">
        <v>0</v>
      </c>
      <c r="N775" s="89" t="s">
        <v>1328</v>
      </c>
      <c r="O775" s="47" t="s">
        <v>1349</v>
      </c>
      <c r="P775" s="58" t="s">
        <v>741</v>
      </c>
      <c r="Q775" s="50" t="s">
        <v>3399</v>
      </c>
      <c r="R775" s="30"/>
    </row>
    <row r="776" spans="1:18" ht="19.95" customHeight="1">
      <c r="A776" s="47">
        <v>1</v>
      </c>
      <c r="B776" s="30" t="s">
        <v>2337</v>
      </c>
      <c r="C776" s="43" t="s">
        <v>3400</v>
      </c>
      <c r="D776" s="52">
        <v>44963</v>
      </c>
      <c r="E776" s="52">
        <v>44978</v>
      </c>
      <c r="F776" s="52">
        <v>44979</v>
      </c>
      <c r="G776" s="47" t="s">
        <v>10</v>
      </c>
      <c r="H776" s="51">
        <v>32386</v>
      </c>
      <c r="I776" s="53">
        <v>1</v>
      </c>
      <c r="J776" s="51">
        <v>0</v>
      </c>
      <c r="K776" s="51">
        <v>0</v>
      </c>
      <c r="L776" s="51">
        <v>32386</v>
      </c>
      <c r="M776" s="42">
        <v>0</v>
      </c>
      <c r="N776" s="89" t="s">
        <v>1328</v>
      </c>
      <c r="O776" s="47" t="s">
        <v>1349</v>
      </c>
      <c r="P776" s="58" t="s">
        <v>741</v>
      </c>
      <c r="Q776" s="50" t="s">
        <v>3401</v>
      </c>
      <c r="R776" s="30"/>
    </row>
    <row r="777" spans="1:18" ht="19.95" customHeight="1">
      <c r="A777" s="47">
        <v>1</v>
      </c>
      <c r="B777" s="30" t="s">
        <v>29</v>
      </c>
      <c r="C777" s="43" t="s">
        <v>3409</v>
      </c>
      <c r="D777" s="52">
        <v>44956</v>
      </c>
      <c r="E777" s="52">
        <v>44977</v>
      </c>
      <c r="F777" s="52">
        <v>44979</v>
      </c>
      <c r="G777" s="47" t="s">
        <v>10</v>
      </c>
      <c r="H777" s="51">
        <v>1174.8</v>
      </c>
      <c r="I777" s="53">
        <v>1</v>
      </c>
      <c r="J777" s="51">
        <v>0</v>
      </c>
      <c r="K777" s="51">
        <v>0</v>
      </c>
      <c r="L777" s="51">
        <v>1174.8</v>
      </c>
      <c r="M777" s="42">
        <v>0</v>
      </c>
      <c r="N777" s="89" t="s">
        <v>269</v>
      </c>
      <c r="O777" s="47" t="s">
        <v>1351</v>
      </c>
      <c r="P777" s="47" t="s">
        <v>1353</v>
      </c>
      <c r="Q777" s="50" t="s">
        <v>3410</v>
      </c>
      <c r="R777" s="30"/>
    </row>
    <row r="778" spans="1:18" ht="19.95" customHeight="1">
      <c r="A778" s="47">
        <v>1</v>
      </c>
      <c r="B778" s="30" t="s">
        <v>13</v>
      </c>
      <c r="C778" s="43" t="s">
        <v>3402</v>
      </c>
      <c r="D778" s="52">
        <v>44964</v>
      </c>
      <c r="E778" s="52">
        <v>44979</v>
      </c>
      <c r="F778" s="52">
        <v>44979</v>
      </c>
      <c r="G778" s="47" t="s">
        <v>10</v>
      </c>
      <c r="H778" s="51">
        <v>170000</v>
      </c>
      <c r="I778" s="53">
        <v>1</v>
      </c>
      <c r="J778" s="51">
        <v>0</v>
      </c>
      <c r="K778" s="51">
        <v>0</v>
      </c>
      <c r="L778" s="51">
        <v>170000</v>
      </c>
      <c r="M778" s="42">
        <v>0</v>
      </c>
      <c r="N778" s="89" t="s">
        <v>269</v>
      </c>
      <c r="O778" s="47" t="s">
        <v>1330</v>
      </c>
      <c r="P778" s="47" t="s">
        <v>1821</v>
      </c>
      <c r="Q778" s="50" t="s">
        <v>3403</v>
      </c>
      <c r="R778" s="30"/>
    </row>
    <row r="779" spans="1:18" ht="19.95" customHeight="1">
      <c r="A779" s="47">
        <v>1</v>
      </c>
      <c r="B779" s="30" t="s">
        <v>13</v>
      </c>
      <c r="C779" s="43" t="s">
        <v>3404</v>
      </c>
      <c r="D779" s="52">
        <v>44965</v>
      </c>
      <c r="E779" s="52">
        <v>44979</v>
      </c>
      <c r="F779" s="52">
        <v>44979</v>
      </c>
      <c r="G779" s="47" t="s">
        <v>10</v>
      </c>
      <c r="H779" s="51">
        <v>62098</v>
      </c>
      <c r="I779" s="53">
        <v>1</v>
      </c>
      <c r="J779" s="51">
        <v>0</v>
      </c>
      <c r="K779" s="51">
        <v>0</v>
      </c>
      <c r="L779" s="51">
        <v>62098</v>
      </c>
      <c r="M779" s="42">
        <v>0</v>
      </c>
      <c r="N779" s="89" t="s">
        <v>269</v>
      </c>
      <c r="O779" s="47" t="s">
        <v>1330</v>
      </c>
      <c r="P779" s="47" t="s">
        <v>1821</v>
      </c>
      <c r="Q779" s="50" t="s">
        <v>3405</v>
      </c>
      <c r="R779" s="30"/>
    </row>
    <row r="780" spans="1:18" ht="19.95" customHeight="1">
      <c r="A780" s="47">
        <v>1</v>
      </c>
      <c r="B780" s="30" t="s">
        <v>3406</v>
      </c>
      <c r="C780" s="43" t="s">
        <v>3407</v>
      </c>
      <c r="D780" s="52">
        <v>44957</v>
      </c>
      <c r="E780" s="52">
        <v>44979</v>
      </c>
      <c r="F780" s="52">
        <v>44979</v>
      </c>
      <c r="G780" s="47" t="s">
        <v>10</v>
      </c>
      <c r="H780" s="51">
        <v>150</v>
      </c>
      <c r="I780" s="53">
        <v>1</v>
      </c>
      <c r="J780" s="51">
        <v>0</v>
      </c>
      <c r="K780" s="51">
        <v>0</v>
      </c>
      <c r="L780" s="51">
        <v>150</v>
      </c>
      <c r="M780" s="42">
        <v>0</v>
      </c>
      <c r="N780" s="89" t="s">
        <v>269</v>
      </c>
      <c r="O780" s="47" t="s">
        <v>1342</v>
      </c>
      <c r="P780" s="47" t="s">
        <v>2156</v>
      </c>
      <c r="Q780" s="50" t="s">
        <v>3408</v>
      </c>
      <c r="R780" s="30"/>
    </row>
    <row r="781" spans="1:18" ht="19.95" customHeight="1">
      <c r="A781" s="47">
        <v>1</v>
      </c>
      <c r="B781" s="30" t="s">
        <v>52</v>
      </c>
      <c r="C781" s="43" t="s">
        <v>3413</v>
      </c>
      <c r="D781" s="52">
        <v>44956</v>
      </c>
      <c r="E781" s="52">
        <v>44977</v>
      </c>
      <c r="F781" s="52">
        <v>44979</v>
      </c>
      <c r="G781" s="47" t="s">
        <v>10</v>
      </c>
      <c r="H781" s="51">
        <v>11104.64</v>
      </c>
      <c r="I781" s="53">
        <v>1</v>
      </c>
      <c r="J781" s="51">
        <v>0</v>
      </c>
      <c r="K781" s="51">
        <v>0</v>
      </c>
      <c r="L781" s="51">
        <v>11104.64</v>
      </c>
      <c r="M781" s="42">
        <v>0</v>
      </c>
      <c r="N781" s="89" t="s">
        <v>269</v>
      </c>
      <c r="O781" s="47" t="s">
        <v>1381</v>
      </c>
      <c r="P781" s="47" t="s">
        <v>1364</v>
      </c>
      <c r="Q781" s="50" t="s">
        <v>3414</v>
      </c>
      <c r="R781" s="30"/>
    </row>
    <row r="782" spans="1:18" ht="19.95" customHeight="1">
      <c r="A782" s="47">
        <v>4</v>
      </c>
      <c r="B782" s="30" t="s">
        <v>15</v>
      </c>
      <c r="C782" s="43" t="s">
        <v>3411</v>
      </c>
      <c r="D782" s="52">
        <v>44963</v>
      </c>
      <c r="E782" s="52">
        <v>44978</v>
      </c>
      <c r="F782" s="52">
        <v>44979</v>
      </c>
      <c r="G782" s="47" t="s">
        <v>10</v>
      </c>
      <c r="H782" s="51">
        <v>2633.4</v>
      </c>
      <c r="I782" s="53">
        <v>1</v>
      </c>
      <c r="J782" s="51">
        <v>0</v>
      </c>
      <c r="K782" s="51">
        <v>0</v>
      </c>
      <c r="L782" s="51">
        <v>2633.4</v>
      </c>
      <c r="M782" s="42">
        <v>0</v>
      </c>
      <c r="N782" s="89" t="s">
        <v>269</v>
      </c>
      <c r="O782" s="47" t="s">
        <v>1351</v>
      </c>
      <c r="P782" s="47" t="s">
        <v>1353</v>
      </c>
      <c r="Q782" s="50" t="s">
        <v>3412</v>
      </c>
      <c r="R782" s="30"/>
    </row>
    <row r="783" spans="1:18" ht="19.95" customHeight="1">
      <c r="A783" s="47">
        <v>1</v>
      </c>
      <c r="B783" s="30" t="s">
        <v>242</v>
      </c>
      <c r="C783" s="43" t="s">
        <v>3417</v>
      </c>
      <c r="D783" s="52">
        <v>44979</v>
      </c>
      <c r="E783" s="52">
        <v>45007</v>
      </c>
      <c r="F783" s="52">
        <v>44979</v>
      </c>
      <c r="G783" s="47" t="s">
        <v>10</v>
      </c>
      <c r="H783" s="51">
        <v>126</v>
      </c>
      <c r="I783" s="53">
        <v>1</v>
      </c>
      <c r="J783" s="51">
        <v>0</v>
      </c>
      <c r="K783" s="51">
        <v>0</v>
      </c>
      <c r="L783" s="51">
        <v>126</v>
      </c>
      <c r="M783" s="42">
        <v>0</v>
      </c>
      <c r="N783" s="89" t="s">
        <v>269</v>
      </c>
      <c r="O783" s="47" t="s">
        <v>1362</v>
      </c>
      <c r="P783" s="47" t="s">
        <v>1363</v>
      </c>
      <c r="Q783" s="50" t="s">
        <v>3418</v>
      </c>
      <c r="R783" s="30"/>
    </row>
    <row r="784" spans="1:18" ht="19.95" customHeight="1">
      <c r="A784" s="47">
        <v>1</v>
      </c>
      <c r="B784" s="30" t="s">
        <v>246</v>
      </c>
      <c r="C784" s="43" t="s">
        <v>3415</v>
      </c>
      <c r="D784" s="52">
        <v>44980</v>
      </c>
      <c r="E784" s="52">
        <v>44980</v>
      </c>
      <c r="F784" s="52">
        <v>44979</v>
      </c>
      <c r="G784" s="47" t="s">
        <v>10</v>
      </c>
      <c r="H784" s="51">
        <v>3285</v>
      </c>
      <c r="I784" s="53">
        <v>1</v>
      </c>
      <c r="J784" s="51">
        <v>0</v>
      </c>
      <c r="K784" s="51">
        <v>0</v>
      </c>
      <c r="L784" s="51">
        <v>3285</v>
      </c>
      <c r="M784" s="42">
        <v>0</v>
      </c>
      <c r="N784" s="89" t="s">
        <v>269</v>
      </c>
      <c r="O784" s="47" t="s">
        <v>1381</v>
      </c>
      <c r="P784" s="47" t="s">
        <v>884</v>
      </c>
      <c r="Q784" s="50" t="s">
        <v>3416</v>
      </c>
      <c r="R784" s="30"/>
    </row>
    <row r="785" spans="1:18" ht="19.95" customHeight="1">
      <c r="A785" s="47">
        <v>1</v>
      </c>
      <c r="B785" s="30" t="s">
        <v>54</v>
      </c>
      <c r="C785" s="43" t="s">
        <v>2535</v>
      </c>
      <c r="D785" s="52">
        <v>44869</v>
      </c>
      <c r="E785" s="52">
        <v>44979</v>
      </c>
      <c r="F785" s="52">
        <v>44979</v>
      </c>
      <c r="G785" s="47" t="s">
        <v>10</v>
      </c>
      <c r="H785" s="51">
        <v>99.9</v>
      </c>
      <c r="I785" s="53">
        <v>1</v>
      </c>
      <c r="J785" s="51">
        <v>0</v>
      </c>
      <c r="K785" s="51">
        <v>0</v>
      </c>
      <c r="L785" s="51">
        <v>99.9</v>
      </c>
      <c r="M785" s="42">
        <v>0</v>
      </c>
      <c r="N785" s="89" t="s">
        <v>269</v>
      </c>
      <c r="O785" s="47" t="s">
        <v>1342</v>
      </c>
      <c r="P785" s="47" t="s">
        <v>280</v>
      </c>
      <c r="Q785" s="50" t="s">
        <v>2536</v>
      </c>
      <c r="R785" s="30"/>
    </row>
    <row r="786" spans="1:18" ht="19.95" customHeight="1">
      <c r="A786" s="47">
        <v>4</v>
      </c>
      <c r="B786" s="30" t="s">
        <v>2019</v>
      </c>
      <c r="C786" s="43" t="s">
        <v>3419</v>
      </c>
      <c r="D786" s="52">
        <v>44966</v>
      </c>
      <c r="E786" s="52">
        <v>44980</v>
      </c>
      <c r="F786" s="52">
        <v>44980</v>
      </c>
      <c r="G786" s="47" t="s">
        <v>10</v>
      </c>
      <c r="H786" s="51">
        <v>8510</v>
      </c>
      <c r="I786" s="53">
        <v>1</v>
      </c>
      <c r="J786" s="51">
        <v>0</v>
      </c>
      <c r="K786" s="51">
        <v>0</v>
      </c>
      <c r="L786" s="51">
        <v>8510</v>
      </c>
      <c r="M786" s="42">
        <v>0</v>
      </c>
      <c r="N786" s="89" t="s">
        <v>1328</v>
      </c>
      <c r="O786" s="47" t="s">
        <v>1349</v>
      </c>
      <c r="P786" s="58" t="s">
        <v>741</v>
      </c>
      <c r="Q786" s="50" t="s">
        <v>3420</v>
      </c>
      <c r="R786" s="30"/>
    </row>
    <row r="787" spans="1:18" ht="19.95" customHeight="1">
      <c r="A787" s="47">
        <v>4</v>
      </c>
      <c r="B787" s="30" t="s">
        <v>2019</v>
      </c>
      <c r="C787" s="43" t="s">
        <v>3421</v>
      </c>
      <c r="D787" s="52">
        <v>44966</v>
      </c>
      <c r="E787" s="52">
        <v>44980</v>
      </c>
      <c r="F787" s="52">
        <v>44980</v>
      </c>
      <c r="G787" s="47" t="s">
        <v>10</v>
      </c>
      <c r="H787" s="51">
        <v>740</v>
      </c>
      <c r="I787" s="53">
        <v>1</v>
      </c>
      <c r="J787" s="51">
        <v>0</v>
      </c>
      <c r="K787" s="51">
        <v>0</v>
      </c>
      <c r="L787" s="51">
        <v>740</v>
      </c>
      <c r="M787" s="42">
        <v>0</v>
      </c>
      <c r="N787" s="89" t="s">
        <v>1328</v>
      </c>
      <c r="O787" s="47" t="s">
        <v>1349</v>
      </c>
      <c r="P787" s="58" t="s">
        <v>741</v>
      </c>
      <c r="Q787" s="50" t="s">
        <v>3422</v>
      </c>
      <c r="R787" s="30"/>
    </row>
    <row r="788" spans="1:18" ht="19.95" customHeight="1">
      <c r="A788" s="47">
        <v>1</v>
      </c>
      <c r="B788" s="30" t="s">
        <v>2052</v>
      </c>
      <c r="C788" s="43" t="s">
        <v>3423</v>
      </c>
      <c r="D788" s="52">
        <v>44974</v>
      </c>
      <c r="E788" s="52">
        <v>44980</v>
      </c>
      <c r="F788" s="52">
        <v>44980</v>
      </c>
      <c r="G788" s="47" t="s">
        <v>10</v>
      </c>
      <c r="H788" s="51">
        <v>8000</v>
      </c>
      <c r="I788" s="53">
        <v>1</v>
      </c>
      <c r="J788" s="51">
        <v>0</v>
      </c>
      <c r="K788" s="51">
        <v>0</v>
      </c>
      <c r="L788" s="51">
        <v>8000</v>
      </c>
      <c r="M788" s="42">
        <v>0</v>
      </c>
      <c r="N788" s="89" t="s">
        <v>1328</v>
      </c>
      <c r="O788" s="47" t="s">
        <v>1349</v>
      </c>
      <c r="P788" s="58" t="s">
        <v>741</v>
      </c>
      <c r="Q788" s="50" t="s">
        <v>3424</v>
      </c>
      <c r="R788" s="30"/>
    </row>
    <row r="789" spans="1:18" ht="19.95" customHeight="1">
      <c r="A789" s="47">
        <v>1</v>
      </c>
      <c r="B789" s="30" t="s">
        <v>2052</v>
      </c>
      <c r="C789" s="43" t="s">
        <v>3425</v>
      </c>
      <c r="D789" s="52">
        <v>44974</v>
      </c>
      <c r="E789" s="52">
        <v>44980</v>
      </c>
      <c r="F789" s="52">
        <v>44980</v>
      </c>
      <c r="G789" s="47" t="s">
        <v>10</v>
      </c>
      <c r="H789" s="51">
        <v>3445.56</v>
      </c>
      <c r="I789" s="53">
        <v>1</v>
      </c>
      <c r="J789" s="51">
        <v>0</v>
      </c>
      <c r="K789" s="51">
        <v>0</v>
      </c>
      <c r="L789" s="51">
        <v>3445.56</v>
      </c>
      <c r="M789" s="42">
        <v>0</v>
      </c>
      <c r="N789" s="89" t="s">
        <v>1328</v>
      </c>
      <c r="O789" s="47" t="s">
        <v>1349</v>
      </c>
      <c r="P789" s="58" t="s">
        <v>741</v>
      </c>
      <c r="Q789" s="50" t="s">
        <v>3426</v>
      </c>
      <c r="R789" s="30"/>
    </row>
    <row r="790" spans="1:18" ht="19.95" customHeight="1">
      <c r="A790" s="47">
        <v>1</v>
      </c>
      <c r="B790" s="30" t="s">
        <v>16</v>
      </c>
      <c r="C790" s="43" t="s">
        <v>3427</v>
      </c>
      <c r="D790" s="52">
        <v>44963</v>
      </c>
      <c r="E790" s="52">
        <v>44980</v>
      </c>
      <c r="F790" s="52">
        <v>44980</v>
      </c>
      <c r="G790" s="47" t="s">
        <v>10</v>
      </c>
      <c r="H790" s="51">
        <v>6496.2</v>
      </c>
      <c r="I790" s="53">
        <v>1</v>
      </c>
      <c r="J790" s="51">
        <v>0</v>
      </c>
      <c r="K790" s="51">
        <v>0</v>
      </c>
      <c r="L790" s="51">
        <v>6496.2</v>
      </c>
      <c r="M790" s="42">
        <v>0</v>
      </c>
      <c r="N790" s="89" t="s">
        <v>1328</v>
      </c>
      <c r="O790" s="47" t="s">
        <v>1349</v>
      </c>
      <c r="P790" s="58" t="s">
        <v>741</v>
      </c>
      <c r="Q790" s="50" t="s">
        <v>3428</v>
      </c>
      <c r="R790" s="30"/>
    </row>
    <row r="791" spans="1:18" ht="19.95" customHeight="1">
      <c r="A791" s="47">
        <v>1</v>
      </c>
      <c r="B791" s="30" t="s">
        <v>16</v>
      </c>
      <c r="C791" s="43" t="s">
        <v>3429</v>
      </c>
      <c r="D791" s="52">
        <v>44963</v>
      </c>
      <c r="E791" s="52">
        <v>44980</v>
      </c>
      <c r="F791" s="52">
        <v>44980</v>
      </c>
      <c r="G791" s="47" t="s">
        <v>10</v>
      </c>
      <c r="H791" s="51">
        <v>10371.200000000001</v>
      </c>
      <c r="I791" s="53">
        <v>1</v>
      </c>
      <c r="J791" s="51">
        <v>0</v>
      </c>
      <c r="K791" s="51">
        <v>0</v>
      </c>
      <c r="L791" s="51">
        <v>10371.200000000001</v>
      </c>
      <c r="M791" s="42">
        <v>0</v>
      </c>
      <c r="N791" s="89" t="s">
        <v>1328</v>
      </c>
      <c r="O791" s="47" t="s">
        <v>1349</v>
      </c>
      <c r="P791" s="58" t="s">
        <v>741</v>
      </c>
      <c r="Q791" s="50" t="s">
        <v>3430</v>
      </c>
      <c r="R791" s="30"/>
    </row>
    <row r="792" spans="1:18" ht="19.95" customHeight="1">
      <c r="A792" s="47">
        <v>1</v>
      </c>
      <c r="B792" s="30" t="s">
        <v>16</v>
      </c>
      <c r="C792" s="43" t="s">
        <v>3431</v>
      </c>
      <c r="D792" s="52">
        <v>44963</v>
      </c>
      <c r="E792" s="52">
        <v>44980</v>
      </c>
      <c r="F792" s="52">
        <v>44980</v>
      </c>
      <c r="G792" s="47" t="s">
        <v>10</v>
      </c>
      <c r="H792" s="51">
        <v>5593</v>
      </c>
      <c r="I792" s="53">
        <v>1</v>
      </c>
      <c r="J792" s="51">
        <v>0</v>
      </c>
      <c r="K792" s="51">
        <v>0</v>
      </c>
      <c r="L792" s="51">
        <v>5593</v>
      </c>
      <c r="M792" s="42">
        <v>0</v>
      </c>
      <c r="N792" s="89" t="s">
        <v>1328</v>
      </c>
      <c r="O792" s="47" t="s">
        <v>1349</v>
      </c>
      <c r="P792" s="58" t="s">
        <v>741</v>
      </c>
      <c r="Q792" s="50" t="s">
        <v>3432</v>
      </c>
      <c r="R792" s="30"/>
    </row>
    <row r="793" spans="1:18" ht="19.95" customHeight="1">
      <c r="A793" s="47">
        <v>1</v>
      </c>
      <c r="B793" s="30" t="s">
        <v>2022</v>
      </c>
      <c r="C793" s="43" t="s">
        <v>3433</v>
      </c>
      <c r="D793" s="52">
        <v>44965</v>
      </c>
      <c r="E793" s="52">
        <v>44980</v>
      </c>
      <c r="F793" s="52">
        <v>44980</v>
      </c>
      <c r="G793" s="47" t="s">
        <v>10</v>
      </c>
      <c r="H793" s="51">
        <v>5763.6</v>
      </c>
      <c r="I793" s="53">
        <v>1</v>
      </c>
      <c r="J793" s="51">
        <v>0</v>
      </c>
      <c r="K793" s="51">
        <v>0</v>
      </c>
      <c r="L793" s="51">
        <v>5763.6</v>
      </c>
      <c r="M793" s="42">
        <v>0</v>
      </c>
      <c r="N793" s="89" t="s">
        <v>1328</v>
      </c>
      <c r="O793" s="47" t="s">
        <v>1349</v>
      </c>
      <c r="P793" s="58" t="s">
        <v>741</v>
      </c>
      <c r="Q793" s="50" t="s">
        <v>3434</v>
      </c>
      <c r="R793" s="30"/>
    </row>
    <row r="794" spans="1:18" ht="19.95" customHeight="1">
      <c r="A794" s="47">
        <v>1</v>
      </c>
      <c r="B794" s="30" t="s">
        <v>58</v>
      </c>
      <c r="C794" s="43" t="s">
        <v>3447</v>
      </c>
      <c r="D794" s="52">
        <v>44979</v>
      </c>
      <c r="E794" s="52">
        <v>44980</v>
      </c>
      <c r="F794" s="52">
        <v>44980</v>
      </c>
      <c r="G794" s="47" t="s">
        <v>10</v>
      </c>
      <c r="H794" s="51">
        <v>26.6</v>
      </c>
      <c r="I794" s="53">
        <v>1</v>
      </c>
      <c r="J794" s="51">
        <v>0</v>
      </c>
      <c r="K794" s="51">
        <v>0</v>
      </c>
      <c r="L794" s="51">
        <v>26.6</v>
      </c>
      <c r="M794" s="42">
        <v>0</v>
      </c>
      <c r="N794" s="89" t="s">
        <v>269</v>
      </c>
      <c r="O794" s="47" t="s">
        <v>1355</v>
      </c>
      <c r="P794" s="47" t="s">
        <v>672</v>
      </c>
      <c r="Q794" s="50" t="s">
        <v>3448</v>
      </c>
      <c r="R794" s="30"/>
    </row>
    <row r="795" spans="1:18" ht="19.95" customHeight="1">
      <c r="A795" s="47">
        <v>1</v>
      </c>
      <c r="B795" s="30" t="s">
        <v>13</v>
      </c>
      <c r="C795" s="43" t="s">
        <v>3438</v>
      </c>
      <c r="D795" s="52">
        <v>44966</v>
      </c>
      <c r="E795" s="52">
        <v>44980</v>
      </c>
      <c r="F795" s="52">
        <v>44980</v>
      </c>
      <c r="G795" s="47" t="s">
        <v>10</v>
      </c>
      <c r="H795" s="51">
        <v>332462</v>
      </c>
      <c r="I795" s="53">
        <v>1</v>
      </c>
      <c r="J795" s="51">
        <v>0</v>
      </c>
      <c r="K795" s="51">
        <v>0</v>
      </c>
      <c r="L795" s="51">
        <v>332462</v>
      </c>
      <c r="M795" s="42">
        <v>0</v>
      </c>
      <c r="N795" s="89" t="s">
        <v>269</v>
      </c>
      <c r="O795" s="47" t="s">
        <v>1330</v>
      </c>
      <c r="P795" s="47" t="s">
        <v>1821</v>
      </c>
      <c r="Q795" s="50" t="s">
        <v>3439</v>
      </c>
      <c r="R795" s="30"/>
    </row>
    <row r="796" spans="1:18" ht="19.95" customHeight="1">
      <c r="A796" s="47">
        <v>1</v>
      </c>
      <c r="B796" s="30" t="s">
        <v>1357</v>
      </c>
      <c r="C796" s="43" t="s">
        <v>3440</v>
      </c>
      <c r="D796" s="52">
        <v>44979</v>
      </c>
      <c r="E796" s="52">
        <v>44980</v>
      </c>
      <c r="F796" s="52">
        <v>44980</v>
      </c>
      <c r="G796" s="47" t="s">
        <v>10</v>
      </c>
      <c r="H796" s="51">
        <v>700</v>
      </c>
      <c r="I796" s="53">
        <v>1</v>
      </c>
      <c r="J796" s="51">
        <v>0</v>
      </c>
      <c r="K796" s="51">
        <v>0</v>
      </c>
      <c r="L796" s="51">
        <v>700</v>
      </c>
      <c r="M796" s="42">
        <v>0</v>
      </c>
      <c r="N796" s="89" t="s">
        <v>269</v>
      </c>
      <c r="O796" s="47" t="s">
        <v>1360</v>
      </c>
      <c r="P796" s="47" t="s">
        <v>876</v>
      </c>
      <c r="Q796" s="50" t="s">
        <v>3441</v>
      </c>
      <c r="R796" s="30"/>
    </row>
    <row r="797" spans="1:18" ht="19.95" customHeight="1">
      <c r="A797" s="47">
        <v>1</v>
      </c>
      <c r="B797" s="30" t="s">
        <v>3444</v>
      </c>
      <c r="C797" s="43" t="s">
        <v>3445</v>
      </c>
      <c r="D797" s="52">
        <v>44980</v>
      </c>
      <c r="E797" s="52">
        <v>44980</v>
      </c>
      <c r="F797" s="52">
        <v>44980</v>
      </c>
      <c r="G797" s="47" t="s">
        <v>10</v>
      </c>
      <c r="H797" s="51">
        <v>20052.63</v>
      </c>
      <c r="I797" s="53">
        <v>1</v>
      </c>
      <c r="J797" s="51">
        <v>0</v>
      </c>
      <c r="K797" s="51">
        <v>0</v>
      </c>
      <c r="L797" s="51">
        <v>20052.63</v>
      </c>
      <c r="M797" s="42">
        <v>0</v>
      </c>
      <c r="N797" s="89" t="s">
        <v>269</v>
      </c>
      <c r="O797" s="47" t="s">
        <v>1349</v>
      </c>
      <c r="P797" s="47" t="s">
        <v>1336</v>
      </c>
      <c r="Q797" s="50" t="s">
        <v>3446</v>
      </c>
      <c r="R797" s="30"/>
    </row>
    <row r="798" spans="1:18" ht="19.95" customHeight="1">
      <c r="A798" s="47">
        <v>1</v>
      </c>
      <c r="B798" s="30" t="s">
        <v>3435</v>
      </c>
      <c r="C798" s="43" t="s">
        <v>3436</v>
      </c>
      <c r="D798" s="52">
        <v>44992</v>
      </c>
      <c r="E798" s="52">
        <v>44992</v>
      </c>
      <c r="F798" s="52">
        <v>44980</v>
      </c>
      <c r="G798" s="47" t="s">
        <v>10</v>
      </c>
      <c r="H798" s="51">
        <v>10273</v>
      </c>
      <c r="I798" s="53">
        <v>1</v>
      </c>
      <c r="J798" s="51">
        <v>0</v>
      </c>
      <c r="K798" s="51">
        <v>0</v>
      </c>
      <c r="L798" s="51">
        <v>10273</v>
      </c>
      <c r="M798" s="42">
        <v>0</v>
      </c>
      <c r="N798" s="89" t="s">
        <v>269</v>
      </c>
      <c r="O798" s="47" t="s">
        <v>1874</v>
      </c>
      <c r="P798" s="47" t="s">
        <v>1358</v>
      </c>
      <c r="Q798" s="50" t="s">
        <v>3437</v>
      </c>
      <c r="R798" s="30"/>
    </row>
    <row r="799" spans="1:18" ht="19.95" customHeight="1">
      <c r="A799" s="47">
        <v>1</v>
      </c>
      <c r="B799" s="30" t="s">
        <v>43</v>
      </c>
      <c r="C799" s="43" t="s">
        <v>3442</v>
      </c>
      <c r="D799" s="52">
        <v>44974</v>
      </c>
      <c r="E799" s="52">
        <v>44980</v>
      </c>
      <c r="F799" s="52">
        <v>44980</v>
      </c>
      <c r="G799" s="47" t="s">
        <v>10</v>
      </c>
      <c r="H799" s="51">
        <v>9452</v>
      </c>
      <c r="I799" s="53">
        <v>1</v>
      </c>
      <c r="J799" s="51">
        <v>0</v>
      </c>
      <c r="K799" s="51">
        <v>0</v>
      </c>
      <c r="L799" s="51">
        <v>9452</v>
      </c>
      <c r="M799" s="42">
        <v>0</v>
      </c>
      <c r="N799" s="89" t="s">
        <v>269</v>
      </c>
      <c r="O799" s="47" t="s">
        <v>1351</v>
      </c>
      <c r="P799" s="47" t="s">
        <v>1353</v>
      </c>
      <c r="Q799" s="50" t="s">
        <v>3443</v>
      </c>
      <c r="R799" s="30"/>
    </row>
    <row r="800" spans="1:18" ht="19.95" customHeight="1">
      <c r="A800" s="47">
        <v>1</v>
      </c>
      <c r="B800" s="30" t="s">
        <v>140</v>
      </c>
      <c r="C800" s="43" t="s">
        <v>3449</v>
      </c>
      <c r="D800" s="52">
        <v>44971</v>
      </c>
      <c r="E800" s="52">
        <v>44981</v>
      </c>
      <c r="F800" s="52">
        <v>44981</v>
      </c>
      <c r="G800" s="47" t="s">
        <v>10</v>
      </c>
      <c r="H800" s="51">
        <v>36000</v>
      </c>
      <c r="I800" s="53">
        <v>1</v>
      </c>
      <c r="J800" s="51">
        <v>0</v>
      </c>
      <c r="K800" s="51">
        <v>0</v>
      </c>
      <c r="L800" s="51">
        <v>36000</v>
      </c>
      <c r="M800" s="42">
        <v>0</v>
      </c>
      <c r="N800" s="89" t="s">
        <v>1328</v>
      </c>
      <c r="O800" s="47" t="s">
        <v>1349</v>
      </c>
      <c r="P800" s="58" t="s">
        <v>741</v>
      </c>
      <c r="Q800" s="50" t="s">
        <v>3450</v>
      </c>
      <c r="R800" s="30"/>
    </row>
    <row r="801" spans="1:18" ht="19.95" customHeight="1">
      <c r="A801" s="47">
        <v>2</v>
      </c>
      <c r="B801" s="30" t="s">
        <v>2019</v>
      </c>
      <c r="C801" s="43" t="s">
        <v>3451</v>
      </c>
      <c r="D801" s="52">
        <v>44967</v>
      </c>
      <c r="E801" s="52">
        <v>44981</v>
      </c>
      <c r="F801" s="52">
        <v>44981</v>
      </c>
      <c r="G801" s="47" t="s">
        <v>10</v>
      </c>
      <c r="H801" s="51">
        <v>2891.1</v>
      </c>
      <c r="I801" s="53">
        <v>1</v>
      </c>
      <c r="J801" s="51">
        <v>0</v>
      </c>
      <c r="K801" s="51">
        <v>0</v>
      </c>
      <c r="L801" s="51">
        <v>2891.1</v>
      </c>
      <c r="M801" s="42">
        <v>0</v>
      </c>
      <c r="N801" s="89" t="s">
        <v>1328</v>
      </c>
      <c r="O801" s="47" t="s">
        <v>1349</v>
      </c>
      <c r="P801" s="58" t="s">
        <v>741</v>
      </c>
      <c r="Q801" s="50" t="s">
        <v>3452</v>
      </c>
      <c r="R801" s="30"/>
    </row>
    <row r="802" spans="1:18" ht="19.95" customHeight="1">
      <c r="A802" s="47">
        <v>2</v>
      </c>
      <c r="B802" s="30" t="s">
        <v>2019</v>
      </c>
      <c r="C802" s="43" t="s">
        <v>3453</v>
      </c>
      <c r="D802" s="52">
        <v>44967</v>
      </c>
      <c r="E802" s="52">
        <v>44981</v>
      </c>
      <c r="F802" s="52">
        <v>44981</v>
      </c>
      <c r="G802" s="47" t="s">
        <v>10</v>
      </c>
      <c r="H802" s="51">
        <v>23928.6</v>
      </c>
      <c r="I802" s="53">
        <v>1</v>
      </c>
      <c r="J802" s="51">
        <v>0</v>
      </c>
      <c r="K802" s="51">
        <v>0</v>
      </c>
      <c r="L802" s="51">
        <v>23928.6</v>
      </c>
      <c r="M802" s="42">
        <v>0</v>
      </c>
      <c r="N802" s="89" t="s">
        <v>1328</v>
      </c>
      <c r="O802" s="47" t="s">
        <v>1349</v>
      </c>
      <c r="P802" s="58" t="s">
        <v>741</v>
      </c>
      <c r="Q802" s="50" t="s">
        <v>3454</v>
      </c>
      <c r="R802" s="30"/>
    </row>
    <row r="803" spans="1:18" ht="19.95" customHeight="1">
      <c r="A803" s="47">
        <v>4</v>
      </c>
      <c r="B803" s="30" t="s">
        <v>2019</v>
      </c>
      <c r="C803" s="43" t="s">
        <v>3455</v>
      </c>
      <c r="D803" s="52">
        <v>44967</v>
      </c>
      <c r="E803" s="52">
        <v>44981</v>
      </c>
      <c r="F803" s="52">
        <v>44981</v>
      </c>
      <c r="G803" s="47" t="s">
        <v>10</v>
      </c>
      <c r="H803" s="51">
        <v>8280</v>
      </c>
      <c r="I803" s="53">
        <v>1</v>
      </c>
      <c r="J803" s="51">
        <v>0</v>
      </c>
      <c r="K803" s="51">
        <v>0</v>
      </c>
      <c r="L803" s="51">
        <v>8280</v>
      </c>
      <c r="M803" s="42">
        <v>0</v>
      </c>
      <c r="N803" s="89" t="s">
        <v>1328</v>
      </c>
      <c r="O803" s="47" t="s">
        <v>1349</v>
      </c>
      <c r="P803" s="58" t="s">
        <v>741</v>
      </c>
      <c r="Q803" s="50" t="s">
        <v>3456</v>
      </c>
      <c r="R803" s="30"/>
    </row>
    <row r="804" spans="1:18" ht="19.95" customHeight="1">
      <c r="A804" s="47">
        <v>4</v>
      </c>
      <c r="B804" s="30" t="s">
        <v>2019</v>
      </c>
      <c r="C804" s="43" t="s">
        <v>3457</v>
      </c>
      <c r="D804" s="52">
        <v>44967</v>
      </c>
      <c r="E804" s="52">
        <v>44981</v>
      </c>
      <c r="F804" s="52">
        <v>44981</v>
      </c>
      <c r="G804" s="47" t="s">
        <v>10</v>
      </c>
      <c r="H804" s="51">
        <v>7440</v>
      </c>
      <c r="I804" s="53">
        <v>1</v>
      </c>
      <c r="J804" s="51">
        <v>0</v>
      </c>
      <c r="K804" s="51">
        <v>0</v>
      </c>
      <c r="L804" s="51">
        <v>7440</v>
      </c>
      <c r="M804" s="42">
        <v>0</v>
      </c>
      <c r="N804" s="89" t="s">
        <v>1328</v>
      </c>
      <c r="O804" s="47" t="s">
        <v>1349</v>
      </c>
      <c r="P804" s="58" t="s">
        <v>741</v>
      </c>
      <c r="Q804" s="50" t="s">
        <v>3458</v>
      </c>
      <c r="R804" s="30"/>
    </row>
    <row r="805" spans="1:18" ht="19.95" customHeight="1">
      <c r="A805" s="47">
        <v>4</v>
      </c>
      <c r="B805" s="30" t="s">
        <v>2019</v>
      </c>
      <c r="C805" s="43" t="s">
        <v>3459</v>
      </c>
      <c r="D805" s="52">
        <v>44967</v>
      </c>
      <c r="E805" s="52">
        <v>44981</v>
      </c>
      <c r="F805" s="52">
        <v>44981</v>
      </c>
      <c r="G805" s="47" t="s">
        <v>10</v>
      </c>
      <c r="H805" s="51">
        <v>620</v>
      </c>
      <c r="I805" s="53">
        <v>1</v>
      </c>
      <c r="J805" s="51">
        <v>0</v>
      </c>
      <c r="K805" s="51">
        <v>0</v>
      </c>
      <c r="L805" s="51">
        <v>620</v>
      </c>
      <c r="M805" s="42">
        <v>0</v>
      </c>
      <c r="N805" s="89" t="s">
        <v>1328</v>
      </c>
      <c r="O805" s="47" t="s">
        <v>1349</v>
      </c>
      <c r="P805" s="58" t="s">
        <v>741</v>
      </c>
      <c r="Q805" s="50" t="s">
        <v>3460</v>
      </c>
      <c r="R805" s="30"/>
    </row>
    <row r="806" spans="1:18" ht="19.95" customHeight="1">
      <c r="A806" s="47">
        <v>1</v>
      </c>
      <c r="B806" s="30" t="s">
        <v>3471</v>
      </c>
      <c r="C806" s="43" t="s">
        <v>3472</v>
      </c>
      <c r="D806" s="52">
        <v>44981</v>
      </c>
      <c r="E806" s="52">
        <v>44981</v>
      </c>
      <c r="F806" s="52">
        <v>44981</v>
      </c>
      <c r="G806" s="47" t="s">
        <v>10</v>
      </c>
      <c r="H806" s="51">
        <v>5200</v>
      </c>
      <c r="I806" s="53">
        <v>1</v>
      </c>
      <c r="J806" s="51">
        <v>0</v>
      </c>
      <c r="K806" s="51">
        <v>0</v>
      </c>
      <c r="L806" s="51">
        <v>5200</v>
      </c>
      <c r="M806" s="42">
        <v>0</v>
      </c>
      <c r="N806" s="89" t="s">
        <v>1328</v>
      </c>
      <c r="O806" s="47" t="s">
        <v>1355</v>
      </c>
      <c r="P806" s="93" t="s">
        <v>870</v>
      </c>
      <c r="Q806" s="50" t="s">
        <v>3473</v>
      </c>
      <c r="R806" s="30"/>
    </row>
    <row r="807" spans="1:18" ht="19.95" customHeight="1">
      <c r="A807" s="47">
        <v>1</v>
      </c>
      <c r="B807" s="30" t="s">
        <v>16</v>
      </c>
      <c r="C807" s="43" t="s">
        <v>3461</v>
      </c>
      <c r="D807" s="52">
        <v>44965</v>
      </c>
      <c r="E807" s="52">
        <v>44981</v>
      </c>
      <c r="F807" s="52">
        <v>44981</v>
      </c>
      <c r="G807" s="47" t="s">
        <v>10</v>
      </c>
      <c r="H807" s="51">
        <v>14428.7</v>
      </c>
      <c r="I807" s="53">
        <v>1</v>
      </c>
      <c r="J807" s="51">
        <v>0</v>
      </c>
      <c r="K807" s="51">
        <v>0</v>
      </c>
      <c r="L807" s="51">
        <v>14428.7</v>
      </c>
      <c r="M807" s="42">
        <v>0</v>
      </c>
      <c r="N807" s="89" t="s">
        <v>1328</v>
      </c>
      <c r="O807" s="47" t="s">
        <v>1349</v>
      </c>
      <c r="P807" s="58" t="s">
        <v>741</v>
      </c>
      <c r="Q807" s="50" t="s">
        <v>3462</v>
      </c>
      <c r="R807" s="30"/>
    </row>
    <row r="808" spans="1:18" ht="19.95" customHeight="1">
      <c r="A808" s="47">
        <v>1</v>
      </c>
      <c r="B808" s="30" t="s">
        <v>16</v>
      </c>
      <c r="C808" s="43" t="s">
        <v>3463</v>
      </c>
      <c r="D808" s="52">
        <v>44965</v>
      </c>
      <c r="E808" s="52">
        <v>44981</v>
      </c>
      <c r="F808" s="52">
        <v>44981</v>
      </c>
      <c r="G808" s="47" t="s">
        <v>10</v>
      </c>
      <c r="H808" s="51">
        <v>6664</v>
      </c>
      <c r="I808" s="53">
        <v>1</v>
      </c>
      <c r="J808" s="51">
        <v>0</v>
      </c>
      <c r="K808" s="51">
        <v>0</v>
      </c>
      <c r="L808" s="51">
        <v>6664</v>
      </c>
      <c r="M808" s="42">
        <v>0</v>
      </c>
      <c r="N808" s="89" t="s">
        <v>1328</v>
      </c>
      <c r="O808" s="47" t="s">
        <v>1349</v>
      </c>
      <c r="P808" s="58" t="s">
        <v>741</v>
      </c>
      <c r="Q808" s="50" t="s">
        <v>3464</v>
      </c>
      <c r="R808" s="30"/>
    </row>
    <row r="809" spans="1:18" ht="19.95" customHeight="1">
      <c r="A809" s="47">
        <v>4</v>
      </c>
      <c r="B809" s="30" t="s">
        <v>238</v>
      </c>
      <c r="C809" s="43" t="s">
        <v>3465</v>
      </c>
      <c r="D809" s="52">
        <v>44972</v>
      </c>
      <c r="E809" s="52">
        <v>44981</v>
      </c>
      <c r="F809" s="52">
        <v>44981</v>
      </c>
      <c r="G809" s="47" t="s">
        <v>10</v>
      </c>
      <c r="H809" s="51">
        <v>7200</v>
      </c>
      <c r="I809" s="53">
        <v>1</v>
      </c>
      <c r="J809" s="51">
        <v>0</v>
      </c>
      <c r="K809" s="51">
        <v>0</v>
      </c>
      <c r="L809" s="51">
        <v>7200</v>
      </c>
      <c r="M809" s="42">
        <v>0</v>
      </c>
      <c r="N809" s="89" t="s">
        <v>1328</v>
      </c>
      <c r="O809" s="47" t="s">
        <v>1349</v>
      </c>
      <c r="P809" s="58" t="s">
        <v>741</v>
      </c>
      <c r="Q809" s="50" t="s">
        <v>3466</v>
      </c>
      <c r="R809" s="30"/>
    </row>
    <row r="810" spans="1:18" ht="19.95" customHeight="1">
      <c r="A810" s="47">
        <v>1</v>
      </c>
      <c r="B810" s="30" t="s">
        <v>238</v>
      </c>
      <c r="C810" s="43" t="s">
        <v>3467</v>
      </c>
      <c r="D810" s="52">
        <v>44972</v>
      </c>
      <c r="E810" s="52">
        <v>44981</v>
      </c>
      <c r="F810" s="52">
        <v>44981</v>
      </c>
      <c r="G810" s="47" t="s">
        <v>10</v>
      </c>
      <c r="H810" s="51">
        <v>49834.1</v>
      </c>
      <c r="I810" s="53">
        <v>1</v>
      </c>
      <c r="J810" s="51">
        <v>0</v>
      </c>
      <c r="K810" s="51">
        <v>0</v>
      </c>
      <c r="L810" s="51">
        <v>49834.1</v>
      </c>
      <c r="M810" s="42">
        <v>0</v>
      </c>
      <c r="N810" s="89" t="s">
        <v>1328</v>
      </c>
      <c r="O810" s="47" t="s">
        <v>1349</v>
      </c>
      <c r="P810" s="58" t="s">
        <v>741</v>
      </c>
      <c r="Q810" s="50" t="s">
        <v>3468</v>
      </c>
      <c r="R810" s="30"/>
    </row>
    <row r="811" spans="1:18" ht="19.95" customHeight="1">
      <c r="A811" s="47">
        <v>1</v>
      </c>
      <c r="B811" s="30" t="s">
        <v>3280</v>
      </c>
      <c r="C811" s="43" t="s">
        <v>3469</v>
      </c>
      <c r="D811" s="52">
        <v>44966</v>
      </c>
      <c r="E811" s="52">
        <v>44981</v>
      </c>
      <c r="F811" s="52">
        <v>44981</v>
      </c>
      <c r="G811" s="47" t="s">
        <v>10</v>
      </c>
      <c r="H811" s="51">
        <v>18980</v>
      </c>
      <c r="I811" s="53">
        <v>1</v>
      </c>
      <c r="J811" s="51">
        <v>0</v>
      </c>
      <c r="K811" s="51">
        <v>0</v>
      </c>
      <c r="L811" s="51">
        <v>18980</v>
      </c>
      <c r="M811" s="42">
        <v>0</v>
      </c>
      <c r="N811" s="89" t="s">
        <v>1328</v>
      </c>
      <c r="O811" s="47" t="s">
        <v>1349</v>
      </c>
      <c r="P811" s="45" t="s">
        <v>741</v>
      </c>
      <c r="Q811" s="50" t="s">
        <v>3470</v>
      </c>
      <c r="R811" s="30"/>
    </row>
    <row r="812" spans="1:18" ht="19.95" customHeight="1">
      <c r="A812" s="47">
        <v>1</v>
      </c>
      <c r="B812" s="30" t="s">
        <v>242</v>
      </c>
      <c r="C812" s="43" t="s">
        <v>3474</v>
      </c>
      <c r="D812" s="52">
        <v>44981</v>
      </c>
      <c r="E812" s="52">
        <v>44981</v>
      </c>
      <c r="F812" s="52">
        <v>44981</v>
      </c>
      <c r="G812" s="47" t="s">
        <v>10</v>
      </c>
      <c r="H812" s="51">
        <v>101480.85</v>
      </c>
      <c r="I812" s="53">
        <v>1</v>
      </c>
      <c r="J812" s="51">
        <v>0</v>
      </c>
      <c r="K812" s="51">
        <v>0</v>
      </c>
      <c r="L812" s="51">
        <v>101480.85</v>
      </c>
      <c r="M812" s="42">
        <v>0</v>
      </c>
      <c r="N812" s="89" t="s">
        <v>1328</v>
      </c>
      <c r="O812" s="47" t="s">
        <v>2521</v>
      </c>
      <c r="P812" s="47" t="s">
        <v>1367</v>
      </c>
      <c r="Q812" s="50" t="s">
        <v>3474</v>
      </c>
      <c r="R812" s="30"/>
    </row>
    <row r="813" spans="1:18" ht="19.95" customHeight="1">
      <c r="A813" s="47">
        <v>1</v>
      </c>
      <c r="B813" s="30" t="s">
        <v>61</v>
      </c>
      <c r="C813" s="43" t="s">
        <v>3480</v>
      </c>
      <c r="D813" s="52">
        <v>44981</v>
      </c>
      <c r="E813" s="52">
        <v>44981</v>
      </c>
      <c r="F813" s="52">
        <v>44981</v>
      </c>
      <c r="G813" s="47" t="s">
        <v>10</v>
      </c>
      <c r="H813" s="51">
        <v>21</v>
      </c>
      <c r="I813" s="53">
        <v>1</v>
      </c>
      <c r="J813" s="51">
        <v>0</v>
      </c>
      <c r="K813" s="51">
        <v>0</v>
      </c>
      <c r="L813" s="51">
        <v>21</v>
      </c>
      <c r="M813" s="42">
        <v>0</v>
      </c>
      <c r="N813" s="89" t="s">
        <v>269</v>
      </c>
      <c r="O813" s="47" t="s">
        <v>1355</v>
      </c>
      <c r="P813" s="47" t="s">
        <v>886</v>
      </c>
      <c r="Q813" s="50" t="s">
        <v>3481</v>
      </c>
      <c r="R813" s="30"/>
    </row>
    <row r="814" spans="1:18" ht="19.95" customHeight="1">
      <c r="A814" s="47">
        <v>1</v>
      </c>
      <c r="B814" s="30" t="s">
        <v>3477</v>
      </c>
      <c r="C814" s="43" t="s">
        <v>3478</v>
      </c>
      <c r="D814" s="52">
        <v>44984</v>
      </c>
      <c r="E814" s="52">
        <v>44984</v>
      </c>
      <c r="F814" s="52">
        <v>44981</v>
      </c>
      <c r="G814" s="47" t="s">
        <v>10</v>
      </c>
      <c r="H814" s="51">
        <v>250</v>
      </c>
      <c r="I814" s="53">
        <v>1</v>
      </c>
      <c r="J814" s="51">
        <v>0</v>
      </c>
      <c r="K814" s="51">
        <v>0</v>
      </c>
      <c r="L814" s="51">
        <v>250</v>
      </c>
      <c r="M814" s="42">
        <v>0</v>
      </c>
      <c r="N814" s="89" t="s">
        <v>269</v>
      </c>
      <c r="O814" s="47" t="s">
        <v>1342</v>
      </c>
      <c r="P814" s="47" t="s">
        <v>880</v>
      </c>
      <c r="Q814" s="50" t="s">
        <v>3479</v>
      </c>
      <c r="R814" s="30"/>
    </row>
    <row r="815" spans="1:18" ht="19.95" customHeight="1">
      <c r="A815" s="47">
        <v>1</v>
      </c>
      <c r="B815" s="30" t="s">
        <v>2286</v>
      </c>
      <c r="C815" s="43" t="s">
        <v>3475</v>
      </c>
      <c r="D815" s="52">
        <v>44974</v>
      </c>
      <c r="E815" s="52">
        <v>44981</v>
      </c>
      <c r="F815" s="52">
        <v>44981</v>
      </c>
      <c r="G815" s="47" t="s">
        <v>10</v>
      </c>
      <c r="H815" s="51">
        <v>10398.69</v>
      </c>
      <c r="I815" s="53">
        <v>1</v>
      </c>
      <c r="J815" s="51">
        <v>0</v>
      </c>
      <c r="K815" s="51">
        <v>0</v>
      </c>
      <c r="L815" s="51">
        <v>10398.69</v>
      </c>
      <c r="M815" s="42">
        <v>0</v>
      </c>
      <c r="N815" s="89" t="s">
        <v>269</v>
      </c>
      <c r="O815" s="47" t="s">
        <v>1330</v>
      </c>
      <c r="P815" s="47" t="s">
        <v>2320</v>
      </c>
      <c r="Q815" s="50" t="s">
        <v>3476</v>
      </c>
      <c r="R815" s="30"/>
    </row>
    <row r="816" spans="1:18" ht="19.95" customHeight="1">
      <c r="A816" s="47">
        <v>1</v>
      </c>
      <c r="B816" s="30" t="s">
        <v>51</v>
      </c>
      <c r="C816" s="43" t="s">
        <v>2516</v>
      </c>
      <c r="D816" s="52">
        <v>44981</v>
      </c>
      <c r="E816" s="52">
        <v>44981</v>
      </c>
      <c r="F816" s="52">
        <v>44981</v>
      </c>
      <c r="G816" s="47" t="s">
        <v>10</v>
      </c>
      <c r="H816" s="51">
        <v>100.33</v>
      </c>
      <c r="I816" s="53">
        <v>1</v>
      </c>
      <c r="J816" s="51">
        <v>0</v>
      </c>
      <c r="K816" s="51">
        <v>0</v>
      </c>
      <c r="L816" s="51">
        <v>100.33</v>
      </c>
      <c r="M816" s="42">
        <v>0</v>
      </c>
      <c r="N816" s="89" t="s">
        <v>269</v>
      </c>
      <c r="O816" s="47" t="s">
        <v>1362</v>
      </c>
      <c r="P816" s="47" t="s">
        <v>1365</v>
      </c>
      <c r="Q816" s="50" t="s">
        <v>3482</v>
      </c>
      <c r="R816" s="30"/>
    </row>
    <row r="817" spans="1:18" ht="19.95" customHeight="1">
      <c r="A817" s="47">
        <v>1</v>
      </c>
      <c r="B817" s="30" t="s">
        <v>242</v>
      </c>
      <c r="C817" s="43" t="s">
        <v>3483</v>
      </c>
      <c r="D817" s="52">
        <v>44979</v>
      </c>
      <c r="E817" s="52">
        <v>44981</v>
      </c>
      <c r="F817" s="52">
        <v>44981</v>
      </c>
      <c r="G817" s="47" t="s">
        <v>10</v>
      </c>
      <c r="H817" s="51">
        <v>44.63</v>
      </c>
      <c r="I817" s="53">
        <v>1</v>
      </c>
      <c r="J817" s="51">
        <v>0</v>
      </c>
      <c r="K817" s="51">
        <v>0</v>
      </c>
      <c r="L817" s="51">
        <v>44.63</v>
      </c>
      <c r="M817" s="42">
        <v>0</v>
      </c>
      <c r="N817" s="89" t="s">
        <v>269</v>
      </c>
      <c r="O817" s="47" t="s">
        <v>1362</v>
      </c>
      <c r="P817" s="47" t="s">
        <v>1366</v>
      </c>
      <c r="Q817" s="50" t="s">
        <v>3484</v>
      </c>
      <c r="R817" s="30"/>
    </row>
    <row r="818" spans="1:18" ht="19.95" customHeight="1">
      <c r="A818" s="47">
        <v>1</v>
      </c>
      <c r="B818" s="30" t="s">
        <v>140</v>
      </c>
      <c r="C818" s="43" t="s">
        <v>3485</v>
      </c>
      <c r="D818" s="52">
        <v>44974</v>
      </c>
      <c r="E818" s="52">
        <v>44984</v>
      </c>
      <c r="F818" s="52">
        <v>44984</v>
      </c>
      <c r="G818" s="47" t="s">
        <v>10</v>
      </c>
      <c r="H818" s="51">
        <v>3500</v>
      </c>
      <c r="I818" s="53">
        <v>1</v>
      </c>
      <c r="J818" s="51">
        <v>0</v>
      </c>
      <c r="K818" s="51">
        <v>0</v>
      </c>
      <c r="L818" s="51">
        <v>3500</v>
      </c>
      <c r="M818" s="42">
        <v>0</v>
      </c>
      <c r="N818" s="89" t="s">
        <v>1328</v>
      </c>
      <c r="O818" s="47" t="s">
        <v>1349</v>
      </c>
      <c r="P818" s="58" t="s">
        <v>741</v>
      </c>
      <c r="Q818" s="50" t="s">
        <v>3486</v>
      </c>
      <c r="R818" s="30"/>
    </row>
    <row r="819" spans="1:18" ht="19.95" customHeight="1">
      <c r="A819" s="47">
        <v>2</v>
      </c>
      <c r="B819" s="30" t="s">
        <v>2019</v>
      </c>
      <c r="C819" s="43" t="s">
        <v>3487</v>
      </c>
      <c r="D819" s="52">
        <v>44970</v>
      </c>
      <c r="E819" s="52">
        <v>44983</v>
      </c>
      <c r="F819" s="52">
        <v>44984</v>
      </c>
      <c r="G819" s="47" t="s">
        <v>10</v>
      </c>
      <c r="H819" s="51">
        <v>1992</v>
      </c>
      <c r="I819" s="53">
        <v>1</v>
      </c>
      <c r="J819" s="51">
        <v>0</v>
      </c>
      <c r="K819" s="51">
        <v>0</v>
      </c>
      <c r="L819" s="51">
        <v>1992</v>
      </c>
      <c r="M819" s="42">
        <v>0</v>
      </c>
      <c r="N819" s="89" t="s">
        <v>1328</v>
      </c>
      <c r="O819" s="47" t="s">
        <v>1349</v>
      </c>
      <c r="P819" s="58" t="s">
        <v>741</v>
      </c>
      <c r="Q819" s="50" t="s">
        <v>3488</v>
      </c>
      <c r="R819" s="30"/>
    </row>
    <row r="820" spans="1:18" ht="19.95" customHeight="1">
      <c r="A820" s="47">
        <v>4</v>
      </c>
      <c r="B820" s="30" t="s">
        <v>2019</v>
      </c>
      <c r="C820" s="43" t="s">
        <v>3489</v>
      </c>
      <c r="D820" s="52">
        <v>44970</v>
      </c>
      <c r="E820" s="52">
        <v>44982</v>
      </c>
      <c r="F820" s="52">
        <v>44984</v>
      </c>
      <c r="G820" s="47" t="s">
        <v>10</v>
      </c>
      <c r="H820" s="51">
        <v>360</v>
      </c>
      <c r="I820" s="53">
        <v>1</v>
      </c>
      <c r="J820" s="51">
        <v>0</v>
      </c>
      <c r="K820" s="51">
        <v>0</v>
      </c>
      <c r="L820" s="51">
        <v>360</v>
      </c>
      <c r="M820" s="42">
        <v>0</v>
      </c>
      <c r="N820" s="89" t="s">
        <v>1328</v>
      </c>
      <c r="O820" s="47" t="s">
        <v>1349</v>
      </c>
      <c r="P820" s="58" t="s">
        <v>741</v>
      </c>
      <c r="Q820" s="50" t="s">
        <v>3490</v>
      </c>
      <c r="R820" s="30"/>
    </row>
    <row r="821" spans="1:18" ht="19.95" customHeight="1">
      <c r="A821" s="47">
        <v>2</v>
      </c>
      <c r="B821" s="30" t="s">
        <v>2019</v>
      </c>
      <c r="C821" s="43" t="s">
        <v>3491</v>
      </c>
      <c r="D821" s="52">
        <v>44970</v>
      </c>
      <c r="E821" s="52">
        <v>44983</v>
      </c>
      <c r="F821" s="52">
        <v>44984</v>
      </c>
      <c r="G821" s="47" t="s">
        <v>10</v>
      </c>
      <c r="H821" s="51">
        <v>18924</v>
      </c>
      <c r="I821" s="53">
        <v>1</v>
      </c>
      <c r="J821" s="51">
        <v>0</v>
      </c>
      <c r="K821" s="51">
        <v>0</v>
      </c>
      <c r="L821" s="51">
        <v>18924</v>
      </c>
      <c r="M821" s="42">
        <v>0</v>
      </c>
      <c r="N821" s="89" t="s">
        <v>1328</v>
      </c>
      <c r="O821" s="47" t="s">
        <v>1349</v>
      </c>
      <c r="P821" s="58" t="s">
        <v>741</v>
      </c>
      <c r="Q821" s="50" t="s">
        <v>3492</v>
      </c>
      <c r="R821" s="30"/>
    </row>
    <row r="822" spans="1:18" ht="19.95" customHeight="1">
      <c r="A822" s="47">
        <v>1</v>
      </c>
      <c r="B822" s="30" t="s">
        <v>16</v>
      </c>
      <c r="C822" s="43" t="s">
        <v>3493</v>
      </c>
      <c r="D822" s="52">
        <v>44967</v>
      </c>
      <c r="E822" s="52">
        <v>44984</v>
      </c>
      <c r="F822" s="52">
        <v>44984</v>
      </c>
      <c r="G822" s="47" t="s">
        <v>10</v>
      </c>
      <c r="H822" s="51">
        <v>8541</v>
      </c>
      <c r="I822" s="53">
        <v>1</v>
      </c>
      <c r="J822" s="51">
        <v>0</v>
      </c>
      <c r="K822" s="51">
        <v>0</v>
      </c>
      <c r="L822" s="51">
        <v>8541</v>
      </c>
      <c r="M822" s="42">
        <v>0</v>
      </c>
      <c r="N822" s="89" t="s">
        <v>1328</v>
      </c>
      <c r="O822" s="47" t="s">
        <v>1349</v>
      </c>
      <c r="P822" s="58" t="s">
        <v>741</v>
      </c>
      <c r="Q822" s="50" t="s">
        <v>3494</v>
      </c>
      <c r="R822" s="30"/>
    </row>
    <row r="823" spans="1:18" ht="19.95" customHeight="1">
      <c r="A823" s="47">
        <v>1</v>
      </c>
      <c r="B823" s="30" t="s">
        <v>2337</v>
      </c>
      <c r="C823" s="43" t="s">
        <v>3469</v>
      </c>
      <c r="D823" s="52">
        <v>44967</v>
      </c>
      <c r="E823" s="52">
        <v>44984</v>
      </c>
      <c r="F823" s="52">
        <v>44984</v>
      </c>
      <c r="G823" s="47" t="s">
        <v>10</v>
      </c>
      <c r="H823" s="51">
        <v>20742.400000000001</v>
      </c>
      <c r="I823" s="53">
        <v>1</v>
      </c>
      <c r="J823" s="51">
        <v>0</v>
      </c>
      <c r="K823" s="51">
        <v>0</v>
      </c>
      <c r="L823" s="51">
        <v>20742.400000000001</v>
      </c>
      <c r="M823" s="42">
        <v>0</v>
      </c>
      <c r="N823" s="89" t="s">
        <v>1328</v>
      </c>
      <c r="O823" s="47" t="s">
        <v>1349</v>
      </c>
      <c r="P823" s="58" t="s">
        <v>741</v>
      </c>
      <c r="Q823" s="50" t="s">
        <v>3495</v>
      </c>
      <c r="R823" s="30"/>
    </row>
    <row r="824" spans="1:18" ht="19.95" customHeight="1">
      <c r="A824" s="47">
        <v>1</v>
      </c>
      <c r="B824" s="30" t="s">
        <v>3503</v>
      </c>
      <c r="C824" s="43" t="s">
        <v>3504</v>
      </c>
      <c r="D824" s="52">
        <v>44974</v>
      </c>
      <c r="E824" s="52">
        <v>44984</v>
      </c>
      <c r="F824" s="52">
        <v>44984</v>
      </c>
      <c r="G824" s="47" t="s">
        <v>10</v>
      </c>
      <c r="H824" s="51">
        <v>2089.9899999999998</v>
      </c>
      <c r="I824" s="53">
        <v>1</v>
      </c>
      <c r="J824" s="51">
        <v>0</v>
      </c>
      <c r="K824" s="51">
        <v>0</v>
      </c>
      <c r="L824" s="51">
        <v>2089.9899999999998</v>
      </c>
      <c r="M824" s="42">
        <v>0</v>
      </c>
      <c r="N824" s="89" t="s">
        <v>269</v>
      </c>
      <c r="O824" s="47" t="s">
        <v>1342</v>
      </c>
      <c r="P824" s="47" t="s">
        <v>3505</v>
      </c>
      <c r="Q824" s="50" t="s">
        <v>3506</v>
      </c>
      <c r="R824" s="30"/>
    </row>
    <row r="825" spans="1:18" ht="19.95" customHeight="1">
      <c r="A825" s="47">
        <v>1</v>
      </c>
      <c r="B825" s="30" t="s">
        <v>13</v>
      </c>
      <c r="C825" s="43" t="s">
        <v>3501</v>
      </c>
      <c r="D825" s="52">
        <v>44970</v>
      </c>
      <c r="E825" s="52">
        <v>44984</v>
      </c>
      <c r="F825" s="52">
        <v>44984</v>
      </c>
      <c r="G825" s="47" t="s">
        <v>10</v>
      </c>
      <c r="H825" s="51">
        <v>63653.5</v>
      </c>
      <c r="I825" s="53">
        <v>1</v>
      </c>
      <c r="J825" s="51">
        <v>0</v>
      </c>
      <c r="K825" s="51">
        <v>0</v>
      </c>
      <c r="L825" s="51">
        <v>63653.5</v>
      </c>
      <c r="M825" s="42">
        <v>0</v>
      </c>
      <c r="N825" s="89" t="s">
        <v>269</v>
      </c>
      <c r="O825" s="47" t="s">
        <v>1330</v>
      </c>
      <c r="P825" s="47" t="s">
        <v>1821</v>
      </c>
      <c r="Q825" s="50" t="s">
        <v>3502</v>
      </c>
      <c r="R825" s="30"/>
    </row>
    <row r="826" spans="1:18" ht="19.95" customHeight="1">
      <c r="A826" s="47">
        <v>2</v>
      </c>
      <c r="B826" s="30" t="s">
        <v>234</v>
      </c>
      <c r="C826" s="43" t="s">
        <v>3496</v>
      </c>
      <c r="D826" s="52">
        <v>44972</v>
      </c>
      <c r="E826" s="52">
        <v>44979</v>
      </c>
      <c r="F826" s="52">
        <v>44984</v>
      </c>
      <c r="G826" s="47" t="s">
        <v>10</v>
      </c>
      <c r="H826" s="51">
        <v>205.26</v>
      </c>
      <c r="I826" s="53">
        <v>1</v>
      </c>
      <c r="J826" s="51">
        <v>0</v>
      </c>
      <c r="K826" s="51">
        <v>0</v>
      </c>
      <c r="L826" s="51">
        <v>205.26</v>
      </c>
      <c r="M826" s="42">
        <v>0</v>
      </c>
      <c r="N826" s="89" t="s">
        <v>269</v>
      </c>
      <c r="O826" s="47" t="s">
        <v>1874</v>
      </c>
      <c r="P826" s="47" t="s">
        <v>1358</v>
      </c>
      <c r="Q826" s="50" t="s">
        <v>3497</v>
      </c>
      <c r="R826" s="30"/>
    </row>
    <row r="827" spans="1:18" ht="19.95" customHeight="1">
      <c r="A827" s="47">
        <v>1</v>
      </c>
      <c r="B827" s="30" t="s">
        <v>56</v>
      </c>
      <c r="C827" s="43" t="s">
        <v>3508</v>
      </c>
      <c r="D827" s="52">
        <v>44971</v>
      </c>
      <c r="E827" s="52">
        <v>44984</v>
      </c>
      <c r="F827" s="52">
        <v>44984</v>
      </c>
      <c r="G827" s="47" t="s">
        <v>10</v>
      </c>
      <c r="H827" s="51">
        <v>1881.89</v>
      </c>
      <c r="I827" s="53">
        <v>1</v>
      </c>
      <c r="J827" s="51">
        <v>0</v>
      </c>
      <c r="K827" s="51">
        <v>0</v>
      </c>
      <c r="L827" s="51">
        <v>1881.89</v>
      </c>
      <c r="M827" s="42">
        <v>0</v>
      </c>
      <c r="N827" s="89" t="s">
        <v>269</v>
      </c>
      <c r="O827" s="47" t="s">
        <v>1351</v>
      </c>
      <c r="P827" s="47" t="s">
        <v>1378</v>
      </c>
      <c r="Q827" s="50" t="s">
        <v>3509</v>
      </c>
      <c r="R827" s="30"/>
    </row>
    <row r="828" spans="1:18" ht="19.95" customHeight="1">
      <c r="A828" s="47">
        <v>1</v>
      </c>
      <c r="B828" s="30" t="s">
        <v>3498</v>
      </c>
      <c r="C828" s="43" t="s">
        <v>3499</v>
      </c>
      <c r="D828" s="52">
        <v>44965</v>
      </c>
      <c r="E828" s="52">
        <v>44984</v>
      </c>
      <c r="F828" s="52">
        <v>44984</v>
      </c>
      <c r="G828" s="47" t="s">
        <v>10</v>
      </c>
      <c r="H828" s="51">
        <v>210.72</v>
      </c>
      <c r="I828" s="53">
        <v>1</v>
      </c>
      <c r="J828" s="51">
        <v>0</v>
      </c>
      <c r="K828" s="51">
        <v>0</v>
      </c>
      <c r="L828" s="51">
        <v>210.72</v>
      </c>
      <c r="M828" s="42">
        <v>0</v>
      </c>
      <c r="N828" s="89" t="s">
        <v>269</v>
      </c>
      <c r="O828" s="47" t="s">
        <v>1874</v>
      </c>
      <c r="P828" s="47" t="s">
        <v>1358</v>
      </c>
      <c r="Q828" s="50" t="s">
        <v>3500</v>
      </c>
      <c r="R828" s="30"/>
    </row>
    <row r="829" spans="1:18" ht="19.95" customHeight="1">
      <c r="A829" s="47">
        <v>1</v>
      </c>
      <c r="B829" s="30" t="s">
        <v>3514</v>
      </c>
      <c r="C829" s="43" t="s">
        <v>3515</v>
      </c>
      <c r="D829" s="52">
        <v>44984</v>
      </c>
      <c r="E829" s="52">
        <v>44984</v>
      </c>
      <c r="F829" s="52">
        <v>44984</v>
      </c>
      <c r="G829" s="47" t="s">
        <v>10</v>
      </c>
      <c r="H829" s="51">
        <v>8068.06</v>
      </c>
      <c r="I829" s="53">
        <v>1</v>
      </c>
      <c r="J829" s="51">
        <v>0</v>
      </c>
      <c r="K829" s="51">
        <v>0</v>
      </c>
      <c r="L829" s="51">
        <v>8068.06</v>
      </c>
      <c r="M829" s="42">
        <v>0</v>
      </c>
      <c r="N829" s="89" t="s">
        <v>269</v>
      </c>
      <c r="O829" s="47" t="s">
        <v>1349</v>
      </c>
      <c r="P829" s="47" t="s">
        <v>283</v>
      </c>
      <c r="Q829" s="50" t="s">
        <v>3516</v>
      </c>
      <c r="R829" s="30"/>
    </row>
    <row r="830" spans="1:18" ht="19.95" customHeight="1">
      <c r="A830" s="47">
        <v>4</v>
      </c>
      <c r="B830" s="30" t="s">
        <v>15</v>
      </c>
      <c r="C830" s="43" t="s">
        <v>3510</v>
      </c>
      <c r="D830" s="52">
        <v>44967</v>
      </c>
      <c r="E830" s="52">
        <v>44982</v>
      </c>
      <c r="F830" s="52">
        <v>44984</v>
      </c>
      <c r="G830" s="47" t="s">
        <v>10</v>
      </c>
      <c r="H830" s="51">
        <v>2446.14</v>
      </c>
      <c r="I830" s="53">
        <v>1</v>
      </c>
      <c r="J830" s="51">
        <v>0</v>
      </c>
      <c r="K830" s="51">
        <v>0</v>
      </c>
      <c r="L830" s="51">
        <v>2446.14</v>
      </c>
      <c r="M830" s="42">
        <v>0</v>
      </c>
      <c r="N830" s="89" t="s">
        <v>269</v>
      </c>
      <c r="O830" s="47" t="s">
        <v>1351</v>
      </c>
      <c r="P830" s="47" t="s">
        <v>1353</v>
      </c>
      <c r="Q830" s="50" t="s">
        <v>3511</v>
      </c>
      <c r="R830" s="30"/>
    </row>
    <row r="831" spans="1:18" ht="19.95" customHeight="1">
      <c r="A831" s="47">
        <v>1</v>
      </c>
      <c r="B831" s="30" t="s">
        <v>43</v>
      </c>
      <c r="C831" s="43" t="s">
        <v>3512</v>
      </c>
      <c r="D831" s="52">
        <v>44951</v>
      </c>
      <c r="E831" s="52">
        <v>44984</v>
      </c>
      <c r="F831" s="52">
        <v>44984</v>
      </c>
      <c r="G831" s="47" t="s">
        <v>10</v>
      </c>
      <c r="H831" s="51">
        <v>9684.4</v>
      </c>
      <c r="I831" s="53">
        <v>1</v>
      </c>
      <c r="J831" s="51">
        <v>0</v>
      </c>
      <c r="K831" s="51">
        <v>0.4</v>
      </c>
      <c r="L831" s="51">
        <v>9684</v>
      </c>
      <c r="M831" s="42">
        <v>0</v>
      </c>
      <c r="N831" s="89" t="s">
        <v>269</v>
      </c>
      <c r="O831" s="47" t="s">
        <v>1351</v>
      </c>
      <c r="P831" s="47" t="s">
        <v>1353</v>
      </c>
      <c r="Q831" s="50" t="s">
        <v>3513</v>
      </c>
      <c r="R831" s="30"/>
    </row>
    <row r="832" spans="1:18" ht="19.95" customHeight="1">
      <c r="A832" s="47">
        <v>1</v>
      </c>
      <c r="B832" s="30" t="s">
        <v>22</v>
      </c>
      <c r="C832" s="43" t="s">
        <v>3517</v>
      </c>
      <c r="D832" s="52">
        <v>44963</v>
      </c>
      <c r="E832" s="52">
        <v>44982</v>
      </c>
      <c r="F832" s="52">
        <v>44984</v>
      </c>
      <c r="G832" s="47" t="s">
        <v>10</v>
      </c>
      <c r="H832" s="51">
        <v>1302</v>
      </c>
      <c r="I832" s="53">
        <v>1</v>
      </c>
      <c r="J832" s="51">
        <v>0</v>
      </c>
      <c r="K832" s="51">
        <v>0</v>
      </c>
      <c r="L832" s="51">
        <v>1302</v>
      </c>
      <c r="M832" s="42">
        <v>0</v>
      </c>
      <c r="N832" s="89" t="s">
        <v>269</v>
      </c>
      <c r="O832" s="47" t="s">
        <v>1346</v>
      </c>
      <c r="P832" s="47" t="s">
        <v>284</v>
      </c>
      <c r="Q832" s="50" t="s">
        <v>3518</v>
      </c>
      <c r="R832" s="30"/>
    </row>
    <row r="833" spans="1:18" ht="19.95" customHeight="1">
      <c r="A833" s="47">
        <v>6</v>
      </c>
      <c r="B833" s="30" t="s">
        <v>3519</v>
      </c>
      <c r="C833" s="43" t="s">
        <v>3520</v>
      </c>
      <c r="D833" s="52">
        <v>44982</v>
      </c>
      <c r="E833" s="52">
        <v>44985</v>
      </c>
      <c r="F833" s="52">
        <v>44984</v>
      </c>
      <c r="G833" s="47" t="s">
        <v>10</v>
      </c>
      <c r="H833" s="51">
        <v>29.52</v>
      </c>
      <c r="I833" s="53">
        <v>1</v>
      </c>
      <c r="J833" s="51">
        <v>0</v>
      </c>
      <c r="K833" s="51">
        <v>0</v>
      </c>
      <c r="L833" s="51">
        <v>29.52</v>
      </c>
      <c r="M833" s="42">
        <v>0</v>
      </c>
      <c r="N833" s="89" t="s">
        <v>269</v>
      </c>
      <c r="O833" s="47" t="s">
        <v>1362</v>
      </c>
      <c r="P833" s="47" t="s">
        <v>1363</v>
      </c>
      <c r="Q833" s="50" t="s">
        <v>3521</v>
      </c>
      <c r="R833" s="30"/>
    </row>
    <row r="834" spans="1:18" ht="19.95" customHeight="1">
      <c r="A834" s="47">
        <v>1</v>
      </c>
      <c r="B834" s="30" t="s">
        <v>237</v>
      </c>
      <c r="C834" s="43">
        <v>21240521</v>
      </c>
      <c r="D834" s="52">
        <v>44961</v>
      </c>
      <c r="E834" s="52">
        <v>44982</v>
      </c>
      <c r="F834" s="52">
        <v>44984</v>
      </c>
      <c r="G834" s="47" t="s">
        <v>10</v>
      </c>
      <c r="H834" s="51">
        <v>468.87</v>
      </c>
      <c r="I834" s="53">
        <v>1</v>
      </c>
      <c r="J834" s="51">
        <v>0</v>
      </c>
      <c r="K834" s="51">
        <v>0</v>
      </c>
      <c r="L834" s="51">
        <v>468.87</v>
      </c>
      <c r="M834" s="42">
        <v>0</v>
      </c>
      <c r="N834" s="89" t="s">
        <v>269</v>
      </c>
      <c r="O834" s="47" t="s">
        <v>1342</v>
      </c>
      <c r="P834" s="47" t="s">
        <v>280</v>
      </c>
      <c r="Q834" s="50" t="s">
        <v>3507</v>
      </c>
      <c r="R834" s="30"/>
    </row>
    <row r="835" spans="1:18" ht="19.95" customHeight="1">
      <c r="A835" s="47">
        <v>1</v>
      </c>
      <c r="B835" s="30" t="s">
        <v>239</v>
      </c>
      <c r="C835" s="43" t="s">
        <v>3522</v>
      </c>
      <c r="D835" s="52">
        <v>44974</v>
      </c>
      <c r="E835" s="52">
        <v>44985</v>
      </c>
      <c r="F835" s="52">
        <v>44985</v>
      </c>
      <c r="G835" s="47" t="s">
        <v>10</v>
      </c>
      <c r="H835" s="51">
        <v>210</v>
      </c>
      <c r="I835" s="53">
        <v>1</v>
      </c>
      <c r="J835" s="51">
        <v>0</v>
      </c>
      <c r="K835" s="51">
        <v>0</v>
      </c>
      <c r="L835" s="51">
        <v>210</v>
      </c>
      <c r="M835" s="42">
        <v>0</v>
      </c>
      <c r="N835" s="89" t="s">
        <v>1328</v>
      </c>
      <c r="O835" s="47" t="s">
        <v>1360</v>
      </c>
      <c r="P835" s="47" t="s">
        <v>876</v>
      </c>
      <c r="Q835" s="50" t="s">
        <v>3523</v>
      </c>
      <c r="R835" s="30"/>
    </row>
    <row r="836" spans="1:18" ht="19.95" customHeight="1">
      <c r="A836" s="47">
        <v>1</v>
      </c>
      <c r="B836" s="30" t="s">
        <v>239</v>
      </c>
      <c r="C836" s="43" t="s">
        <v>3522</v>
      </c>
      <c r="D836" s="52">
        <v>44974</v>
      </c>
      <c r="E836" s="52">
        <v>44985</v>
      </c>
      <c r="F836" s="52">
        <v>44985</v>
      </c>
      <c r="G836" s="47" t="s">
        <v>10</v>
      </c>
      <c r="H836" s="51">
        <v>210</v>
      </c>
      <c r="I836" s="53">
        <v>1</v>
      </c>
      <c r="J836" s="51">
        <v>0</v>
      </c>
      <c r="K836" s="51">
        <v>0</v>
      </c>
      <c r="L836" s="51">
        <v>210</v>
      </c>
      <c r="M836" s="42">
        <v>0</v>
      </c>
      <c r="N836" s="89" t="s">
        <v>1328</v>
      </c>
      <c r="O836" s="47" t="s">
        <v>1360</v>
      </c>
      <c r="P836" s="47" t="s">
        <v>876</v>
      </c>
      <c r="Q836" s="50" t="s">
        <v>3524</v>
      </c>
      <c r="R836" s="30"/>
    </row>
    <row r="837" spans="1:18" ht="19.95" customHeight="1">
      <c r="A837" s="47">
        <v>1</v>
      </c>
      <c r="B837" s="30" t="s">
        <v>2014</v>
      </c>
      <c r="C837" s="43" t="s">
        <v>3525</v>
      </c>
      <c r="D837" s="52">
        <v>44966</v>
      </c>
      <c r="E837" s="52">
        <v>44985</v>
      </c>
      <c r="F837" s="52">
        <v>44985</v>
      </c>
      <c r="G837" s="47" t="s">
        <v>10</v>
      </c>
      <c r="H837" s="51">
        <v>18819.8</v>
      </c>
      <c r="I837" s="53">
        <v>1</v>
      </c>
      <c r="J837" s="51">
        <v>0</v>
      </c>
      <c r="K837" s="51">
        <v>0</v>
      </c>
      <c r="L837" s="51">
        <v>18819.8</v>
      </c>
      <c r="M837" s="42">
        <v>0</v>
      </c>
      <c r="N837" s="89" t="s">
        <v>1328</v>
      </c>
      <c r="O837" s="47" t="s">
        <v>1349</v>
      </c>
      <c r="P837" s="58" t="s">
        <v>741</v>
      </c>
      <c r="Q837" s="50" t="s">
        <v>3526</v>
      </c>
      <c r="R837" s="30"/>
    </row>
    <row r="838" spans="1:18" ht="19.95" customHeight="1">
      <c r="A838" s="47">
        <v>1</v>
      </c>
      <c r="B838" s="30" t="s">
        <v>2014</v>
      </c>
      <c r="C838" s="43" t="s">
        <v>3527</v>
      </c>
      <c r="D838" s="52">
        <v>44966</v>
      </c>
      <c r="E838" s="52">
        <v>44985</v>
      </c>
      <c r="F838" s="52">
        <v>44985</v>
      </c>
      <c r="G838" s="47" t="s">
        <v>10</v>
      </c>
      <c r="H838" s="51">
        <v>62784.6</v>
      </c>
      <c r="I838" s="53">
        <v>1</v>
      </c>
      <c r="J838" s="51">
        <v>0</v>
      </c>
      <c r="K838" s="51">
        <v>0</v>
      </c>
      <c r="L838" s="51">
        <v>62784.6</v>
      </c>
      <c r="M838" s="42">
        <v>0</v>
      </c>
      <c r="N838" s="89" t="s">
        <v>1328</v>
      </c>
      <c r="O838" s="47" t="s">
        <v>1349</v>
      </c>
      <c r="P838" s="58" t="s">
        <v>741</v>
      </c>
      <c r="Q838" s="50" t="s">
        <v>3528</v>
      </c>
      <c r="R838" s="30"/>
    </row>
    <row r="839" spans="1:18" ht="19.95" customHeight="1">
      <c r="A839" s="47">
        <v>2</v>
      </c>
      <c r="B839" s="30" t="s">
        <v>2019</v>
      </c>
      <c r="C839" s="43" t="s">
        <v>3529</v>
      </c>
      <c r="D839" s="52">
        <v>44965</v>
      </c>
      <c r="E839" s="52">
        <v>44985</v>
      </c>
      <c r="F839" s="52">
        <v>44985</v>
      </c>
      <c r="G839" s="47" t="s">
        <v>10</v>
      </c>
      <c r="H839" s="51">
        <v>27314.400000000001</v>
      </c>
      <c r="I839" s="53">
        <v>1</v>
      </c>
      <c r="J839" s="51">
        <v>0</v>
      </c>
      <c r="K839" s="51">
        <v>0</v>
      </c>
      <c r="L839" s="51">
        <v>27314.400000000001</v>
      </c>
      <c r="M839" s="42">
        <v>0</v>
      </c>
      <c r="N839" s="89" t="s">
        <v>1328</v>
      </c>
      <c r="O839" s="47" t="s">
        <v>1349</v>
      </c>
      <c r="P839" s="58" t="s">
        <v>741</v>
      </c>
      <c r="Q839" s="50" t="s">
        <v>3530</v>
      </c>
      <c r="R839" s="30"/>
    </row>
    <row r="840" spans="1:18" ht="19.95" customHeight="1">
      <c r="A840" s="47">
        <v>2</v>
      </c>
      <c r="B840" s="30" t="s">
        <v>2019</v>
      </c>
      <c r="C840" s="43" t="s">
        <v>3531</v>
      </c>
      <c r="D840" s="52">
        <v>44971</v>
      </c>
      <c r="E840" s="52">
        <v>44985</v>
      </c>
      <c r="F840" s="52">
        <v>44985</v>
      </c>
      <c r="G840" s="47" t="s">
        <v>10</v>
      </c>
      <c r="H840" s="51">
        <v>1864.5</v>
      </c>
      <c r="I840" s="53">
        <v>1</v>
      </c>
      <c r="J840" s="51">
        <v>0</v>
      </c>
      <c r="K840" s="51">
        <v>0</v>
      </c>
      <c r="L840" s="51">
        <v>1864.5</v>
      </c>
      <c r="M840" s="42">
        <v>0</v>
      </c>
      <c r="N840" s="89" t="s">
        <v>1328</v>
      </c>
      <c r="O840" s="47" t="s">
        <v>1349</v>
      </c>
      <c r="P840" s="58" t="s">
        <v>741</v>
      </c>
      <c r="Q840" s="50" t="s">
        <v>3532</v>
      </c>
      <c r="R840" s="30"/>
    </row>
    <row r="841" spans="1:18" ht="19.95" customHeight="1">
      <c r="A841" s="47">
        <v>2</v>
      </c>
      <c r="B841" s="30" t="s">
        <v>2019</v>
      </c>
      <c r="C841" s="43" t="s">
        <v>3533</v>
      </c>
      <c r="D841" s="52">
        <v>44971</v>
      </c>
      <c r="E841" s="52">
        <v>44985</v>
      </c>
      <c r="F841" s="52">
        <v>44985</v>
      </c>
      <c r="G841" s="47" t="s">
        <v>10</v>
      </c>
      <c r="H841" s="51">
        <v>14170.2</v>
      </c>
      <c r="I841" s="53">
        <v>1</v>
      </c>
      <c r="J841" s="51">
        <v>0</v>
      </c>
      <c r="K841" s="51">
        <v>0</v>
      </c>
      <c r="L841" s="51">
        <v>14170.2</v>
      </c>
      <c r="M841" s="42">
        <v>0</v>
      </c>
      <c r="N841" s="89" t="s">
        <v>1328</v>
      </c>
      <c r="O841" s="47" t="s">
        <v>1349</v>
      </c>
      <c r="P841" s="58" t="s">
        <v>741</v>
      </c>
      <c r="Q841" s="50" t="s">
        <v>3534</v>
      </c>
      <c r="R841" s="30"/>
    </row>
    <row r="842" spans="1:18" ht="19.95" customHeight="1">
      <c r="A842" s="47">
        <v>1</v>
      </c>
      <c r="B842" s="30" t="s">
        <v>2052</v>
      </c>
      <c r="C842" s="43" t="s">
        <v>3535</v>
      </c>
      <c r="D842" s="52">
        <v>44980</v>
      </c>
      <c r="E842" s="52">
        <v>44985</v>
      </c>
      <c r="F842" s="52">
        <v>44985</v>
      </c>
      <c r="G842" s="47" t="s">
        <v>10</v>
      </c>
      <c r="H842" s="51">
        <v>8800</v>
      </c>
      <c r="I842" s="53">
        <v>1</v>
      </c>
      <c r="J842" s="51">
        <v>0</v>
      </c>
      <c r="K842" s="51">
        <v>0</v>
      </c>
      <c r="L842" s="51">
        <v>8800</v>
      </c>
      <c r="M842" s="42">
        <v>0</v>
      </c>
      <c r="N842" s="89" t="s">
        <v>1328</v>
      </c>
      <c r="O842" s="47" t="s">
        <v>1349</v>
      </c>
      <c r="P842" s="58" t="s">
        <v>741</v>
      </c>
      <c r="Q842" s="50" t="s">
        <v>3536</v>
      </c>
      <c r="R842" s="30"/>
    </row>
    <row r="843" spans="1:18" ht="19.95" customHeight="1">
      <c r="A843" s="47">
        <v>1</v>
      </c>
      <c r="B843" s="30" t="s">
        <v>2052</v>
      </c>
      <c r="C843" s="43" t="s">
        <v>3537</v>
      </c>
      <c r="D843" s="52">
        <v>44980</v>
      </c>
      <c r="E843" s="52">
        <v>44985</v>
      </c>
      <c r="F843" s="52">
        <v>44985</v>
      </c>
      <c r="G843" s="47" t="s">
        <v>10</v>
      </c>
      <c r="H843" s="51">
        <v>15980</v>
      </c>
      <c r="I843" s="53">
        <v>1</v>
      </c>
      <c r="J843" s="51">
        <v>0</v>
      </c>
      <c r="K843" s="51">
        <v>0</v>
      </c>
      <c r="L843" s="51">
        <v>15980</v>
      </c>
      <c r="M843" s="42">
        <v>0</v>
      </c>
      <c r="N843" s="89" t="s">
        <v>1328</v>
      </c>
      <c r="O843" s="47" t="s">
        <v>1349</v>
      </c>
      <c r="P843" s="58" t="s">
        <v>741</v>
      </c>
      <c r="Q843" s="50" t="s">
        <v>3538</v>
      </c>
      <c r="R843" s="30"/>
    </row>
    <row r="844" spans="1:18" ht="19.95" customHeight="1">
      <c r="A844" s="47">
        <v>1</v>
      </c>
      <c r="B844" s="30" t="s">
        <v>2052</v>
      </c>
      <c r="C844" s="43" t="s">
        <v>3539</v>
      </c>
      <c r="D844" s="52">
        <v>44980</v>
      </c>
      <c r="E844" s="52">
        <v>44985</v>
      </c>
      <c r="F844" s="52">
        <v>44985</v>
      </c>
      <c r="G844" s="47" t="s">
        <v>10</v>
      </c>
      <c r="H844" s="51">
        <v>9720</v>
      </c>
      <c r="I844" s="53">
        <v>1</v>
      </c>
      <c r="J844" s="51">
        <v>0</v>
      </c>
      <c r="K844" s="51">
        <v>0</v>
      </c>
      <c r="L844" s="51">
        <v>9720</v>
      </c>
      <c r="M844" s="42">
        <v>0</v>
      </c>
      <c r="N844" s="89" t="s">
        <v>1328</v>
      </c>
      <c r="O844" s="47" t="s">
        <v>1349</v>
      </c>
      <c r="P844" s="58" t="s">
        <v>741</v>
      </c>
      <c r="Q844" s="50" t="s">
        <v>3540</v>
      </c>
      <c r="R844" s="30"/>
    </row>
    <row r="845" spans="1:18" ht="19.95" customHeight="1">
      <c r="A845" s="47">
        <v>2</v>
      </c>
      <c r="B845" s="30" t="s">
        <v>2052</v>
      </c>
      <c r="C845" s="43" t="s">
        <v>3541</v>
      </c>
      <c r="D845" s="52">
        <v>44980</v>
      </c>
      <c r="E845" s="52">
        <v>44985</v>
      </c>
      <c r="F845" s="52">
        <v>44985</v>
      </c>
      <c r="G845" s="47" t="s">
        <v>10</v>
      </c>
      <c r="H845" s="51">
        <v>3590</v>
      </c>
      <c r="I845" s="53">
        <v>1</v>
      </c>
      <c r="J845" s="51">
        <v>0</v>
      </c>
      <c r="K845" s="51">
        <v>0</v>
      </c>
      <c r="L845" s="51">
        <v>3590</v>
      </c>
      <c r="M845" s="42">
        <v>0</v>
      </c>
      <c r="N845" s="89" t="s">
        <v>1328</v>
      </c>
      <c r="O845" s="47" t="s">
        <v>1349</v>
      </c>
      <c r="P845" s="58" t="s">
        <v>741</v>
      </c>
      <c r="Q845" s="50" t="s">
        <v>3542</v>
      </c>
      <c r="R845" s="30"/>
    </row>
    <row r="846" spans="1:18" ht="19.95" customHeight="1">
      <c r="A846" s="47">
        <v>2</v>
      </c>
      <c r="B846" s="30" t="s">
        <v>2052</v>
      </c>
      <c r="C846" s="43" t="s">
        <v>3543</v>
      </c>
      <c r="D846" s="52">
        <v>44980</v>
      </c>
      <c r="E846" s="52">
        <v>44985</v>
      </c>
      <c r="F846" s="52">
        <v>44985</v>
      </c>
      <c r="G846" s="47" t="s">
        <v>10</v>
      </c>
      <c r="H846" s="51">
        <v>4308</v>
      </c>
      <c r="I846" s="53">
        <v>1</v>
      </c>
      <c r="J846" s="51">
        <v>0</v>
      </c>
      <c r="K846" s="51">
        <v>0</v>
      </c>
      <c r="L846" s="51">
        <v>4308</v>
      </c>
      <c r="M846" s="42">
        <v>0</v>
      </c>
      <c r="N846" s="89" t="s">
        <v>1328</v>
      </c>
      <c r="O846" s="47" t="s">
        <v>1349</v>
      </c>
      <c r="P846" s="58" t="s">
        <v>741</v>
      </c>
      <c r="Q846" s="50" t="s">
        <v>3544</v>
      </c>
      <c r="R846" s="30"/>
    </row>
    <row r="847" spans="1:18" ht="19.95" customHeight="1">
      <c r="A847" s="47">
        <v>1</v>
      </c>
      <c r="B847" s="30" t="s">
        <v>2052</v>
      </c>
      <c r="C847" s="43" t="s">
        <v>3545</v>
      </c>
      <c r="D847" s="52">
        <v>44980</v>
      </c>
      <c r="E847" s="52">
        <v>44985</v>
      </c>
      <c r="F847" s="52">
        <v>44985</v>
      </c>
      <c r="G847" s="47" t="s">
        <v>10</v>
      </c>
      <c r="H847" s="51">
        <v>23880</v>
      </c>
      <c r="I847" s="53">
        <v>1</v>
      </c>
      <c r="J847" s="51">
        <v>0</v>
      </c>
      <c r="K847" s="51">
        <v>0</v>
      </c>
      <c r="L847" s="51">
        <v>23880</v>
      </c>
      <c r="M847" s="42">
        <v>0</v>
      </c>
      <c r="N847" s="89" t="s">
        <v>1328</v>
      </c>
      <c r="O847" s="47" t="s">
        <v>1349</v>
      </c>
      <c r="P847" s="58" t="s">
        <v>741</v>
      </c>
      <c r="Q847" s="50" t="s">
        <v>3546</v>
      </c>
      <c r="R847" s="30"/>
    </row>
    <row r="848" spans="1:18" ht="19.95" customHeight="1">
      <c r="A848" s="47">
        <v>1</v>
      </c>
      <c r="B848" s="30" t="s">
        <v>2052</v>
      </c>
      <c r="C848" s="43" t="s">
        <v>3547</v>
      </c>
      <c r="D848" s="52">
        <v>44980</v>
      </c>
      <c r="E848" s="52">
        <v>44985</v>
      </c>
      <c r="F848" s="52">
        <v>44985</v>
      </c>
      <c r="G848" s="47" t="s">
        <v>10</v>
      </c>
      <c r="H848" s="51">
        <v>5880</v>
      </c>
      <c r="I848" s="53">
        <v>1</v>
      </c>
      <c r="J848" s="51">
        <v>0</v>
      </c>
      <c r="K848" s="51">
        <v>0</v>
      </c>
      <c r="L848" s="51">
        <v>5880</v>
      </c>
      <c r="M848" s="42">
        <v>0</v>
      </c>
      <c r="N848" s="89" t="s">
        <v>1328</v>
      </c>
      <c r="O848" s="47" t="s">
        <v>1349</v>
      </c>
      <c r="P848" s="58" t="s">
        <v>741</v>
      </c>
      <c r="Q848" s="50" t="s">
        <v>3548</v>
      </c>
      <c r="R848" s="30"/>
    </row>
    <row r="849" spans="1:18" ht="19.95" customHeight="1">
      <c r="A849" s="47">
        <v>1</v>
      </c>
      <c r="B849" s="30" t="s">
        <v>2913</v>
      </c>
      <c r="C849" s="43" t="s">
        <v>3549</v>
      </c>
      <c r="D849" s="52">
        <v>44980</v>
      </c>
      <c r="E849" s="52">
        <v>44985</v>
      </c>
      <c r="F849" s="52">
        <v>44985</v>
      </c>
      <c r="G849" s="47" t="s">
        <v>10</v>
      </c>
      <c r="H849" s="51">
        <v>2099.9699999999998</v>
      </c>
      <c r="I849" s="53">
        <v>1</v>
      </c>
      <c r="J849" s="51">
        <v>0</v>
      </c>
      <c r="K849" s="51">
        <v>0</v>
      </c>
      <c r="L849" s="51">
        <v>2099.9699999999998</v>
      </c>
      <c r="M849" s="42">
        <v>0</v>
      </c>
      <c r="N849" s="89" t="s">
        <v>1328</v>
      </c>
      <c r="O849" s="47" t="s">
        <v>1349</v>
      </c>
      <c r="P849" s="58" t="s">
        <v>741</v>
      </c>
      <c r="Q849" s="50" t="s">
        <v>3550</v>
      </c>
      <c r="R849" s="30"/>
    </row>
    <row r="850" spans="1:18" ht="19.95" customHeight="1">
      <c r="A850" s="47">
        <v>1</v>
      </c>
      <c r="B850" s="30" t="s">
        <v>51</v>
      </c>
      <c r="C850" s="43" t="s">
        <v>3551</v>
      </c>
      <c r="D850" s="52">
        <v>44957</v>
      </c>
      <c r="E850" s="52">
        <v>44985</v>
      </c>
      <c r="F850" s="52">
        <v>44985</v>
      </c>
      <c r="G850" s="47" t="s">
        <v>10</v>
      </c>
      <c r="H850" s="51">
        <v>592458.06000000006</v>
      </c>
      <c r="I850" s="53">
        <v>1</v>
      </c>
      <c r="J850" s="51">
        <v>0</v>
      </c>
      <c r="K850" s="51">
        <v>0</v>
      </c>
      <c r="L850" s="51">
        <v>592458.06000000006</v>
      </c>
      <c r="M850" s="42">
        <v>0</v>
      </c>
      <c r="N850" s="89" t="s">
        <v>1328</v>
      </c>
      <c r="O850" s="47" t="s">
        <v>2602</v>
      </c>
      <c r="P850" s="47" t="s">
        <v>2603</v>
      </c>
      <c r="Q850" s="50" t="s">
        <v>3552</v>
      </c>
      <c r="R850" s="30"/>
    </row>
    <row r="851" spans="1:18" ht="19.95" customHeight="1">
      <c r="A851" s="47">
        <v>1</v>
      </c>
      <c r="B851" s="30" t="s">
        <v>51</v>
      </c>
      <c r="C851" s="43" t="s">
        <v>3553</v>
      </c>
      <c r="D851" s="52">
        <v>44592</v>
      </c>
      <c r="E851" s="52">
        <v>44985</v>
      </c>
      <c r="F851" s="52">
        <v>44985</v>
      </c>
      <c r="G851" s="47" t="s">
        <v>10</v>
      </c>
      <c r="H851" s="51">
        <v>1118633.55</v>
      </c>
      <c r="I851" s="53">
        <v>1</v>
      </c>
      <c r="J851" s="51">
        <v>0</v>
      </c>
      <c r="K851" s="51">
        <v>0</v>
      </c>
      <c r="L851" s="51">
        <v>1118633.55</v>
      </c>
      <c r="M851" s="42">
        <v>0</v>
      </c>
      <c r="N851" s="89" t="s">
        <v>1328</v>
      </c>
      <c r="O851" s="47" t="s">
        <v>2602</v>
      </c>
      <c r="P851" s="47" t="s">
        <v>2610</v>
      </c>
      <c r="Q851" s="50" t="s">
        <v>3554</v>
      </c>
      <c r="R851" s="30"/>
    </row>
    <row r="852" spans="1:18" ht="19.95" customHeight="1">
      <c r="A852" s="47">
        <v>1</v>
      </c>
      <c r="B852" s="30" t="s">
        <v>242</v>
      </c>
      <c r="C852" s="43" t="s">
        <v>3555</v>
      </c>
      <c r="D852" s="52">
        <v>44957</v>
      </c>
      <c r="E852" s="52">
        <v>44985</v>
      </c>
      <c r="F852" s="52">
        <v>44985</v>
      </c>
      <c r="G852" s="47" t="s">
        <v>10</v>
      </c>
      <c r="H852" s="51">
        <v>70491.600000000006</v>
      </c>
      <c r="I852" s="53">
        <v>1</v>
      </c>
      <c r="J852" s="51">
        <v>1877.9</v>
      </c>
      <c r="K852" s="51">
        <v>0</v>
      </c>
      <c r="L852" s="51">
        <v>72369.5</v>
      </c>
      <c r="M852" s="42">
        <v>0</v>
      </c>
      <c r="N852" s="89" t="s">
        <v>1328</v>
      </c>
      <c r="O852" s="47" t="s">
        <v>2521</v>
      </c>
      <c r="P852" s="47" t="s">
        <v>1367</v>
      </c>
      <c r="Q852" s="50" t="s">
        <v>3556</v>
      </c>
      <c r="R852" s="30"/>
    </row>
    <row r="853" spans="1:18" ht="19.95" customHeight="1">
      <c r="A853" s="47">
        <v>1</v>
      </c>
      <c r="B853" s="30" t="s">
        <v>242</v>
      </c>
      <c r="C853" s="43" t="s">
        <v>3557</v>
      </c>
      <c r="D853" s="52">
        <v>44957</v>
      </c>
      <c r="E853" s="52">
        <v>44985</v>
      </c>
      <c r="F853" s="52">
        <v>44985</v>
      </c>
      <c r="G853" s="47" t="s">
        <v>10</v>
      </c>
      <c r="H853" s="51">
        <v>6157</v>
      </c>
      <c r="I853" s="53">
        <v>1</v>
      </c>
      <c r="J853" s="51">
        <v>164.02</v>
      </c>
      <c r="K853" s="51">
        <v>0</v>
      </c>
      <c r="L853" s="51">
        <v>6321.02</v>
      </c>
      <c r="M853" s="42">
        <v>0</v>
      </c>
      <c r="N853" s="89" t="s">
        <v>1328</v>
      </c>
      <c r="O853" s="47" t="s">
        <v>2521</v>
      </c>
      <c r="P853" s="47" t="s">
        <v>1367</v>
      </c>
      <c r="Q853" s="50" t="s">
        <v>3558</v>
      </c>
      <c r="R853" s="30"/>
    </row>
    <row r="854" spans="1:18" ht="19.95" customHeight="1">
      <c r="A854" s="47">
        <v>1</v>
      </c>
      <c r="B854" s="30" t="s">
        <v>242</v>
      </c>
      <c r="C854" s="43" t="s">
        <v>3559</v>
      </c>
      <c r="D854" s="52">
        <v>44985</v>
      </c>
      <c r="E854" s="52">
        <v>44985</v>
      </c>
      <c r="F854" s="52">
        <v>44985</v>
      </c>
      <c r="G854" s="47" t="s">
        <v>10</v>
      </c>
      <c r="H854" s="51">
        <v>190.2</v>
      </c>
      <c r="I854" s="53">
        <v>1</v>
      </c>
      <c r="J854" s="51">
        <v>5.07</v>
      </c>
      <c r="K854" s="51">
        <v>0</v>
      </c>
      <c r="L854" s="51">
        <v>195.27</v>
      </c>
      <c r="M854" s="42">
        <v>0</v>
      </c>
      <c r="N854" s="89" t="s">
        <v>1328</v>
      </c>
      <c r="O854" s="47" t="s">
        <v>2521</v>
      </c>
      <c r="P854" s="47" t="s">
        <v>1367</v>
      </c>
      <c r="Q854" s="50" t="s">
        <v>3560</v>
      </c>
      <c r="R854" s="30"/>
    </row>
    <row r="855" spans="1:18" ht="19.95" customHeight="1">
      <c r="A855" s="47">
        <v>1</v>
      </c>
      <c r="B855" s="30" t="s">
        <v>242</v>
      </c>
      <c r="C855" s="43" t="s">
        <v>3561</v>
      </c>
      <c r="D855" s="52">
        <v>44984</v>
      </c>
      <c r="E855" s="52">
        <v>44985</v>
      </c>
      <c r="F855" s="52">
        <v>44985</v>
      </c>
      <c r="G855" s="47" t="s">
        <v>10</v>
      </c>
      <c r="H855" s="51">
        <v>198012.72</v>
      </c>
      <c r="I855" s="53">
        <v>1</v>
      </c>
      <c r="J855" s="51">
        <v>87525.7</v>
      </c>
      <c r="K855" s="51">
        <v>0</v>
      </c>
      <c r="L855" s="51">
        <v>285538.42</v>
      </c>
      <c r="M855" s="42">
        <v>0</v>
      </c>
      <c r="N855" s="89" t="s">
        <v>1328</v>
      </c>
      <c r="O855" s="47" t="s">
        <v>2521</v>
      </c>
      <c r="P855" s="47" t="s">
        <v>1367</v>
      </c>
      <c r="Q855" s="50" t="s">
        <v>3562</v>
      </c>
      <c r="R855" s="30"/>
    </row>
    <row r="856" spans="1:18" ht="19.95" customHeight="1">
      <c r="A856" s="47">
        <v>1</v>
      </c>
      <c r="B856" s="30" t="s">
        <v>29</v>
      </c>
      <c r="C856" s="43" t="s">
        <v>3570</v>
      </c>
      <c r="D856" s="52">
        <v>44965</v>
      </c>
      <c r="E856" s="52">
        <v>44985</v>
      </c>
      <c r="F856" s="52">
        <v>44985</v>
      </c>
      <c r="G856" s="47" t="s">
        <v>10</v>
      </c>
      <c r="H856" s="51">
        <v>1325.25</v>
      </c>
      <c r="I856" s="53">
        <v>1</v>
      </c>
      <c r="J856" s="51">
        <v>0</v>
      </c>
      <c r="K856" s="51">
        <v>0</v>
      </c>
      <c r="L856" s="51">
        <v>1325.25</v>
      </c>
      <c r="M856" s="42">
        <v>0</v>
      </c>
      <c r="N856" s="89" t="s">
        <v>269</v>
      </c>
      <c r="O856" s="47" t="s">
        <v>1351</v>
      </c>
      <c r="P856" s="47" t="s">
        <v>1353</v>
      </c>
      <c r="Q856" s="50" t="s">
        <v>3571</v>
      </c>
      <c r="R856" s="30"/>
    </row>
    <row r="857" spans="1:18" ht="19.95" customHeight="1">
      <c r="A857" s="47">
        <v>1</v>
      </c>
      <c r="B857" s="30" t="s">
        <v>58</v>
      </c>
      <c r="C857" s="43" t="s">
        <v>3577</v>
      </c>
      <c r="D857" s="52">
        <v>44985</v>
      </c>
      <c r="E857" s="52">
        <v>44985</v>
      </c>
      <c r="F857" s="52">
        <v>44985</v>
      </c>
      <c r="G857" s="47" t="s">
        <v>10</v>
      </c>
      <c r="H857" s="51">
        <v>2722.44</v>
      </c>
      <c r="I857" s="53">
        <v>1</v>
      </c>
      <c r="J857" s="51">
        <v>0</v>
      </c>
      <c r="K857" s="51">
        <v>0</v>
      </c>
      <c r="L857" s="51">
        <v>2722.44</v>
      </c>
      <c r="M857" s="42">
        <v>0</v>
      </c>
      <c r="N857" s="89" t="s">
        <v>269</v>
      </c>
      <c r="O857" s="47" t="s">
        <v>1381</v>
      </c>
      <c r="P857" s="47" t="s">
        <v>888</v>
      </c>
      <c r="Q857" s="50" t="s">
        <v>3578</v>
      </c>
      <c r="R857" s="30"/>
    </row>
    <row r="858" spans="1:18" ht="19.95" customHeight="1">
      <c r="A858" s="47">
        <v>1</v>
      </c>
      <c r="B858" s="30" t="s">
        <v>71</v>
      </c>
      <c r="C858" s="43" t="s">
        <v>3580</v>
      </c>
      <c r="D858" s="52">
        <v>44970</v>
      </c>
      <c r="E858" s="52">
        <v>44985</v>
      </c>
      <c r="F858" s="52">
        <v>44985</v>
      </c>
      <c r="G858" s="47" t="s">
        <v>10</v>
      </c>
      <c r="H858" s="51">
        <v>1850</v>
      </c>
      <c r="I858" s="53">
        <v>1</v>
      </c>
      <c r="J858" s="51">
        <v>0</v>
      </c>
      <c r="K858" s="51">
        <v>0</v>
      </c>
      <c r="L858" s="51">
        <v>1850</v>
      </c>
      <c r="M858" s="42">
        <v>0</v>
      </c>
      <c r="N858" s="89" t="s">
        <v>269</v>
      </c>
      <c r="O858" s="47" t="s">
        <v>1381</v>
      </c>
      <c r="P858" s="47" t="s">
        <v>888</v>
      </c>
      <c r="Q858" s="50" t="s">
        <v>3581</v>
      </c>
      <c r="R858" s="30"/>
    </row>
    <row r="859" spans="1:18" ht="19.95" customHeight="1">
      <c r="A859" s="47">
        <v>1</v>
      </c>
      <c r="B859" s="30" t="s">
        <v>60</v>
      </c>
      <c r="C859" s="43" t="s">
        <v>3577</v>
      </c>
      <c r="D859" s="52">
        <v>44985</v>
      </c>
      <c r="E859" s="52">
        <v>44985</v>
      </c>
      <c r="F859" s="52">
        <v>44985</v>
      </c>
      <c r="G859" s="47" t="s">
        <v>10</v>
      </c>
      <c r="H859" s="51">
        <v>1557.2</v>
      </c>
      <c r="I859" s="53">
        <v>1</v>
      </c>
      <c r="J859" s="51">
        <v>0</v>
      </c>
      <c r="K859" s="51">
        <v>0</v>
      </c>
      <c r="L859" s="51">
        <v>1557.2</v>
      </c>
      <c r="M859" s="42">
        <v>0</v>
      </c>
      <c r="N859" s="89" t="s">
        <v>269</v>
      </c>
      <c r="O859" s="47" t="s">
        <v>1381</v>
      </c>
      <c r="P859" s="47" t="s">
        <v>888</v>
      </c>
      <c r="Q859" s="50" t="s">
        <v>3578</v>
      </c>
      <c r="R859" s="30"/>
    </row>
    <row r="860" spans="1:18" ht="19.95" customHeight="1">
      <c r="A860" s="47">
        <v>1</v>
      </c>
      <c r="B860" s="30" t="s">
        <v>61</v>
      </c>
      <c r="C860" s="43" t="s">
        <v>3577</v>
      </c>
      <c r="D860" s="52">
        <v>44985</v>
      </c>
      <c r="E860" s="52">
        <v>44985</v>
      </c>
      <c r="F860" s="52">
        <v>44985</v>
      </c>
      <c r="G860" s="47" t="s">
        <v>10</v>
      </c>
      <c r="H860" s="51">
        <v>1928.54</v>
      </c>
      <c r="I860" s="53">
        <v>1</v>
      </c>
      <c r="J860" s="51">
        <v>0</v>
      </c>
      <c r="K860" s="51">
        <v>0</v>
      </c>
      <c r="L860" s="51">
        <v>1928.54</v>
      </c>
      <c r="M860" s="42">
        <v>0</v>
      </c>
      <c r="N860" s="89" t="s">
        <v>269</v>
      </c>
      <c r="O860" s="47" t="s">
        <v>1381</v>
      </c>
      <c r="P860" s="47" t="s">
        <v>888</v>
      </c>
      <c r="Q860" s="50" t="s">
        <v>3578</v>
      </c>
      <c r="R860" s="30"/>
    </row>
    <row r="861" spans="1:18" ht="19.95" customHeight="1">
      <c r="A861" s="47">
        <v>1</v>
      </c>
      <c r="B861" s="30" t="s">
        <v>19</v>
      </c>
      <c r="C861" s="43" t="s">
        <v>3294</v>
      </c>
      <c r="D861" s="52">
        <v>44985</v>
      </c>
      <c r="E861" s="52">
        <v>44985</v>
      </c>
      <c r="F861" s="52">
        <v>44985</v>
      </c>
      <c r="G861" s="47" t="s">
        <v>10</v>
      </c>
      <c r="H861" s="49">
        <v>41590.400000000001</v>
      </c>
      <c r="I861" s="53">
        <v>1</v>
      </c>
      <c r="J861" s="51">
        <v>0</v>
      </c>
      <c r="K861" s="51">
        <v>0</v>
      </c>
      <c r="L861" s="51">
        <v>41590.400000000001</v>
      </c>
      <c r="M861" s="42">
        <v>0</v>
      </c>
      <c r="N861" s="89" t="s">
        <v>269</v>
      </c>
      <c r="O861" s="47" t="s">
        <v>2725</v>
      </c>
      <c r="P861" s="47" t="s">
        <v>879</v>
      </c>
      <c r="Q861" s="50" t="s">
        <v>3574</v>
      </c>
      <c r="R861" s="30"/>
    </row>
    <row r="862" spans="1:18" ht="19.95" customHeight="1">
      <c r="A862" s="47">
        <v>1</v>
      </c>
      <c r="B862" s="30" t="s">
        <v>19</v>
      </c>
      <c r="C862" s="43" t="s">
        <v>3572</v>
      </c>
      <c r="D862" s="52">
        <v>44985</v>
      </c>
      <c r="E862" s="52">
        <v>44985</v>
      </c>
      <c r="F862" s="52">
        <v>44985</v>
      </c>
      <c r="G862" s="47" t="s">
        <v>10</v>
      </c>
      <c r="H862" s="49">
        <v>3409.6</v>
      </c>
      <c r="I862" s="53">
        <v>1</v>
      </c>
      <c r="J862" s="51">
        <v>0</v>
      </c>
      <c r="K862" s="51">
        <v>0</v>
      </c>
      <c r="L862" s="51">
        <v>3409.6</v>
      </c>
      <c r="M862" s="42">
        <v>0</v>
      </c>
      <c r="N862" s="89" t="s">
        <v>269</v>
      </c>
      <c r="O862" s="47" t="s">
        <v>2725</v>
      </c>
      <c r="P862" s="47" t="s">
        <v>671</v>
      </c>
      <c r="Q862" s="50" t="s">
        <v>3573</v>
      </c>
      <c r="R862" s="30"/>
    </row>
    <row r="863" spans="1:18" ht="19.95" customHeight="1">
      <c r="A863" s="47">
        <v>1</v>
      </c>
      <c r="B863" s="30" t="s">
        <v>19</v>
      </c>
      <c r="C863" s="43" t="s">
        <v>3568</v>
      </c>
      <c r="D863" s="52">
        <v>44958</v>
      </c>
      <c r="E863" s="52">
        <v>44985</v>
      </c>
      <c r="F863" s="52">
        <v>44985</v>
      </c>
      <c r="G863" s="47" t="s">
        <v>10</v>
      </c>
      <c r="H863" s="51">
        <v>399.89</v>
      </c>
      <c r="I863" s="53">
        <v>1</v>
      </c>
      <c r="J863" s="51">
        <v>0</v>
      </c>
      <c r="K863" s="51">
        <v>0</v>
      </c>
      <c r="L863" s="51">
        <v>399.89</v>
      </c>
      <c r="M863" s="42">
        <v>0</v>
      </c>
      <c r="N863" s="89" t="s">
        <v>269</v>
      </c>
      <c r="O863" s="47" t="s">
        <v>1355</v>
      </c>
      <c r="P863" s="47" t="s">
        <v>672</v>
      </c>
      <c r="Q863" s="50" t="s">
        <v>3569</v>
      </c>
      <c r="R863" s="30"/>
    </row>
    <row r="864" spans="1:18" ht="19.95" customHeight="1">
      <c r="A864" s="47">
        <v>1</v>
      </c>
      <c r="B864" s="30" t="s">
        <v>62</v>
      </c>
      <c r="C864" s="43" t="s">
        <v>3577</v>
      </c>
      <c r="D864" s="52">
        <v>44985</v>
      </c>
      <c r="E864" s="52">
        <v>44985</v>
      </c>
      <c r="F864" s="52">
        <v>44985</v>
      </c>
      <c r="G864" s="47" t="s">
        <v>10</v>
      </c>
      <c r="H864" s="51">
        <v>5038.38</v>
      </c>
      <c r="I864" s="53">
        <v>1</v>
      </c>
      <c r="J864" s="51">
        <v>0</v>
      </c>
      <c r="K864" s="51">
        <v>0</v>
      </c>
      <c r="L864" s="51">
        <v>5038.38</v>
      </c>
      <c r="M864" s="42">
        <v>0</v>
      </c>
      <c r="N864" s="89" t="s">
        <v>269</v>
      </c>
      <c r="O864" s="47" t="s">
        <v>1381</v>
      </c>
      <c r="P864" s="47" t="s">
        <v>888</v>
      </c>
      <c r="Q864" s="50" t="s">
        <v>3578</v>
      </c>
      <c r="R864" s="30"/>
    </row>
    <row r="865" spans="1:18" ht="19.95" customHeight="1">
      <c r="A865" s="47">
        <v>1</v>
      </c>
      <c r="B865" s="30" t="s">
        <v>1357</v>
      </c>
      <c r="C865" s="43" t="s">
        <v>2147</v>
      </c>
      <c r="D865" s="52">
        <v>44985</v>
      </c>
      <c r="E865" s="52">
        <v>44985</v>
      </c>
      <c r="F865" s="52">
        <v>44985</v>
      </c>
      <c r="G865" s="47" t="s">
        <v>10</v>
      </c>
      <c r="H865" s="51">
        <v>750</v>
      </c>
      <c r="I865" s="53">
        <v>1</v>
      </c>
      <c r="J865" s="51">
        <v>0</v>
      </c>
      <c r="K865" s="51">
        <v>0</v>
      </c>
      <c r="L865" s="51">
        <v>750</v>
      </c>
      <c r="M865" s="42">
        <v>0</v>
      </c>
      <c r="N865" s="89" t="s">
        <v>269</v>
      </c>
      <c r="O865" s="47" t="s">
        <v>1360</v>
      </c>
      <c r="P865" s="47" t="s">
        <v>876</v>
      </c>
      <c r="Q865" s="50" t="s">
        <v>3582</v>
      </c>
      <c r="R865" s="30"/>
    </row>
    <row r="866" spans="1:18" ht="19.95" customHeight="1">
      <c r="A866" s="47">
        <v>1</v>
      </c>
      <c r="B866" s="30" t="s">
        <v>63</v>
      </c>
      <c r="C866" s="43" t="s">
        <v>3577</v>
      </c>
      <c r="D866" s="52">
        <v>44985</v>
      </c>
      <c r="E866" s="52">
        <v>44985</v>
      </c>
      <c r="F866" s="52">
        <v>44985</v>
      </c>
      <c r="G866" s="47" t="s">
        <v>10</v>
      </c>
      <c r="H866" s="51">
        <v>4345.96</v>
      </c>
      <c r="I866" s="53">
        <v>1</v>
      </c>
      <c r="J866" s="51">
        <v>0</v>
      </c>
      <c r="K866" s="51">
        <v>0</v>
      </c>
      <c r="L866" s="51">
        <v>4345.96</v>
      </c>
      <c r="M866" s="42">
        <v>0</v>
      </c>
      <c r="N866" s="89" t="s">
        <v>269</v>
      </c>
      <c r="O866" s="47" t="s">
        <v>1381</v>
      </c>
      <c r="P866" s="47" t="s">
        <v>888</v>
      </c>
      <c r="Q866" s="50" t="s">
        <v>3578</v>
      </c>
      <c r="R866" s="30"/>
    </row>
    <row r="867" spans="1:18" ht="19.95" customHeight="1">
      <c r="A867" s="47">
        <v>1</v>
      </c>
      <c r="B867" s="30" t="s">
        <v>64</v>
      </c>
      <c r="C867" s="43" t="s">
        <v>3577</v>
      </c>
      <c r="D867" s="52">
        <v>44985</v>
      </c>
      <c r="E867" s="52">
        <v>44985</v>
      </c>
      <c r="F867" s="52">
        <v>44985</v>
      </c>
      <c r="G867" s="47" t="s">
        <v>10</v>
      </c>
      <c r="H867" s="51">
        <v>3511.03</v>
      </c>
      <c r="I867" s="53">
        <v>1</v>
      </c>
      <c r="J867" s="51">
        <v>0</v>
      </c>
      <c r="K867" s="51">
        <v>0</v>
      </c>
      <c r="L867" s="51">
        <v>3511.03</v>
      </c>
      <c r="M867" s="42">
        <v>0</v>
      </c>
      <c r="N867" s="89" t="s">
        <v>269</v>
      </c>
      <c r="O867" s="47" t="s">
        <v>1381</v>
      </c>
      <c r="P867" s="47" t="s">
        <v>888</v>
      </c>
      <c r="Q867" s="50" t="s">
        <v>3578</v>
      </c>
      <c r="R867" s="30"/>
    </row>
    <row r="868" spans="1:18" ht="19.95" customHeight="1">
      <c r="A868" s="47">
        <v>1</v>
      </c>
      <c r="B868" s="30" t="s">
        <v>3563</v>
      </c>
      <c r="C868" s="43" t="s">
        <v>3564</v>
      </c>
      <c r="D868" s="52">
        <v>44999</v>
      </c>
      <c r="E868" s="52">
        <v>45000</v>
      </c>
      <c r="F868" s="52">
        <v>44985</v>
      </c>
      <c r="G868" s="47" t="s">
        <v>10</v>
      </c>
      <c r="H868" s="49">
        <v>2998</v>
      </c>
      <c r="I868" s="53">
        <v>1</v>
      </c>
      <c r="J868" s="51">
        <v>0</v>
      </c>
      <c r="K868" s="51">
        <v>0</v>
      </c>
      <c r="L868" s="51">
        <v>2998</v>
      </c>
      <c r="M868" s="42">
        <v>0</v>
      </c>
      <c r="N868" s="89" t="s">
        <v>269</v>
      </c>
      <c r="O868" s="47" t="s">
        <v>1342</v>
      </c>
      <c r="P868" s="47" t="s">
        <v>2156</v>
      </c>
      <c r="Q868" s="50" t="s">
        <v>3565</v>
      </c>
      <c r="R868" s="30"/>
    </row>
    <row r="869" spans="1:18" ht="19.95" customHeight="1">
      <c r="A869" s="47">
        <v>1</v>
      </c>
      <c r="B869" s="30" t="s">
        <v>65</v>
      </c>
      <c r="C869" s="43" t="s">
        <v>3577</v>
      </c>
      <c r="D869" s="52">
        <v>44985</v>
      </c>
      <c r="E869" s="52">
        <v>44985</v>
      </c>
      <c r="F869" s="52">
        <v>44985</v>
      </c>
      <c r="G869" s="47" t="s">
        <v>10</v>
      </c>
      <c r="H869" s="51">
        <v>3124.45</v>
      </c>
      <c r="I869" s="53">
        <v>1</v>
      </c>
      <c r="J869" s="51">
        <v>0</v>
      </c>
      <c r="K869" s="51">
        <v>0</v>
      </c>
      <c r="L869" s="51">
        <v>3124.45</v>
      </c>
      <c r="M869" s="42">
        <v>0</v>
      </c>
      <c r="N869" s="89" t="s">
        <v>269</v>
      </c>
      <c r="O869" s="47" t="s">
        <v>1381</v>
      </c>
      <c r="P869" s="47" t="s">
        <v>888</v>
      </c>
      <c r="Q869" s="50" t="s">
        <v>3578</v>
      </c>
      <c r="R869" s="30"/>
    </row>
    <row r="870" spans="1:18" ht="19.95" customHeight="1">
      <c r="A870" s="47">
        <v>1</v>
      </c>
      <c r="B870" s="30" t="s">
        <v>260</v>
      </c>
      <c r="C870" s="43" t="s">
        <v>3566</v>
      </c>
      <c r="D870" s="52">
        <v>44998</v>
      </c>
      <c r="E870" s="52">
        <v>44998</v>
      </c>
      <c r="F870" s="52">
        <v>44985</v>
      </c>
      <c r="G870" s="47" t="s">
        <v>10</v>
      </c>
      <c r="H870" s="51">
        <v>278</v>
      </c>
      <c r="I870" s="53">
        <v>1</v>
      </c>
      <c r="J870" s="51">
        <v>0</v>
      </c>
      <c r="K870" s="51">
        <v>4</v>
      </c>
      <c r="L870" s="51">
        <v>274</v>
      </c>
      <c r="M870" s="42">
        <v>0</v>
      </c>
      <c r="N870" s="89" t="s">
        <v>269</v>
      </c>
      <c r="O870" s="47" t="s">
        <v>1342</v>
      </c>
      <c r="P870" s="47" t="s">
        <v>2156</v>
      </c>
      <c r="Q870" s="50" t="s">
        <v>3567</v>
      </c>
      <c r="R870" s="30"/>
    </row>
    <row r="871" spans="1:18" ht="19.95" customHeight="1">
      <c r="A871" s="47">
        <v>1</v>
      </c>
      <c r="B871" s="30" t="s">
        <v>69</v>
      </c>
      <c r="C871" s="43" t="s">
        <v>3577</v>
      </c>
      <c r="D871" s="52">
        <v>44985</v>
      </c>
      <c r="E871" s="52">
        <v>44985</v>
      </c>
      <c r="F871" s="52">
        <v>44985</v>
      </c>
      <c r="G871" s="47" t="s">
        <v>10</v>
      </c>
      <c r="H871" s="51">
        <v>140</v>
      </c>
      <c r="I871" s="53">
        <v>1</v>
      </c>
      <c r="J871" s="51">
        <v>0</v>
      </c>
      <c r="K871" s="51">
        <v>0</v>
      </c>
      <c r="L871" s="51">
        <v>140</v>
      </c>
      <c r="M871" s="42">
        <v>0</v>
      </c>
      <c r="N871" s="89" t="s">
        <v>269</v>
      </c>
      <c r="O871" s="47" t="s">
        <v>1381</v>
      </c>
      <c r="P871" s="47" t="s">
        <v>888</v>
      </c>
      <c r="Q871" s="50" t="s">
        <v>3579</v>
      </c>
      <c r="R871" s="30"/>
    </row>
    <row r="872" spans="1:18" ht="19.95" customHeight="1">
      <c r="A872" s="47">
        <v>1</v>
      </c>
      <c r="B872" s="30" t="s">
        <v>246</v>
      </c>
      <c r="C872" s="43" t="s">
        <v>3575</v>
      </c>
      <c r="D872" s="52">
        <v>44986</v>
      </c>
      <c r="E872" s="52">
        <v>44986</v>
      </c>
      <c r="F872" s="52">
        <v>44985</v>
      </c>
      <c r="G872" s="47" t="s">
        <v>10</v>
      </c>
      <c r="H872" s="51">
        <v>375</v>
      </c>
      <c r="I872" s="53">
        <v>1</v>
      </c>
      <c r="J872" s="51">
        <v>0</v>
      </c>
      <c r="K872" s="51">
        <v>0</v>
      </c>
      <c r="L872" s="51">
        <v>375</v>
      </c>
      <c r="M872" s="42">
        <v>0</v>
      </c>
      <c r="N872" s="89" t="s">
        <v>269</v>
      </c>
      <c r="O872" s="47" t="s">
        <v>1381</v>
      </c>
      <c r="P872" s="47" t="s">
        <v>884</v>
      </c>
      <c r="Q872" s="50" t="s">
        <v>3576</v>
      </c>
      <c r="R872" s="30"/>
    </row>
    <row r="873" spans="1:18" ht="19.95" customHeight="1">
      <c r="A873" s="47">
        <v>1</v>
      </c>
      <c r="B873" s="30" t="s">
        <v>66</v>
      </c>
      <c r="C873" s="43" t="s">
        <v>3577</v>
      </c>
      <c r="D873" s="52">
        <v>44985</v>
      </c>
      <c r="E873" s="52">
        <v>44985</v>
      </c>
      <c r="F873" s="52">
        <v>44985</v>
      </c>
      <c r="G873" s="47" t="s">
        <v>10</v>
      </c>
      <c r="H873" s="51">
        <v>7028.02</v>
      </c>
      <c r="I873" s="53">
        <v>1</v>
      </c>
      <c r="J873" s="51">
        <v>0</v>
      </c>
      <c r="K873" s="51">
        <v>0</v>
      </c>
      <c r="L873" s="51">
        <v>7028.02</v>
      </c>
      <c r="M873" s="42">
        <v>0</v>
      </c>
      <c r="N873" s="89" t="s">
        <v>269</v>
      </c>
      <c r="O873" s="47" t="s">
        <v>1381</v>
      </c>
      <c r="P873" s="47" t="s">
        <v>888</v>
      </c>
      <c r="Q873" s="50" t="s">
        <v>3578</v>
      </c>
      <c r="R873" s="30"/>
    </row>
    <row r="874" spans="1:18" ht="19.95" customHeight="1">
      <c r="A874" s="47">
        <v>1</v>
      </c>
      <c r="B874" s="30" t="s">
        <v>2019</v>
      </c>
      <c r="C874" s="43" t="s">
        <v>3583</v>
      </c>
      <c r="D874" s="52">
        <v>44972</v>
      </c>
      <c r="E874" s="52">
        <v>44986</v>
      </c>
      <c r="F874" s="52">
        <v>44986</v>
      </c>
      <c r="G874" s="47" t="s">
        <v>10</v>
      </c>
      <c r="H874" s="51">
        <v>920</v>
      </c>
      <c r="I874" s="53">
        <v>1</v>
      </c>
      <c r="J874" s="51">
        <v>0</v>
      </c>
      <c r="K874" s="51">
        <v>0</v>
      </c>
      <c r="L874" s="51">
        <v>920</v>
      </c>
      <c r="M874" s="42">
        <v>0</v>
      </c>
      <c r="N874" s="89" t="s">
        <v>1328</v>
      </c>
      <c r="O874" s="47" t="s">
        <v>1349</v>
      </c>
      <c r="P874" s="58" t="s">
        <v>741</v>
      </c>
      <c r="Q874" s="50" t="s">
        <v>3584</v>
      </c>
      <c r="R874" s="30"/>
    </row>
    <row r="875" spans="1:18" ht="19.95" customHeight="1">
      <c r="A875" s="47">
        <v>1</v>
      </c>
      <c r="B875" s="30" t="s">
        <v>2019</v>
      </c>
      <c r="C875" s="43" t="s">
        <v>3585</v>
      </c>
      <c r="D875" s="52">
        <v>44972</v>
      </c>
      <c r="E875" s="52">
        <v>44986</v>
      </c>
      <c r="F875" s="52">
        <v>44986</v>
      </c>
      <c r="G875" s="47" t="s">
        <v>10</v>
      </c>
      <c r="H875" s="51">
        <v>8740</v>
      </c>
      <c r="I875" s="53">
        <v>1</v>
      </c>
      <c r="J875" s="51">
        <v>0</v>
      </c>
      <c r="K875" s="51">
        <v>0</v>
      </c>
      <c r="L875" s="51">
        <v>8740</v>
      </c>
      <c r="M875" s="42">
        <v>0</v>
      </c>
      <c r="N875" s="89" t="s">
        <v>1328</v>
      </c>
      <c r="O875" s="47" t="s">
        <v>1349</v>
      </c>
      <c r="P875" s="58" t="s">
        <v>741</v>
      </c>
      <c r="Q875" s="50" t="s">
        <v>3586</v>
      </c>
      <c r="R875" s="30"/>
    </row>
    <row r="876" spans="1:18" ht="19.95" customHeight="1">
      <c r="A876" s="47">
        <v>1</v>
      </c>
      <c r="B876" s="30" t="s">
        <v>3280</v>
      </c>
      <c r="C876" s="43" t="s">
        <v>3587</v>
      </c>
      <c r="D876" s="52">
        <v>44971</v>
      </c>
      <c r="E876" s="52">
        <v>44986</v>
      </c>
      <c r="F876" s="52">
        <v>44986</v>
      </c>
      <c r="G876" s="47" t="s">
        <v>10</v>
      </c>
      <c r="H876" s="51">
        <v>31418</v>
      </c>
      <c r="I876" s="53">
        <v>1</v>
      </c>
      <c r="J876" s="51">
        <v>0</v>
      </c>
      <c r="K876" s="51">
        <v>0</v>
      </c>
      <c r="L876" s="51">
        <v>31418</v>
      </c>
      <c r="M876" s="42">
        <v>0</v>
      </c>
      <c r="N876" s="89" t="s">
        <v>1328</v>
      </c>
      <c r="O876" s="47" t="s">
        <v>1349</v>
      </c>
      <c r="P876" s="58" t="s">
        <v>741</v>
      </c>
      <c r="Q876" s="50" t="s">
        <v>3588</v>
      </c>
      <c r="R876" s="30"/>
    </row>
    <row r="877" spans="1:18" ht="19.95" customHeight="1">
      <c r="A877" s="47">
        <v>1</v>
      </c>
      <c r="B877" s="30" t="s">
        <v>3280</v>
      </c>
      <c r="C877" s="43" t="s">
        <v>3589</v>
      </c>
      <c r="D877" s="52">
        <v>44971</v>
      </c>
      <c r="E877" s="52">
        <v>44986</v>
      </c>
      <c r="F877" s="52">
        <v>44986</v>
      </c>
      <c r="G877" s="47" t="s">
        <v>10</v>
      </c>
      <c r="H877" s="51">
        <v>36379.199999999997</v>
      </c>
      <c r="I877" s="53">
        <v>1</v>
      </c>
      <c r="J877" s="51">
        <v>0</v>
      </c>
      <c r="K877" s="51">
        <v>0</v>
      </c>
      <c r="L877" s="51">
        <v>36379.199999999997</v>
      </c>
      <c r="M877" s="42">
        <v>0</v>
      </c>
      <c r="N877" s="89" t="s">
        <v>1328</v>
      </c>
      <c r="O877" s="47" t="s">
        <v>1349</v>
      </c>
      <c r="P877" s="58" t="s">
        <v>741</v>
      </c>
      <c r="Q877" s="50" t="s">
        <v>3590</v>
      </c>
      <c r="R877" s="30"/>
    </row>
    <row r="878" spans="1:18" ht="19.95" customHeight="1">
      <c r="A878" s="47">
        <v>1</v>
      </c>
      <c r="B878" s="30" t="s">
        <v>259</v>
      </c>
      <c r="C878" s="43" t="s">
        <v>3591</v>
      </c>
      <c r="D878" s="52">
        <v>44986</v>
      </c>
      <c r="E878" s="52">
        <v>44986</v>
      </c>
      <c r="F878" s="52">
        <v>44986</v>
      </c>
      <c r="G878" s="47" t="s">
        <v>10</v>
      </c>
      <c r="H878" s="51">
        <v>5240.8599999999997</v>
      </c>
      <c r="I878" s="53">
        <v>1</v>
      </c>
      <c r="J878" s="51">
        <v>0</v>
      </c>
      <c r="K878" s="51">
        <v>0</v>
      </c>
      <c r="L878" s="51">
        <v>5240.8599999999997</v>
      </c>
      <c r="M878" s="42">
        <v>0</v>
      </c>
      <c r="N878" s="89" t="s">
        <v>1328</v>
      </c>
      <c r="O878" s="47" t="s">
        <v>1874</v>
      </c>
      <c r="P878" s="47" t="s">
        <v>1358</v>
      </c>
      <c r="Q878" s="50" t="s">
        <v>3592</v>
      </c>
      <c r="R878" s="30"/>
    </row>
    <row r="879" spans="1:18" ht="19.95" customHeight="1">
      <c r="A879" s="47">
        <v>2</v>
      </c>
      <c r="B879" s="30" t="s">
        <v>259</v>
      </c>
      <c r="C879" s="43" t="s">
        <v>3593</v>
      </c>
      <c r="D879" s="52">
        <v>44986</v>
      </c>
      <c r="E879" s="52">
        <v>44986</v>
      </c>
      <c r="F879" s="52">
        <v>44986</v>
      </c>
      <c r="G879" s="47" t="s">
        <v>10</v>
      </c>
      <c r="H879" s="51">
        <v>15682.58</v>
      </c>
      <c r="I879" s="53">
        <v>1</v>
      </c>
      <c r="J879" s="51">
        <v>0</v>
      </c>
      <c r="K879" s="51">
        <v>0</v>
      </c>
      <c r="L879" s="51">
        <v>15682.58</v>
      </c>
      <c r="M879" s="42">
        <v>0</v>
      </c>
      <c r="N879" s="89" t="s">
        <v>1328</v>
      </c>
      <c r="O879" s="47" t="s">
        <v>1874</v>
      </c>
      <c r="P879" s="47" t="s">
        <v>1358</v>
      </c>
      <c r="Q879" s="50" t="s">
        <v>3594</v>
      </c>
      <c r="R879" s="30"/>
    </row>
    <row r="880" spans="1:18" ht="19.95" customHeight="1">
      <c r="A880" s="47">
        <v>1</v>
      </c>
      <c r="B880" s="30" t="s">
        <v>2337</v>
      </c>
      <c r="C880" s="43" t="s">
        <v>3595</v>
      </c>
      <c r="D880" s="52">
        <v>44971</v>
      </c>
      <c r="E880" s="52">
        <v>44986</v>
      </c>
      <c r="F880" s="52">
        <v>44986</v>
      </c>
      <c r="G880" s="47" t="s">
        <v>10</v>
      </c>
      <c r="H880" s="51">
        <v>2963.2</v>
      </c>
      <c r="I880" s="53">
        <v>1</v>
      </c>
      <c r="J880" s="51">
        <v>0</v>
      </c>
      <c r="K880" s="51">
        <v>0</v>
      </c>
      <c r="L880" s="51">
        <v>2963.2</v>
      </c>
      <c r="M880" s="42">
        <v>0</v>
      </c>
      <c r="N880" s="89" t="s">
        <v>1328</v>
      </c>
      <c r="O880" s="47" t="s">
        <v>1349</v>
      </c>
      <c r="P880" s="58" t="s">
        <v>741</v>
      </c>
      <c r="Q880" s="50" t="s">
        <v>3596</v>
      </c>
      <c r="R880" s="30"/>
    </row>
    <row r="881" spans="1:18" ht="19.95" customHeight="1">
      <c r="A881" s="47">
        <v>1</v>
      </c>
      <c r="B881" s="30" t="s">
        <v>221</v>
      </c>
      <c r="C881" s="43" t="s">
        <v>3597</v>
      </c>
      <c r="D881" s="52">
        <v>44959</v>
      </c>
      <c r="E881" s="52">
        <v>44986</v>
      </c>
      <c r="F881" s="52">
        <v>44986</v>
      </c>
      <c r="G881" s="47" t="s">
        <v>10</v>
      </c>
      <c r="H881" s="51">
        <v>140.11000000000001</v>
      </c>
      <c r="I881" s="53">
        <v>1</v>
      </c>
      <c r="J881" s="51">
        <v>0</v>
      </c>
      <c r="K881" s="51">
        <v>0</v>
      </c>
      <c r="L881" s="51">
        <v>140.11000000000001</v>
      </c>
      <c r="M881" s="42">
        <v>0</v>
      </c>
      <c r="N881" s="89" t="s">
        <v>272</v>
      </c>
      <c r="O881" s="47" t="s">
        <v>1342</v>
      </c>
      <c r="P881" s="47" t="s">
        <v>1345</v>
      </c>
      <c r="Q881" s="50" t="s">
        <v>3598</v>
      </c>
      <c r="R881" s="30"/>
    </row>
    <row r="882" spans="1:18" ht="19.95" customHeight="1">
      <c r="A882" s="47">
        <v>1</v>
      </c>
      <c r="B882" s="30" t="s">
        <v>219</v>
      </c>
      <c r="C882" s="43" t="s">
        <v>3599</v>
      </c>
      <c r="D882" s="52">
        <v>44965</v>
      </c>
      <c r="E882" s="52">
        <v>44986</v>
      </c>
      <c r="F882" s="52">
        <v>44986</v>
      </c>
      <c r="G882" s="47" t="s">
        <v>10</v>
      </c>
      <c r="H882" s="51">
        <v>122.67</v>
      </c>
      <c r="I882" s="53">
        <v>1</v>
      </c>
      <c r="J882" s="51">
        <v>0</v>
      </c>
      <c r="K882" s="51">
        <v>0</v>
      </c>
      <c r="L882" s="51">
        <v>122.67</v>
      </c>
      <c r="M882" s="42">
        <v>0</v>
      </c>
      <c r="N882" s="89" t="s">
        <v>272</v>
      </c>
      <c r="O882" s="47" t="s">
        <v>1342</v>
      </c>
      <c r="P882" s="47" t="s">
        <v>1345</v>
      </c>
      <c r="Q882" s="50" t="s">
        <v>3600</v>
      </c>
      <c r="R882" s="30"/>
    </row>
    <row r="883" spans="1:18" ht="19.95" customHeight="1">
      <c r="A883" s="47">
        <v>1</v>
      </c>
      <c r="B883" s="30" t="s">
        <v>1357</v>
      </c>
      <c r="C883" s="43" t="s">
        <v>3601</v>
      </c>
      <c r="D883" s="52">
        <v>44958</v>
      </c>
      <c r="E883" s="52">
        <v>45017</v>
      </c>
      <c r="F883" s="52">
        <v>44986</v>
      </c>
      <c r="G883" s="47" t="s">
        <v>10</v>
      </c>
      <c r="H883" s="51">
        <v>48</v>
      </c>
      <c r="I883" s="53">
        <v>1</v>
      </c>
      <c r="J883" s="51">
        <v>0</v>
      </c>
      <c r="K883" s="51">
        <v>0</v>
      </c>
      <c r="L883" s="51">
        <v>48</v>
      </c>
      <c r="M883" s="42">
        <v>0</v>
      </c>
      <c r="N883" s="89" t="s">
        <v>272</v>
      </c>
      <c r="O883" s="47" t="s">
        <v>1355</v>
      </c>
      <c r="P883" s="47" t="s">
        <v>872</v>
      </c>
      <c r="Q883" s="50" t="s">
        <v>3602</v>
      </c>
      <c r="R883" s="30"/>
    </row>
    <row r="884" spans="1:18" ht="19.95" customHeight="1">
      <c r="A884" s="47">
        <v>1</v>
      </c>
      <c r="B884" s="30" t="s">
        <v>3603</v>
      </c>
      <c r="C884" s="43" t="s">
        <v>3604</v>
      </c>
      <c r="D884" s="52">
        <v>44964</v>
      </c>
      <c r="E884" s="52">
        <v>44986</v>
      </c>
      <c r="F884" s="52">
        <v>44986</v>
      </c>
      <c r="G884" s="47" t="s">
        <v>10</v>
      </c>
      <c r="H884" s="51">
        <v>456.73</v>
      </c>
      <c r="I884" s="53">
        <v>1</v>
      </c>
      <c r="J884" s="51">
        <v>0</v>
      </c>
      <c r="K884" s="51">
        <v>0</v>
      </c>
      <c r="L884" s="51">
        <v>456.73</v>
      </c>
      <c r="M884" s="42">
        <v>0</v>
      </c>
      <c r="N884" s="89" t="s">
        <v>273</v>
      </c>
      <c r="O884" s="47" t="s">
        <v>1342</v>
      </c>
      <c r="P884" s="47" t="s">
        <v>1371</v>
      </c>
      <c r="Q884" s="50" t="s">
        <v>3605</v>
      </c>
      <c r="R884" s="30"/>
    </row>
    <row r="885" spans="1:18" ht="19.95" customHeight="1">
      <c r="A885" s="47">
        <v>1</v>
      </c>
      <c r="B885" s="30" t="s">
        <v>1357</v>
      </c>
      <c r="C885" s="43" t="s">
        <v>3606</v>
      </c>
      <c r="D885" s="52">
        <v>44964</v>
      </c>
      <c r="E885" s="52">
        <v>44986</v>
      </c>
      <c r="F885" s="52">
        <v>44986</v>
      </c>
      <c r="G885" s="47" t="s">
        <v>10</v>
      </c>
      <c r="H885" s="51">
        <v>335.52</v>
      </c>
      <c r="I885" s="53">
        <v>1</v>
      </c>
      <c r="J885" s="51">
        <v>0</v>
      </c>
      <c r="K885" s="51">
        <v>0</v>
      </c>
      <c r="L885" s="51">
        <v>335.52</v>
      </c>
      <c r="M885" s="42">
        <v>0</v>
      </c>
      <c r="N885" s="89" t="s">
        <v>273</v>
      </c>
      <c r="O885" s="47" t="s">
        <v>1355</v>
      </c>
      <c r="P885" s="47" t="s">
        <v>872</v>
      </c>
      <c r="Q885" s="50" t="s">
        <v>3607</v>
      </c>
      <c r="R885" s="30"/>
    </row>
    <row r="886" spans="1:18" ht="19.95" customHeight="1">
      <c r="A886" s="47">
        <v>1</v>
      </c>
      <c r="B886" s="30" t="s">
        <v>1357</v>
      </c>
      <c r="C886" s="43" t="s">
        <v>3608</v>
      </c>
      <c r="D886" s="52">
        <v>44966</v>
      </c>
      <c r="E886" s="52">
        <v>44986</v>
      </c>
      <c r="F886" s="52">
        <v>44986</v>
      </c>
      <c r="G886" s="47" t="s">
        <v>10</v>
      </c>
      <c r="H886" s="51">
        <v>215.65</v>
      </c>
      <c r="I886" s="53">
        <v>1</v>
      </c>
      <c r="J886" s="51">
        <v>0</v>
      </c>
      <c r="K886" s="51">
        <v>0</v>
      </c>
      <c r="L886" s="51">
        <v>215.65</v>
      </c>
      <c r="M886" s="42">
        <v>0</v>
      </c>
      <c r="N886" s="89" t="s">
        <v>273</v>
      </c>
      <c r="O886" s="47" t="s">
        <v>1355</v>
      </c>
      <c r="P886" s="47" t="s">
        <v>872</v>
      </c>
      <c r="Q886" s="50" t="s">
        <v>3609</v>
      </c>
      <c r="R886" s="30"/>
    </row>
    <row r="887" spans="1:18" ht="19.95" customHeight="1">
      <c r="A887" s="47">
        <v>1</v>
      </c>
      <c r="B887" s="30" t="s">
        <v>1357</v>
      </c>
      <c r="C887" s="43" t="s">
        <v>3610</v>
      </c>
      <c r="D887" s="52">
        <v>44971</v>
      </c>
      <c r="E887" s="52">
        <v>44986</v>
      </c>
      <c r="F887" s="52">
        <v>44986</v>
      </c>
      <c r="G887" s="47" t="s">
        <v>10</v>
      </c>
      <c r="H887" s="51">
        <v>380.38</v>
      </c>
      <c r="I887" s="53">
        <v>1</v>
      </c>
      <c r="J887" s="51">
        <v>0</v>
      </c>
      <c r="K887" s="51">
        <v>0</v>
      </c>
      <c r="L887" s="51">
        <v>380.38</v>
      </c>
      <c r="M887" s="42">
        <v>0</v>
      </c>
      <c r="N887" s="89" t="s">
        <v>273</v>
      </c>
      <c r="O887" s="47" t="s">
        <v>1355</v>
      </c>
      <c r="P887" s="47" t="s">
        <v>872</v>
      </c>
      <c r="Q887" s="50" t="s">
        <v>3611</v>
      </c>
      <c r="R887" s="30"/>
    </row>
    <row r="888" spans="1:18" ht="19.95" customHeight="1">
      <c r="A888" s="47">
        <v>1</v>
      </c>
      <c r="B888" s="30" t="s">
        <v>1357</v>
      </c>
      <c r="C888" s="43" t="s">
        <v>1930</v>
      </c>
      <c r="D888" s="52">
        <v>44944</v>
      </c>
      <c r="E888" s="52">
        <v>44986</v>
      </c>
      <c r="F888" s="52">
        <v>44986</v>
      </c>
      <c r="G888" s="47" t="s">
        <v>10</v>
      </c>
      <c r="H888" s="51">
        <v>834.9</v>
      </c>
      <c r="I888" s="53">
        <v>1</v>
      </c>
      <c r="J888" s="51">
        <v>0</v>
      </c>
      <c r="K888" s="51">
        <v>0</v>
      </c>
      <c r="L888" s="51">
        <v>834.9</v>
      </c>
      <c r="M888" s="42">
        <v>0</v>
      </c>
      <c r="N888" s="89" t="s">
        <v>273</v>
      </c>
      <c r="O888" s="47" t="s">
        <v>1360</v>
      </c>
      <c r="P888" s="47" t="s">
        <v>872</v>
      </c>
      <c r="Q888" s="50" t="s">
        <v>3612</v>
      </c>
      <c r="R888" s="30"/>
    </row>
    <row r="889" spans="1:18" ht="19.95" customHeight="1">
      <c r="A889" s="47">
        <v>1</v>
      </c>
      <c r="B889" s="30" t="s">
        <v>1357</v>
      </c>
      <c r="C889" s="43" t="s">
        <v>1930</v>
      </c>
      <c r="D889" s="52">
        <v>44946</v>
      </c>
      <c r="E889" s="52">
        <v>44986</v>
      </c>
      <c r="F889" s="52">
        <v>44986</v>
      </c>
      <c r="G889" s="47" t="s">
        <v>10</v>
      </c>
      <c r="H889" s="51">
        <v>225.29</v>
      </c>
      <c r="I889" s="53">
        <v>1</v>
      </c>
      <c r="J889" s="51">
        <v>0</v>
      </c>
      <c r="K889" s="51">
        <v>0</v>
      </c>
      <c r="L889" s="51">
        <v>225.29</v>
      </c>
      <c r="M889" s="42">
        <v>0</v>
      </c>
      <c r="N889" s="89" t="s">
        <v>273</v>
      </c>
      <c r="O889" s="47" t="s">
        <v>1360</v>
      </c>
      <c r="P889" s="47" t="s">
        <v>872</v>
      </c>
      <c r="Q889" s="50" t="s">
        <v>3613</v>
      </c>
      <c r="R889" s="30"/>
    </row>
    <row r="890" spans="1:18" ht="19.95" customHeight="1">
      <c r="A890" s="47">
        <v>1</v>
      </c>
      <c r="B890" s="30" t="s">
        <v>1357</v>
      </c>
      <c r="C890" s="43" t="s">
        <v>1930</v>
      </c>
      <c r="D890" s="52">
        <v>44953</v>
      </c>
      <c r="E890" s="52">
        <v>44986</v>
      </c>
      <c r="F890" s="52">
        <v>44986</v>
      </c>
      <c r="G890" s="47" t="s">
        <v>10</v>
      </c>
      <c r="H890" s="51">
        <v>62.48</v>
      </c>
      <c r="I890" s="53">
        <v>1</v>
      </c>
      <c r="J890" s="51">
        <v>0</v>
      </c>
      <c r="K890" s="51">
        <v>0</v>
      </c>
      <c r="L890" s="51">
        <v>62.48</v>
      </c>
      <c r="M890" s="42">
        <v>0</v>
      </c>
      <c r="N890" s="89" t="s">
        <v>273</v>
      </c>
      <c r="O890" s="47" t="s">
        <v>1360</v>
      </c>
      <c r="P890" s="47" t="s">
        <v>872</v>
      </c>
      <c r="Q890" s="50" t="s">
        <v>3614</v>
      </c>
      <c r="R890" s="30"/>
    </row>
    <row r="891" spans="1:18" ht="19.95" customHeight="1">
      <c r="A891" s="47">
        <v>1</v>
      </c>
      <c r="B891" s="30" t="s">
        <v>1357</v>
      </c>
      <c r="C891" s="43" t="s">
        <v>1930</v>
      </c>
      <c r="D891" s="52">
        <v>44953</v>
      </c>
      <c r="E891" s="52">
        <v>44986</v>
      </c>
      <c r="F891" s="52">
        <v>44986</v>
      </c>
      <c r="G891" s="47" t="s">
        <v>10</v>
      </c>
      <c r="H891" s="51">
        <v>30</v>
      </c>
      <c r="I891" s="53">
        <v>1</v>
      </c>
      <c r="J891" s="51">
        <v>0</v>
      </c>
      <c r="K891" s="51">
        <v>0</v>
      </c>
      <c r="L891" s="51">
        <v>30</v>
      </c>
      <c r="M891" s="42">
        <v>0</v>
      </c>
      <c r="N891" s="89" t="s">
        <v>273</v>
      </c>
      <c r="O891" s="47" t="s">
        <v>1360</v>
      </c>
      <c r="P891" s="47" t="s">
        <v>872</v>
      </c>
      <c r="Q891" s="50" t="s">
        <v>3615</v>
      </c>
      <c r="R891" s="30"/>
    </row>
    <row r="892" spans="1:18" ht="19.95" customHeight="1">
      <c r="A892" s="47">
        <v>1</v>
      </c>
      <c r="B892" s="30" t="s">
        <v>1357</v>
      </c>
      <c r="C892" s="43" t="s">
        <v>1930</v>
      </c>
      <c r="D892" s="52">
        <v>44955</v>
      </c>
      <c r="E892" s="52">
        <v>44986</v>
      </c>
      <c r="F892" s="52">
        <v>44986</v>
      </c>
      <c r="G892" s="47" t="s">
        <v>10</v>
      </c>
      <c r="H892" s="51">
        <v>783.09</v>
      </c>
      <c r="I892" s="53">
        <v>1</v>
      </c>
      <c r="J892" s="51">
        <v>0</v>
      </c>
      <c r="K892" s="51">
        <v>0</v>
      </c>
      <c r="L892" s="51">
        <v>783.09</v>
      </c>
      <c r="M892" s="42">
        <v>0</v>
      </c>
      <c r="N892" s="89" t="s">
        <v>273</v>
      </c>
      <c r="O892" s="47" t="s">
        <v>1360</v>
      </c>
      <c r="P892" s="47" t="s">
        <v>872</v>
      </c>
      <c r="Q892" s="50" t="s">
        <v>3616</v>
      </c>
      <c r="R892" s="30"/>
    </row>
    <row r="893" spans="1:18" ht="19.95" customHeight="1">
      <c r="A893" s="47">
        <v>1</v>
      </c>
      <c r="B893" s="30" t="s">
        <v>1357</v>
      </c>
      <c r="C893" s="43" t="s">
        <v>1930</v>
      </c>
      <c r="D893" s="52">
        <v>44956</v>
      </c>
      <c r="E893" s="52">
        <v>44986</v>
      </c>
      <c r="F893" s="52">
        <v>44986</v>
      </c>
      <c r="G893" s="47" t="s">
        <v>10</v>
      </c>
      <c r="H893" s="51">
        <v>1292.72</v>
      </c>
      <c r="I893" s="53">
        <v>1</v>
      </c>
      <c r="J893" s="51">
        <v>0</v>
      </c>
      <c r="K893" s="51">
        <v>0</v>
      </c>
      <c r="L893" s="51">
        <v>1292.72</v>
      </c>
      <c r="M893" s="42">
        <v>0</v>
      </c>
      <c r="N893" s="89" t="s">
        <v>273</v>
      </c>
      <c r="O893" s="47" t="s">
        <v>1360</v>
      </c>
      <c r="P893" s="47" t="s">
        <v>872</v>
      </c>
      <c r="Q893" s="50" t="s">
        <v>3617</v>
      </c>
      <c r="R893" s="30"/>
    </row>
    <row r="894" spans="1:18" ht="19.95" customHeight="1">
      <c r="A894" s="47">
        <v>1</v>
      </c>
      <c r="B894" s="30" t="s">
        <v>1357</v>
      </c>
      <c r="C894" s="43" t="s">
        <v>1930</v>
      </c>
      <c r="D894" s="52">
        <v>44958</v>
      </c>
      <c r="E894" s="52">
        <v>44986</v>
      </c>
      <c r="F894" s="52">
        <v>44986</v>
      </c>
      <c r="G894" s="47" t="s">
        <v>10</v>
      </c>
      <c r="H894" s="51">
        <v>773.92</v>
      </c>
      <c r="I894" s="53">
        <v>1</v>
      </c>
      <c r="J894" s="51">
        <v>0</v>
      </c>
      <c r="K894" s="51">
        <v>0</v>
      </c>
      <c r="L894" s="51">
        <v>773.92</v>
      </c>
      <c r="M894" s="42">
        <v>0</v>
      </c>
      <c r="N894" s="89" t="s">
        <v>273</v>
      </c>
      <c r="O894" s="47" t="s">
        <v>1360</v>
      </c>
      <c r="P894" s="47" t="s">
        <v>872</v>
      </c>
      <c r="Q894" s="50" t="s">
        <v>3618</v>
      </c>
      <c r="R894" s="30"/>
    </row>
    <row r="895" spans="1:18" ht="19.95" customHeight="1">
      <c r="A895" s="47">
        <v>1</v>
      </c>
      <c r="B895" s="30" t="s">
        <v>1357</v>
      </c>
      <c r="C895" s="43" t="s">
        <v>1930</v>
      </c>
      <c r="D895" s="52">
        <v>44964</v>
      </c>
      <c r="E895" s="52">
        <v>44986</v>
      </c>
      <c r="F895" s="52">
        <v>44986</v>
      </c>
      <c r="G895" s="47" t="s">
        <v>10</v>
      </c>
      <c r="H895" s="51">
        <v>1244.32</v>
      </c>
      <c r="I895" s="53">
        <v>1</v>
      </c>
      <c r="J895" s="51">
        <v>0</v>
      </c>
      <c r="K895" s="51">
        <v>0</v>
      </c>
      <c r="L895" s="51">
        <v>1244.32</v>
      </c>
      <c r="M895" s="42">
        <v>0</v>
      </c>
      <c r="N895" s="89" t="s">
        <v>273</v>
      </c>
      <c r="O895" s="47" t="s">
        <v>1360</v>
      </c>
      <c r="P895" s="47" t="s">
        <v>872</v>
      </c>
      <c r="Q895" s="50" t="s">
        <v>3619</v>
      </c>
      <c r="R895" s="30"/>
    </row>
    <row r="896" spans="1:18" ht="19.95" customHeight="1">
      <c r="A896" s="47">
        <v>1</v>
      </c>
      <c r="B896" s="30" t="s">
        <v>1357</v>
      </c>
      <c r="C896" s="43" t="s">
        <v>1930</v>
      </c>
      <c r="D896" s="52">
        <v>44968</v>
      </c>
      <c r="E896" s="52">
        <v>44986</v>
      </c>
      <c r="F896" s="52">
        <v>44986</v>
      </c>
      <c r="G896" s="47" t="s">
        <v>10</v>
      </c>
      <c r="H896" s="51">
        <v>73.099999999999994</v>
      </c>
      <c r="I896" s="53">
        <v>1</v>
      </c>
      <c r="J896" s="51">
        <v>0</v>
      </c>
      <c r="K896" s="51">
        <v>0</v>
      </c>
      <c r="L896" s="51">
        <v>73.099999999999994</v>
      </c>
      <c r="M896" s="42">
        <v>0</v>
      </c>
      <c r="N896" s="89" t="s">
        <v>273</v>
      </c>
      <c r="O896" s="47" t="s">
        <v>1360</v>
      </c>
      <c r="P896" s="47" t="s">
        <v>872</v>
      </c>
      <c r="Q896" s="50" t="s">
        <v>3620</v>
      </c>
      <c r="R896" s="30"/>
    </row>
    <row r="897" spans="1:18" ht="19.95" customHeight="1">
      <c r="A897" s="47">
        <v>1</v>
      </c>
      <c r="B897" s="30" t="s">
        <v>1357</v>
      </c>
      <c r="C897" s="43" t="s">
        <v>1930</v>
      </c>
      <c r="D897" s="52">
        <v>44958</v>
      </c>
      <c r="E897" s="52">
        <v>44986</v>
      </c>
      <c r="F897" s="52">
        <v>44986</v>
      </c>
      <c r="G897" s="47" t="s">
        <v>10</v>
      </c>
      <c r="H897" s="51">
        <v>203.4</v>
      </c>
      <c r="I897" s="53">
        <v>1</v>
      </c>
      <c r="J897" s="51">
        <v>0</v>
      </c>
      <c r="K897" s="51">
        <v>0</v>
      </c>
      <c r="L897" s="51">
        <v>203.4</v>
      </c>
      <c r="M897" s="42">
        <v>0</v>
      </c>
      <c r="N897" s="89" t="s">
        <v>273</v>
      </c>
      <c r="O897" s="47" t="s">
        <v>1360</v>
      </c>
      <c r="P897" s="47" t="s">
        <v>872</v>
      </c>
      <c r="Q897" s="50" t="s">
        <v>3621</v>
      </c>
      <c r="R897" s="30"/>
    </row>
    <row r="898" spans="1:18" ht="19.95" customHeight="1">
      <c r="A898" s="47">
        <v>1</v>
      </c>
      <c r="B898" s="30" t="s">
        <v>224</v>
      </c>
      <c r="C898" s="43" t="s">
        <v>3622</v>
      </c>
      <c r="D898" s="52">
        <v>44954</v>
      </c>
      <c r="E898" s="52">
        <v>44986</v>
      </c>
      <c r="F898" s="52">
        <v>44986</v>
      </c>
      <c r="G898" s="47" t="s">
        <v>10</v>
      </c>
      <c r="H898" s="51">
        <v>388.59</v>
      </c>
      <c r="I898" s="53">
        <v>1</v>
      </c>
      <c r="J898" s="51">
        <v>0</v>
      </c>
      <c r="K898" s="51">
        <v>0</v>
      </c>
      <c r="L898" s="51">
        <v>388.59</v>
      </c>
      <c r="M898" s="42">
        <v>0</v>
      </c>
      <c r="N898" s="89" t="s">
        <v>273</v>
      </c>
      <c r="O898" s="47" t="s">
        <v>1355</v>
      </c>
      <c r="P898" s="47" t="s">
        <v>873</v>
      </c>
      <c r="Q898" s="50" t="s">
        <v>3623</v>
      </c>
      <c r="R898" s="30"/>
    </row>
    <row r="899" spans="1:18" ht="19.95" customHeight="1">
      <c r="A899" s="47">
        <v>1</v>
      </c>
      <c r="B899" s="30" t="s">
        <v>2769</v>
      </c>
      <c r="C899" s="43" t="s">
        <v>3624</v>
      </c>
      <c r="D899" s="52">
        <v>44956</v>
      </c>
      <c r="E899" s="52">
        <v>44986</v>
      </c>
      <c r="F899" s="52">
        <v>44986</v>
      </c>
      <c r="G899" s="47" t="s">
        <v>10</v>
      </c>
      <c r="H899" s="51">
        <v>42</v>
      </c>
      <c r="I899" s="53">
        <v>1</v>
      </c>
      <c r="J899" s="51">
        <v>0</v>
      </c>
      <c r="K899" s="51">
        <v>0</v>
      </c>
      <c r="L899" s="51">
        <v>42</v>
      </c>
      <c r="M899" s="42">
        <v>0</v>
      </c>
      <c r="N899" s="89" t="s">
        <v>274</v>
      </c>
      <c r="O899" s="47" t="s">
        <v>1342</v>
      </c>
      <c r="P899" s="47" t="s">
        <v>871</v>
      </c>
      <c r="Q899" s="50" t="s">
        <v>3625</v>
      </c>
      <c r="R899" s="30"/>
    </row>
    <row r="900" spans="1:18" ht="19.95" customHeight="1">
      <c r="A900" s="47">
        <v>1</v>
      </c>
      <c r="B900" s="30" t="s">
        <v>1357</v>
      </c>
      <c r="C900" s="43" t="s">
        <v>3626</v>
      </c>
      <c r="D900" s="52">
        <v>44965</v>
      </c>
      <c r="E900" s="52">
        <v>44986</v>
      </c>
      <c r="F900" s="52">
        <v>44986</v>
      </c>
      <c r="G900" s="47" t="s">
        <v>10</v>
      </c>
      <c r="H900" s="51">
        <v>683.79</v>
      </c>
      <c r="I900" s="53">
        <v>1</v>
      </c>
      <c r="J900" s="51">
        <v>0</v>
      </c>
      <c r="K900" s="51">
        <v>0</v>
      </c>
      <c r="L900" s="51">
        <v>683.79</v>
      </c>
      <c r="M900" s="42">
        <v>0</v>
      </c>
      <c r="N900" s="89" t="s">
        <v>274</v>
      </c>
      <c r="O900" s="47" t="s">
        <v>1355</v>
      </c>
      <c r="P900" s="47" t="s">
        <v>872</v>
      </c>
      <c r="Q900" s="50" t="s">
        <v>3627</v>
      </c>
      <c r="R900" s="30"/>
    </row>
    <row r="901" spans="1:18" ht="19.95" customHeight="1">
      <c r="A901" s="47">
        <v>1</v>
      </c>
      <c r="B901" s="30" t="s">
        <v>1357</v>
      </c>
      <c r="C901" s="43" t="s">
        <v>3628</v>
      </c>
      <c r="D901" s="52">
        <v>44944</v>
      </c>
      <c r="E901" s="52">
        <v>44986</v>
      </c>
      <c r="F901" s="52">
        <v>44986</v>
      </c>
      <c r="G901" s="47" t="s">
        <v>10</v>
      </c>
      <c r="H901" s="51">
        <v>27</v>
      </c>
      <c r="I901" s="53">
        <v>1</v>
      </c>
      <c r="J901" s="51">
        <v>0</v>
      </c>
      <c r="K901" s="51">
        <v>0</v>
      </c>
      <c r="L901" s="51">
        <v>27</v>
      </c>
      <c r="M901" s="42">
        <v>0</v>
      </c>
      <c r="N901" s="89" t="s">
        <v>274</v>
      </c>
      <c r="O901" s="47" t="s">
        <v>1355</v>
      </c>
      <c r="P901" s="47" t="s">
        <v>872</v>
      </c>
      <c r="Q901" s="50" t="s">
        <v>3629</v>
      </c>
      <c r="R901" s="30"/>
    </row>
    <row r="902" spans="1:18" ht="19.95" customHeight="1">
      <c r="A902" s="47">
        <v>1</v>
      </c>
      <c r="B902" s="30" t="s">
        <v>1357</v>
      </c>
      <c r="C902" s="43" t="s">
        <v>3630</v>
      </c>
      <c r="D902" s="52">
        <v>44966</v>
      </c>
      <c r="E902" s="52">
        <v>44986</v>
      </c>
      <c r="F902" s="52">
        <v>44986</v>
      </c>
      <c r="G902" s="47" t="s">
        <v>10</v>
      </c>
      <c r="H902" s="51">
        <v>816.9</v>
      </c>
      <c r="I902" s="53">
        <v>1</v>
      </c>
      <c r="J902" s="51">
        <v>0</v>
      </c>
      <c r="K902" s="51">
        <v>0</v>
      </c>
      <c r="L902" s="51">
        <v>816.9</v>
      </c>
      <c r="M902" s="42">
        <v>0</v>
      </c>
      <c r="N902" s="89" t="s">
        <v>274</v>
      </c>
      <c r="O902" s="47" t="s">
        <v>1355</v>
      </c>
      <c r="P902" s="47" t="s">
        <v>870</v>
      </c>
      <c r="Q902" s="50" t="s">
        <v>3631</v>
      </c>
      <c r="R902" s="30"/>
    </row>
    <row r="903" spans="1:18" ht="19.95" customHeight="1">
      <c r="A903" s="47">
        <v>1</v>
      </c>
      <c r="B903" s="30" t="s">
        <v>1357</v>
      </c>
      <c r="C903" s="43" t="s">
        <v>3632</v>
      </c>
      <c r="D903" s="52">
        <v>44965</v>
      </c>
      <c r="E903" s="52">
        <v>44986</v>
      </c>
      <c r="F903" s="52">
        <v>44986</v>
      </c>
      <c r="G903" s="47" t="s">
        <v>10</v>
      </c>
      <c r="H903" s="51">
        <v>102</v>
      </c>
      <c r="I903" s="53">
        <v>1</v>
      </c>
      <c r="J903" s="51">
        <v>0</v>
      </c>
      <c r="K903" s="51">
        <v>0</v>
      </c>
      <c r="L903" s="51">
        <v>102</v>
      </c>
      <c r="M903" s="42">
        <v>0</v>
      </c>
      <c r="N903" s="89" t="s">
        <v>274</v>
      </c>
      <c r="O903" s="47" t="s">
        <v>1355</v>
      </c>
      <c r="P903" s="47" t="s">
        <v>872</v>
      </c>
      <c r="Q903" s="50" t="s">
        <v>3633</v>
      </c>
      <c r="R903" s="30"/>
    </row>
    <row r="904" spans="1:18" ht="19.95" customHeight="1">
      <c r="A904" s="47">
        <v>1</v>
      </c>
      <c r="B904" s="30" t="s">
        <v>1357</v>
      </c>
      <c r="C904" s="43" t="s">
        <v>3634</v>
      </c>
      <c r="D904" s="52">
        <v>44952</v>
      </c>
      <c r="E904" s="52">
        <v>44986</v>
      </c>
      <c r="F904" s="52">
        <v>44986</v>
      </c>
      <c r="G904" s="47" t="s">
        <v>10</v>
      </c>
      <c r="H904" s="51">
        <v>391.08</v>
      </c>
      <c r="I904" s="53">
        <v>1</v>
      </c>
      <c r="J904" s="51">
        <v>0</v>
      </c>
      <c r="K904" s="51">
        <v>0</v>
      </c>
      <c r="L904" s="51">
        <v>391.08</v>
      </c>
      <c r="M904" s="42">
        <v>0</v>
      </c>
      <c r="N904" s="89" t="s">
        <v>274</v>
      </c>
      <c r="O904" s="47" t="s">
        <v>1355</v>
      </c>
      <c r="P904" s="47" t="s">
        <v>872</v>
      </c>
      <c r="Q904" s="50" t="s">
        <v>3635</v>
      </c>
      <c r="R904" s="30"/>
    </row>
    <row r="905" spans="1:18" ht="19.95" customHeight="1">
      <c r="A905" s="47">
        <v>1</v>
      </c>
      <c r="B905" s="30" t="s">
        <v>1357</v>
      </c>
      <c r="C905" s="43" t="s">
        <v>3636</v>
      </c>
      <c r="D905" s="52">
        <v>44953</v>
      </c>
      <c r="E905" s="52">
        <v>44986</v>
      </c>
      <c r="F905" s="52">
        <v>44986</v>
      </c>
      <c r="G905" s="47" t="s">
        <v>10</v>
      </c>
      <c r="H905" s="51">
        <v>47.25</v>
      </c>
      <c r="I905" s="53">
        <v>1</v>
      </c>
      <c r="J905" s="51">
        <v>0</v>
      </c>
      <c r="K905" s="51">
        <v>0</v>
      </c>
      <c r="L905" s="51">
        <v>47.25</v>
      </c>
      <c r="M905" s="42">
        <v>0</v>
      </c>
      <c r="N905" s="89" t="s">
        <v>274</v>
      </c>
      <c r="O905" s="47" t="s">
        <v>1355</v>
      </c>
      <c r="P905" s="47" t="s">
        <v>872</v>
      </c>
      <c r="Q905" s="50" t="s">
        <v>3637</v>
      </c>
      <c r="R905" s="30"/>
    </row>
    <row r="906" spans="1:18" ht="19.95" customHeight="1">
      <c r="A906" s="47">
        <v>1</v>
      </c>
      <c r="B906" s="30" t="s">
        <v>1357</v>
      </c>
      <c r="C906" s="43" t="s">
        <v>3638</v>
      </c>
      <c r="D906" s="52">
        <v>44969</v>
      </c>
      <c r="E906" s="52">
        <v>44986</v>
      </c>
      <c r="F906" s="52">
        <v>44986</v>
      </c>
      <c r="G906" s="47" t="s">
        <v>10</v>
      </c>
      <c r="H906" s="51">
        <v>91.75</v>
      </c>
      <c r="I906" s="53">
        <v>1</v>
      </c>
      <c r="J906" s="51">
        <v>0</v>
      </c>
      <c r="K906" s="51">
        <v>0</v>
      </c>
      <c r="L906" s="51">
        <v>91.75</v>
      </c>
      <c r="M906" s="42">
        <v>0</v>
      </c>
      <c r="N906" s="89" t="s">
        <v>274</v>
      </c>
      <c r="O906" s="47" t="s">
        <v>1355</v>
      </c>
      <c r="P906" s="47" t="s">
        <v>872</v>
      </c>
      <c r="Q906" s="50" t="s">
        <v>3639</v>
      </c>
      <c r="R906" s="30"/>
    </row>
    <row r="907" spans="1:18" ht="19.95" customHeight="1">
      <c r="A907" s="47">
        <v>1</v>
      </c>
      <c r="B907" s="30" t="s">
        <v>1357</v>
      </c>
      <c r="C907" s="43" t="s">
        <v>3640</v>
      </c>
      <c r="D907" s="52">
        <v>44966</v>
      </c>
      <c r="E907" s="52">
        <v>44986</v>
      </c>
      <c r="F907" s="52">
        <v>44986</v>
      </c>
      <c r="G907" s="47" t="s">
        <v>10</v>
      </c>
      <c r="H907" s="51">
        <v>401.5</v>
      </c>
      <c r="I907" s="53">
        <v>1</v>
      </c>
      <c r="J907" s="51">
        <v>0</v>
      </c>
      <c r="K907" s="51">
        <v>0</v>
      </c>
      <c r="L907" s="51">
        <v>401.5</v>
      </c>
      <c r="M907" s="42">
        <v>0</v>
      </c>
      <c r="N907" s="89" t="s">
        <v>274</v>
      </c>
      <c r="O907" s="47" t="s">
        <v>1355</v>
      </c>
      <c r="P907" s="47" t="s">
        <v>872</v>
      </c>
      <c r="Q907" s="50" t="s">
        <v>3641</v>
      </c>
      <c r="R907" s="30"/>
    </row>
    <row r="908" spans="1:18" ht="19.95" customHeight="1">
      <c r="A908" s="47">
        <v>1</v>
      </c>
      <c r="B908" s="30" t="s">
        <v>1357</v>
      </c>
      <c r="C908" s="43" t="s">
        <v>3642</v>
      </c>
      <c r="D908" s="52">
        <v>44944</v>
      </c>
      <c r="E908" s="52">
        <v>44986</v>
      </c>
      <c r="F908" s="52">
        <v>44986</v>
      </c>
      <c r="G908" s="47" t="s">
        <v>10</v>
      </c>
      <c r="H908" s="51">
        <v>197.58</v>
      </c>
      <c r="I908" s="53">
        <v>1</v>
      </c>
      <c r="J908" s="51">
        <v>0</v>
      </c>
      <c r="K908" s="51">
        <v>0</v>
      </c>
      <c r="L908" s="51">
        <v>197.58</v>
      </c>
      <c r="M908" s="42">
        <v>0</v>
      </c>
      <c r="N908" s="89" t="s">
        <v>274</v>
      </c>
      <c r="O908" s="47" t="s">
        <v>1355</v>
      </c>
      <c r="P908" s="47" t="s">
        <v>872</v>
      </c>
      <c r="Q908" s="50" t="s">
        <v>3643</v>
      </c>
      <c r="R908" s="30"/>
    </row>
    <row r="909" spans="1:18" ht="19.95" customHeight="1">
      <c r="A909" s="47">
        <v>1</v>
      </c>
      <c r="B909" s="30" t="s">
        <v>1357</v>
      </c>
      <c r="C909" s="43" t="s">
        <v>3644</v>
      </c>
      <c r="D909" s="52">
        <v>44966</v>
      </c>
      <c r="E909" s="52">
        <v>44986</v>
      </c>
      <c r="F909" s="52">
        <v>44986</v>
      </c>
      <c r="G909" s="47" t="s">
        <v>10</v>
      </c>
      <c r="H909" s="51">
        <v>62</v>
      </c>
      <c r="I909" s="53">
        <v>1</v>
      </c>
      <c r="J909" s="51">
        <v>0</v>
      </c>
      <c r="K909" s="51">
        <v>0</v>
      </c>
      <c r="L909" s="51">
        <v>62</v>
      </c>
      <c r="M909" s="42">
        <v>0</v>
      </c>
      <c r="N909" s="89" t="s">
        <v>274</v>
      </c>
      <c r="O909" s="47" t="s">
        <v>1355</v>
      </c>
      <c r="P909" s="47" t="s">
        <v>872</v>
      </c>
      <c r="Q909" s="50" t="s">
        <v>3645</v>
      </c>
      <c r="R909" s="30"/>
    </row>
    <row r="910" spans="1:18" ht="19.95" customHeight="1">
      <c r="A910" s="47">
        <v>1</v>
      </c>
      <c r="B910" s="30" t="s">
        <v>1357</v>
      </c>
      <c r="C910" s="43" t="s">
        <v>3646</v>
      </c>
      <c r="D910" s="52">
        <v>44967</v>
      </c>
      <c r="E910" s="52">
        <v>44986</v>
      </c>
      <c r="F910" s="52">
        <v>44986</v>
      </c>
      <c r="G910" s="47" t="s">
        <v>10</v>
      </c>
      <c r="H910" s="51">
        <v>18</v>
      </c>
      <c r="I910" s="53">
        <v>1</v>
      </c>
      <c r="J910" s="51">
        <v>0</v>
      </c>
      <c r="K910" s="51">
        <v>0</v>
      </c>
      <c r="L910" s="51">
        <v>18</v>
      </c>
      <c r="M910" s="42">
        <v>0</v>
      </c>
      <c r="N910" s="89" t="s">
        <v>274</v>
      </c>
      <c r="O910" s="47" t="s">
        <v>1355</v>
      </c>
      <c r="P910" s="47" t="s">
        <v>872</v>
      </c>
      <c r="Q910" s="50" t="s">
        <v>3647</v>
      </c>
      <c r="R910" s="30"/>
    </row>
    <row r="911" spans="1:18" ht="19.95" customHeight="1">
      <c r="A911" s="47">
        <v>1</v>
      </c>
      <c r="B911" s="30" t="s">
        <v>1357</v>
      </c>
      <c r="C911" s="43" t="s">
        <v>3648</v>
      </c>
      <c r="D911" s="52">
        <v>44950</v>
      </c>
      <c r="E911" s="52">
        <v>44986</v>
      </c>
      <c r="F911" s="52">
        <v>44986</v>
      </c>
      <c r="G911" s="47" t="s">
        <v>10</v>
      </c>
      <c r="H911" s="51">
        <v>54</v>
      </c>
      <c r="I911" s="53">
        <v>1</v>
      </c>
      <c r="J911" s="51">
        <v>0</v>
      </c>
      <c r="K911" s="51">
        <v>0</v>
      </c>
      <c r="L911" s="51">
        <v>54</v>
      </c>
      <c r="M911" s="42">
        <v>0</v>
      </c>
      <c r="N911" s="89" t="s">
        <v>274</v>
      </c>
      <c r="O911" s="47" t="s">
        <v>1355</v>
      </c>
      <c r="P911" s="47" t="s">
        <v>872</v>
      </c>
      <c r="Q911" s="50" t="s">
        <v>3649</v>
      </c>
      <c r="R911" s="30"/>
    </row>
    <row r="912" spans="1:18" ht="19.95" customHeight="1">
      <c r="A912" s="47">
        <v>1</v>
      </c>
      <c r="B912" s="30" t="s">
        <v>1357</v>
      </c>
      <c r="C912" s="43" t="s">
        <v>3650</v>
      </c>
      <c r="D912" s="52">
        <v>44950</v>
      </c>
      <c r="E912" s="52">
        <v>44986</v>
      </c>
      <c r="F912" s="52">
        <v>44986</v>
      </c>
      <c r="G912" s="47" t="s">
        <v>10</v>
      </c>
      <c r="H912" s="51">
        <v>93</v>
      </c>
      <c r="I912" s="53">
        <v>1</v>
      </c>
      <c r="J912" s="51">
        <v>0</v>
      </c>
      <c r="K912" s="51">
        <v>0</v>
      </c>
      <c r="L912" s="51">
        <v>93</v>
      </c>
      <c r="M912" s="42">
        <v>0</v>
      </c>
      <c r="N912" s="89" t="s">
        <v>274</v>
      </c>
      <c r="O912" s="47" t="s">
        <v>1355</v>
      </c>
      <c r="P912" s="47" t="s">
        <v>872</v>
      </c>
      <c r="Q912" s="50" t="s">
        <v>3651</v>
      </c>
      <c r="R912" s="30"/>
    </row>
    <row r="913" spans="1:18" ht="19.95" customHeight="1">
      <c r="A913" s="47">
        <v>1</v>
      </c>
      <c r="B913" s="30" t="s">
        <v>1357</v>
      </c>
      <c r="C913" s="43" t="s">
        <v>3652</v>
      </c>
      <c r="D913" s="52">
        <v>44950</v>
      </c>
      <c r="E913" s="52">
        <v>44986</v>
      </c>
      <c r="F913" s="52">
        <v>44986</v>
      </c>
      <c r="G913" s="47" t="s">
        <v>10</v>
      </c>
      <c r="H913" s="51">
        <v>382.91</v>
      </c>
      <c r="I913" s="53">
        <v>1</v>
      </c>
      <c r="J913" s="51">
        <v>0</v>
      </c>
      <c r="K913" s="51">
        <v>0</v>
      </c>
      <c r="L913" s="51">
        <v>382.91</v>
      </c>
      <c r="M913" s="42">
        <v>0</v>
      </c>
      <c r="N913" s="89" t="s">
        <v>274</v>
      </c>
      <c r="O913" s="47" t="s">
        <v>1355</v>
      </c>
      <c r="P913" s="47" t="s">
        <v>872</v>
      </c>
      <c r="Q913" s="50" t="s">
        <v>3653</v>
      </c>
      <c r="R913" s="30"/>
    </row>
    <row r="914" spans="1:18" ht="19.95" customHeight="1">
      <c r="A914" s="47">
        <v>1</v>
      </c>
      <c r="B914" s="30" t="s">
        <v>1357</v>
      </c>
      <c r="C914" s="43" t="s">
        <v>3654</v>
      </c>
      <c r="D914" s="52">
        <v>44966</v>
      </c>
      <c r="E914" s="52">
        <v>45017</v>
      </c>
      <c r="F914" s="52">
        <v>44986</v>
      </c>
      <c r="G914" s="47" t="s">
        <v>10</v>
      </c>
      <c r="H914" s="51">
        <v>11.79</v>
      </c>
      <c r="I914" s="53">
        <v>1</v>
      </c>
      <c r="J914" s="51">
        <v>0</v>
      </c>
      <c r="K914" s="51">
        <v>0</v>
      </c>
      <c r="L914" s="51">
        <v>11.79</v>
      </c>
      <c r="M914" s="42">
        <v>0</v>
      </c>
      <c r="N914" s="89" t="s">
        <v>274</v>
      </c>
      <c r="O914" s="47" t="s">
        <v>1355</v>
      </c>
      <c r="P914" s="47" t="s">
        <v>886</v>
      </c>
      <c r="Q914" s="50" t="s">
        <v>3655</v>
      </c>
      <c r="R914" s="30"/>
    </row>
    <row r="915" spans="1:18" ht="19.95" customHeight="1">
      <c r="A915" s="47">
        <v>1</v>
      </c>
      <c r="B915" s="30" t="s">
        <v>1357</v>
      </c>
      <c r="C915" s="43" t="s">
        <v>3656</v>
      </c>
      <c r="D915" s="52">
        <v>44949</v>
      </c>
      <c r="E915" s="52">
        <v>44986</v>
      </c>
      <c r="F915" s="52">
        <v>44986</v>
      </c>
      <c r="G915" s="47" t="s">
        <v>10</v>
      </c>
      <c r="H915" s="51">
        <v>80</v>
      </c>
      <c r="I915" s="53">
        <v>1</v>
      </c>
      <c r="J915" s="51">
        <v>0</v>
      </c>
      <c r="K915" s="51">
        <v>0</v>
      </c>
      <c r="L915" s="51">
        <v>80</v>
      </c>
      <c r="M915" s="42">
        <v>0</v>
      </c>
      <c r="N915" s="89" t="s">
        <v>274</v>
      </c>
      <c r="O915" s="47" t="s">
        <v>1355</v>
      </c>
      <c r="P915" s="47" t="s">
        <v>886</v>
      </c>
      <c r="Q915" s="50" t="s">
        <v>3657</v>
      </c>
      <c r="R915" s="30"/>
    </row>
    <row r="916" spans="1:18" ht="19.95" customHeight="1">
      <c r="A916" s="47">
        <v>1</v>
      </c>
      <c r="B916" s="30" t="s">
        <v>1357</v>
      </c>
      <c r="C916" s="43" t="s">
        <v>3658</v>
      </c>
      <c r="D916" s="52">
        <v>44950</v>
      </c>
      <c r="E916" s="52">
        <v>44986</v>
      </c>
      <c r="F916" s="52">
        <v>44986</v>
      </c>
      <c r="G916" s="47" t="s">
        <v>10</v>
      </c>
      <c r="H916" s="51">
        <v>80</v>
      </c>
      <c r="I916" s="53">
        <v>1</v>
      </c>
      <c r="J916" s="51">
        <v>0</v>
      </c>
      <c r="K916" s="51">
        <v>0</v>
      </c>
      <c r="L916" s="51">
        <v>80</v>
      </c>
      <c r="M916" s="42">
        <v>0</v>
      </c>
      <c r="N916" s="89" t="s">
        <v>274</v>
      </c>
      <c r="O916" s="47" t="s">
        <v>1355</v>
      </c>
      <c r="P916" s="47" t="s">
        <v>886</v>
      </c>
      <c r="Q916" s="50" t="s">
        <v>3659</v>
      </c>
      <c r="R916" s="30"/>
    </row>
    <row r="917" spans="1:18" ht="19.95" customHeight="1">
      <c r="A917" s="47">
        <v>1</v>
      </c>
      <c r="B917" s="30" t="s">
        <v>1357</v>
      </c>
      <c r="C917" s="43" t="s">
        <v>3660</v>
      </c>
      <c r="D917" s="52">
        <v>44953</v>
      </c>
      <c r="E917" s="52">
        <v>44986</v>
      </c>
      <c r="F917" s="52">
        <v>44986</v>
      </c>
      <c r="G917" s="47" t="s">
        <v>10</v>
      </c>
      <c r="H917" s="51">
        <v>80</v>
      </c>
      <c r="I917" s="53">
        <v>1</v>
      </c>
      <c r="J917" s="51">
        <v>0</v>
      </c>
      <c r="K917" s="51">
        <v>0</v>
      </c>
      <c r="L917" s="51">
        <v>80</v>
      </c>
      <c r="M917" s="42">
        <v>0</v>
      </c>
      <c r="N917" s="89" t="s">
        <v>274</v>
      </c>
      <c r="O917" s="47" t="s">
        <v>1355</v>
      </c>
      <c r="P917" s="47" t="s">
        <v>886</v>
      </c>
      <c r="Q917" s="50" t="s">
        <v>3661</v>
      </c>
      <c r="R917" s="30"/>
    </row>
    <row r="918" spans="1:18" ht="19.95" customHeight="1">
      <c r="A918" s="47">
        <v>1</v>
      </c>
      <c r="B918" s="30" t="s">
        <v>1357</v>
      </c>
      <c r="C918" s="43" t="s">
        <v>3662</v>
      </c>
      <c r="D918" s="52">
        <v>44944</v>
      </c>
      <c r="E918" s="52">
        <v>44986</v>
      </c>
      <c r="F918" s="52">
        <v>44986</v>
      </c>
      <c r="G918" s="47" t="s">
        <v>10</v>
      </c>
      <c r="H918" s="51">
        <v>45</v>
      </c>
      <c r="I918" s="53">
        <v>1</v>
      </c>
      <c r="J918" s="51">
        <v>0</v>
      </c>
      <c r="K918" s="51">
        <v>0</v>
      </c>
      <c r="L918" s="51">
        <v>45</v>
      </c>
      <c r="M918" s="42">
        <v>0</v>
      </c>
      <c r="N918" s="89" t="s">
        <v>274</v>
      </c>
      <c r="O918" s="47" t="s">
        <v>1355</v>
      </c>
      <c r="P918" s="47" t="s">
        <v>872</v>
      </c>
      <c r="Q918" s="50" t="s">
        <v>3663</v>
      </c>
      <c r="R918" s="30"/>
    </row>
    <row r="919" spans="1:18" ht="19.95" customHeight="1">
      <c r="A919" s="47">
        <v>1</v>
      </c>
      <c r="B919" s="30" t="s">
        <v>1357</v>
      </c>
      <c r="C919" s="43" t="s">
        <v>3664</v>
      </c>
      <c r="D919" s="52">
        <v>44945</v>
      </c>
      <c r="E919" s="52">
        <v>44986</v>
      </c>
      <c r="F919" s="52">
        <v>44986</v>
      </c>
      <c r="G919" s="47" t="s">
        <v>10</v>
      </c>
      <c r="H919" s="51">
        <v>70</v>
      </c>
      <c r="I919" s="53">
        <v>1</v>
      </c>
      <c r="J919" s="51">
        <v>0</v>
      </c>
      <c r="K919" s="51">
        <v>0</v>
      </c>
      <c r="L919" s="51">
        <v>70</v>
      </c>
      <c r="M919" s="42">
        <v>0</v>
      </c>
      <c r="N919" s="89" t="s">
        <v>274</v>
      </c>
      <c r="O919" s="47" t="s">
        <v>1355</v>
      </c>
      <c r="P919" s="47" t="s">
        <v>886</v>
      </c>
      <c r="Q919" s="50" t="s">
        <v>3665</v>
      </c>
      <c r="R919" s="30"/>
    </row>
    <row r="920" spans="1:18" ht="19.95" customHeight="1">
      <c r="A920" s="47">
        <v>1</v>
      </c>
      <c r="B920" s="30" t="s">
        <v>1357</v>
      </c>
      <c r="C920" s="43" t="s">
        <v>3666</v>
      </c>
      <c r="D920" s="52">
        <v>44970</v>
      </c>
      <c r="E920" s="52">
        <v>44986</v>
      </c>
      <c r="F920" s="52">
        <v>44986</v>
      </c>
      <c r="G920" s="47" t="s">
        <v>10</v>
      </c>
      <c r="H920" s="51">
        <v>80</v>
      </c>
      <c r="I920" s="53">
        <v>1</v>
      </c>
      <c r="J920" s="51">
        <v>0</v>
      </c>
      <c r="K920" s="51">
        <v>0</v>
      </c>
      <c r="L920" s="51">
        <v>80</v>
      </c>
      <c r="M920" s="42">
        <v>0</v>
      </c>
      <c r="N920" s="89" t="s">
        <v>274</v>
      </c>
      <c r="O920" s="47" t="s">
        <v>1355</v>
      </c>
      <c r="P920" s="47" t="s">
        <v>886</v>
      </c>
      <c r="Q920" s="50" t="s">
        <v>3667</v>
      </c>
      <c r="R920" s="30"/>
    </row>
    <row r="921" spans="1:18" ht="19.95" customHeight="1">
      <c r="A921" s="47">
        <v>1</v>
      </c>
      <c r="B921" s="30" t="s">
        <v>1357</v>
      </c>
      <c r="C921" s="43" t="s">
        <v>3668</v>
      </c>
      <c r="D921" s="52">
        <v>44944</v>
      </c>
      <c r="E921" s="52">
        <v>44986</v>
      </c>
      <c r="F921" s="52">
        <v>44986</v>
      </c>
      <c r="G921" s="47" t="s">
        <v>10</v>
      </c>
      <c r="H921" s="51">
        <v>38</v>
      </c>
      <c r="I921" s="53">
        <v>1</v>
      </c>
      <c r="J921" s="51">
        <v>0</v>
      </c>
      <c r="K921" s="51">
        <v>0</v>
      </c>
      <c r="L921" s="51">
        <v>38</v>
      </c>
      <c r="M921" s="42">
        <v>0</v>
      </c>
      <c r="N921" s="89" t="s">
        <v>274</v>
      </c>
      <c r="O921" s="47" t="s">
        <v>1355</v>
      </c>
      <c r="P921" s="47" t="s">
        <v>870</v>
      </c>
      <c r="Q921" s="50" t="s">
        <v>3669</v>
      </c>
      <c r="R921" s="30"/>
    </row>
    <row r="922" spans="1:18" ht="19.95" customHeight="1">
      <c r="A922" s="47">
        <v>1</v>
      </c>
      <c r="B922" s="30" t="s">
        <v>250</v>
      </c>
      <c r="C922" s="43" t="s">
        <v>3670</v>
      </c>
      <c r="D922" s="52">
        <v>44958</v>
      </c>
      <c r="E922" s="52">
        <v>44958</v>
      </c>
      <c r="F922" s="52">
        <v>44986</v>
      </c>
      <c r="G922" s="47" t="s">
        <v>10</v>
      </c>
      <c r="H922" s="51">
        <v>92.69</v>
      </c>
      <c r="I922" s="53">
        <v>1</v>
      </c>
      <c r="J922" s="51">
        <v>0</v>
      </c>
      <c r="K922" s="51">
        <v>0</v>
      </c>
      <c r="L922" s="51">
        <v>92.69</v>
      </c>
      <c r="M922" s="42">
        <v>0</v>
      </c>
      <c r="N922" s="89" t="s">
        <v>274</v>
      </c>
      <c r="O922" s="47" t="s">
        <v>1342</v>
      </c>
      <c r="P922" s="47" t="s">
        <v>1371</v>
      </c>
      <c r="Q922" s="50" t="s">
        <v>3671</v>
      </c>
      <c r="R922" s="30"/>
    </row>
    <row r="923" spans="1:18" ht="19.95" customHeight="1">
      <c r="A923" s="47">
        <v>1</v>
      </c>
      <c r="B923" s="30" t="s">
        <v>2000</v>
      </c>
      <c r="C923" s="43" t="s">
        <v>3672</v>
      </c>
      <c r="D923" s="52">
        <v>44946</v>
      </c>
      <c r="E923" s="52">
        <v>44986</v>
      </c>
      <c r="F923" s="52">
        <v>44986</v>
      </c>
      <c r="G923" s="47" t="s">
        <v>10</v>
      </c>
      <c r="H923" s="51">
        <v>105.6</v>
      </c>
      <c r="I923" s="53">
        <v>1</v>
      </c>
      <c r="J923" s="51">
        <v>0</v>
      </c>
      <c r="K923" s="51">
        <v>0</v>
      </c>
      <c r="L923" s="51">
        <v>105.6</v>
      </c>
      <c r="M923" s="42">
        <v>0</v>
      </c>
      <c r="N923" s="89" t="s">
        <v>274</v>
      </c>
      <c r="O923" s="47" t="s">
        <v>1355</v>
      </c>
      <c r="P923" s="47" t="s">
        <v>872</v>
      </c>
      <c r="Q923" s="50" t="s">
        <v>3673</v>
      </c>
      <c r="R923" s="30"/>
    </row>
    <row r="924" spans="1:18" ht="19.95" customHeight="1">
      <c r="A924" s="47">
        <v>1</v>
      </c>
      <c r="B924" s="30" t="s">
        <v>2000</v>
      </c>
      <c r="C924" s="43" t="s">
        <v>3674</v>
      </c>
      <c r="D924" s="52">
        <v>44950</v>
      </c>
      <c r="E924" s="52">
        <v>44986</v>
      </c>
      <c r="F924" s="52">
        <v>44986</v>
      </c>
      <c r="G924" s="47" t="s">
        <v>10</v>
      </c>
      <c r="H924" s="51">
        <v>123.3</v>
      </c>
      <c r="I924" s="53">
        <v>1</v>
      </c>
      <c r="J924" s="51">
        <v>0</v>
      </c>
      <c r="K924" s="51">
        <v>0.1</v>
      </c>
      <c r="L924" s="51">
        <v>123.2</v>
      </c>
      <c r="M924" s="42">
        <v>0</v>
      </c>
      <c r="N924" s="89" t="s">
        <v>274</v>
      </c>
      <c r="O924" s="47" t="s">
        <v>1355</v>
      </c>
      <c r="P924" s="47" t="s">
        <v>872</v>
      </c>
      <c r="Q924" s="50" t="s">
        <v>3675</v>
      </c>
      <c r="R924" s="30"/>
    </row>
    <row r="925" spans="1:18" ht="19.95" customHeight="1">
      <c r="A925" s="47">
        <v>1</v>
      </c>
      <c r="B925" s="30" t="s">
        <v>2000</v>
      </c>
      <c r="C925" s="43" t="s">
        <v>3676</v>
      </c>
      <c r="D925" s="52">
        <v>44953</v>
      </c>
      <c r="E925" s="52">
        <v>44986</v>
      </c>
      <c r="F925" s="52">
        <v>44986</v>
      </c>
      <c r="G925" s="47" t="s">
        <v>10</v>
      </c>
      <c r="H925" s="51">
        <v>124.3</v>
      </c>
      <c r="I925" s="53">
        <v>1</v>
      </c>
      <c r="J925" s="51">
        <v>0</v>
      </c>
      <c r="K925" s="51">
        <v>0</v>
      </c>
      <c r="L925" s="51">
        <v>124.3</v>
      </c>
      <c r="M925" s="42">
        <v>0</v>
      </c>
      <c r="N925" s="89" t="s">
        <v>274</v>
      </c>
      <c r="O925" s="47" t="s">
        <v>1355</v>
      </c>
      <c r="P925" s="47" t="s">
        <v>872</v>
      </c>
      <c r="Q925" s="50" t="s">
        <v>3677</v>
      </c>
      <c r="R925" s="30"/>
    </row>
    <row r="926" spans="1:18" ht="19.95" customHeight="1">
      <c r="A926" s="47">
        <v>1</v>
      </c>
      <c r="B926" s="30" t="s">
        <v>258</v>
      </c>
      <c r="C926" s="43" t="s">
        <v>3678</v>
      </c>
      <c r="D926" s="52">
        <v>44945</v>
      </c>
      <c r="E926" s="52">
        <v>44986</v>
      </c>
      <c r="F926" s="52">
        <v>44986</v>
      </c>
      <c r="G926" s="47" t="s">
        <v>10</v>
      </c>
      <c r="H926" s="51">
        <v>47</v>
      </c>
      <c r="I926" s="53">
        <v>1</v>
      </c>
      <c r="J926" s="51">
        <v>0</v>
      </c>
      <c r="K926" s="51">
        <v>0</v>
      </c>
      <c r="L926" s="51">
        <v>47</v>
      </c>
      <c r="M926" s="42">
        <v>0</v>
      </c>
      <c r="N926" s="89" t="s">
        <v>274</v>
      </c>
      <c r="O926" s="47" t="s">
        <v>1355</v>
      </c>
      <c r="P926" s="47" t="s">
        <v>870</v>
      </c>
      <c r="Q926" s="50" t="s">
        <v>3679</v>
      </c>
      <c r="R926" s="30"/>
    </row>
    <row r="927" spans="1:18" ht="19.95" customHeight="1">
      <c r="A927" s="47">
        <v>1</v>
      </c>
      <c r="B927" s="30" t="s">
        <v>258</v>
      </c>
      <c r="C927" s="43" t="s">
        <v>3680</v>
      </c>
      <c r="D927" s="52">
        <v>44945</v>
      </c>
      <c r="E927" s="52">
        <v>44986</v>
      </c>
      <c r="F927" s="52">
        <v>44986</v>
      </c>
      <c r="G927" s="47" t="s">
        <v>10</v>
      </c>
      <c r="H927" s="51">
        <v>384</v>
      </c>
      <c r="I927" s="53">
        <v>1</v>
      </c>
      <c r="J927" s="51">
        <v>0</v>
      </c>
      <c r="K927" s="51">
        <v>0</v>
      </c>
      <c r="L927" s="51">
        <v>384</v>
      </c>
      <c r="M927" s="42">
        <v>0</v>
      </c>
      <c r="N927" s="89" t="s">
        <v>274</v>
      </c>
      <c r="O927" s="47" t="s">
        <v>1355</v>
      </c>
      <c r="P927" s="47" t="s">
        <v>870</v>
      </c>
      <c r="Q927" s="50" t="s">
        <v>3681</v>
      </c>
      <c r="R927" s="30"/>
    </row>
    <row r="928" spans="1:18" ht="19.95" customHeight="1">
      <c r="A928" s="47">
        <v>1</v>
      </c>
      <c r="B928" s="30" t="s">
        <v>3682</v>
      </c>
      <c r="C928" s="43" t="s">
        <v>3683</v>
      </c>
      <c r="D928" s="52">
        <v>44957</v>
      </c>
      <c r="E928" s="52">
        <v>44957</v>
      </c>
      <c r="F928" s="52">
        <v>44986</v>
      </c>
      <c r="G928" s="47" t="s">
        <v>10</v>
      </c>
      <c r="H928" s="51">
        <v>599.97</v>
      </c>
      <c r="I928" s="53">
        <v>1</v>
      </c>
      <c r="J928" s="51">
        <v>0</v>
      </c>
      <c r="K928" s="51">
        <v>0</v>
      </c>
      <c r="L928" s="51">
        <v>599.97</v>
      </c>
      <c r="M928" s="42">
        <v>0</v>
      </c>
      <c r="N928" s="89" t="s">
        <v>274</v>
      </c>
      <c r="O928" s="47" t="s">
        <v>1342</v>
      </c>
      <c r="P928" s="47" t="s">
        <v>871</v>
      </c>
      <c r="Q928" s="50" t="s">
        <v>3684</v>
      </c>
      <c r="R928" s="30"/>
    </row>
    <row r="929" spans="1:18" ht="19.95" customHeight="1">
      <c r="A929" s="47">
        <v>1</v>
      </c>
      <c r="B929" s="30" t="s">
        <v>3685</v>
      </c>
      <c r="C929" s="43" t="s">
        <v>3686</v>
      </c>
      <c r="D929" s="52">
        <v>44951</v>
      </c>
      <c r="E929" s="52">
        <v>44986</v>
      </c>
      <c r="F929" s="52">
        <v>44986</v>
      </c>
      <c r="G929" s="47" t="s">
        <v>10</v>
      </c>
      <c r="H929" s="51">
        <v>186.49</v>
      </c>
      <c r="I929" s="53">
        <v>1</v>
      </c>
      <c r="J929" s="51">
        <v>0</v>
      </c>
      <c r="K929" s="51">
        <v>0</v>
      </c>
      <c r="L929" s="51">
        <v>186.49</v>
      </c>
      <c r="M929" s="42">
        <v>0</v>
      </c>
      <c r="N929" s="89" t="s">
        <v>274</v>
      </c>
      <c r="O929" s="47" t="s">
        <v>1342</v>
      </c>
      <c r="P929" s="47" t="s">
        <v>871</v>
      </c>
      <c r="Q929" s="50" t="s">
        <v>3687</v>
      </c>
      <c r="R929" s="30"/>
    </row>
    <row r="930" spans="1:18" ht="19.95" customHeight="1">
      <c r="A930" s="47">
        <v>2</v>
      </c>
      <c r="B930" s="30" t="s">
        <v>29</v>
      </c>
      <c r="C930" s="43" t="s">
        <v>3688</v>
      </c>
      <c r="D930" s="52">
        <v>44966</v>
      </c>
      <c r="E930" s="52">
        <v>44986</v>
      </c>
      <c r="F930" s="52">
        <v>44986</v>
      </c>
      <c r="G930" s="47" t="s">
        <v>10</v>
      </c>
      <c r="H930" s="51">
        <v>3427.2</v>
      </c>
      <c r="I930" s="53">
        <v>1</v>
      </c>
      <c r="J930" s="51">
        <v>0</v>
      </c>
      <c r="K930" s="51">
        <v>0</v>
      </c>
      <c r="L930" s="51">
        <v>3427.2</v>
      </c>
      <c r="M930" s="42">
        <v>0</v>
      </c>
      <c r="N930" s="89" t="s">
        <v>269</v>
      </c>
      <c r="O930" s="47" t="s">
        <v>1351</v>
      </c>
      <c r="P930" s="47" t="s">
        <v>1353</v>
      </c>
      <c r="Q930" s="50" t="s">
        <v>3689</v>
      </c>
      <c r="R930" s="30"/>
    </row>
    <row r="931" spans="1:18" ht="19.95" customHeight="1">
      <c r="A931" s="47">
        <v>1</v>
      </c>
      <c r="B931" s="30" t="s">
        <v>220</v>
      </c>
      <c r="C931" s="43">
        <v>3814716</v>
      </c>
      <c r="D931" s="52">
        <v>44973</v>
      </c>
      <c r="E931" s="52">
        <v>44986</v>
      </c>
      <c r="F931" s="52">
        <v>44986</v>
      </c>
      <c r="G931" s="47" t="s">
        <v>10</v>
      </c>
      <c r="H931" s="51">
        <v>134.27000000000001</v>
      </c>
      <c r="I931" s="53">
        <v>1</v>
      </c>
      <c r="J931" s="51">
        <v>0</v>
      </c>
      <c r="K931" s="51">
        <v>0</v>
      </c>
      <c r="L931" s="51">
        <v>134.27000000000001</v>
      </c>
      <c r="M931" s="42">
        <v>0</v>
      </c>
      <c r="N931" s="89" t="s">
        <v>269</v>
      </c>
      <c r="O931" s="47" t="s">
        <v>1342</v>
      </c>
      <c r="P931" s="47" t="s">
        <v>286</v>
      </c>
      <c r="Q931" s="50" t="s">
        <v>3690</v>
      </c>
      <c r="R931" s="30"/>
    </row>
    <row r="932" spans="1:18" ht="19.95" customHeight="1">
      <c r="A932" s="47">
        <v>1</v>
      </c>
      <c r="B932" s="30" t="s">
        <v>30</v>
      </c>
      <c r="C932" s="43" t="s">
        <v>3691</v>
      </c>
      <c r="D932" s="52">
        <v>44592</v>
      </c>
      <c r="E932" s="52">
        <v>44992</v>
      </c>
      <c r="F932" s="52">
        <v>44986</v>
      </c>
      <c r="G932" s="47" t="s">
        <v>10</v>
      </c>
      <c r="H932" s="51">
        <v>3197.82</v>
      </c>
      <c r="I932" s="53">
        <v>1</v>
      </c>
      <c r="J932" s="51">
        <v>0</v>
      </c>
      <c r="K932" s="51">
        <v>0</v>
      </c>
      <c r="L932" s="51">
        <v>3197.82</v>
      </c>
      <c r="M932" s="42">
        <v>0</v>
      </c>
      <c r="N932" s="89" t="s">
        <v>269</v>
      </c>
      <c r="O932" s="47" t="s">
        <v>1381</v>
      </c>
      <c r="P932" s="47" t="s">
        <v>279</v>
      </c>
      <c r="Q932" s="50" t="s">
        <v>3692</v>
      </c>
      <c r="R932" s="30"/>
    </row>
    <row r="933" spans="1:18" ht="19.95" customHeight="1">
      <c r="A933" s="47">
        <v>1</v>
      </c>
      <c r="B933" s="30" t="s">
        <v>228</v>
      </c>
      <c r="C933" s="43" t="s">
        <v>3693</v>
      </c>
      <c r="D933" s="52">
        <v>44979</v>
      </c>
      <c r="E933" s="52">
        <v>44986</v>
      </c>
      <c r="F933" s="52">
        <v>44986</v>
      </c>
      <c r="G933" s="47" t="s">
        <v>10</v>
      </c>
      <c r="H933" s="51">
        <v>324.29000000000002</v>
      </c>
      <c r="I933" s="53">
        <v>1</v>
      </c>
      <c r="J933" s="51">
        <v>0</v>
      </c>
      <c r="K933" s="51">
        <v>0</v>
      </c>
      <c r="L933" s="51">
        <v>324.29000000000002</v>
      </c>
      <c r="M933" s="42">
        <v>0</v>
      </c>
      <c r="N933" s="89" t="s">
        <v>269</v>
      </c>
      <c r="O933" s="47" t="s">
        <v>1874</v>
      </c>
      <c r="P933" s="47" t="s">
        <v>1358</v>
      </c>
      <c r="Q933" s="50" t="s">
        <v>3694</v>
      </c>
      <c r="R933" s="30"/>
    </row>
    <row r="934" spans="1:18" ht="19.95" customHeight="1">
      <c r="A934" s="47">
        <v>1</v>
      </c>
      <c r="B934" s="30" t="s">
        <v>12</v>
      </c>
      <c r="C934" s="43" t="s">
        <v>3695</v>
      </c>
      <c r="D934" s="52">
        <v>44644</v>
      </c>
      <c r="E934" s="52">
        <v>44986</v>
      </c>
      <c r="F934" s="52">
        <v>44986</v>
      </c>
      <c r="G934" s="47" t="s">
        <v>10</v>
      </c>
      <c r="H934" s="51">
        <v>4000</v>
      </c>
      <c r="I934" s="53">
        <v>1</v>
      </c>
      <c r="J934" s="51">
        <v>0</v>
      </c>
      <c r="K934" s="51">
        <v>0</v>
      </c>
      <c r="L934" s="51">
        <v>4000</v>
      </c>
      <c r="M934" s="42">
        <v>0</v>
      </c>
      <c r="N934" s="89" t="s">
        <v>269</v>
      </c>
      <c r="O934" s="47" t="s">
        <v>1342</v>
      </c>
      <c r="P934" s="47" t="s">
        <v>278</v>
      </c>
      <c r="Q934" s="50" t="s">
        <v>3696</v>
      </c>
      <c r="R934" s="30"/>
    </row>
    <row r="935" spans="1:18" ht="19.95" customHeight="1">
      <c r="A935" s="47">
        <v>1</v>
      </c>
      <c r="B935" s="30" t="s">
        <v>137</v>
      </c>
      <c r="C935" s="43" t="s">
        <v>3697</v>
      </c>
      <c r="D935" s="52">
        <v>44986</v>
      </c>
      <c r="E935" s="52">
        <v>44986</v>
      </c>
      <c r="F935" s="52">
        <v>44986</v>
      </c>
      <c r="G935" s="47" t="s">
        <v>10</v>
      </c>
      <c r="H935" s="51">
        <v>15855.23</v>
      </c>
      <c r="I935" s="53">
        <v>1</v>
      </c>
      <c r="J935" s="51">
        <v>0</v>
      </c>
      <c r="K935" s="51">
        <v>0</v>
      </c>
      <c r="L935" s="51">
        <v>15855.23</v>
      </c>
      <c r="M935" s="42">
        <v>0</v>
      </c>
      <c r="N935" s="89" t="s">
        <v>275</v>
      </c>
      <c r="O935" s="47" t="s">
        <v>1874</v>
      </c>
      <c r="P935" s="47" t="s">
        <v>1358</v>
      </c>
      <c r="Q935" s="50" t="s">
        <v>3698</v>
      </c>
      <c r="R935" s="30"/>
    </row>
    <row r="936" spans="1:18" ht="19.95" customHeight="1">
      <c r="A936" s="47">
        <v>1</v>
      </c>
      <c r="B936" s="30" t="s">
        <v>2322</v>
      </c>
      <c r="C936" s="43" t="s">
        <v>3699</v>
      </c>
      <c r="D936" s="52">
        <v>44998</v>
      </c>
      <c r="E936" s="52">
        <v>44936</v>
      </c>
      <c r="F936" s="52">
        <v>44986</v>
      </c>
      <c r="G936" s="47" t="s">
        <v>18</v>
      </c>
      <c r="H936" s="60">
        <v>192500</v>
      </c>
      <c r="I936" s="53">
        <v>5.21</v>
      </c>
      <c r="J936" s="60">
        <v>0</v>
      </c>
      <c r="K936" s="60">
        <v>0</v>
      </c>
      <c r="L936" s="51">
        <v>1002925</v>
      </c>
      <c r="M936" s="42">
        <v>0</v>
      </c>
      <c r="N936" s="89" t="s">
        <v>275</v>
      </c>
      <c r="O936" s="47" t="s">
        <v>1330</v>
      </c>
      <c r="P936" s="47" t="s">
        <v>881</v>
      </c>
      <c r="Q936" s="50" t="s">
        <v>3700</v>
      </c>
      <c r="R936" s="30"/>
    </row>
    <row r="937" spans="1:18" ht="19.95" customHeight="1">
      <c r="A937" s="47">
        <v>1</v>
      </c>
      <c r="B937" s="30" t="s">
        <v>257</v>
      </c>
      <c r="C937" s="43" t="s">
        <v>3701</v>
      </c>
      <c r="D937" s="52">
        <v>44986</v>
      </c>
      <c r="E937" s="52">
        <v>44987</v>
      </c>
      <c r="F937" s="52">
        <v>44987</v>
      </c>
      <c r="G937" s="47" t="s">
        <v>10</v>
      </c>
      <c r="H937" s="51">
        <v>17215.990000000002</v>
      </c>
      <c r="I937" s="53">
        <v>1</v>
      </c>
      <c r="J937" s="51">
        <v>0</v>
      </c>
      <c r="K937" s="51">
        <v>0</v>
      </c>
      <c r="L937" s="51">
        <v>17215.990000000002</v>
      </c>
      <c r="M937" s="42">
        <v>0</v>
      </c>
      <c r="N937" s="89" t="s">
        <v>1328</v>
      </c>
      <c r="O937" s="47" t="s">
        <v>1874</v>
      </c>
      <c r="P937" s="47" t="s">
        <v>889</v>
      </c>
      <c r="Q937" s="50" t="s">
        <v>3702</v>
      </c>
      <c r="R937" s="30"/>
    </row>
    <row r="938" spans="1:18" ht="19.95" customHeight="1">
      <c r="A938" s="47">
        <v>1</v>
      </c>
      <c r="B938" s="30" t="s">
        <v>257</v>
      </c>
      <c r="C938" s="43" t="s">
        <v>3701</v>
      </c>
      <c r="D938" s="52">
        <v>44986</v>
      </c>
      <c r="E938" s="52">
        <v>44987</v>
      </c>
      <c r="F938" s="52">
        <v>44987</v>
      </c>
      <c r="G938" s="47" t="s">
        <v>10</v>
      </c>
      <c r="H938" s="51">
        <v>43735.56</v>
      </c>
      <c r="I938" s="53">
        <v>1</v>
      </c>
      <c r="J938" s="51">
        <v>0</v>
      </c>
      <c r="K938" s="51">
        <v>0</v>
      </c>
      <c r="L938" s="51">
        <v>43735.56</v>
      </c>
      <c r="M938" s="42">
        <v>0</v>
      </c>
      <c r="N938" s="89" t="s">
        <v>1328</v>
      </c>
      <c r="O938" s="47" t="s">
        <v>1874</v>
      </c>
      <c r="P938" s="47" t="s">
        <v>889</v>
      </c>
      <c r="Q938" s="50" t="s">
        <v>3702</v>
      </c>
      <c r="R938" s="30"/>
    </row>
    <row r="939" spans="1:18" ht="19.95" customHeight="1">
      <c r="A939" s="47">
        <v>4</v>
      </c>
      <c r="B939" s="30" t="s">
        <v>230</v>
      </c>
      <c r="C939" s="43" t="s">
        <v>3703</v>
      </c>
      <c r="D939" s="52">
        <v>44987</v>
      </c>
      <c r="E939" s="52">
        <v>44987</v>
      </c>
      <c r="F939" s="52">
        <v>44987</v>
      </c>
      <c r="G939" s="47" t="s">
        <v>10</v>
      </c>
      <c r="H939" s="51">
        <v>351887.76</v>
      </c>
      <c r="I939" s="53">
        <v>1</v>
      </c>
      <c r="J939" s="51">
        <v>0</v>
      </c>
      <c r="K939" s="51">
        <v>0</v>
      </c>
      <c r="L939" s="51">
        <v>351887.76</v>
      </c>
      <c r="M939" s="42">
        <v>0</v>
      </c>
      <c r="N939" s="89" t="s">
        <v>1328</v>
      </c>
      <c r="O939" s="47" t="s">
        <v>1330</v>
      </c>
      <c r="P939" s="47" t="s">
        <v>881</v>
      </c>
      <c r="Q939" s="50" t="s">
        <v>7417</v>
      </c>
      <c r="R939" s="30"/>
    </row>
    <row r="940" spans="1:18" ht="19.95" customHeight="1">
      <c r="A940" s="47">
        <v>1</v>
      </c>
      <c r="B940" s="30" t="s">
        <v>2052</v>
      </c>
      <c r="C940" s="43" t="s">
        <v>3704</v>
      </c>
      <c r="D940" s="52">
        <v>44984</v>
      </c>
      <c r="E940" s="52">
        <v>44987</v>
      </c>
      <c r="F940" s="52">
        <v>44987</v>
      </c>
      <c r="G940" s="47" t="s">
        <v>10</v>
      </c>
      <c r="H940" s="51">
        <v>9746</v>
      </c>
      <c r="I940" s="53">
        <v>1</v>
      </c>
      <c r="J940" s="51">
        <v>0</v>
      </c>
      <c r="K940" s="51">
        <v>0</v>
      </c>
      <c r="L940" s="51">
        <v>9746</v>
      </c>
      <c r="M940" s="42">
        <v>0</v>
      </c>
      <c r="N940" s="89" t="s">
        <v>1328</v>
      </c>
      <c r="O940" s="47" t="s">
        <v>1349</v>
      </c>
      <c r="P940" s="58" t="s">
        <v>741</v>
      </c>
      <c r="Q940" s="50" t="s">
        <v>7360</v>
      </c>
      <c r="R940" s="30"/>
    </row>
    <row r="941" spans="1:18" ht="19.95" customHeight="1">
      <c r="A941" s="47">
        <v>1</v>
      </c>
      <c r="B941" s="30" t="s">
        <v>2052</v>
      </c>
      <c r="C941" s="43" t="s">
        <v>7359</v>
      </c>
      <c r="D941" s="52">
        <v>44984</v>
      </c>
      <c r="E941" s="52">
        <v>44987</v>
      </c>
      <c r="F941" s="52">
        <v>44987</v>
      </c>
      <c r="G941" s="47" t="s">
        <v>10</v>
      </c>
      <c r="H941" s="51">
        <v>11679.6</v>
      </c>
      <c r="I941" s="53">
        <v>1</v>
      </c>
      <c r="J941" s="51">
        <v>0</v>
      </c>
      <c r="K941" s="51">
        <v>0</v>
      </c>
      <c r="L941" s="51">
        <v>11679.6</v>
      </c>
      <c r="M941" s="42">
        <v>0</v>
      </c>
      <c r="N941" s="89" t="s">
        <v>1328</v>
      </c>
      <c r="O941" s="47" t="s">
        <v>1349</v>
      </c>
      <c r="P941" s="58" t="s">
        <v>741</v>
      </c>
      <c r="Q941" s="50" t="s">
        <v>7358</v>
      </c>
      <c r="R941" s="30"/>
    </row>
    <row r="942" spans="1:18" ht="19.95" customHeight="1">
      <c r="A942" s="47">
        <v>1</v>
      </c>
      <c r="B942" s="30" t="s">
        <v>2052</v>
      </c>
      <c r="C942" s="43" t="s">
        <v>3705</v>
      </c>
      <c r="D942" s="52">
        <v>44984</v>
      </c>
      <c r="E942" s="52">
        <v>44987</v>
      </c>
      <c r="F942" s="52">
        <v>44987</v>
      </c>
      <c r="G942" s="47" t="s">
        <v>10</v>
      </c>
      <c r="H942" s="51">
        <v>130177.60000000001</v>
      </c>
      <c r="I942" s="53">
        <v>1</v>
      </c>
      <c r="J942" s="51">
        <v>0</v>
      </c>
      <c r="K942" s="51">
        <v>0</v>
      </c>
      <c r="L942" s="51">
        <v>130177.60000000001</v>
      </c>
      <c r="M942" s="42">
        <v>0</v>
      </c>
      <c r="N942" s="89" t="s">
        <v>1328</v>
      </c>
      <c r="O942" s="47" t="s">
        <v>1349</v>
      </c>
      <c r="P942" s="58" t="s">
        <v>741</v>
      </c>
      <c r="Q942" s="50" t="s">
        <v>7361</v>
      </c>
      <c r="R942" s="30"/>
    </row>
    <row r="943" spans="1:18" ht="19.95" customHeight="1">
      <c r="A943" s="47">
        <v>1</v>
      </c>
      <c r="B943" s="30" t="s">
        <v>32</v>
      </c>
      <c r="C943" s="43" t="s">
        <v>3706</v>
      </c>
      <c r="D943" s="52">
        <v>44942</v>
      </c>
      <c r="E943" s="52">
        <v>44985</v>
      </c>
      <c r="F943" s="52">
        <v>44987</v>
      </c>
      <c r="G943" s="47" t="s">
        <v>18</v>
      </c>
      <c r="H943" s="60">
        <f>659865.31+860.69</f>
        <v>660726</v>
      </c>
      <c r="I943" s="53">
        <v>5.2035</v>
      </c>
      <c r="J943" s="60">
        <v>0</v>
      </c>
      <c r="K943" s="60">
        <v>860.69</v>
      </c>
      <c r="L943" s="51">
        <v>3433609.14</v>
      </c>
      <c r="M943" s="42">
        <v>0</v>
      </c>
      <c r="N943" s="89" t="s">
        <v>1328</v>
      </c>
      <c r="O943" s="47" t="s">
        <v>1330</v>
      </c>
      <c r="P943" s="47" t="s">
        <v>881</v>
      </c>
      <c r="Q943" s="50" t="s">
        <v>3707</v>
      </c>
      <c r="R943" s="30"/>
    </row>
    <row r="944" spans="1:18" ht="19.95" customHeight="1">
      <c r="A944" s="47">
        <v>1</v>
      </c>
      <c r="B944" s="30" t="s">
        <v>16</v>
      </c>
      <c r="C944" s="43" t="s">
        <v>3708</v>
      </c>
      <c r="D944" s="52">
        <v>44972</v>
      </c>
      <c r="E944" s="52">
        <v>44987</v>
      </c>
      <c r="F944" s="52">
        <v>44987</v>
      </c>
      <c r="G944" s="47" t="s">
        <v>10</v>
      </c>
      <c r="H944" s="51">
        <v>8568</v>
      </c>
      <c r="I944" s="53">
        <v>1</v>
      </c>
      <c r="J944" s="51">
        <v>0</v>
      </c>
      <c r="K944" s="51">
        <v>0</v>
      </c>
      <c r="L944" s="51">
        <v>8568</v>
      </c>
      <c r="M944" s="42">
        <v>0</v>
      </c>
      <c r="N944" s="89" t="s">
        <v>1328</v>
      </c>
      <c r="O944" s="47" t="s">
        <v>1349</v>
      </c>
      <c r="P944" s="58" t="s">
        <v>741</v>
      </c>
      <c r="Q944" s="50" t="s">
        <v>3709</v>
      </c>
      <c r="R944" s="30"/>
    </row>
    <row r="945" spans="1:18" ht="19.95" customHeight="1">
      <c r="A945" s="47">
        <v>1</v>
      </c>
      <c r="B945" s="30" t="s">
        <v>16</v>
      </c>
      <c r="C945" s="43" t="s">
        <v>3710</v>
      </c>
      <c r="D945" s="52">
        <v>44972</v>
      </c>
      <c r="E945" s="52">
        <v>44987</v>
      </c>
      <c r="F945" s="52">
        <v>44987</v>
      </c>
      <c r="G945" s="47" t="s">
        <v>10</v>
      </c>
      <c r="H945" s="51">
        <v>7000</v>
      </c>
      <c r="I945" s="53">
        <v>1</v>
      </c>
      <c r="J945" s="51">
        <v>0</v>
      </c>
      <c r="K945" s="51">
        <v>0</v>
      </c>
      <c r="L945" s="51">
        <v>7000</v>
      </c>
      <c r="M945" s="42">
        <v>0</v>
      </c>
      <c r="N945" s="89" t="s">
        <v>1328</v>
      </c>
      <c r="O945" s="47" t="s">
        <v>1349</v>
      </c>
      <c r="P945" s="58" t="s">
        <v>741</v>
      </c>
      <c r="Q945" s="50" t="s">
        <v>3711</v>
      </c>
      <c r="R945" s="30"/>
    </row>
    <row r="946" spans="1:18" ht="19.95" customHeight="1">
      <c r="A946" s="47">
        <v>1</v>
      </c>
      <c r="B946" s="30" t="s">
        <v>242</v>
      </c>
      <c r="C946" s="43" t="s">
        <v>3712</v>
      </c>
      <c r="D946" s="52">
        <v>44987</v>
      </c>
      <c r="E946" s="52">
        <v>44993</v>
      </c>
      <c r="F946" s="52">
        <v>44987</v>
      </c>
      <c r="G946" s="47" t="s">
        <v>10</v>
      </c>
      <c r="H946" s="51">
        <v>44.87</v>
      </c>
      <c r="I946" s="53">
        <v>1</v>
      </c>
      <c r="J946" s="51">
        <v>0</v>
      </c>
      <c r="K946" s="51">
        <v>0</v>
      </c>
      <c r="L946" s="51">
        <v>44.87</v>
      </c>
      <c r="M946" s="42">
        <v>0</v>
      </c>
      <c r="N946" s="89" t="s">
        <v>1328</v>
      </c>
      <c r="O946" s="47" t="s">
        <v>1362</v>
      </c>
      <c r="P946" s="47" t="s">
        <v>1366</v>
      </c>
      <c r="Q946" s="50" t="s">
        <v>3712</v>
      </c>
      <c r="R946" s="30"/>
    </row>
    <row r="947" spans="1:18" ht="19.95" customHeight="1">
      <c r="A947" s="47">
        <v>1</v>
      </c>
      <c r="B947" s="30" t="s">
        <v>19</v>
      </c>
      <c r="C947" s="43" t="s">
        <v>3713</v>
      </c>
      <c r="D947" s="52">
        <v>44987</v>
      </c>
      <c r="E947" s="52">
        <v>44987</v>
      </c>
      <c r="F947" s="52">
        <v>44987</v>
      </c>
      <c r="G947" s="47" t="s">
        <v>10</v>
      </c>
      <c r="H947" s="51">
        <v>347.62</v>
      </c>
      <c r="I947" s="53">
        <v>1</v>
      </c>
      <c r="J947" s="51">
        <v>0</v>
      </c>
      <c r="K947" s="51">
        <v>0</v>
      </c>
      <c r="L947" s="51">
        <v>347.62</v>
      </c>
      <c r="M947" s="42">
        <v>0</v>
      </c>
      <c r="N947" s="89" t="s">
        <v>269</v>
      </c>
      <c r="O947" s="47" t="s">
        <v>1355</v>
      </c>
      <c r="P947" s="47" t="s">
        <v>672</v>
      </c>
      <c r="Q947" s="50" t="s">
        <v>3714</v>
      </c>
      <c r="R947" s="30"/>
    </row>
    <row r="948" spans="1:18" ht="19.95" customHeight="1">
      <c r="A948" s="47">
        <v>2</v>
      </c>
      <c r="B948" s="30" t="s">
        <v>8</v>
      </c>
      <c r="C948" s="43" t="s">
        <v>3715</v>
      </c>
      <c r="D948" s="52">
        <v>44981</v>
      </c>
      <c r="E948" s="52">
        <v>44987</v>
      </c>
      <c r="F948" s="52">
        <v>44987</v>
      </c>
      <c r="G948" s="47" t="s">
        <v>10</v>
      </c>
      <c r="H948" s="51">
        <v>1302</v>
      </c>
      <c r="I948" s="53">
        <v>1</v>
      </c>
      <c r="J948" s="51">
        <v>0</v>
      </c>
      <c r="K948" s="51">
        <v>0</v>
      </c>
      <c r="L948" s="51">
        <v>1302</v>
      </c>
      <c r="M948" s="42">
        <v>0</v>
      </c>
      <c r="N948" s="89" t="s">
        <v>269</v>
      </c>
      <c r="O948" s="47" t="s">
        <v>1346</v>
      </c>
      <c r="P948" s="47" t="s">
        <v>284</v>
      </c>
      <c r="Q948" s="50" t="s">
        <v>3716</v>
      </c>
      <c r="R948" s="30"/>
    </row>
    <row r="949" spans="1:18" ht="19.95" customHeight="1">
      <c r="A949" s="47">
        <v>1</v>
      </c>
      <c r="B949" s="30" t="s">
        <v>1357</v>
      </c>
      <c r="C949" s="43" t="s">
        <v>3717</v>
      </c>
      <c r="D949" s="52">
        <v>44987</v>
      </c>
      <c r="E949" s="52">
        <v>44987</v>
      </c>
      <c r="F949" s="52">
        <v>44987</v>
      </c>
      <c r="G949" s="47" t="s">
        <v>10</v>
      </c>
      <c r="H949" s="51">
        <v>380</v>
      </c>
      <c r="I949" s="53">
        <v>1</v>
      </c>
      <c r="J949" s="51">
        <v>0</v>
      </c>
      <c r="K949" s="51">
        <v>0</v>
      </c>
      <c r="L949" s="51">
        <v>380</v>
      </c>
      <c r="M949" s="42">
        <v>0</v>
      </c>
      <c r="N949" s="89" t="s">
        <v>269</v>
      </c>
      <c r="O949" s="47" t="s">
        <v>1360</v>
      </c>
      <c r="P949" s="47" t="s">
        <v>876</v>
      </c>
      <c r="Q949" s="50" t="s">
        <v>3718</v>
      </c>
      <c r="R949" s="30"/>
    </row>
    <row r="950" spans="1:18" ht="19.95" customHeight="1">
      <c r="A950" s="47">
        <v>1</v>
      </c>
      <c r="B950" s="30" t="s">
        <v>2312</v>
      </c>
      <c r="C950" s="43" t="s">
        <v>3719</v>
      </c>
      <c r="D950" s="52">
        <v>44986</v>
      </c>
      <c r="E950" s="52">
        <v>45016</v>
      </c>
      <c r="F950" s="52">
        <v>44987</v>
      </c>
      <c r="G950" s="47" t="s">
        <v>10</v>
      </c>
      <c r="H950" s="51">
        <v>244.97</v>
      </c>
      <c r="I950" s="53">
        <v>1</v>
      </c>
      <c r="J950" s="51">
        <v>0</v>
      </c>
      <c r="K950" s="51">
        <v>0</v>
      </c>
      <c r="L950" s="51">
        <v>244.97</v>
      </c>
      <c r="M950" s="42">
        <v>0</v>
      </c>
      <c r="N950" s="89" t="s">
        <v>269</v>
      </c>
      <c r="O950" s="47" t="s">
        <v>1362</v>
      </c>
      <c r="P950" s="47" t="s">
        <v>1363</v>
      </c>
      <c r="Q950" s="50" t="s">
        <v>3720</v>
      </c>
      <c r="R950" s="30"/>
    </row>
    <row r="951" spans="1:18" ht="19.95" customHeight="1">
      <c r="A951" s="47">
        <v>1</v>
      </c>
      <c r="B951" s="30" t="s">
        <v>22</v>
      </c>
      <c r="C951" s="43" t="s">
        <v>3721</v>
      </c>
      <c r="D951" s="52">
        <v>44965</v>
      </c>
      <c r="E951" s="52">
        <v>44987</v>
      </c>
      <c r="F951" s="52">
        <v>44987</v>
      </c>
      <c r="G951" s="47" t="s">
        <v>10</v>
      </c>
      <c r="H951" s="51">
        <v>5859.53</v>
      </c>
      <c r="I951" s="53">
        <v>1</v>
      </c>
      <c r="J951" s="51">
        <v>0</v>
      </c>
      <c r="K951" s="51">
        <v>0</v>
      </c>
      <c r="L951" s="51">
        <v>5859.53</v>
      </c>
      <c r="M951" s="42">
        <v>0</v>
      </c>
      <c r="N951" s="89" t="s">
        <v>269</v>
      </c>
      <c r="O951" s="47" t="s">
        <v>1346</v>
      </c>
      <c r="P951" s="47" t="s">
        <v>284</v>
      </c>
      <c r="Q951" s="50" t="s">
        <v>3722</v>
      </c>
      <c r="R951" s="30"/>
    </row>
    <row r="952" spans="1:18" ht="19.95" customHeight="1">
      <c r="A952" s="47">
        <v>1</v>
      </c>
      <c r="B952" s="30" t="s">
        <v>242</v>
      </c>
      <c r="C952" s="43" t="s">
        <v>3723</v>
      </c>
      <c r="D952" s="52">
        <v>44993</v>
      </c>
      <c r="E952" s="52">
        <v>44993</v>
      </c>
      <c r="F952" s="52">
        <v>44987</v>
      </c>
      <c r="G952" s="47" t="s">
        <v>10</v>
      </c>
      <c r="H952" s="51">
        <v>44.87</v>
      </c>
      <c r="I952" s="53">
        <v>1</v>
      </c>
      <c r="J952" s="51">
        <v>0</v>
      </c>
      <c r="K952" s="51">
        <v>0</v>
      </c>
      <c r="L952" s="51">
        <v>44.87</v>
      </c>
      <c r="M952" s="42">
        <v>0</v>
      </c>
      <c r="N952" s="89" t="s">
        <v>269</v>
      </c>
      <c r="O952" s="47" t="s">
        <v>1362</v>
      </c>
      <c r="P952" s="47" t="s">
        <v>1366</v>
      </c>
      <c r="Q952" s="50" t="s">
        <v>3723</v>
      </c>
      <c r="R952" s="30"/>
    </row>
    <row r="953" spans="1:18" ht="19.95" customHeight="1">
      <c r="A953" s="47">
        <v>1</v>
      </c>
      <c r="B953" s="30" t="s">
        <v>2722</v>
      </c>
      <c r="C953" s="43" t="s">
        <v>3724</v>
      </c>
      <c r="D953" s="52">
        <v>44971</v>
      </c>
      <c r="E953" s="52">
        <v>44987</v>
      </c>
      <c r="F953" s="52">
        <v>44987</v>
      </c>
      <c r="G953" s="47" t="s">
        <v>10</v>
      </c>
      <c r="H953" s="51">
        <v>1002.85</v>
      </c>
      <c r="I953" s="53">
        <v>1</v>
      </c>
      <c r="J953" s="51">
        <v>0</v>
      </c>
      <c r="K953" s="51">
        <v>0</v>
      </c>
      <c r="L953" s="51">
        <v>1002.85</v>
      </c>
      <c r="M953" s="42">
        <v>0</v>
      </c>
      <c r="N953" s="89" t="s">
        <v>269</v>
      </c>
      <c r="O953" s="47" t="s">
        <v>1351</v>
      </c>
      <c r="P953" s="47" t="s">
        <v>1378</v>
      </c>
      <c r="Q953" s="50" t="s">
        <v>3725</v>
      </c>
      <c r="R953" s="30"/>
    </row>
    <row r="954" spans="1:18" ht="19.95" customHeight="1">
      <c r="A954" s="47">
        <v>1</v>
      </c>
      <c r="B954" s="30" t="s">
        <v>2634</v>
      </c>
      <c r="C954" s="43" t="s">
        <v>3726</v>
      </c>
      <c r="D954" s="52">
        <v>44994</v>
      </c>
      <c r="E954" s="52">
        <v>44994</v>
      </c>
      <c r="F954" s="52">
        <v>44988</v>
      </c>
      <c r="G954" s="47" t="s">
        <v>10</v>
      </c>
      <c r="H954" s="51">
        <v>12630.27</v>
      </c>
      <c r="I954" s="53">
        <v>1</v>
      </c>
      <c r="J954" s="51">
        <v>0</v>
      </c>
      <c r="K954" s="51">
        <v>0</v>
      </c>
      <c r="L954" s="51">
        <v>12630.27</v>
      </c>
      <c r="M954" s="42">
        <v>0</v>
      </c>
      <c r="N954" s="89" t="s">
        <v>1328</v>
      </c>
      <c r="O954" s="47" t="s">
        <v>2636</v>
      </c>
      <c r="P954" s="47" t="s">
        <v>2637</v>
      </c>
      <c r="Q954" s="50" t="s">
        <v>3727</v>
      </c>
      <c r="R954" s="30"/>
    </row>
    <row r="955" spans="1:18" ht="19.95" customHeight="1">
      <c r="A955" s="47">
        <v>1</v>
      </c>
      <c r="B955" s="30" t="s">
        <v>2634</v>
      </c>
      <c r="C955" s="43" t="s">
        <v>3728</v>
      </c>
      <c r="D955" s="52">
        <v>44992</v>
      </c>
      <c r="E955" s="52">
        <v>44992</v>
      </c>
      <c r="F955" s="52">
        <v>44988</v>
      </c>
      <c r="G955" s="47" t="s">
        <v>10</v>
      </c>
      <c r="H955" s="51">
        <v>290.33999999999997</v>
      </c>
      <c r="I955" s="53">
        <v>1</v>
      </c>
      <c r="J955" s="51">
        <v>0.01</v>
      </c>
      <c r="K955" s="51">
        <v>0</v>
      </c>
      <c r="L955" s="51">
        <v>290.35000000000002</v>
      </c>
      <c r="M955" s="42">
        <v>0</v>
      </c>
      <c r="N955" s="89" t="s">
        <v>1328</v>
      </c>
      <c r="O955" s="47" t="s">
        <v>2636</v>
      </c>
      <c r="P955" s="47" t="s">
        <v>2637</v>
      </c>
      <c r="Q955" s="50" t="s">
        <v>3729</v>
      </c>
      <c r="R955" s="30"/>
    </row>
    <row r="956" spans="1:18" ht="19.95" customHeight="1">
      <c r="A956" s="47">
        <v>1</v>
      </c>
      <c r="B956" s="30" t="s">
        <v>2634</v>
      </c>
      <c r="C956" s="43" t="s">
        <v>3730</v>
      </c>
      <c r="D956" s="52">
        <v>44994</v>
      </c>
      <c r="E956" s="52">
        <v>44994</v>
      </c>
      <c r="F956" s="52">
        <v>44988</v>
      </c>
      <c r="G956" s="47" t="s">
        <v>10</v>
      </c>
      <c r="H956" s="51">
        <v>493.22</v>
      </c>
      <c r="I956" s="53">
        <v>1</v>
      </c>
      <c r="J956" s="51">
        <v>0</v>
      </c>
      <c r="K956" s="51">
        <v>0</v>
      </c>
      <c r="L956" s="51">
        <v>493.22</v>
      </c>
      <c r="M956" s="42">
        <v>0</v>
      </c>
      <c r="N956" s="89" t="s">
        <v>1328</v>
      </c>
      <c r="O956" s="47" t="s">
        <v>2636</v>
      </c>
      <c r="P956" s="47" t="s">
        <v>2637</v>
      </c>
      <c r="Q956" s="50" t="s">
        <v>3731</v>
      </c>
      <c r="R956" s="30"/>
    </row>
    <row r="957" spans="1:18" ht="19.95" customHeight="1">
      <c r="A957" s="47">
        <v>2</v>
      </c>
      <c r="B957" s="30" t="s">
        <v>2019</v>
      </c>
      <c r="C957" s="43" t="s">
        <v>3732</v>
      </c>
      <c r="D957" s="52">
        <v>44974</v>
      </c>
      <c r="E957" s="52">
        <v>44988</v>
      </c>
      <c r="F957" s="52">
        <v>44988</v>
      </c>
      <c r="G957" s="47" t="s">
        <v>10</v>
      </c>
      <c r="H957" s="51">
        <v>9055.4</v>
      </c>
      <c r="I957" s="53">
        <v>1</v>
      </c>
      <c r="J957" s="51">
        <v>0</v>
      </c>
      <c r="K957" s="51">
        <v>0</v>
      </c>
      <c r="L957" s="51">
        <v>9055.4</v>
      </c>
      <c r="M957" s="42">
        <v>0</v>
      </c>
      <c r="N957" s="89" t="s">
        <v>1328</v>
      </c>
      <c r="O957" s="47" t="s">
        <v>1349</v>
      </c>
      <c r="P957" s="58" t="s">
        <v>741</v>
      </c>
      <c r="Q957" s="50" t="s">
        <v>3733</v>
      </c>
      <c r="R957" s="30"/>
    </row>
    <row r="958" spans="1:18" ht="19.95" customHeight="1">
      <c r="A958" s="47">
        <v>1</v>
      </c>
      <c r="B958" s="30" t="s">
        <v>2049</v>
      </c>
      <c r="C958" s="43" t="s">
        <v>3734</v>
      </c>
      <c r="D958" s="52">
        <v>44923</v>
      </c>
      <c r="E958" s="52">
        <v>44988</v>
      </c>
      <c r="F958" s="52">
        <v>44988</v>
      </c>
      <c r="G958" s="47" t="s">
        <v>10</v>
      </c>
      <c r="H958" s="51">
        <v>1244.71</v>
      </c>
      <c r="I958" s="53">
        <v>1</v>
      </c>
      <c r="J958" s="51">
        <v>0</v>
      </c>
      <c r="K958" s="51">
        <v>0</v>
      </c>
      <c r="L958" s="51">
        <v>1244.71</v>
      </c>
      <c r="M958" s="42">
        <v>0</v>
      </c>
      <c r="N958" s="89" t="s">
        <v>1328</v>
      </c>
      <c r="O958" s="47" t="s">
        <v>1349</v>
      </c>
      <c r="P958" s="47" t="s">
        <v>283</v>
      </c>
      <c r="Q958" s="50" t="s">
        <v>3735</v>
      </c>
      <c r="R958" s="30"/>
    </row>
    <row r="959" spans="1:18" ht="19.95" customHeight="1">
      <c r="A959" s="47">
        <v>1</v>
      </c>
      <c r="B959" s="30" t="s">
        <v>2049</v>
      </c>
      <c r="C959" s="43" t="s">
        <v>3736</v>
      </c>
      <c r="D959" s="52">
        <v>44923</v>
      </c>
      <c r="E959" s="52">
        <v>44988</v>
      </c>
      <c r="F959" s="52">
        <v>44988</v>
      </c>
      <c r="G959" s="47" t="s">
        <v>10</v>
      </c>
      <c r="H959" s="51">
        <v>3103.51</v>
      </c>
      <c r="I959" s="53">
        <v>1</v>
      </c>
      <c r="J959" s="51">
        <v>0</v>
      </c>
      <c r="K959" s="51">
        <v>0</v>
      </c>
      <c r="L959" s="51">
        <v>3103.51</v>
      </c>
      <c r="M959" s="42">
        <v>0</v>
      </c>
      <c r="N959" s="89" t="s">
        <v>1328</v>
      </c>
      <c r="O959" s="47" t="s">
        <v>1349</v>
      </c>
      <c r="P959" s="47" t="s">
        <v>283</v>
      </c>
      <c r="Q959" s="50" t="s">
        <v>3737</v>
      </c>
      <c r="R959" s="30"/>
    </row>
    <row r="960" spans="1:18" ht="19.95" customHeight="1">
      <c r="A960" s="47">
        <v>1</v>
      </c>
      <c r="B960" s="30" t="s">
        <v>2049</v>
      </c>
      <c r="C960" s="43" t="s">
        <v>3738</v>
      </c>
      <c r="D960" s="52">
        <v>44923</v>
      </c>
      <c r="E960" s="52">
        <v>44988</v>
      </c>
      <c r="F960" s="52">
        <v>44988</v>
      </c>
      <c r="G960" s="47" t="s">
        <v>10</v>
      </c>
      <c r="H960" s="51">
        <v>5624.1</v>
      </c>
      <c r="I960" s="53">
        <v>1</v>
      </c>
      <c r="J960" s="51">
        <v>0</v>
      </c>
      <c r="K960" s="51">
        <v>0</v>
      </c>
      <c r="L960" s="51">
        <v>5624.1</v>
      </c>
      <c r="M960" s="42">
        <v>0</v>
      </c>
      <c r="N960" s="89" t="s">
        <v>1328</v>
      </c>
      <c r="O960" s="47" t="s">
        <v>1349</v>
      </c>
      <c r="P960" s="47" t="s">
        <v>283</v>
      </c>
      <c r="Q960" s="50" t="s">
        <v>3739</v>
      </c>
      <c r="R960" s="30"/>
    </row>
    <row r="961" spans="1:18" ht="19.95" customHeight="1">
      <c r="A961" s="47">
        <v>1</v>
      </c>
      <c r="B961" s="30" t="s">
        <v>16</v>
      </c>
      <c r="C961" s="43" t="s">
        <v>3740</v>
      </c>
      <c r="D961" s="52">
        <v>44973</v>
      </c>
      <c r="E961" s="52">
        <v>44988</v>
      </c>
      <c r="F961" s="52">
        <v>44988</v>
      </c>
      <c r="G961" s="47" t="s">
        <v>10</v>
      </c>
      <c r="H961" s="51">
        <v>7000</v>
      </c>
      <c r="I961" s="53">
        <v>1</v>
      </c>
      <c r="J961" s="51">
        <v>0</v>
      </c>
      <c r="K961" s="51">
        <v>0</v>
      </c>
      <c r="L961" s="51">
        <v>7000</v>
      </c>
      <c r="M961" s="42">
        <v>0</v>
      </c>
      <c r="N961" s="89" t="s">
        <v>1328</v>
      </c>
      <c r="O961" s="47" t="s">
        <v>1349</v>
      </c>
      <c r="P961" s="58" t="s">
        <v>741</v>
      </c>
      <c r="Q961" s="50" t="s">
        <v>3741</v>
      </c>
      <c r="R961" s="30"/>
    </row>
    <row r="962" spans="1:18" ht="19.95" customHeight="1">
      <c r="A962" s="47">
        <v>1</v>
      </c>
      <c r="B962" s="30" t="s">
        <v>242</v>
      </c>
      <c r="C962" s="43" t="s">
        <v>3742</v>
      </c>
      <c r="D962" s="52">
        <v>44988</v>
      </c>
      <c r="E962" s="52">
        <v>44988</v>
      </c>
      <c r="F962" s="52">
        <v>44988</v>
      </c>
      <c r="G962" s="47" t="s">
        <v>10</v>
      </c>
      <c r="H962" s="51">
        <v>150200.1</v>
      </c>
      <c r="I962" s="53">
        <v>1</v>
      </c>
      <c r="J962" s="51">
        <v>7837.01</v>
      </c>
      <c r="K962" s="51">
        <v>0</v>
      </c>
      <c r="L962" s="51">
        <v>158037.10999999999</v>
      </c>
      <c r="M962" s="42">
        <v>0</v>
      </c>
      <c r="N962" s="89" t="s">
        <v>1328</v>
      </c>
      <c r="O962" s="47" t="s">
        <v>1362</v>
      </c>
      <c r="P962" s="47" t="s">
        <v>1367</v>
      </c>
      <c r="Q962" s="50" t="s">
        <v>3743</v>
      </c>
      <c r="R962" s="30"/>
    </row>
    <row r="963" spans="1:18" ht="19.95" customHeight="1">
      <c r="A963" s="47">
        <v>1</v>
      </c>
      <c r="B963" s="30" t="s">
        <v>2523</v>
      </c>
      <c r="C963" s="43" t="s">
        <v>3744</v>
      </c>
      <c r="D963" s="52">
        <v>44984</v>
      </c>
      <c r="E963" s="52">
        <v>44988</v>
      </c>
      <c r="F963" s="52">
        <v>44988</v>
      </c>
      <c r="G963" s="47" t="s">
        <v>10</v>
      </c>
      <c r="H963" s="51">
        <v>80</v>
      </c>
      <c r="I963" s="53">
        <v>1</v>
      </c>
      <c r="J963" s="51">
        <v>0</v>
      </c>
      <c r="K963" s="51">
        <v>0</v>
      </c>
      <c r="L963" s="51">
        <v>80</v>
      </c>
      <c r="M963" s="42">
        <v>0</v>
      </c>
      <c r="N963" s="89" t="s">
        <v>269</v>
      </c>
      <c r="O963" s="47" t="s">
        <v>1874</v>
      </c>
      <c r="P963" s="47" t="s">
        <v>1344</v>
      </c>
      <c r="Q963" s="50" t="s">
        <v>3745</v>
      </c>
      <c r="R963" s="30"/>
    </row>
    <row r="964" spans="1:18" ht="19.95" customHeight="1">
      <c r="A964" s="47">
        <v>1</v>
      </c>
      <c r="B964" s="30" t="s">
        <v>2523</v>
      </c>
      <c r="C964" s="43" t="s">
        <v>3746</v>
      </c>
      <c r="D964" s="52">
        <v>44984</v>
      </c>
      <c r="E964" s="52">
        <v>44988</v>
      </c>
      <c r="F964" s="52">
        <v>44988</v>
      </c>
      <c r="G964" s="47" t="s">
        <v>10</v>
      </c>
      <c r="H964" s="51">
        <v>80</v>
      </c>
      <c r="I964" s="53">
        <v>1</v>
      </c>
      <c r="J964" s="51">
        <v>0</v>
      </c>
      <c r="K964" s="51">
        <v>0</v>
      </c>
      <c r="L964" s="51">
        <v>80</v>
      </c>
      <c r="M964" s="42">
        <v>0</v>
      </c>
      <c r="N964" s="89" t="s">
        <v>269</v>
      </c>
      <c r="O964" s="47" t="s">
        <v>1874</v>
      </c>
      <c r="P964" s="47" t="s">
        <v>1344</v>
      </c>
      <c r="Q964" s="50" t="s">
        <v>3747</v>
      </c>
      <c r="R964" s="30"/>
    </row>
    <row r="965" spans="1:18" ht="19.95" customHeight="1">
      <c r="A965" s="47">
        <v>1</v>
      </c>
      <c r="B965" s="30" t="s">
        <v>228</v>
      </c>
      <c r="C965" s="43" t="s">
        <v>3748</v>
      </c>
      <c r="D965" s="52">
        <v>44981</v>
      </c>
      <c r="E965" s="52">
        <v>44988</v>
      </c>
      <c r="F965" s="52">
        <v>44988</v>
      </c>
      <c r="G965" s="47" t="s">
        <v>10</v>
      </c>
      <c r="H965" s="51">
        <v>1358</v>
      </c>
      <c r="I965" s="53">
        <v>1</v>
      </c>
      <c r="J965" s="51">
        <v>0</v>
      </c>
      <c r="K965" s="51">
        <v>0</v>
      </c>
      <c r="L965" s="51">
        <v>1358</v>
      </c>
      <c r="M965" s="42">
        <v>0</v>
      </c>
      <c r="N965" s="89" t="s">
        <v>269</v>
      </c>
      <c r="O965" s="47" t="s">
        <v>1874</v>
      </c>
      <c r="P965" s="47" t="s">
        <v>1358</v>
      </c>
      <c r="Q965" s="50" t="s">
        <v>3749</v>
      </c>
      <c r="R965" s="30"/>
    </row>
    <row r="966" spans="1:18" ht="19.95" customHeight="1">
      <c r="A966" s="47">
        <v>1</v>
      </c>
      <c r="B966" s="30" t="s">
        <v>228</v>
      </c>
      <c r="C966" s="43" t="s">
        <v>3750</v>
      </c>
      <c r="D966" s="52">
        <v>44981</v>
      </c>
      <c r="E966" s="52">
        <v>44988</v>
      </c>
      <c r="F966" s="52">
        <v>44988</v>
      </c>
      <c r="G966" s="47" t="s">
        <v>10</v>
      </c>
      <c r="H966" s="51">
        <v>3965.36</v>
      </c>
      <c r="I966" s="53">
        <v>1</v>
      </c>
      <c r="J966" s="51">
        <v>0</v>
      </c>
      <c r="K966" s="51">
        <v>0</v>
      </c>
      <c r="L966" s="51">
        <v>3965.36</v>
      </c>
      <c r="M966" s="42">
        <v>0</v>
      </c>
      <c r="N966" s="89" t="s">
        <v>269</v>
      </c>
      <c r="O966" s="47" t="s">
        <v>1874</v>
      </c>
      <c r="P966" s="47" t="s">
        <v>1358</v>
      </c>
      <c r="Q966" s="50" t="s">
        <v>3751</v>
      </c>
      <c r="R966" s="30"/>
    </row>
    <row r="967" spans="1:18" ht="19.95" customHeight="1">
      <c r="A967" s="47">
        <v>1</v>
      </c>
      <c r="B967" s="30" t="s">
        <v>3752</v>
      </c>
      <c r="C967" s="43" t="s">
        <v>3753</v>
      </c>
      <c r="D967" s="52">
        <v>44988</v>
      </c>
      <c r="E967" s="52">
        <v>44988</v>
      </c>
      <c r="F967" s="52">
        <v>44988</v>
      </c>
      <c r="G967" s="47" t="s">
        <v>10</v>
      </c>
      <c r="H967" s="51">
        <v>98</v>
      </c>
      <c r="I967" s="53">
        <v>1</v>
      </c>
      <c r="J967" s="51">
        <v>0</v>
      </c>
      <c r="K967" s="51">
        <v>0</v>
      </c>
      <c r="L967" s="51">
        <v>98</v>
      </c>
      <c r="M967" s="42">
        <v>0</v>
      </c>
      <c r="N967" s="89" t="s">
        <v>276</v>
      </c>
      <c r="O967" s="47" t="s">
        <v>1342</v>
      </c>
      <c r="P967" s="47" t="s">
        <v>871</v>
      </c>
      <c r="Q967" s="50" t="s">
        <v>3754</v>
      </c>
      <c r="R967" s="30"/>
    </row>
    <row r="968" spans="1:18" ht="19.95" customHeight="1">
      <c r="A968" s="47">
        <v>1</v>
      </c>
      <c r="B968" s="30" t="s">
        <v>225</v>
      </c>
      <c r="C968" s="43" t="s">
        <v>3755</v>
      </c>
      <c r="D968" s="52">
        <v>44988</v>
      </c>
      <c r="E968" s="52">
        <v>44988</v>
      </c>
      <c r="F968" s="52">
        <v>44988</v>
      </c>
      <c r="G968" s="47" t="s">
        <v>10</v>
      </c>
      <c r="H968" s="51">
        <v>1010.44</v>
      </c>
      <c r="I968" s="53">
        <v>1</v>
      </c>
      <c r="J968" s="51">
        <v>0</v>
      </c>
      <c r="K968" s="51">
        <v>0</v>
      </c>
      <c r="L968" s="51">
        <v>1010.44</v>
      </c>
      <c r="M968" s="42">
        <v>0</v>
      </c>
      <c r="N968" s="89" t="s">
        <v>276</v>
      </c>
      <c r="O968" s="47" t="s">
        <v>1360</v>
      </c>
      <c r="P968" s="47" t="s">
        <v>876</v>
      </c>
      <c r="Q968" s="50" t="s">
        <v>3756</v>
      </c>
      <c r="R968" s="30"/>
    </row>
    <row r="969" spans="1:18" ht="19.95" customHeight="1">
      <c r="A969" s="47">
        <v>2</v>
      </c>
      <c r="B969" s="30" t="s">
        <v>141</v>
      </c>
      <c r="C969" s="43" t="s">
        <v>3757</v>
      </c>
      <c r="D969" s="52">
        <v>44981</v>
      </c>
      <c r="E969" s="52">
        <v>44991</v>
      </c>
      <c r="F969" s="52">
        <v>44991</v>
      </c>
      <c r="G969" s="47" t="s">
        <v>10</v>
      </c>
      <c r="H969" s="51">
        <v>3305.28</v>
      </c>
      <c r="I969" s="53">
        <v>1</v>
      </c>
      <c r="J969" s="51">
        <v>0</v>
      </c>
      <c r="K969" s="51">
        <v>0</v>
      </c>
      <c r="L969" s="51">
        <v>3305.28</v>
      </c>
      <c r="M969" s="42">
        <v>0</v>
      </c>
      <c r="N969" s="89" t="s">
        <v>1328</v>
      </c>
      <c r="O969" s="47" t="s">
        <v>1349</v>
      </c>
      <c r="P969" s="58" t="s">
        <v>741</v>
      </c>
      <c r="Q969" s="50" t="s">
        <v>3758</v>
      </c>
      <c r="R969" s="30"/>
    </row>
    <row r="970" spans="1:18" ht="19.95" customHeight="1">
      <c r="A970" s="47">
        <v>2</v>
      </c>
      <c r="B970" s="30" t="s">
        <v>141</v>
      </c>
      <c r="C970" s="43" t="s">
        <v>3759</v>
      </c>
      <c r="D970" s="52">
        <v>44981</v>
      </c>
      <c r="E970" s="52">
        <v>44991</v>
      </c>
      <c r="F970" s="52">
        <v>44991</v>
      </c>
      <c r="G970" s="47" t="s">
        <v>10</v>
      </c>
      <c r="H970" s="51">
        <v>7712.32</v>
      </c>
      <c r="I970" s="53">
        <v>1</v>
      </c>
      <c r="J970" s="51">
        <v>0</v>
      </c>
      <c r="K970" s="51">
        <v>0</v>
      </c>
      <c r="L970" s="51">
        <v>7712.32</v>
      </c>
      <c r="M970" s="42">
        <v>0</v>
      </c>
      <c r="N970" s="89" t="s">
        <v>1328</v>
      </c>
      <c r="O970" s="47" t="s">
        <v>1349</v>
      </c>
      <c r="P970" s="58" t="s">
        <v>741</v>
      </c>
      <c r="Q970" s="50" t="s">
        <v>3760</v>
      </c>
      <c r="R970" s="30"/>
    </row>
    <row r="971" spans="1:18" ht="19.95" customHeight="1">
      <c r="A971" s="47">
        <v>2</v>
      </c>
      <c r="B971" s="30" t="s">
        <v>90</v>
      </c>
      <c r="C971" s="43" t="s">
        <v>3761</v>
      </c>
      <c r="D971" s="52">
        <v>45054</v>
      </c>
      <c r="E971" s="52">
        <v>44995</v>
      </c>
      <c r="F971" s="52">
        <v>44991</v>
      </c>
      <c r="G971" s="47" t="s">
        <v>10</v>
      </c>
      <c r="H971" s="49">
        <v>5068560</v>
      </c>
      <c r="I971" s="53">
        <v>1</v>
      </c>
      <c r="J971" s="51">
        <v>0</v>
      </c>
      <c r="K971" s="51">
        <v>0</v>
      </c>
      <c r="L971" s="51">
        <v>5068560</v>
      </c>
      <c r="M971" s="42">
        <v>0</v>
      </c>
      <c r="N971" s="89" t="s">
        <v>1328</v>
      </c>
      <c r="O971" s="47" t="s">
        <v>1330</v>
      </c>
      <c r="P971" s="47" t="s">
        <v>881</v>
      </c>
      <c r="Q971" s="50" t="s">
        <v>3762</v>
      </c>
      <c r="R971" s="30"/>
    </row>
    <row r="972" spans="1:18" ht="19.95" customHeight="1">
      <c r="A972" s="47">
        <v>1</v>
      </c>
      <c r="B972" s="30" t="s">
        <v>257</v>
      </c>
      <c r="C972" s="43" t="s">
        <v>3763</v>
      </c>
      <c r="D972" s="52">
        <v>44991</v>
      </c>
      <c r="E972" s="52">
        <v>44991</v>
      </c>
      <c r="F972" s="52">
        <v>44991</v>
      </c>
      <c r="G972" s="47" t="s">
        <v>10</v>
      </c>
      <c r="H972" s="51">
        <v>13820.38</v>
      </c>
      <c r="I972" s="53">
        <v>1</v>
      </c>
      <c r="J972" s="51">
        <v>0</v>
      </c>
      <c r="K972" s="51">
        <v>0</v>
      </c>
      <c r="L972" s="51">
        <v>13820.38</v>
      </c>
      <c r="M972" s="42">
        <v>0</v>
      </c>
      <c r="N972" s="89" t="s">
        <v>1328</v>
      </c>
      <c r="O972" s="47" t="s">
        <v>1874</v>
      </c>
      <c r="P972" s="47" t="s">
        <v>889</v>
      </c>
      <c r="Q972" s="50" t="s">
        <v>3764</v>
      </c>
      <c r="R972" s="30"/>
    </row>
    <row r="973" spans="1:18" ht="19.95" customHeight="1">
      <c r="A973" s="47">
        <v>2</v>
      </c>
      <c r="B973" s="30" t="s">
        <v>142</v>
      </c>
      <c r="C973" s="43" t="s">
        <v>3765</v>
      </c>
      <c r="D973" s="52">
        <v>44980</v>
      </c>
      <c r="E973" s="52">
        <v>44991</v>
      </c>
      <c r="F973" s="52">
        <v>44991</v>
      </c>
      <c r="G973" s="47" t="s">
        <v>10</v>
      </c>
      <c r="H973" s="51">
        <v>10595.2</v>
      </c>
      <c r="I973" s="53">
        <v>1</v>
      </c>
      <c r="J973" s="51">
        <v>0</v>
      </c>
      <c r="K973" s="51">
        <v>0</v>
      </c>
      <c r="L973" s="51">
        <v>10595.2</v>
      </c>
      <c r="M973" s="42">
        <v>0</v>
      </c>
      <c r="N973" s="89" t="s">
        <v>1328</v>
      </c>
      <c r="O973" s="47" t="s">
        <v>1349</v>
      </c>
      <c r="P973" s="58" t="s">
        <v>741</v>
      </c>
      <c r="Q973" s="50" t="s">
        <v>3766</v>
      </c>
      <c r="R973" s="30"/>
    </row>
    <row r="974" spans="1:18" ht="19.95" customHeight="1">
      <c r="A974" s="47">
        <v>1</v>
      </c>
      <c r="B974" s="30" t="s">
        <v>259</v>
      </c>
      <c r="C974" s="43" t="s">
        <v>3767</v>
      </c>
      <c r="D974" s="52">
        <v>44991</v>
      </c>
      <c r="E974" s="52">
        <v>44991</v>
      </c>
      <c r="F974" s="52">
        <v>44991</v>
      </c>
      <c r="G974" s="47" t="s">
        <v>10</v>
      </c>
      <c r="H974" s="51">
        <v>2324.1</v>
      </c>
      <c r="I974" s="53">
        <v>1</v>
      </c>
      <c r="J974" s="51">
        <v>0</v>
      </c>
      <c r="K974" s="51">
        <v>0</v>
      </c>
      <c r="L974" s="51">
        <v>2324.1</v>
      </c>
      <c r="M974" s="42">
        <v>0</v>
      </c>
      <c r="N974" s="89" t="s">
        <v>1328</v>
      </c>
      <c r="O974" s="47" t="s">
        <v>1874</v>
      </c>
      <c r="P974" s="47" t="s">
        <v>1358</v>
      </c>
      <c r="Q974" s="50" t="s">
        <v>3768</v>
      </c>
      <c r="R974" s="30"/>
    </row>
    <row r="975" spans="1:18" ht="19.95" customHeight="1">
      <c r="A975" s="47">
        <v>1</v>
      </c>
      <c r="B975" s="30" t="s">
        <v>11</v>
      </c>
      <c r="C975" s="43" t="s">
        <v>3769</v>
      </c>
      <c r="D975" s="52">
        <v>44991</v>
      </c>
      <c r="E975" s="52">
        <v>44991</v>
      </c>
      <c r="F975" s="52">
        <v>44991</v>
      </c>
      <c r="G975" s="47" t="s">
        <v>10</v>
      </c>
      <c r="H975" s="51">
        <v>1212</v>
      </c>
      <c r="I975" s="53">
        <v>1</v>
      </c>
      <c r="J975" s="51">
        <v>0</v>
      </c>
      <c r="K975" s="51">
        <v>0</v>
      </c>
      <c r="L975" s="51">
        <v>1212</v>
      </c>
      <c r="M975" s="42">
        <v>0</v>
      </c>
      <c r="N975" s="89" t="s">
        <v>269</v>
      </c>
      <c r="O975" s="47" t="s">
        <v>1329</v>
      </c>
      <c r="P975" s="47" t="s">
        <v>875</v>
      </c>
      <c r="Q975" s="50" t="s">
        <v>3770</v>
      </c>
      <c r="R975" s="30"/>
    </row>
    <row r="976" spans="1:18" ht="19.95" customHeight="1">
      <c r="A976" s="47">
        <v>1</v>
      </c>
      <c r="B976" s="30" t="s">
        <v>23</v>
      </c>
      <c r="C976" s="43" t="s">
        <v>3771</v>
      </c>
      <c r="D976" s="52">
        <v>44959</v>
      </c>
      <c r="E976" s="52">
        <v>44991</v>
      </c>
      <c r="F976" s="52">
        <v>44991</v>
      </c>
      <c r="G976" s="47" t="s">
        <v>10</v>
      </c>
      <c r="H976" s="51">
        <v>2639.04</v>
      </c>
      <c r="I976" s="53">
        <v>1</v>
      </c>
      <c r="J976" s="51">
        <v>0</v>
      </c>
      <c r="K976" s="51">
        <v>0</v>
      </c>
      <c r="L976" s="51">
        <v>2639.04</v>
      </c>
      <c r="M976" s="42">
        <v>0</v>
      </c>
      <c r="N976" s="89" t="s">
        <v>269</v>
      </c>
      <c r="O976" s="47" t="s">
        <v>1351</v>
      </c>
      <c r="P976" s="47" t="s">
        <v>1378</v>
      </c>
      <c r="Q976" s="50" t="s">
        <v>3772</v>
      </c>
      <c r="R976" s="30"/>
    </row>
    <row r="977" spans="1:18" ht="19.95" customHeight="1">
      <c r="A977" s="47">
        <v>1</v>
      </c>
      <c r="B977" s="30" t="s">
        <v>220</v>
      </c>
      <c r="C977" s="43">
        <v>3893957</v>
      </c>
      <c r="D977" s="52">
        <v>44980</v>
      </c>
      <c r="E977" s="52">
        <v>44991</v>
      </c>
      <c r="F977" s="52">
        <v>44991</v>
      </c>
      <c r="G977" s="47" t="s">
        <v>10</v>
      </c>
      <c r="H977" s="51">
        <v>96.39</v>
      </c>
      <c r="I977" s="53">
        <v>1</v>
      </c>
      <c r="J977" s="51">
        <v>0</v>
      </c>
      <c r="K977" s="51">
        <v>0</v>
      </c>
      <c r="L977" s="51">
        <v>96.39</v>
      </c>
      <c r="M977" s="42">
        <v>0</v>
      </c>
      <c r="N977" s="89" t="s">
        <v>269</v>
      </c>
      <c r="O977" s="47" t="s">
        <v>1342</v>
      </c>
      <c r="P977" s="47" t="s">
        <v>286</v>
      </c>
      <c r="Q977" s="50" t="s">
        <v>3773</v>
      </c>
      <c r="R977" s="30"/>
    </row>
    <row r="978" spans="1:18" ht="19.95" customHeight="1">
      <c r="A978" s="47">
        <v>1</v>
      </c>
      <c r="B978" s="30" t="s">
        <v>2523</v>
      </c>
      <c r="C978" s="43" t="s">
        <v>3774</v>
      </c>
      <c r="D978" s="52">
        <v>44980</v>
      </c>
      <c r="E978" s="52">
        <v>44991</v>
      </c>
      <c r="F978" s="52">
        <v>44991</v>
      </c>
      <c r="G978" s="47" t="s">
        <v>10</v>
      </c>
      <c r="H978" s="51">
        <v>822.65</v>
      </c>
      <c r="I978" s="53">
        <v>1</v>
      </c>
      <c r="J978" s="51">
        <v>0</v>
      </c>
      <c r="K978" s="51">
        <v>0</v>
      </c>
      <c r="L978" s="51">
        <v>822.65</v>
      </c>
      <c r="M978" s="42">
        <v>0</v>
      </c>
      <c r="N978" s="89" t="s">
        <v>269</v>
      </c>
      <c r="O978" s="47" t="s">
        <v>1874</v>
      </c>
      <c r="P978" s="47" t="s">
        <v>1344</v>
      </c>
      <c r="Q978" s="50" t="s">
        <v>3775</v>
      </c>
      <c r="R978" s="30"/>
    </row>
    <row r="979" spans="1:18" ht="19.95" customHeight="1">
      <c r="A979" s="47">
        <v>1</v>
      </c>
      <c r="B979" s="30" t="s">
        <v>3087</v>
      </c>
      <c r="C979" s="43" t="s">
        <v>2125</v>
      </c>
      <c r="D979" s="52">
        <v>44991</v>
      </c>
      <c r="E979" s="52">
        <v>44991</v>
      </c>
      <c r="F979" s="52">
        <v>44991</v>
      </c>
      <c r="G979" s="47" t="s">
        <v>10</v>
      </c>
      <c r="H979" s="49">
        <v>3300</v>
      </c>
      <c r="I979" s="53">
        <v>1</v>
      </c>
      <c r="J979" s="51">
        <v>0</v>
      </c>
      <c r="K979" s="51">
        <v>0</v>
      </c>
      <c r="L979" s="51">
        <v>3300</v>
      </c>
      <c r="M979" s="42">
        <v>0</v>
      </c>
      <c r="N979" s="89" t="s">
        <v>269</v>
      </c>
      <c r="O979" s="47" t="s">
        <v>3776</v>
      </c>
      <c r="P979" s="47" t="s">
        <v>3777</v>
      </c>
      <c r="Q979" s="50" t="s">
        <v>3778</v>
      </c>
      <c r="R979" s="30"/>
    </row>
    <row r="980" spans="1:18" ht="19.95" customHeight="1">
      <c r="A980" s="47">
        <v>1</v>
      </c>
      <c r="B980" s="30" t="s">
        <v>3779</v>
      </c>
      <c r="C980" s="43" t="s">
        <v>3780</v>
      </c>
      <c r="D980" s="52">
        <v>44992</v>
      </c>
      <c r="E980" s="52">
        <v>44992</v>
      </c>
      <c r="F980" s="52">
        <v>44991</v>
      </c>
      <c r="G980" s="47" t="s">
        <v>10</v>
      </c>
      <c r="H980" s="51">
        <v>5639.2</v>
      </c>
      <c r="I980" s="53">
        <v>1</v>
      </c>
      <c r="J980" s="51">
        <v>0</v>
      </c>
      <c r="K980" s="51">
        <v>0</v>
      </c>
      <c r="L980" s="51">
        <v>5639.2</v>
      </c>
      <c r="M980" s="42">
        <v>0</v>
      </c>
      <c r="N980" s="89" t="s">
        <v>269</v>
      </c>
      <c r="O980" s="47" t="s">
        <v>1874</v>
      </c>
      <c r="P980" s="47" t="s">
        <v>1358</v>
      </c>
      <c r="Q980" s="50" t="s">
        <v>3781</v>
      </c>
      <c r="R980" s="30"/>
    </row>
    <row r="981" spans="1:18" ht="19.95" customHeight="1">
      <c r="A981" s="47">
        <v>1</v>
      </c>
      <c r="B981" s="30" t="s">
        <v>42</v>
      </c>
      <c r="C981" s="43" t="s">
        <v>3782</v>
      </c>
      <c r="D981" s="52">
        <v>44983</v>
      </c>
      <c r="E981" s="52">
        <v>44991</v>
      </c>
      <c r="F981" s="52">
        <v>44991</v>
      </c>
      <c r="G981" s="47" t="s">
        <v>10</v>
      </c>
      <c r="H981" s="51">
        <v>72.099999999999994</v>
      </c>
      <c r="I981" s="53">
        <v>1</v>
      </c>
      <c r="J981" s="51">
        <v>0</v>
      </c>
      <c r="K981" s="51">
        <v>0</v>
      </c>
      <c r="L981" s="51">
        <v>72.099999999999994</v>
      </c>
      <c r="M981" s="42">
        <v>0</v>
      </c>
      <c r="N981" s="89" t="s">
        <v>276</v>
      </c>
      <c r="O981" s="47" t="s">
        <v>1355</v>
      </c>
      <c r="P981" s="47" t="s">
        <v>1961</v>
      </c>
      <c r="Q981" s="50" t="s">
        <v>3783</v>
      </c>
      <c r="R981" s="30"/>
    </row>
    <row r="982" spans="1:18" ht="19.95" customHeight="1">
      <c r="A982" s="47">
        <v>2</v>
      </c>
      <c r="B982" s="30" t="s">
        <v>293</v>
      </c>
      <c r="C982" s="43" t="s">
        <v>3784</v>
      </c>
      <c r="D982" s="52">
        <v>44992</v>
      </c>
      <c r="E982" s="52">
        <v>45016</v>
      </c>
      <c r="F982" s="52">
        <v>44992</v>
      </c>
      <c r="G982" s="47" t="s">
        <v>10</v>
      </c>
      <c r="H982" s="51">
        <v>826.78</v>
      </c>
      <c r="I982" s="53">
        <v>1</v>
      </c>
      <c r="J982" s="51">
        <v>0</v>
      </c>
      <c r="K982" s="51">
        <v>0</v>
      </c>
      <c r="L982" s="51">
        <v>826.78</v>
      </c>
      <c r="M982" s="42">
        <v>0</v>
      </c>
      <c r="N982" s="89" t="s">
        <v>1328</v>
      </c>
      <c r="O982" s="47" t="s">
        <v>1349</v>
      </c>
      <c r="P982" s="47" t="s">
        <v>283</v>
      </c>
      <c r="Q982" s="50" t="s">
        <v>3785</v>
      </c>
      <c r="R982" s="30"/>
    </row>
    <row r="983" spans="1:18" ht="19.95" customHeight="1">
      <c r="A983" s="47">
        <v>1</v>
      </c>
      <c r="B983" s="30" t="s">
        <v>2052</v>
      </c>
      <c r="C983" s="43" t="s">
        <v>3786</v>
      </c>
      <c r="D983" s="52">
        <v>44987</v>
      </c>
      <c r="E983" s="52">
        <v>44992</v>
      </c>
      <c r="F983" s="52">
        <v>44992</v>
      </c>
      <c r="G983" s="47" t="s">
        <v>10</v>
      </c>
      <c r="H983" s="51">
        <v>9000</v>
      </c>
      <c r="I983" s="53">
        <v>1</v>
      </c>
      <c r="J983" s="51">
        <v>0</v>
      </c>
      <c r="K983" s="51">
        <v>0</v>
      </c>
      <c r="L983" s="51">
        <v>9000</v>
      </c>
      <c r="M983" s="42">
        <v>0</v>
      </c>
      <c r="N983" s="89" t="s">
        <v>1328</v>
      </c>
      <c r="O983" s="47" t="s">
        <v>1349</v>
      </c>
      <c r="P983" s="58" t="s">
        <v>741</v>
      </c>
      <c r="Q983" s="50" t="s">
        <v>7362</v>
      </c>
      <c r="R983" s="30"/>
    </row>
    <row r="984" spans="1:18" ht="19.95" customHeight="1">
      <c r="A984" s="47">
        <v>4</v>
      </c>
      <c r="B984" s="30" t="s">
        <v>2052</v>
      </c>
      <c r="C984" s="43" t="s">
        <v>3787</v>
      </c>
      <c r="D984" s="52">
        <v>44987</v>
      </c>
      <c r="E984" s="52">
        <v>44992</v>
      </c>
      <c r="F984" s="52">
        <v>44992</v>
      </c>
      <c r="G984" s="47" t="s">
        <v>10</v>
      </c>
      <c r="H984" s="51">
        <v>4602.6000000000004</v>
      </c>
      <c r="I984" s="53">
        <v>1</v>
      </c>
      <c r="J984" s="51">
        <v>0</v>
      </c>
      <c r="K984" s="51">
        <v>0</v>
      </c>
      <c r="L984" s="51">
        <v>4602.6000000000004</v>
      </c>
      <c r="M984" s="42">
        <v>0</v>
      </c>
      <c r="N984" s="89" t="s">
        <v>1328</v>
      </c>
      <c r="O984" s="47" t="s">
        <v>1349</v>
      </c>
      <c r="P984" s="58" t="s">
        <v>741</v>
      </c>
      <c r="Q984" s="50" t="s">
        <v>7363</v>
      </c>
      <c r="R984" s="30"/>
    </row>
    <row r="985" spans="1:18" ht="19.95" customHeight="1">
      <c r="A985" s="47">
        <v>1</v>
      </c>
      <c r="B985" s="30" t="s">
        <v>2052</v>
      </c>
      <c r="C985" s="43" t="s">
        <v>3788</v>
      </c>
      <c r="D985" s="52">
        <v>44987</v>
      </c>
      <c r="E985" s="52">
        <v>44992</v>
      </c>
      <c r="F985" s="52">
        <v>44992</v>
      </c>
      <c r="G985" s="47" t="s">
        <v>10</v>
      </c>
      <c r="H985" s="51">
        <v>9422</v>
      </c>
      <c r="I985" s="53">
        <v>1</v>
      </c>
      <c r="J985" s="51">
        <v>0</v>
      </c>
      <c r="K985" s="51">
        <v>0</v>
      </c>
      <c r="L985" s="51">
        <v>9422</v>
      </c>
      <c r="M985" s="42">
        <v>0</v>
      </c>
      <c r="N985" s="89" t="s">
        <v>1328</v>
      </c>
      <c r="O985" s="47" t="s">
        <v>1349</v>
      </c>
      <c r="P985" s="58" t="s">
        <v>741</v>
      </c>
      <c r="Q985" s="50" t="s">
        <v>7364</v>
      </c>
      <c r="R985" s="30"/>
    </row>
    <row r="986" spans="1:18" ht="19.95" customHeight="1">
      <c r="A986" s="47">
        <v>1</v>
      </c>
      <c r="B986" s="30" t="s">
        <v>2052</v>
      </c>
      <c r="C986" s="43" t="s">
        <v>3789</v>
      </c>
      <c r="D986" s="52">
        <v>44987</v>
      </c>
      <c r="E986" s="52">
        <v>44992</v>
      </c>
      <c r="F986" s="52">
        <v>44992</v>
      </c>
      <c r="G986" s="47" t="s">
        <v>10</v>
      </c>
      <c r="H986" s="51">
        <v>13509.45</v>
      </c>
      <c r="I986" s="53">
        <v>1</v>
      </c>
      <c r="J986" s="51">
        <v>0</v>
      </c>
      <c r="K986" s="51">
        <v>0</v>
      </c>
      <c r="L986" s="51">
        <v>13509.45</v>
      </c>
      <c r="M986" s="42">
        <v>0</v>
      </c>
      <c r="N986" s="89" t="s">
        <v>1328</v>
      </c>
      <c r="O986" s="47" t="s">
        <v>1349</v>
      </c>
      <c r="P986" s="58" t="s">
        <v>741</v>
      </c>
      <c r="Q986" s="50" t="s">
        <v>7365</v>
      </c>
      <c r="R986" s="30"/>
    </row>
    <row r="987" spans="1:18" ht="19.95" customHeight="1">
      <c r="A987" s="47">
        <v>1</v>
      </c>
      <c r="B987" s="30" t="s">
        <v>236</v>
      </c>
      <c r="C987" s="43" t="s">
        <v>3296</v>
      </c>
      <c r="D987" s="52">
        <v>44992</v>
      </c>
      <c r="E987" s="52">
        <v>44992</v>
      </c>
      <c r="F987" s="52">
        <v>44992</v>
      </c>
      <c r="G987" s="47" t="s">
        <v>10</v>
      </c>
      <c r="H987" s="51">
        <v>500000</v>
      </c>
      <c r="I987" s="53">
        <v>1</v>
      </c>
      <c r="J987" s="51">
        <v>0</v>
      </c>
      <c r="K987" s="51">
        <v>0</v>
      </c>
      <c r="L987" s="51">
        <v>500000</v>
      </c>
      <c r="M987" s="42">
        <v>0</v>
      </c>
      <c r="N987" s="89" t="s">
        <v>1328</v>
      </c>
      <c r="O987" s="47" t="s">
        <v>3297</v>
      </c>
      <c r="P987" s="47" t="s">
        <v>3298</v>
      </c>
      <c r="Q987" s="50" t="s">
        <v>3299</v>
      </c>
      <c r="R987" s="30"/>
    </row>
    <row r="988" spans="1:18" ht="19.95" customHeight="1">
      <c r="A988" s="47">
        <v>1</v>
      </c>
      <c r="B988" s="30" t="s">
        <v>247</v>
      </c>
      <c r="C988" s="43" t="s">
        <v>3790</v>
      </c>
      <c r="D988" s="52">
        <v>44992</v>
      </c>
      <c r="E988" s="52">
        <v>44992</v>
      </c>
      <c r="F988" s="52">
        <v>44992</v>
      </c>
      <c r="G988" s="47" t="s">
        <v>10</v>
      </c>
      <c r="H988" s="51">
        <v>200000</v>
      </c>
      <c r="I988" s="53">
        <v>1</v>
      </c>
      <c r="J988" s="51">
        <v>0</v>
      </c>
      <c r="K988" s="51">
        <v>0</v>
      </c>
      <c r="L988" s="51">
        <v>200000</v>
      </c>
      <c r="M988" s="42">
        <v>0</v>
      </c>
      <c r="N988" s="89" t="s">
        <v>269</v>
      </c>
      <c r="O988" s="47" t="s">
        <v>2725</v>
      </c>
      <c r="P988" s="47" t="s">
        <v>879</v>
      </c>
      <c r="Q988" s="50" t="s">
        <v>2726</v>
      </c>
      <c r="R988" s="30"/>
    </row>
    <row r="989" spans="1:18" ht="19.95" customHeight="1">
      <c r="A989" s="47">
        <v>1</v>
      </c>
      <c r="B989" s="30" t="s">
        <v>248</v>
      </c>
      <c r="C989" s="43" t="s">
        <v>3790</v>
      </c>
      <c r="D989" s="52">
        <v>44992</v>
      </c>
      <c r="E989" s="52">
        <v>44992</v>
      </c>
      <c r="F989" s="52">
        <v>44992</v>
      </c>
      <c r="G989" s="47" t="s">
        <v>10</v>
      </c>
      <c r="H989" s="51">
        <v>200000</v>
      </c>
      <c r="I989" s="53">
        <v>1</v>
      </c>
      <c r="J989" s="51">
        <v>0</v>
      </c>
      <c r="K989" s="51">
        <v>0</v>
      </c>
      <c r="L989" s="51">
        <v>200000</v>
      </c>
      <c r="M989" s="42">
        <v>0</v>
      </c>
      <c r="N989" s="89" t="s">
        <v>269</v>
      </c>
      <c r="O989" s="47" t="s">
        <v>1381</v>
      </c>
      <c r="P989" s="47" t="s">
        <v>671</v>
      </c>
      <c r="Q989" s="50" t="s">
        <v>2726</v>
      </c>
      <c r="R989" s="30"/>
    </row>
    <row r="990" spans="1:18" ht="19.95" customHeight="1">
      <c r="A990" s="47">
        <v>1</v>
      </c>
      <c r="B990" s="30" t="s">
        <v>2989</v>
      </c>
      <c r="C990" s="43" t="s">
        <v>265</v>
      </c>
      <c r="D990" s="52">
        <v>44992</v>
      </c>
      <c r="E990" s="52">
        <v>44992</v>
      </c>
      <c r="F990" s="52">
        <v>44992</v>
      </c>
      <c r="G990" s="47" t="s">
        <v>10</v>
      </c>
      <c r="H990" s="49">
        <v>975</v>
      </c>
      <c r="I990" s="53">
        <v>1</v>
      </c>
      <c r="J990" s="51">
        <v>0</v>
      </c>
      <c r="K990" s="51">
        <v>0</v>
      </c>
      <c r="L990" s="51">
        <v>975</v>
      </c>
      <c r="M990" s="42">
        <v>0</v>
      </c>
      <c r="N990" s="89" t="s">
        <v>269</v>
      </c>
      <c r="O990" s="47" t="s">
        <v>1342</v>
      </c>
      <c r="P990" s="47" t="s">
        <v>1820</v>
      </c>
      <c r="Q990" s="50" t="s">
        <v>2990</v>
      </c>
      <c r="R990" s="30"/>
    </row>
    <row r="991" spans="1:18" ht="19.95" customHeight="1">
      <c r="A991" s="47">
        <v>1</v>
      </c>
      <c r="B991" s="30" t="s">
        <v>228</v>
      </c>
      <c r="C991" s="43" t="s">
        <v>3791</v>
      </c>
      <c r="D991" s="52">
        <v>44985</v>
      </c>
      <c r="E991" s="52">
        <v>44992</v>
      </c>
      <c r="F991" s="52">
        <v>44992</v>
      </c>
      <c r="G991" s="47" t="s">
        <v>10</v>
      </c>
      <c r="H991" s="51">
        <v>4900</v>
      </c>
      <c r="I991" s="53">
        <v>1</v>
      </c>
      <c r="J991" s="51">
        <v>0</v>
      </c>
      <c r="K991" s="51">
        <v>0</v>
      </c>
      <c r="L991" s="51">
        <v>4900</v>
      </c>
      <c r="M991" s="42">
        <v>0</v>
      </c>
      <c r="N991" s="89" t="s">
        <v>269</v>
      </c>
      <c r="O991" s="47" t="s">
        <v>1874</v>
      </c>
      <c r="P991" s="47" t="s">
        <v>1592</v>
      </c>
      <c r="Q991" s="50" t="s">
        <v>3792</v>
      </c>
      <c r="R991" s="30"/>
    </row>
    <row r="992" spans="1:18" ht="19.95" customHeight="1">
      <c r="A992" s="47">
        <v>1</v>
      </c>
      <c r="B992" s="30" t="s">
        <v>249</v>
      </c>
      <c r="C992" s="43" t="s">
        <v>3793</v>
      </c>
      <c r="D992" s="52">
        <v>44986</v>
      </c>
      <c r="E992" s="52">
        <v>44993</v>
      </c>
      <c r="F992" s="52">
        <v>44993</v>
      </c>
      <c r="G992" s="47" t="s">
        <v>10</v>
      </c>
      <c r="H992" s="51">
        <v>3910</v>
      </c>
      <c r="I992" s="53">
        <v>1</v>
      </c>
      <c r="J992" s="51">
        <v>0</v>
      </c>
      <c r="K992" s="51">
        <v>0</v>
      </c>
      <c r="L992" s="51">
        <v>3910</v>
      </c>
      <c r="M992" s="42">
        <v>0</v>
      </c>
      <c r="N992" s="89" t="s">
        <v>1328</v>
      </c>
      <c r="O992" s="47" t="s">
        <v>1329</v>
      </c>
      <c r="P992" s="47" t="s">
        <v>1373</v>
      </c>
      <c r="Q992" s="50" t="s">
        <v>3794</v>
      </c>
      <c r="R992" s="30"/>
    </row>
    <row r="993" spans="1:18" ht="19.95" customHeight="1">
      <c r="A993" s="47">
        <v>2</v>
      </c>
      <c r="B993" s="30" t="s">
        <v>249</v>
      </c>
      <c r="C993" s="43" t="s">
        <v>3795</v>
      </c>
      <c r="D993" s="52">
        <v>44986</v>
      </c>
      <c r="E993" s="52">
        <v>44993</v>
      </c>
      <c r="F993" s="52">
        <v>44993</v>
      </c>
      <c r="G993" s="47" t="s">
        <v>10</v>
      </c>
      <c r="H993" s="51">
        <v>5100</v>
      </c>
      <c r="I993" s="53">
        <v>1</v>
      </c>
      <c r="J993" s="51">
        <v>0</v>
      </c>
      <c r="K993" s="51">
        <v>0</v>
      </c>
      <c r="L993" s="51">
        <v>5100</v>
      </c>
      <c r="M993" s="42">
        <v>0</v>
      </c>
      <c r="N993" s="89" t="s">
        <v>1328</v>
      </c>
      <c r="O993" s="47" t="s">
        <v>1329</v>
      </c>
      <c r="P993" s="47" t="s">
        <v>1373</v>
      </c>
      <c r="Q993" s="50" t="s">
        <v>3796</v>
      </c>
      <c r="R993" s="30"/>
    </row>
    <row r="994" spans="1:18" ht="19.95" customHeight="1">
      <c r="A994" s="47">
        <v>4</v>
      </c>
      <c r="B994" s="30" t="s">
        <v>249</v>
      </c>
      <c r="C994" s="43" t="s">
        <v>3797</v>
      </c>
      <c r="D994" s="52">
        <v>44986</v>
      </c>
      <c r="E994" s="52">
        <v>44993</v>
      </c>
      <c r="F994" s="52">
        <v>44993</v>
      </c>
      <c r="G994" s="47" t="s">
        <v>10</v>
      </c>
      <c r="H994" s="51">
        <v>4590</v>
      </c>
      <c r="I994" s="53">
        <v>1</v>
      </c>
      <c r="J994" s="51">
        <v>0</v>
      </c>
      <c r="K994" s="51">
        <v>0</v>
      </c>
      <c r="L994" s="51">
        <v>4590</v>
      </c>
      <c r="M994" s="42">
        <v>0</v>
      </c>
      <c r="N994" s="89" t="s">
        <v>1328</v>
      </c>
      <c r="O994" s="47" t="s">
        <v>1329</v>
      </c>
      <c r="P994" s="47" t="s">
        <v>1373</v>
      </c>
      <c r="Q994" s="50" t="s">
        <v>3798</v>
      </c>
      <c r="R994" s="30"/>
    </row>
    <row r="995" spans="1:18" ht="19.95" customHeight="1">
      <c r="A995" s="47">
        <v>1</v>
      </c>
      <c r="B995" s="30" t="s">
        <v>2019</v>
      </c>
      <c r="C995" s="43" t="s">
        <v>3799</v>
      </c>
      <c r="D995" s="52">
        <v>44979</v>
      </c>
      <c r="E995" s="52">
        <v>44993</v>
      </c>
      <c r="F995" s="52">
        <v>44993</v>
      </c>
      <c r="G995" s="47" t="s">
        <v>10</v>
      </c>
      <c r="H995" s="51">
        <v>68995.199999999997</v>
      </c>
      <c r="I995" s="53">
        <v>1</v>
      </c>
      <c r="J995" s="51">
        <v>0</v>
      </c>
      <c r="K995" s="51">
        <v>0</v>
      </c>
      <c r="L995" s="51">
        <v>68995.199999999997</v>
      </c>
      <c r="M995" s="42">
        <v>0</v>
      </c>
      <c r="N995" s="89" t="s">
        <v>1328</v>
      </c>
      <c r="O995" s="47" t="s">
        <v>1349</v>
      </c>
      <c r="P995" s="58" t="s">
        <v>741</v>
      </c>
      <c r="Q995" s="50" t="s">
        <v>3800</v>
      </c>
      <c r="R995" s="30"/>
    </row>
    <row r="996" spans="1:18" ht="19.95" customHeight="1">
      <c r="A996" s="47">
        <v>1</v>
      </c>
      <c r="B996" s="30" t="s">
        <v>2019</v>
      </c>
      <c r="C996" s="43" t="s">
        <v>3801</v>
      </c>
      <c r="D996" s="52">
        <v>44979</v>
      </c>
      <c r="E996" s="52">
        <v>44993</v>
      </c>
      <c r="F996" s="52">
        <v>44993</v>
      </c>
      <c r="G996" s="47" t="s">
        <v>10</v>
      </c>
      <c r="H996" s="51">
        <v>5749.6</v>
      </c>
      <c r="I996" s="53">
        <v>1</v>
      </c>
      <c r="J996" s="51">
        <v>0</v>
      </c>
      <c r="K996" s="51">
        <v>0</v>
      </c>
      <c r="L996" s="51">
        <v>5749.6</v>
      </c>
      <c r="M996" s="42">
        <v>0</v>
      </c>
      <c r="N996" s="89" t="s">
        <v>1328</v>
      </c>
      <c r="O996" s="47" t="s">
        <v>1349</v>
      </c>
      <c r="P996" s="58" t="s">
        <v>741</v>
      </c>
      <c r="Q996" s="50" t="s">
        <v>3802</v>
      </c>
      <c r="R996" s="30"/>
    </row>
    <row r="997" spans="1:18" ht="19.95" customHeight="1">
      <c r="A997" s="47">
        <v>2</v>
      </c>
      <c r="B997" s="30" t="s">
        <v>2019</v>
      </c>
      <c r="C997" s="43" t="s">
        <v>3803</v>
      </c>
      <c r="D997" s="52">
        <v>44979</v>
      </c>
      <c r="E997" s="52">
        <v>44993</v>
      </c>
      <c r="F997" s="52">
        <v>44993</v>
      </c>
      <c r="G997" s="47" t="s">
        <v>10</v>
      </c>
      <c r="H997" s="51">
        <v>7666.8</v>
      </c>
      <c r="I997" s="53">
        <v>1</v>
      </c>
      <c r="J997" s="51">
        <v>0</v>
      </c>
      <c r="K997" s="51">
        <v>0</v>
      </c>
      <c r="L997" s="51">
        <v>7666.8</v>
      </c>
      <c r="M997" s="42">
        <v>0</v>
      </c>
      <c r="N997" s="89" t="s">
        <v>1328</v>
      </c>
      <c r="O997" s="47" t="s">
        <v>1349</v>
      </c>
      <c r="P997" s="58" t="s">
        <v>741</v>
      </c>
      <c r="Q997" s="50" t="s">
        <v>3804</v>
      </c>
      <c r="R997" s="30"/>
    </row>
    <row r="998" spans="1:18" ht="19.95" customHeight="1">
      <c r="A998" s="47">
        <v>2</v>
      </c>
      <c r="B998" s="30" t="s">
        <v>2019</v>
      </c>
      <c r="C998" s="43" t="s">
        <v>3805</v>
      </c>
      <c r="D998" s="52">
        <v>44979</v>
      </c>
      <c r="E998" s="52">
        <v>44993</v>
      </c>
      <c r="F998" s="52">
        <v>44993</v>
      </c>
      <c r="G998" s="47" t="s">
        <v>10</v>
      </c>
      <c r="H998" s="51">
        <v>76668</v>
      </c>
      <c r="I998" s="53">
        <v>1</v>
      </c>
      <c r="J998" s="51">
        <v>0</v>
      </c>
      <c r="K998" s="51">
        <v>0</v>
      </c>
      <c r="L998" s="51">
        <v>76668</v>
      </c>
      <c r="M998" s="42">
        <v>0</v>
      </c>
      <c r="N998" s="89" t="s">
        <v>1328</v>
      </c>
      <c r="O998" s="47" t="s">
        <v>1349</v>
      </c>
      <c r="P998" s="58" t="s">
        <v>741</v>
      </c>
      <c r="Q998" s="50" t="s">
        <v>3806</v>
      </c>
      <c r="R998" s="30"/>
    </row>
    <row r="999" spans="1:18" ht="19.95" customHeight="1">
      <c r="A999" s="47">
        <v>1</v>
      </c>
      <c r="B999" s="30" t="s">
        <v>255</v>
      </c>
      <c r="C999" s="43" t="s">
        <v>3807</v>
      </c>
      <c r="D999" s="52">
        <v>44993</v>
      </c>
      <c r="E999" s="52">
        <v>44993</v>
      </c>
      <c r="F999" s="52">
        <v>44993</v>
      </c>
      <c r="G999" s="47" t="s">
        <v>10</v>
      </c>
      <c r="H999" s="51">
        <v>154658.49</v>
      </c>
      <c r="I999" s="53">
        <v>1</v>
      </c>
      <c r="J999" s="51">
        <v>0</v>
      </c>
      <c r="K999" s="51">
        <v>0</v>
      </c>
      <c r="L999" s="51">
        <v>154658.49</v>
      </c>
      <c r="M999" s="42">
        <v>0</v>
      </c>
      <c r="N999" s="89" t="s">
        <v>1328</v>
      </c>
      <c r="O999" s="47" t="s">
        <v>1349</v>
      </c>
      <c r="P999" s="47" t="s">
        <v>1336</v>
      </c>
      <c r="Q999" s="50" t="s">
        <v>3808</v>
      </c>
      <c r="R999" s="30"/>
    </row>
    <row r="1000" spans="1:18" ht="19.95" customHeight="1">
      <c r="A1000" s="47">
        <v>1</v>
      </c>
      <c r="B1000" s="30" t="s">
        <v>247</v>
      </c>
      <c r="C1000" s="43" t="s">
        <v>3790</v>
      </c>
      <c r="D1000" s="52">
        <v>44993</v>
      </c>
      <c r="E1000" s="52">
        <v>44993</v>
      </c>
      <c r="F1000" s="52">
        <v>44993</v>
      </c>
      <c r="G1000" s="47" t="s">
        <v>10</v>
      </c>
      <c r="H1000" s="51">
        <v>600</v>
      </c>
      <c r="I1000" s="53">
        <v>1</v>
      </c>
      <c r="J1000" s="51">
        <v>0</v>
      </c>
      <c r="K1000" s="51">
        <v>0</v>
      </c>
      <c r="L1000" s="51">
        <v>600</v>
      </c>
      <c r="M1000" s="42">
        <v>0</v>
      </c>
      <c r="N1000" s="89" t="s">
        <v>269</v>
      </c>
      <c r="O1000" s="47" t="s">
        <v>2725</v>
      </c>
      <c r="P1000" s="47" t="s">
        <v>879</v>
      </c>
      <c r="Q1000" s="50" t="s">
        <v>3809</v>
      </c>
      <c r="R1000" s="30"/>
    </row>
    <row r="1001" spans="1:18" ht="19.95" customHeight="1">
      <c r="A1001" s="47">
        <v>1</v>
      </c>
      <c r="B1001" s="30" t="s">
        <v>28</v>
      </c>
      <c r="C1001" s="43" t="s">
        <v>3810</v>
      </c>
      <c r="D1001" s="52">
        <v>44990</v>
      </c>
      <c r="E1001" s="52">
        <v>44990</v>
      </c>
      <c r="F1001" s="52">
        <v>44993</v>
      </c>
      <c r="G1001" s="47" t="s">
        <v>10</v>
      </c>
      <c r="H1001" s="51">
        <v>1478.44</v>
      </c>
      <c r="I1001" s="53">
        <v>1</v>
      </c>
      <c r="J1001" s="51">
        <v>31.03</v>
      </c>
      <c r="K1001" s="51">
        <v>0</v>
      </c>
      <c r="L1001" s="51">
        <v>1509.47</v>
      </c>
      <c r="M1001" s="42">
        <v>0</v>
      </c>
      <c r="N1001" s="89" t="s">
        <v>269</v>
      </c>
      <c r="O1001" s="47" t="s">
        <v>1342</v>
      </c>
      <c r="P1001" s="47" t="s">
        <v>287</v>
      </c>
      <c r="Q1001" s="50" t="s">
        <v>3811</v>
      </c>
      <c r="R1001" s="30"/>
    </row>
    <row r="1002" spans="1:18" ht="19.95" customHeight="1">
      <c r="A1002" s="47">
        <v>1</v>
      </c>
      <c r="B1002" s="30" t="s">
        <v>3812</v>
      </c>
      <c r="C1002" s="43" t="s">
        <v>3813</v>
      </c>
      <c r="D1002" s="52">
        <v>44797</v>
      </c>
      <c r="E1002" s="52">
        <v>44810</v>
      </c>
      <c r="F1002" s="52">
        <v>44993</v>
      </c>
      <c r="G1002" s="47" t="s">
        <v>10</v>
      </c>
      <c r="H1002" s="51">
        <v>13.42</v>
      </c>
      <c r="I1002" s="53">
        <v>1</v>
      </c>
      <c r="J1002" s="51">
        <v>0.96</v>
      </c>
      <c r="K1002" s="51">
        <v>0</v>
      </c>
      <c r="L1002" s="51">
        <v>14.38</v>
      </c>
      <c r="M1002" s="42">
        <v>0</v>
      </c>
      <c r="N1002" s="89" t="s">
        <v>269</v>
      </c>
      <c r="O1002" s="47" t="s">
        <v>1342</v>
      </c>
      <c r="P1002" s="47" t="s">
        <v>280</v>
      </c>
      <c r="Q1002" s="50" t="s">
        <v>3814</v>
      </c>
      <c r="R1002" s="30"/>
    </row>
    <row r="1003" spans="1:18" ht="19.95" customHeight="1">
      <c r="A1003" s="47">
        <v>1</v>
      </c>
      <c r="B1003" s="30" t="s">
        <v>3812</v>
      </c>
      <c r="C1003" s="43" t="s">
        <v>3815</v>
      </c>
      <c r="D1003" s="52">
        <v>44950</v>
      </c>
      <c r="E1003" s="52">
        <v>44963</v>
      </c>
      <c r="F1003" s="52">
        <v>44993</v>
      </c>
      <c r="G1003" s="47" t="s">
        <v>10</v>
      </c>
      <c r="H1003" s="51">
        <v>24.32</v>
      </c>
      <c r="I1003" s="53">
        <v>1</v>
      </c>
      <c r="J1003" s="51">
        <v>0.81</v>
      </c>
      <c r="K1003" s="51">
        <v>0</v>
      </c>
      <c r="L1003" s="51">
        <v>25.13</v>
      </c>
      <c r="M1003" s="42">
        <v>0</v>
      </c>
      <c r="N1003" s="89" t="s">
        <v>269</v>
      </c>
      <c r="O1003" s="47" t="s">
        <v>1342</v>
      </c>
      <c r="P1003" s="47" t="s">
        <v>280</v>
      </c>
      <c r="Q1003" s="50" t="s">
        <v>3816</v>
      </c>
      <c r="R1003" s="30"/>
    </row>
    <row r="1004" spans="1:18" ht="19.95" customHeight="1">
      <c r="A1004" s="47">
        <v>1</v>
      </c>
      <c r="B1004" s="30" t="s">
        <v>2068</v>
      </c>
      <c r="C1004" s="43" t="s">
        <v>3817</v>
      </c>
      <c r="D1004" s="52">
        <v>44986</v>
      </c>
      <c r="E1004" s="52">
        <v>44993</v>
      </c>
      <c r="F1004" s="52">
        <v>44993</v>
      </c>
      <c r="G1004" s="47" t="s">
        <v>10</v>
      </c>
      <c r="H1004" s="51">
        <v>2000</v>
      </c>
      <c r="I1004" s="53">
        <v>1</v>
      </c>
      <c r="J1004" s="51">
        <v>0</v>
      </c>
      <c r="K1004" s="51">
        <v>0</v>
      </c>
      <c r="L1004" s="51">
        <v>2000</v>
      </c>
      <c r="M1004" s="42">
        <v>0</v>
      </c>
      <c r="N1004" s="89" t="s">
        <v>269</v>
      </c>
      <c r="O1004" s="47" t="s">
        <v>1351</v>
      </c>
      <c r="P1004" s="47" t="s">
        <v>1350</v>
      </c>
      <c r="Q1004" s="50" t="s">
        <v>3818</v>
      </c>
      <c r="R1004" s="30"/>
    </row>
    <row r="1005" spans="1:18" ht="19.95" customHeight="1">
      <c r="A1005" s="47">
        <v>1</v>
      </c>
      <c r="B1005" s="30" t="s">
        <v>248</v>
      </c>
      <c r="C1005" s="43" t="s">
        <v>3790</v>
      </c>
      <c r="D1005" s="52">
        <v>44993</v>
      </c>
      <c r="E1005" s="52">
        <v>44993</v>
      </c>
      <c r="F1005" s="52">
        <v>44993</v>
      </c>
      <c r="G1005" s="47" t="s">
        <v>10</v>
      </c>
      <c r="H1005" s="51">
        <v>600</v>
      </c>
      <c r="I1005" s="53">
        <v>1</v>
      </c>
      <c r="J1005" s="51">
        <v>0</v>
      </c>
      <c r="K1005" s="51">
        <v>0</v>
      </c>
      <c r="L1005" s="51">
        <v>600</v>
      </c>
      <c r="M1005" s="42">
        <v>0</v>
      </c>
      <c r="N1005" s="89" t="s">
        <v>269</v>
      </c>
      <c r="O1005" s="47" t="s">
        <v>1381</v>
      </c>
      <c r="P1005" s="47" t="s">
        <v>671</v>
      </c>
      <c r="Q1005" s="50" t="s">
        <v>3809</v>
      </c>
      <c r="R1005" s="30"/>
    </row>
    <row r="1006" spans="1:18" ht="19.95" customHeight="1">
      <c r="A1006" s="47">
        <v>1</v>
      </c>
      <c r="B1006" s="30" t="s">
        <v>65</v>
      </c>
      <c r="C1006" s="43" t="s">
        <v>3819</v>
      </c>
      <c r="D1006" s="52">
        <v>44993</v>
      </c>
      <c r="E1006" s="52">
        <v>44993</v>
      </c>
      <c r="F1006" s="52">
        <v>44993</v>
      </c>
      <c r="G1006" s="47" t="s">
        <v>10</v>
      </c>
      <c r="H1006" s="51">
        <v>381.78</v>
      </c>
      <c r="I1006" s="53">
        <v>1</v>
      </c>
      <c r="J1006" s="51">
        <v>0</v>
      </c>
      <c r="K1006" s="51">
        <v>0</v>
      </c>
      <c r="L1006" s="51">
        <v>381.78</v>
      </c>
      <c r="M1006" s="42">
        <v>0</v>
      </c>
      <c r="N1006" s="90" t="s">
        <v>269</v>
      </c>
      <c r="O1006" s="47" t="s">
        <v>1355</v>
      </c>
      <c r="P1006" s="47" t="s">
        <v>672</v>
      </c>
      <c r="Q1006" s="50" t="s">
        <v>3820</v>
      </c>
      <c r="R1006" s="30"/>
    </row>
    <row r="1007" spans="1:18" ht="19.95" customHeight="1">
      <c r="A1007" s="47">
        <v>1</v>
      </c>
      <c r="B1007" s="30" t="s">
        <v>2080</v>
      </c>
      <c r="C1007" s="43" t="s">
        <v>3821</v>
      </c>
      <c r="D1007" s="52">
        <v>44987</v>
      </c>
      <c r="E1007" s="52">
        <v>44993</v>
      </c>
      <c r="F1007" s="52">
        <v>44993</v>
      </c>
      <c r="G1007" s="47" t="s">
        <v>10</v>
      </c>
      <c r="H1007" s="49">
        <v>7000</v>
      </c>
      <c r="I1007" s="53">
        <v>1</v>
      </c>
      <c r="J1007" s="51">
        <v>0</v>
      </c>
      <c r="K1007" s="51">
        <v>0</v>
      </c>
      <c r="L1007" s="51">
        <v>7000</v>
      </c>
      <c r="M1007" s="42">
        <v>0</v>
      </c>
      <c r="N1007" s="89" t="s">
        <v>269</v>
      </c>
      <c r="O1007" s="47" t="s">
        <v>1329</v>
      </c>
      <c r="P1007" s="47" t="s">
        <v>1379</v>
      </c>
      <c r="Q1007" s="50" t="s">
        <v>3822</v>
      </c>
      <c r="R1007" s="30"/>
    </row>
    <row r="1008" spans="1:18" ht="19.95" customHeight="1">
      <c r="A1008" s="47">
        <v>1</v>
      </c>
      <c r="B1008" s="30" t="s">
        <v>137</v>
      </c>
      <c r="C1008" s="43" t="s">
        <v>3823</v>
      </c>
      <c r="D1008" s="52">
        <v>44998</v>
      </c>
      <c r="E1008" s="52">
        <v>44985</v>
      </c>
      <c r="F1008" s="52">
        <v>44993</v>
      </c>
      <c r="G1008" s="47" t="s">
        <v>18</v>
      </c>
      <c r="H1008" s="60">
        <v>555000</v>
      </c>
      <c r="I1008" s="53">
        <v>5.1299000000000001</v>
      </c>
      <c r="J1008" s="60">
        <v>0</v>
      </c>
      <c r="K1008" s="60">
        <v>0</v>
      </c>
      <c r="L1008" s="51">
        <v>2847094.5</v>
      </c>
      <c r="M1008" s="42">
        <v>0</v>
      </c>
      <c r="N1008" s="89" t="s">
        <v>275</v>
      </c>
      <c r="O1008" s="47" t="s">
        <v>1330</v>
      </c>
      <c r="P1008" s="47" t="s">
        <v>881</v>
      </c>
      <c r="Q1008" s="50" t="s">
        <v>3824</v>
      </c>
      <c r="R1008" s="30"/>
    </row>
    <row r="1009" spans="1:18" ht="19.95" customHeight="1">
      <c r="A1009" s="47">
        <v>1</v>
      </c>
      <c r="B1009" s="30" t="s">
        <v>232</v>
      </c>
      <c r="C1009" s="43" t="s">
        <v>3825</v>
      </c>
      <c r="D1009" s="52">
        <v>44976</v>
      </c>
      <c r="E1009" s="52">
        <v>44965</v>
      </c>
      <c r="F1009" s="52">
        <v>44993</v>
      </c>
      <c r="G1009" s="47" t="s">
        <v>10</v>
      </c>
      <c r="H1009" s="51">
        <v>39</v>
      </c>
      <c r="I1009" s="53">
        <v>1</v>
      </c>
      <c r="J1009" s="51">
        <v>0</v>
      </c>
      <c r="K1009" s="51">
        <v>0</v>
      </c>
      <c r="L1009" s="51">
        <v>39</v>
      </c>
      <c r="M1009" s="42">
        <v>0</v>
      </c>
      <c r="N1009" s="89" t="s">
        <v>270</v>
      </c>
      <c r="O1009" s="47" t="s">
        <v>1329</v>
      </c>
      <c r="P1009" s="47" t="s">
        <v>1373</v>
      </c>
      <c r="Q1009" s="50" t="s">
        <v>3826</v>
      </c>
      <c r="R1009" s="30"/>
    </row>
    <row r="1010" spans="1:18" ht="19.95" customHeight="1">
      <c r="A1010" s="47">
        <v>1</v>
      </c>
      <c r="B1010" s="30" t="s">
        <v>1357</v>
      </c>
      <c r="C1010" s="43" t="s">
        <v>3827</v>
      </c>
      <c r="D1010" s="52">
        <v>44957</v>
      </c>
      <c r="E1010" s="52">
        <v>44993</v>
      </c>
      <c r="F1010" s="52">
        <v>44993</v>
      </c>
      <c r="G1010" s="47" t="s">
        <v>10</v>
      </c>
      <c r="H1010" s="51">
        <v>145.19</v>
      </c>
      <c r="I1010" s="53">
        <v>1</v>
      </c>
      <c r="J1010" s="51">
        <v>0</v>
      </c>
      <c r="K1010" s="51">
        <v>0</v>
      </c>
      <c r="L1010" s="51">
        <v>145.19</v>
      </c>
      <c r="M1010" s="42">
        <v>0</v>
      </c>
      <c r="N1010" s="89" t="s">
        <v>270</v>
      </c>
      <c r="O1010" s="47" t="s">
        <v>1355</v>
      </c>
      <c r="P1010" s="47" t="s">
        <v>872</v>
      </c>
      <c r="Q1010" s="50" t="s">
        <v>3828</v>
      </c>
      <c r="R1010" s="30"/>
    </row>
    <row r="1011" spans="1:18" ht="19.95" customHeight="1">
      <c r="A1011" s="47">
        <v>1</v>
      </c>
      <c r="B1011" s="30" t="s">
        <v>1357</v>
      </c>
      <c r="C1011" s="43" t="s">
        <v>3829</v>
      </c>
      <c r="D1011" s="52">
        <v>44959</v>
      </c>
      <c r="E1011" s="52">
        <v>44993</v>
      </c>
      <c r="F1011" s="52">
        <v>44993</v>
      </c>
      <c r="G1011" s="47" t="s">
        <v>10</v>
      </c>
      <c r="H1011" s="51">
        <v>249.7</v>
      </c>
      <c r="I1011" s="53">
        <v>1</v>
      </c>
      <c r="J1011" s="51">
        <v>0</v>
      </c>
      <c r="K1011" s="51">
        <v>0</v>
      </c>
      <c r="L1011" s="51">
        <v>249.7</v>
      </c>
      <c r="M1011" s="42">
        <v>0</v>
      </c>
      <c r="N1011" s="89" t="s">
        <v>270</v>
      </c>
      <c r="O1011" s="47" t="s">
        <v>1355</v>
      </c>
      <c r="P1011" s="47" t="s">
        <v>872</v>
      </c>
      <c r="Q1011" s="50" t="s">
        <v>3830</v>
      </c>
      <c r="R1011" s="30"/>
    </row>
    <row r="1012" spans="1:18" ht="19.95" customHeight="1">
      <c r="A1012" s="47">
        <v>1</v>
      </c>
      <c r="B1012" s="30" t="s">
        <v>1357</v>
      </c>
      <c r="C1012" s="43" t="s">
        <v>3831</v>
      </c>
      <c r="D1012" s="52">
        <v>44958</v>
      </c>
      <c r="E1012" s="52">
        <v>44993</v>
      </c>
      <c r="F1012" s="52">
        <v>44993</v>
      </c>
      <c r="G1012" s="47" t="s">
        <v>10</v>
      </c>
      <c r="H1012" s="51">
        <v>105</v>
      </c>
      <c r="I1012" s="53">
        <v>1</v>
      </c>
      <c r="J1012" s="51">
        <v>0</v>
      </c>
      <c r="K1012" s="51">
        <v>0</v>
      </c>
      <c r="L1012" s="51">
        <v>105</v>
      </c>
      <c r="M1012" s="42">
        <v>0</v>
      </c>
      <c r="N1012" s="89" t="s">
        <v>270</v>
      </c>
      <c r="O1012" s="47" t="s">
        <v>1360</v>
      </c>
      <c r="P1012" s="47" t="s">
        <v>281</v>
      </c>
      <c r="Q1012" s="50" t="s">
        <v>3832</v>
      </c>
      <c r="R1012" s="30"/>
    </row>
    <row r="1013" spans="1:18" ht="19.95" customHeight="1">
      <c r="A1013" s="47">
        <v>1</v>
      </c>
      <c r="B1013" s="30" t="s">
        <v>1357</v>
      </c>
      <c r="C1013" s="43" t="s">
        <v>3831</v>
      </c>
      <c r="D1013" s="52">
        <v>44958</v>
      </c>
      <c r="E1013" s="52">
        <v>44993</v>
      </c>
      <c r="F1013" s="52">
        <v>44993</v>
      </c>
      <c r="G1013" s="47" t="s">
        <v>10</v>
      </c>
      <c r="H1013" s="51">
        <v>1773.83</v>
      </c>
      <c r="I1013" s="53">
        <v>1</v>
      </c>
      <c r="J1013" s="51">
        <v>0</v>
      </c>
      <c r="K1013" s="51">
        <v>0</v>
      </c>
      <c r="L1013" s="51">
        <v>1773.83</v>
      </c>
      <c r="M1013" s="42">
        <v>0</v>
      </c>
      <c r="N1013" s="89" t="s">
        <v>270</v>
      </c>
      <c r="O1013" s="47" t="s">
        <v>1360</v>
      </c>
      <c r="P1013" s="47" t="s">
        <v>281</v>
      </c>
      <c r="Q1013" s="50" t="s">
        <v>3833</v>
      </c>
      <c r="R1013" s="30"/>
    </row>
    <row r="1014" spans="1:18" ht="19.95" customHeight="1">
      <c r="A1014" s="47">
        <v>1</v>
      </c>
      <c r="B1014" s="30" t="s">
        <v>1357</v>
      </c>
      <c r="C1014" s="43" t="s">
        <v>3831</v>
      </c>
      <c r="D1014" s="52">
        <v>44958</v>
      </c>
      <c r="E1014" s="52">
        <v>44993</v>
      </c>
      <c r="F1014" s="52">
        <v>44993</v>
      </c>
      <c r="G1014" s="47" t="s">
        <v>10</v>
      </c>
      <c r="H1014" s="51">
        <v>782.85</v>
      </c>
      <c r="I1014" s="53">
        <v>1</v>
      </c>
      <c r="J1014" s="51">
        <v>0</v>
      </c>
      <c r="K1014" s="51">
        <v>0</v>
      </c>
      <c r="L1014" s="51">
        <v>782.85</v>
      </c>
      <c r="M1014" s="42">
        <v>0</v>
      </c>
      <c r="N1014" s="89" t="s">
        <v>270</v>
      </c>
      <c r="O1014" s="47" t="s">
        <v>1360</v>
      </c>
      <c r="P1014" s="47" t="s">
        <v>281</v>
      </c>
      <c r="Q1014" s="50" t="s">
        <v>3834</v>
      </c>
      <c r="R1014" s="30"/>
    </row>
    <row r="1015" spans="1:18" ht="19.95" customHeight="1">
      <c r="A1015" s="47">
        <v>1</v>
      </c>
      <c r="B1015" s="30" t="s">
        <v>1357</v>
      </c>
      <c r="C1015" s="43" t="s">
        <v>3835</v>
      </c>
      <c r="D1015" s="52">
        <v>44960</v>
      </c>
      <c r="E1015" s="52">
        <v>44993</v>
      </c>
      <c r="F1015" s="52">
        <v>44993</v>
      </c>
      <c r="G1015" s="47" t="s">
        <v>10</v>
      </c>
      <c r="H1015" s="51">
        <v>1387.03</v>
      </c>
      <c r="I1015" s="53">
        <v>1</v>
      </c>
      <c r="J1015" s="51">
        <v>0</v>
      </c>
      <c r="K1015" s="51">
        <v>0</v>
      </c>
      <c r="L1015" s="51">
        <v>1387.03</v>
      </c>
      <c r="M1015" s="42">
        <v>0</v>
      </c>
      <c r="N1015" s="89" t="s">
        <v>270</v>
      </c>
      <c r="O1015" s="47" t="s">
        <v>1360</v>
      </c>
      <c r="P1015" s="47" t="s">
        <v>281</v>
      </c>
      <c r="Q1015" s="50" t="s">
        <v>3836</v>
      </c>
      <c r="R1015" s="30"/>
    </row>
    <row r="1016" spans="1:18" ht="19.95" customHeight="1">
      <c r="A1016" s="47">
        <v>1</v>
      </c>
      <c r="B1016" s="30" t="s">
        <v>1357</v>
      </c>
      <c r="C1016" s="43" t="s">
        <v>3837</v>
      </c>
      <c r="D1016" s="52">
        <v>44963</v>
      </c>
      <c r="E1016" s="52">
        <v>44993</v>
      </c>
      <c r="F1016" s="52">
        <v>44993</v>
      </c>
      <c r="G1016" s="47" t="s">
        <v>10</v>
      </c>
      <c r="H1016" s="51">
        <v>1001</v>
      </c>
      <c r="I1016" s="53">
        <v>1</v>
      </c>
      <c r="J1016" s="51">
        <v>0</v>
      </c>
      <c r="K1016" s="51">
        <v>0</v>
      </c>
      <c r="L1016" s="51">
        <v>1001</v>
      </c>
      <c r="M1016" s="42">
        <v>0</v>
      </c>
      <c r="N1016" s="89" t="s">
        <v>270</v>
      </c>
      <c r="O1016" s="47" t="s">
        <v>1360</v>
      </c>
      <c r="P1016" s="47" t="s">
        <v>281</v>
      </c>
      <c r="Q1016" s="50" t="s">
        <v>3838</v>
      </c>
      <c r="R1016" s="30"/>
    </row>
    <row r="1017" spans="1:18" ht="19.95" customHeight="1">
      <c r="A1017" s="47">
        <v>1</v>
      </c>
      <c r="B1017" s="30" t="s">
        <v>1357</v>
      </c>
      <c r="C1017" s="43" t="s">
        <v>3839</v>
      </c>
      <c r="D1017" s="52">
        <v>44973</v>
      </c>
      <c r="E1017" s="52">
        <v>44965</v>
      </c>
      <c r="F1017" s="52">
        <v>44993</v>
      </c>
      <c r="G1017" s="47" t="s">
        <v>10</v>
      </c>
      <c r="H1017" s="51">
        <v>1421.69</v>
      </c>
      <c r="I1017" s="53">
        <v>1</v>
      </c>
      <c r="J1017" s="51">
        <v>0</v>
      </c>
      <c r="K1017" s="51">
        <v>0</v>
      </c>
      <c r="L1017" s="51">
        <v>1421.69</v>
      </c>
      <c r="M1017" s="42">
        <v>0</v>
      </c>
      <c r="N1017" s="89" t="s">
        <v>270</v>
      </c>
      <c r="O1017" s="47" t="s">
        <v>1360</v>
      </c>
      <c r="P1017" s="47" t="s">
        <v>281</v>
      </c>
      <c r="Q1017" s="50" t="s">
        <v>3840</v>
      </c>
      <c r="R1017" s="30"/>
    </row>
    <row r="1018" spans="1:18" ht="19.95" customHeight="1">
      <c r="A1018" s="47">
        <v>1</v>
      </c>
      <c r="B1018" s="30" t="s">
        <v>1357</v>
      </c>
      <c r="C1018" s="43" t="s">
        <v>3841</v>
      </c>
      <c r="D1018" s="52">
        <v>44974</v>
      </c>
      <c r="E1018" s="52">
        <v>44965</v>
      </c>
      <c r="F1018" s="52">
        <v>44993</v>
      </c>
      <c r="G1018" s="47" t="s">
        <v>10</v>
      </c>
      <c r="H1018" s="51">
        <v>745</v>
      </c>
      <c r="I1018" s="53">
        <v>1</v>
      </c>
      <c r="J1018" s="51">
        <v>0</v>
      </c>
      <c r="K1018" s="51">
        <v>0</v>
      </c>
      <c r="L1018" s="51">
        <v>745</v>
      </c>
      <c r="M1018" s="42">
        <v>0</v>
      </c>
      <c r="N1018" s="89" t="s">
        <v>270</v>
      </c>
      <c r="O1018" s="47" t="s">
        <v>1360</v>
      </c>
      <c r="P1018" s="47" t="s">
        <v>281</v>
      </c>
      <c r="Q1018" s="50" t="s">
        <v>3842</v>
      </c>
      <c r="R1018" s="30"/>
    </row>
    <row r="1019" spans="1:18" ht="19.95" customHeight="1">
      <c r="A1019" s="47">
        <v>1</v>
      </c>
      <c r="B1019" s="30" t="s">
        <v>1357</v>
      </c>
      <c r="C1019" s="43" t="s">
        <v>3843</v>
      </c>
      <c r="D1019" s="52">
        <v>44951</v>
      </c>
      <c r="E1019" s="52">
        <v>44993</v>
      </c>
      <c r="F1019" s="52">
        <v>44993</v>
      </c>
      <c r="G1019" s="47" t="s">
        <v>10</v>
      </c>
      <c r="H1019" s="51">
        <v>100</v>
      </c>
      <c r="I1019" s="53">
        <v>1</v>
      </c>
      <c r="J1019" s="51">
        <v>0</v>
      </c>
      <c r="K1019" s="51">
        <v>0</v>
      </c>
      <c r="L1019" s="51">
        <v>100</v>
      </c>
      <c r="M1019" s="42">
        <v>0</v>
      </c>
      <c r="N1019" s="89" t="s">
        <v>270</v>
      </c>
      <c r="O1019" s="47" t="s">
        <v>1360</v>
      </c>
      <c r="P1019" s="47" t="s">
        <v>281</v>
      </c>
      <c r="Q1019" s="50" t="s">
        <v>3844</v>
      </c>
      <c r="R1019" s="30"/>
    </row>
    <row r="1020" spans="1:18" ht="19.95" customHeight="1">
      <c r="A1020" s="47">
        <v>1</v>
      </c>
      <c r="B1020" s="30" t="s">
        <v>1357</v>
      </c>
      <c r="C1020" s="43" t="s">
        <v>3845</v>
      </c>
      <c r="D1020" s="52">
        <v>44954</v>
      </c>
      <c r="E1020" s="52">
        <v>44993</v>
      </c>
      <c r="F1020" s="52">
        <v>44993</v>
      </c>
      <c r="G1020" s="47" t="s">
        <v>10</v>
      </c>
      <c r="H1020" s="51">
        <v>1214.54</v>
      </c>
      <c r="I1020" s="53">
        <v>1</v>
      </c>
      <c r="J1020" s="51">
        <v>0</v>
      </c>
      <c r="K1020" s="51">
        <v>0</v>
      </c>
      <c r="L1020" s="51">
        <v>1214.54</v>
      </c>
      <c r="M1020" s="42">
        <v>0</v>
      </c>
      <c r="N1020" s="89" t="s">
        <v>270</v>
      </c>
      <c r="O1020" s="47" t="s">
        <v>1360</v>
      </c>
      <c r="P1020" s="47" t="s">
        <v>281</v>
      </c>
      <c r="Q1020" s="50" t="s">
        <v>3846</v>
      </c>
      <c r="R1020" s="30"/>
    </row>
    <row r="1021" spans="1:18" ht="19.95" customHeight="1">
      <c r="A1021" s="47">
        <v>1</v>
      </c>
      <c r="B1021" s="30" t="s">
        <v>3563</v>
      </c>
      <c r="C1021" s="43" t="s">
        <v>3847</v>
      </c>
      <c r="D1021" s="52">
        <v>44972</v>
      </c>
      <c r="E1021" s="52">
        <v>44993</v>
      </c>
      <c r="F1021" s="52">
        <v>44993</v>
      </c>
      <c r="G1021" s="47" t="s">
        <v>10</v>
      </c>
      <c r="H1021" s="51">
        <v>3720</v>
      </c>
      <c r="I1021" s="53">
        <v>1</v>
      </c>
      <c r="J1021" s="51">
        <v>0</v>
      </c>
      <c r="K1021" s="51">
        <v>0</v>
      </c>
      <c r="L1021" s="51">
        <v>3720</v>
      </c>
      <c r="M1021" s="42">
        <v>0</v>
      </c>
      <c r="N1021" s="89" t="s">
        <v>270</v>
      </c>
      <c r="O1021" s="47" t="s">
        <v>3776</v>
      </c>
      <c r="P1021" s="47" t="s">
        <v>2637</v>
      </c>
      <c r="Q1021" s="50" t="s">
        <v>3848</v>
      </c>
      <c r="R1021" s="30"/>
    </row>
    <row r="1022" spans="1:18" ht="19.95" customHeight="1">
      <c r="A1022" s="47">
        <v>1</v>
      </c>
      <c r="B1022" s="30" t="s">
        <v>254</v>
      </c>
      <c r="C1022" s="43" t="s">
        <v>3849</v>
      </c>
      <c r="D1022" s="52">
        <v>44970</v>
      </c>
      <c r="E1022" s="52">
        <v>44965</v>
      </c>
      <c r="F1022" s="52">
        <v>44993</v>
      </c>
      <c r="G1022" s="47" t="s">
        <v>10</v>
      </c>
      <c r="H1022" s="51">
        <v>990</v>
      </c>
      <c r="I1022" s="53">
        <v>1</v>
      </c>
      <c r="J1022" s="51">
        <v>0</v>
      </c>
      <c r="K1022" s="51">
        <v>0</v>
      </c>
      <c r="L1022" s="51">
        <v>990</v>
      </c>
      <c r="M1022" s="42">
        <v>0</v>
      </c>
      <c r="N1022" s="89" t="s">
        <v>270</v>
      </c>
      <c r="O1022" s="47" t="s">
        <v>1342</v>
      </c>
      <c r="P1022" s="47" t="s">
        <v>880</v>
      </c>
      <c r="Q1022" s="50" t="s">
        <v>3850</v>
      </c>
      <c r="R1022" s="30"/>
    </row>
    <row r="1023" spans="1:18" ht="19.95" customHeight="1">
      <c r="A1023" s="47">
        <v>1</v>
      </c>
      <c r="B1023" s="30" t="s">
        <v>42</v>
      </c>
      <c r="C1023" s="43" t="s">
        <v>3851</v>
      </c>
      <c r="D1023" s="52">
        <v>44950</v>
      </c>
      <c r="E1023" s="52">
        <v>44993</v>
      </c>
      <c r="F1023" s="52">
        <v>44993</v>
      </c>
      <c r="G1023" s="47" t="s">
        <v>10</v>
      </c>
      <c r="H1023" s="51">
        <v>45.56</v>
      </c>
      <c r="I1023" s="53">
        <v>1</v>
      </c>
      <c r="J1023" s="51">
        <v>0</v>
      </c>
      <c r="K1023" s="51">
        <v>0</v>
      </c>
      <c r="L1023" s="51">
        <v>45.56</v>
      </c>
      <c r="M1023" s="42">
        <v>0</v>
      </c>
      <c r="N1023" s="89" t="s">
        <v>270</v>
      </c>
      <c r="O1023" s="47" t="s">
        <v>1355</v>
      </c>
      <c r="P1023" s="47" t="s">
        <v>1961</v>
      </c>
      <c r="Q1023" s="50" t="s">
        <v>3852</v>
      </c>
      <c r="R1023" s="30"/>
    </row>
    <row r="1024" spans="1:18" ht="19.95" customHeight="1">
      <c r="A1024" s="47">
        <v>1</v>
      </c>
      <c r="B1024" s="30" t="s">
        <v>42</v>
      </c>
      <c r="C1024" s="43" t="s">
        <v>3853</v>
      </c>
      <c r="D1024" s="52">
        <v>44979</v>
      </c>
      <c r="E1024" s="52">
        <v>44993</v>
      </c>
      <c r="F1024" s="52">
        <v>44993</v>
      </c>
      <c r="G1024" s="47" t="s">
        <v>10</v>
      </c>
      <c r="H1024" s="51">
        <v>88.56</v>
      </c>
      <c r="I1024" s="53">
        <v>1</v>
      </c>
      <c r="J1024" s="51">
        <v>0</v>
      </c>
      <c r="K1024" s="51">
        <v>0</v>
      </c>
      <c r="L1024" s="51">
        <v>88.56</v>
      </c>
      <c r="M1024" s="42">
        <v>0</v>
      </c>
      <c r="N1024" s="89" t="s">
        <v>270</v>
      </c>
      <c r="O1024" s="47" t="s">
        <v>1355</v>
      </c>
      <c r="P1024" s="47" t="s">
        <v>1961</v>
      </c>
      <c r="Q1024" s="50" t="s">
        <v>3854</v>
      </c>
      <c r="R1024" s="30"/>
    </row>
    <row r="1025" spans="1:18" ht="19.95" customHeight="1">
      <c r="A1025" s="47">
        <v>1</v>
      </c>
      <c r="B1025" s="30" t="s">
        <v>42</v>
      </c>
      <c r="C1025" s="43" t="s">
        <v>3853</v>
      </c>
      <c r="D1025" s="52">
        <v>44979</v>
      </c>
      <c r="E1025" s="52">
        <v>44993</v>
      </c>
      <c r="F1025" s="52">
        <v>44993</v>
      </c>
      <c r="G1025" s="47" t="s">
        <v>10</v>
      </c>
      <c r="H1025" s="51">
        <v>89.7</v>
      </c>
      <c r="I1025" s="53">
        <v>1</v>
      </c>
      <c r="J1025" s="51">
        <v>0</v>
      </c>
      <c r="K1025" s="51">
        <v>0</v>
      </c>
      <c r="L1025" s="51">
        <v>89.7</v>
      </c>
      <c r="M1025" s="42">
        <v>0</v>
      </c>
      <c r="N1025" s="89" t="s">
        <v>270</v>
      </c>
      <c r="O1025" s="47" t="s">
        <v>1355</v>
      </c>
      <c r="P1025" s="47" t="s">
        <v>1961</v>
      </c>
      <c r="Q1025" s="50" t="s">
        <v>3854</v>
      </c>
      <c r="R1025" s="30"/>
    </row>
    <row r="1026" spans="1:18" ht="19.95" customHeight="1">
      <c r="A1026" s="47">
        <v>1</v>
      </c>
      <c r="B1026" s="30" t="s">
        <v>1357</v>
      </c>
      <c r="C1026" s="43" t="s">
        <v>3855</v>
      </c>
      <c r="D1026" s="52">
        <v>44959</v>
      </c>
      <c r="E1026" s="52">
        <v>44993</v>
      </c>
      <c r="F1026" s="52">
        <v>44993</v>
      </c>
      <c r="G1026" s="47" t="s">
        <v>10</v>
      </c>
      <c r="H1026" s="51">
        <v>25</v>
      </c>
      <c r="I1026" s="53">
        <v>1</v>
      </c>
      <c r="J1026" s="51">
        <v>0</v>
      </c>
      <c r="K1026" s="51">
        <v>0</v>
      </c>
      <c r="L1026" s="51">
        <v>25</v>
      </c>
      <c r="M1026" s="42">
        <v>0</v>
      </c>
      <c r="N1026" s="89" t="s">
        <v>271</v>
      </c>
      <c r="O1026" s="47" t="s">
        <v>1360</v>
      </c>
      <c r="P1026" s="47" t="s">
        <v>281</v>
      </c>
      <c r="Q1026" s="50" t="s">
        <v>3856</v>
      </c>
      <c r="R1026" s="30"/>
    </row>
    <row r="1027" spans="1:18" ht="19.95" customHeight="1">
      <c r="A1027" s="47">
        <v>1</v>
      </c>
      <c r="B1027" s="30" t="s">
        <v>1357</v>
      </c>
      <c r="C1027" s="43" t="s">
        <v>3831</v>
      </c>
      <c r="D1027" s="52">
        <v>44958</v>
      </c>
      <c r="E1027" s="52">
        <v>44993</v>
      </c>
      <c r="F1027" s="52">
        <v>44993</v>
      </c>
      <c r="G1027" s="47" t="s">
        <v>10</v>
      </c>
      <c r="H1027" s="51">
        <v>25</v>
      </c>
      <c r="I1027" s="53">
        <v>1</v>
      </c>
      <c r="J1027" s="51">
        <v>0</v>
      </c>
      <c r="K1027" s="51">
        <v>0</v>
      </c>
      <c r="L1027" s="51">
        <v>25</v>
      </c>
      <c r="M1027" s="42">
        <v>0</v>
      </c>
      <c r="N1027" s="89" t="s">
        <v>271</v>
      </c>
      <c r="O1027" s="47" t="s">
        <v>1360</v>
      </c>
      <c r="P1027" s="47" t="s">
        <v>281</v>
      </c>
      <c r="Q1027" s="50" t="s">
        <v>3857</v>
      </c>
      <c r="R1027" s="30"/>
    </row>
    <row r="1028" spans="1:18" ht="19.95" customHeight="1">
      <c r="A1028" s="47">
        <v>1</v>
      </c>
      <c r="B1028" s="30" t="s">
        <v>1357</v>
      </c>
      <c r="C1028" s="43" t="s">
        <v>3831</v>
      </c>
      <c r="D1028" s="52">
        <v>44958</v>
      </c>
      <c r="E1028" s="52">
        <v>44993</v>
      </c>
      <c r="F1028" s="52">
        <v>44993</v>
      </c>
      <c r="G1028" s="47" t="s">
        <v>10</v>
      </c>
      <c r="H1028" s="51">
        <v>79.5</v>
      </c>
      <c r="I1028" s="53">
        <v>1</v>
      </c>
      <c r="J1028" s="51">
        <v>0</v>
      </c>
      <c r="K1028" s="51">
        <v>0</v>
      </c>
      <c r="L1028" s="51">
        <v>79.5</v>
      </c>
      <c r="M1028" s="42">
        <v>0</v>
      </c>
      <c r="N1028" s="89" t="s">
        <v>271</v>
      </c>
      <c r="O1028" s="47" t="s">
        <v>1355</v>
      </c>
      <c r="P1028" s="47" t="s">
        <v>870</v>
      </c>
      <c r="Q1028" s="50" t="s">
        <v>3858</v>
      </c>
      <c r="R1028" s="30"/>
    </row>
    <row r="1029" spans="1:18" ht="19.95" customHeight="1">
      <c r="A1029" s="47">
        <v>1</v>
      </c>
      <c r="B1029" s="30" t="s">
        <v>1357</v>
      </c>
      <c r="C1029" s="43" t="s">
        <v>3859</v>
      </c>
      <c r="D1029" s="52">
        <v>44959</v>
      </c>
      <c r="E1029" s="52">
        <v>44993</v>
      </c>
      <c r="F1029" s="52">
        <v>44993</v>
      </c>
      <c r="G1029" s="47" t="s">
        <v>10</v>
      </c>
      <c r="H1029" s="51">
        <v>130</v>
      </c>
      <c r="I1029" s="53">
        <v>1</v>
      </c>
      <c r="J1029" s="51">
        <v>0</v>
      </c>
      <c r="K1029" s="51">
        <v>0</v>
      </c>
      <c r="L1029" s="51">
        <v>130</v>
      </c>
      <c r="M1029" s="42">
        <v>0</v>
      </c>
      <c r="N1029" s="89" t="s">
        <v>271</v>
      </c>
      <c r="O1029" s="47" t="s">
        <v>1355</v>
      </c>
      <c r="P1029" s="47" t="s">
        <v>1961</v>
      </c>
      <c r="Q1029" s="50" t="s">
        <v>3860</v>
      </c>
      <c r="R1029" s="30"/>
    </row>
    <row r="1030" spans="1:18" ht="19.95" customHeight="1">
      <c r="A1030" s="47">
        <v>1</v>
      </c>
      <c r="B1030" s="30" t="s">
        <v>1357</v>
      </c>
      <c r="C1030" s="43" t="s">
        <v>3835</v>
      </c>
      <c r="D1030" s="52">
        <v>44960</v>
      </c>
      <c r="E1030" s="52">
        <v>44993</v>
      </c>
      <c r="F1030" s="52">
        <v>44993</v>
      </c>
      <c r="G1030" s="47" t="s">
        <v>10</v>
      </c>
      <c r="H1030" s="51">
        <v>298.60000000000002</v>
      </c>
      <c r="I1030" s="53">
        <v>1</v>
      </c>
      <c r="J1030" s="51">
        <v>0</v>
      </c>
      <c r="K1030" s="51">
        <v>0</v>
      </c>
      <c r="L1030" s="51">
        <v>298.60000000000002</v>
      </c>
      <c r="M1030" s="42">
        <v>0</v>
      </c>
      <c r="N1030" s="89" t="s">
        <v>271</v>
      </c>
      <c r="O1030" s="47" t="s">
        <v>1355</v>
      </c>
      <c r="P1030" s="47" t="s">
        <v>873</v>
      </c>
      <c r="Q1030" s="50" t="s">
        <v>3861</v>
      </c>
      <c r="R1030" s="30"/>
    </row>
    <row r="1031" spans="1:18" ht="19.95" customHeight="1">
      <c r="A1031" s="47">
        <v>1</v>
      </c>
      <c r="B1031" s="30" t="s">
        <v>1357</v>
      </c>
      <c r="C1031" s="43" t="s">
        <v>3862</v>
      </c>
      <c r="D1031" s="52">
        <v>44961</v>
      </c>
      <c r="E1031" s="52">
        <v>44993</v>
      </c>
      <c r="F1031" s="52">
        <v>44993</v>
      </c>
      <c r="G1031" s="47" t="s">
        <v>10</v>
      </c>
      <c r="H1031" s="51">
        <v>246.53</v>
      </c>
      <c r="I1031" s="53">
        <v>1</v>
      </c>
      <c r="J1031" s="51">
        <v>0</v>
      </c>
      <c r="K1031" s="51">
        <v>0</v>
      </c>
      <c r="L1031" s="51">
        <v>246.53</v>
      </c>
      <c r="M1031" s="42">
        <v>0</v>
      </c>
      <c r="N1031" s="89" t="s">
        <v>271</v>
      </c>
      <c r="O1031" s="47" t="s">
        <v>1355</v>
      </c>
      <c r="P1031" s="47" t="s">
        <v>873</v>
      </c>
      <c r="Q1031" s="50" t="s">
        <v>3863</v>
      </c>
      <c r="R1031" s="30"/>
    </row>
    <row r="1032" spans="1:18" ht="19.95" customHeight="1">
      <c r="A1032" s="47">
        <v>1</v>
      </c>
      <c r="B1032" s="30" t="s">
        <v>1357</v>
      </c>
      <c r="C1032" s="43" t="s">
        <v>3864</v>
      </c>
      <c r="D1032" s="52">
        <v>44968</v>
      </c>
      <c r="E1032" s="52">
        <v>44993</v>
      </c>
      <c r="F1032" s="52">
        <v>44993</v>
      </c>
      <c r="G1032" s="47" t="s">
        <v>10</v>
      </c>
      <c r="H1032" s="51">
        <v>321.93</v>
      </c>
      <c r="I1032" s="53">
        <v>1</v>
      </c>
      <c r="J1032" s="51">
        <v>0</v>
      </c>
      <c r="K1032" s="51">
        <v>0</v>
      </c>
      <c r="L1032" s="51">
        <v>321.93</v>
      </c>
      <c r="M1032" s="42">
        <v>0</v>
      </c>
      <c r="N1032" s="89" t="s">
        <v>271</v>
      </c>
      <c r="O1032" s="47" t="s">
        <v>1355</v>
      </c>
      <c r="P1032" s="47" t="s">
        <v>873</v>
      </c>
      <c r="Q1032" s="50" t="s">
        <v>3865</v>
      </c>
      <c r="R1032" s="30"/>
    </row>
    <row r="1033" spans="1:18" ht="19.95" customHeight="1">
      <c r="A1033" s="47">
        <v>1</v>
      </c>
      <c r="B1033" s="30" t="s">
        <v>1357</v>
      </c>
      <c r="C1033" s="43" t="s">
        <v>3866</v>
      </c>
      <c r="D1033" s="52">
        <v>44972</v>
      </c>
      <c r="E1033" s="52">
        <v>44993</v>
      </c>
      <c r="F1033" s="52">
        <v>44993</v>
      </c>
      <c r="G1033" s="47" t="s">
        <v>10</v>
      </c>
      <c r="H1033" s="51">
        <v>1695.67</v>
      </c>
      <c r="I1033" s="53">
        <v>1</v>
      </c>
      <c r="J1033" s="51">
        <v>0</v>
      </c>
      <c r="K1033" s="51">
        <v>0</v>
      </c>
      <c r="L1033" s="51">
        <v>1695.67</v>
      </c>
      <c r="M1033" s="42">
        <v>0</v>
      </c>
      <c r="N1033" s="89" t="s">
        <v>271</v>
      </c>
      <c r="O1033" s="47" t="s">
        <v>1355</v>
      </c>
      <c r="P1033" s="47" t="s">
        <v>870</v>
      </c>
      <c r="Q1033" s="50" t="s">
        <v>3867</v>
      </c>
      <c r="R1033" s="30"/>
    </row>
    <row r="1034" spans="1:18" ht="19.95" customHeight="1">
      <c r="A1034" s="47">
        <v>1</v>
      </c>
      <c r="B1034" s="30" t="s">
        <v>1357</v>
      </c>
      <c r="C1034" s="43" t="s">
        <v>3868</v>
      </c>
      <c r="D1034" s="52">
        <v>44975</v>
      </c>
      <c r="E1034" s="52">
        <v>44993</v>
      </c>
      <c r="F1034" s="52">
        <v>44993</v>
      </c>
      <c r="G1034" s="47" t="s">
        <v>10</v>
      </c>
      <c r="H1034" s="51">
        <v>160.07</v>
      </c>
      <c r="I1034" s="53">
        <v>1</v>
      </c>
      <c r="J1034" s="51">
        <v>0</v>
      </c>
      <c r="K1034" s="51">
        <v>0</v>
      </c>
      <c r="L1034" s="51">
        <v>160.07</v>
      </c>
      <c r="M1034" s="42">
        <v>0</v>
      </c>
      <c r="N1034" s="89" t="s">
        <v>271</v>
      </c>
      <c r="O1034" s="47" t="s">
        <v>1355</v>
      </c>
      <c r="P1034" s="47" t="s">
        <v>873</v>
      </c>
      <c r="Q1034" s="50" t="s">
        <v>3869</v>
      </c>
      <c r="R1034" s="30"/>
    </row>
    <row r="1035" spans="1:18" ht="19.95" customHeight="1">
      <c r="A1035" s="47">
        <v>1</v>
      </c>
      <c r="B1035" s="30" t="s">
        <v>1357</v>
      </c>
      <c r="C1035" s="43" t="s">
        <v>3870</v>
      </c>
      <c r="D1035" s="52">
        <v>44952</v>
      </c>
      <c r="E1035" s="52">
        <v>44993</v>
      </c>
      <c r="F1035" s="52">
        <v>44993</v>
      </c>
      <c r="G1035" s="47" t="s">
        <v>10</v>
      </c>
      <c r="H1035" s="51">
        <v>40</v>
      </c>
      <c r="I1035" s="53">
        <v>1</v>
      </c>
      <c r="J1035" s="51">
        <v>0</v>
      </c>
      <c r="K1035" s="51">
        <v>0</v>
      </c>
      <c r="L1035" s="51">
        <v>40</v>
      </c>
      <c r="M1035" s="42">
        <v>0</v>
      </c>
      <c r="N1035" s="89" t="s">
        <v>271</v>
      </c>
      <c r="O1035" s="47" t="s">
        <v>1360</v>
      </c>
      <c r="P1035" s="47" t="s">
        <v>281</v>
      </c>
      <c r="Q1035" s="50" t="s">
        <v>3871</v>
      </c>
      <c r="R1035" s="30"/>
    </row>
    <row r="1036" spans="1:18" ht="19.95" customHeight="1">
      <c r="A1036" s="47">
        <v>1</v>
      </c>
      <c r="B1036" s="30" t="s">
        <v>1357</v>
      </c>
      <c r="C1036" s="43" t="s">
        <v>3872</v>
      </c>
      <c r="D1036" s="52">
        <v>44955</v>
      </c>
      <c r="E1036" s="52">
        <v>44993</v>
      </c>
      <c r="F1036" s="52">
        <v>44993</v>
      </c>
      <c r="G1036" s="47" t="s">
        <v>10</v>
      </c>
      <c r="H1036" s="51">
        <v>1288.27</v>
      </c>
      <c r="I1036" s="53">
        <v>1</v>
      </c>
      <c r="J1036" s="51">
        <v>0</v>
      </c>
      <c r="K1036" s="51">
        <v>0</v>
      </c>
      <c r="L1036" s="51">
        <v>1288.27</v>
      </c>
      <c r="M1036" s="42">
        <v>0</v>
      </c>
      <c r="N1036" s="89" t="s">
        <v>271</v>
      </c>
      <c r="O1036" s="47" t="s">
        <v>1360</v>
      </c>
      <c r="P1036" s="47" t="s">
        <v>281</v>
      </c>
      <c r="Q1036" s="50" t="s">
        <v>3873</v>
      </c>
      <c r="R1036" s="30"/>
    </row>
    <row r="1037" spans="1:18" ht="19.95" customHeight="1">
      <c r="A1037" s="47">
        <v>1</v>
      </c>
      <c r="B1037" s="30" t="s">
        <v>1357</v>
      </c>
      <c r="C1037" s="43" t="s">
        <v>3874</v>
      </c>
      <c r="D1037" s="52">
        <v>44956</v>
      </c>
      <c r="E1037" s="52">
        <v>44993</v>
      </c>
      <c r="F1037" s="52">
        <v>44993</v>
      </c>
      <c r="G1037" s="47" t="s">
        <v>10</v>
      </c>
      <c r="H1037" s="51">
        <v>25</v>
      </c>
      <c r="I1037" s="53">
        <v>1</v>
      </c>
      <c r="J1037" s="51">
        <v>0</v>
      </c>
      <c r="K1037" s="51">
        <v>0</v>
      </c>
      <c r="L1037" s="51">
        <v>25</v>
      </c>
      <c r="M1037" s="42">
        <v>0</v>
      </c>
      <c r="N1037" s="89" t="s">
        <v>271</v>
      </c>
      <c r="O1037" s="47" t="s">
        <v>1360</v>
      </c>
      <c r="P1037" s="47" t="s">
        <v>281</v>
      </c>
      <c r="Q1037" s="50" t="s">
        <v>3875</v>
      </c>
      <c r="R1037" s="30"/>
    </row>
    <row r="1038" spans="1:18" ht="19.95" customHeight="1">
      <c r="A1038" s="47">
        <v>1</v>
      </c>
      <c r="B1038" s="30" t="s">
        <v>140</v>
      </c>
      <c r="C1038" s="43" t="s">
        <v>3876</v>
      </c>
      <c r="D1038" s="52">
        <v>44984</v>
      </c>
      <c r="E1038" s="52">
        <v>44994</v>
      </c>
      <c r="F1038" s="52">
        <v>44994</v>
      </c>
      <c r="G1038" s="47" t="s">
        <v>10</v>
      </c>
      <c r="H1038" s="51">
        <v>59664.800000000003</v>
      </c>
      <c r="I1038" s="53">
        <v>1</v>
      </c>
      <c r="J1038" s="51">
        <v>0</v>
      </c>
      <c r="K1038" s="51">
        <v>0</v>
      </c>
      <c r="L1038" s="51">
        <v>59664.800000000003</v>
      </c>
      <c r="M1038" s="42">
        <v>0</v>
      </c>
      <c r="N1038" s="89" t="s">
        <v>1328</v>
      </c>
      <c r="O1038" s="47" t="s">
        <v>1349</v>
      </c>
      <c r="P1038" s="58" t="s">
        <v>741</v>
      </c>
      <c r="Q1038" s="50" t="s">
        <v>3877</v>
      </c>
      <c r="R1038" s="30"/>
    </row>
    <row r="1039" spans="1:18" ht="19.95" customHeight="1">
      <c r="A1039" s="47">
        <v>1</v>
      </c>
      <c r="B1039" s="30" t="s">
        <v>2019</v>
      </c>
      <c r="C1039" s="43" t="s">
        <v>3878</v>
      </c>
      <c r="D1039" s="52">
        <v>44980</v>
      </c>
      <c r="E1039" s="52">
        <v>44994</v>
      </c>
      <c r="F1039" s="52">
        <v>44994</v>
      </c>
      <c r="G1039" s="47" t="s">
        <v>10</v>
      </c>
      <c r="H1039" s="51">
        <v>58089.599999999999</v>
      </c>
      <c r="I1039" s="53">
        <v>1</v>
      </c>
      <c r="J1039" s="51">
        <v>0</v>
      </c>
      <c r="K1039" s="51">
        <v>0</v>
      </c>
      <c r="L1039" s="51">
        <v>58089.599999999999</v>
      </c>
      <c r="M1039" s="42">
        <v>0</v>
      </c>
      <c r="N1039" s="89" t="s">
        <v>1328</v>
      </c>
      <c r="O1039" s="47" t="s">
        <v>1349</v>
      </c>
      <c r="P1039" s="58" t="s">
        <v>741</v>
      </c>
      <c r="Q1039" s="50" t="s">
        <v>3879</v>
      </c>
      <c r="R1039" s="30"/>
    </row>
    <row r="1040" spans="1:18" ht="19.95" customHeight="1">
      <c r="A1040" s="47">
        <v>1</v>
      </c>
      <c r="B1040" s="30" t="s">
        <v>2019</v>
      </c>
      <c r="C1040" s="43" t="s">
        <v>3880</v>
      </c>
      <c r="D1040" s="52">
        <v>44980</v>
      </c>
      <c r="E1040" s="52">
        <v>44994</v>
      </c>
      <c r="F1040" s="52">
        <v>44994</v>
      </c>
      <c r="G1040" s="47" t="s">
        <v>10</v>
      </c>
      <c r="H1040" s="51">
        <v>4840.8</v>
      </c>
      <c r="I1040" s="53">
        <v>1</v>
      </c>
      <c r="J1040" s="51">
        <v>0</v>
      </c>
      <c r="K1040" s="51">
        <v>0</v>
      </c>
      <c r="L1040" s="51">
        <v>4840.8</v>
      </c>
      <c r="M1040" s="42">
        <v>0</v>
      </c>
      <c r="N1040" s="89" t="s">
        <v>1328</v>
      </c>
      <c r="O1040" s="47" t="s">
        <v>1349</v>
      </c>
      <c r="P1040" s="58" t="s">
        <v>741</v>
      </c>
      <c r="Q1040" s="50" t="s">
        <v>3881</v>
      </c>
      <c r="R1040" s="30"/>
    </row>
    <row r="1041" spans="1:18" ht="19.95" customHeight="1">
      <c r="A1041" s="47">
        <v>2</v>
      </c>
      <c r="B1041" s="30" t="s">
        <v>2019</v>
      </c>
      <c r="C1041" s="43" t="s">
        <v>3882</v>
      </c>
      <c r="D1041" s="52">
        <v>44980</v>
      </c>
      <c r="E1041" s="52">
        <v>44994</v>
      </c>
      <c r="F1041" s="52">
        <v>44994</v>
      </c>
      <c r="G1041" s="47" t="s">
        <v>10</v>
      </c>
      <c r="H1041" s="51">
        <v>694</v>
      </c>
      <c r="I1041" s="53">
        <v>1</v>
      </c>
      <c r="J1041" s="51">
        <v>0</v>
      </c>
      <c r="K1041" s="51">
        <v>0</v>
      </c>
      <c r="L1041" s="51">
        <v>694</v>
      </c>
      <c r="M1041" s="42">
        <v>0</v>
      </c>
      <c r="N1041" s="89" t="s">
        <v>1328</v>
      </c>
      <c r="O1041" s="47" t="s">
        <v>1349</v>
      </c>
      <c r="P1041" s="58" t="s">
        <v>741</v>
      </c>
      <c r="Q1041" s="50" t="s">
        <v>3883</v>
      </c>
      <c r="R1041" s="30"/>
    </row>
    <row r="1042" spans="1:18" ht="19.95" customHeight="1">
      <c r="A1042" s="47">
        <v>2</v>
      </c>
      <c r="B1042" s="30" t="s">
        <v>2019</v>
      </c>
      <c r="C1042" s="43" t="s">
        <v>3884</v>
      </c>
      <c r="D1042" s="52">
        <v>44980</v>
      </c>
      <c r="E1042" s="52">
        <v>44994</v>
      </c>
      <c r="F1042" s="52">
        <v>44994</v>
      </c>
      <c r="G1042" s="47" t="s">
        <v>10</v>
      </c>
      <c r="H1042" s="51">
        <v>6940</v>
      </c>
      <c r="I1042" s="53">
        <v>1</v>
      </c>
      <c r="J1042" s="51">
        <v>0</v>
      </c>
      <c r="K1042" s="51">
        <v>0</v>
      </c>
      <c r="L1042" s="51">
        <v>6940</v>
      </c>
      <c r="M1042" s="42">
        <v>0</v>
      </c>
      <c r="N1042" s="89" t="s">
        <v>1328</v>
      </c>
      <c r="O1042" s="47" t="s">
        <v>1349</v>
      </c>
      <c r="P1042" s="58" t="s">
        <v>741</v>
      </c>
      <c r="Q1042" s="50" t="s">
        <v>3885</v>
      </c>
      <c r="R1042" s="30"/>
    </row>
    <row r="1043" spans="1:18" ht="19.95" customHeight="1">
      <c r="A1043" s="47">
        <v>4</v>
      </c>
      <c r="B1043" s="30" t="s">
        <v>2052</v>
      </c>
      <c r="C1043" s="43" t="s">
        <v>3886</v>
      </c>
      <c r="D1043" s="52">
        <v>44991</v>
      </c>
      <c r="E1043" s="52">
        <v>44994</v>
      </c>
      <c r="F1043" s="52">
        <v>44994</v>
      </c>
      <c r="G1043" s="47" t="s">
        <v>10</v>
      </c>
      <c r="H1043" s="51">
        <v>3547.33</v>
      </c>
      <c r="I1043" s="53">
        <v>1</v>
      </c>
      <c r="J1043" s="51">
        <v>0</v>
      </c>
      <c r="K1043" s="51">
        <v>0</v>
      </c>
      <c r="L1043" s="51">
        <v>3547.33</v>
      </c>
      <c r="M1043" s="42">
        <v>0</v>
      </c>
      <c r="N1043" s="89" t="s">
        <v>1328</v>
      </c>
      <c r="O1043" s="47" t="s">
        <v>1349</v>
      </c>
      <c r="P1043" s="47" t="s">
        <v>741</v>
      </c>
      <c r="Q1043" s="50" t="s">
        <v>3887</v>
      </c>
      <c r="R1043" s="30"/>
    </row>
    <row r="1044" spans="1:18" ht="19.95" customHeight="1">
      <c r="A1044" s="47">
        <v>1</v>
      </c>
      <c r="B1044" s="30" t="s">
        <v>2052</v>
      </c>
      <c r="C1044" s="43" t="s">
        <v>3888</v>
      </c>
      <c r="D1044" s="52">
        <v>44991</v>
      </c>
      <c r="E1044" s="52">
        <v>44994</v>
      </c>
      <c r="F1044" s="52">
        <v>44994</v>
      </c>
      <c r="G1044" s="47" t="s">
        <v>10</v>
      </c>
      <c r="H1044" s="51">
        <v>5653.2</v>
      </c>
      <c r="I1044" s="53">
        <v>1</v>
      </c>
      <c r="J1044" s="51">
        <v>0</v>
      </c>
      <c r="K1044" s="51">
        <v>0</v>
      </c>
      <c r="L1044" s="51">
        <v>5653.2</v>
      </c>
      <c r="M1044" s="42">
        <v>0</v>
      </c>
      <c r="N1044" s="89" t="s">
        <v>1328</v>
      </c>
      <c r="O1044" s="47" t="s">
        <v>1349</v>
      </c>
      <c r="P1044" s="58" t="s">
        <v>741</v>
      </c>
      <c r="Q1044" s="50" t="s">
        <v>7366</v>
      </c>
      <c r="R1044" s="30"/>
    </row>
    <row r="1045" spans="1:18" ht="19.95" customHeight="1">
      <c r="A1045" s="47">
        <v>1</v>
      </c>
      <c r="B1045" s="30" t="s">
        <v>2052</v>
      </c>
      <c r="C1045" s="43" t="s">
        <v>3889</v>
      </c>
      <c r="D1045" s="52">
        <v>44991</v>
      </c>
      <c r="E1045" s="52">
        <v>44994</v>
      </c>
      <c r="F1045" s="52">
        <v>44994</v>
      </c>
      <c r="G1045" s="47" t="s">
        <v>10</v>
      </c>
      <c r="H1045" s="51">
        <v>12000</v>
      </c>
      <c r="I1045" s="53">
        <v>1</v>
      </c>
      <c r="J1045" s="51">
        <v>0</v>
      </c>
      <c r="K1045" s="51">
        <v>0</v>
      </c>
      <c r="L1045" s="51">
        <v>12000</v>
      </c>
      <c r="M1045" s="42">
        <v>0</v>
      </c>
      <c r="N1045" s="89" t="s">
        <v>1328</v>
      </c>
      <c r="O1045" s="47" t="s">
        <v>1349</v>
      </c>
      <c r="P1045" s="58" t="s">
        <v>741</v>
      </c>
      <c r="Q1045" s="50" t="s">
        <v>7367</v>
      </c>
      <c r="R1045" s="30"/>
    </row>
    <row r="1046" spans="1:18" ht="19.95" customHeight="1">
      <c r="A1046" s="47">
        <v>1</v>
      </c>
      <c r="B1046" s="30" t="s">
        <v>2022</v>
      </c>
      <c r="C1046" s="43" t="s">
        <v>3890</v>
      </c>
      <c r="D1046" s="52">
        <v>44980</v>
      </c>
      <c r="E1046" s="52">
        <v>44994</v>
      </c>
      <c r="F1046" s="52">
        <v>44994</v>
      </c>
      <c r="G1046" s="47" t="s">
        <v>10</v>
      </c>
      <c r="H1046" s="51">
        <v>12076.8</v>
      </c>
      <c r="I1046" s="53">
        <v>1</v>
      </c>
      <c r="J1046" s="51">
        <v>0</v>
      </c>
      <c r="K1046" s="51">
        <v>0</v>
      </c>
      <c r="L1046" s="51">
        <v>12076.8</v>
      </c>
      <c r="M1046" s="42">
        <v>0</v>
      </c>
      <c r="N1046" s="89" t="s">
        <v>1328</v>
      </c>
      <c r="O1046" s="47" t="s">
        <v>1349</v>
      </c>
      <c r="P1046" s="58" t="s">
        <v>741</v>
      </c>
      <c r="Q1046" s="50" t="s">
        <v>3891</v>
      </c>
      <c r="R1046" s="30"/>
    </row>
    <row r="1047" spans="1:18" ht="19.95" customHeight="1">
      <c r="A1047" s="47">
        <v>1</v>
      </c>
      <c r="B1047" s="30" t="s">
        <v>240</v>
      </c>
      <c r="C1047" s="43" t="s">
        <v>3892</v>
      </c>
      <c r="D1047" s="52">
        <v>45009</v>
      </c>
      <c r="E1047" s="52">
        <v>45014</v>
      </c>
      <c r="F1047" s="52">
        <v>44994</v>
      </c>
      <c r="G1047" s="47" t="s">
        <v>10</v>
      </c>
      <c r="H1047" s="49">
        <v>4193.82</v>
      </c>
      <c r="I1047" s="53">
        <v>1</v>
      </c>
      <c r="J1047" s="51">
        <v>0</v>
      </c>
      <c r="K1047" s="51">
        <v>0</v>
      </c>
      <c r="L1047" s="51">
        <v>4193.82</v>
      </c>
      <c r="M1047" s="42">
        <v>0</v>
      </c>
      <c r="N1047" s="89" t="s">
        <v>269</v>
      </c>
      <c r="O1047" s="47" t="s">
        <v>1874</v>
      </c>
      <c r="P1047" s="47" t="s">
        <v>1358</v>
      </c>
      <c r="Q1047" s="50" t="s">
        <v>3893</v>
      </c>
      <c r="R1047" s="30"/>
    </row>
    <row r="1048" spans="1:18" ht="19.95" customHeight="1">
      <c r="A1048" s="47">
        <v>2</v>
      </c>
      <c r="B1048" s="30" t="s">
        <v>240</v>
      </c>
      <c r="C1048" s="43" t="s">
        <v>3894</v>
      </c>
      <c r="D1048" s="52">
        <v>45009</v>
      </c>
      <c r="E1048" s="52">
        <v>45009</v>
      </c>
      <c r="F1048" s="52">
        <v>44994</v>
      </c>
      <c r="G1048" s="47" t="s">
        <v>10</v>
      </c>
      <c r="H1048" s="49">
        <v>12620.9</v>
      </c>
      <c r="I1048" s="53">
        <v>1</v>
      </c>
      <c r="J1048" s="51">
        <v>0</v>
      </c>
      <c r="K1048" s="51">
        <v>0</v>
      </c>
      <c r="L1048" s="51">
        <v>12620.9</v>
      </c>
      <c r="M1048" s="42">
        <v>0</v>
      </c>
      <c r="N1048" s="89" t="s">
        <v>269</v>
      </c>
      <c r="O1048" s="47" t="s">
        <v>1874</v>
      </c>
      <c r="P1048" s="47" t="s">
        <v>1358</v>
      </c>
      <c r="Q1048" s="50" t="s">
        <v>3895</v>
      </c>
      <c r="R1048" s="30"/>
    </row>
    <row r="1049" spans="1:18" ht="19.95" customHeight="1">
      <c r="A1049" s="47">
        <v>1</v>
      </c>
      <c r="B1049" s="30" t="s">
        <v>240</v>
      </c>
      <c r="C1049" s="43" t="s">
        <v>3896</v>
      </c>
      <c r="D1049" s="52">
        <v>45009</v>
      </c>
      <c r="E1049" s="52">
        <v>45009</v>
      </c>
      <c r="F1049" s="52">
        <v>44994</v>
      </c>
      <c r="G1049" s="47" t="s">
        <v>10</v>
      </c>
      <c r="H1049" s="51">
        <v>10206.18</v>
      </c>
      <c r="I1049" s="53">
        <v>1</v>
      </c>
      <c r="J1049" s="51">
        <v>0</v>
      </c>
      <c r="K1049" s="51">
        <v>0</v>
      </c>
      <c r="L1049" s="51">
        <v>10206.18</v>
      </c>
      <c r="M1049" s="42">
        <v>0</v>
      </c>
      <c r="N1049" s="89" t="s">
        <v>269</v>
      </c>
      <c r="O1049" s="47" t="s">
        <v>1874</v>
      </c>
      <c r="P1049" s="47" t="s">
        <v>1358</v>
      </c>
      <c r="Q1049" s="50" t="s">
        <v>3897</v>
      </c>
      <c r="R1049" s="30"/>
    </row>
    <row r="1050" spans="1:18" ht="19.95" customHeight="1">
      <c r="A1050" s="47">
        <v>2</v>
      </c>
      <c r="B1050" s="30" t="s">
        <v>240</v>
      </c>
      <c r="C1050" s="43" t="s">
        <v>3898</v>
      </c>
      <c r="D1050" s="52">
        <v>45009</v>
      </c>
      <c r="E1050" s="52">
        <v>45009</v>
      </c>
      <c r="F1050" s="52">
        <v>44994</v>
      </c>
      <c r="G1050" s="47" t="s">
        <v>10</v>
      </c>
      <c r="H1050" s="51">
        <v>30579.1</v>
      </c>
      <c r="I1050" s="53">
        <v>1</v>
      </c>
      <c r="J1050" s="51">
        <v>0</v>
      </c>
      <c r="K1050" s="51">
        <v>0</v>
      </c>
      <c r="L1050" s="51">
        <v>30579.1</v>
      </c>
      <c r="M1050" s="42">
        <v>0</v>
      </c>
      <c r="N1050" s="89" t="s">
        <v>269</v>
      </c>
      <c r="O1050" s="47" t="s">
        <v>1874</v>
      </c>
      <c r="P1050" s="47" t="s">
        <v>1358</v>
      </c>
      <c r="Q1050" s="50" t="s">
        <v>3899</v>
      </c>
      <c r="R1050" s="30"/>
    </row>
    <row r="1051" spans="1:18" ht="19.95" customHeight="1">
      <c r="A1051" s="47">
        <v>2</v>
      </c>
      <c r="B1051" s="30" t="s">
        <v>141</v>
      </c>
      <c r="C1051" s="43" t="s">
        <v>3900</v>
      </c>
      <c r="D1051" s="52">
        <v>44986</v>
      </c>
      <c r="E1051" s="52">
        <v>44995</v>
      </c>
      <c r="F1051" s="52">
        <v>44995</v>
      </c>
      <c r="G1051" s="47" t="s">
        <v>10</v>
      </c>
      <c r="H1051" s="51">
        <v>2700</v>
      </c>
      <c r="I1051" s="53">
        <v>1</v>
      </c>
      <c r="J1051" s="51">
        <v>0</v>
      </c>
      <c r="K1051" s="51">
        <v>0</v>
      </c>
      <c r="L1051" s="51">
        <v>2700</v>
      </c>
      <c r="M1051" s="42">
        <v>0</v>
      </c>
      <c r="N1051" s="89" t="s">
        <v>1328</v>
      </c>
      <c r="O1051" s="47" t="s">
        <v>1349</v>
      </c>
      <c r="P1051" s="58" t="s">
        <v>741</v>
      </c>
      <c r="Q1051" s="50" t="s">
        <v>3901</v>
      </c>
      <c r="R1051" s="30"/>
    </row>
    <row r="1052" spans="1:18" ht="19.95" customHeight="1">
      <c r="A1052" s="47">
        <v>2</v>
      </c>
      <c r="B1052" s="30" t="s">
        <v>141</v>
      </c>
      <c r="C1052" s="43" t="s">
        <v>3902</v>
      </c>
      <c r="D1052" s="52">
        <v>44986</v>
      </c>
      <c r="E1052" s="52">
        <v>44995</v>
      </c>
      <c r="F1052" s="52">
        <v>44995</v>
      </c>
      <c r="G1052" s="47" t="s">
        <v>10</v>
      </c>
      <c r="H1052" s="51">
        <v>6300</v>
      </c>
      <c r="I1052" s="53">
        <v>1</v>
      </c>
      <c r="J1052" s="51">
        <v>0</v>
      </c>
      <c r="K1052" s="51">
        <v>0</v>
      </c>
      <c r="L1052" s="51">
        <v>6300</v>
      </c>
      <c r="M1052" s="42">
        <v>0</v>
      </c>
      <c r="N1052" s="89" t="s">
        <v>1328</v>
      </c>
      <c r="O1052" s="47" t="s">
        <v>1349</v>
      </c>
      <c r="P1052" s="58" t="s">
        <v>741</v>
      </c>
      <c r="Q1052" s="50" t="s">
        <v>3903</v>
      </c>
      <c r="R1052" s="30"/>
    </row>
    <row r="1053" spans="1:18" ht="19.95" customHeight="1">
      <c r="A1053" s="47">
        <v>4</v>
      </c>
      <c r="B1053" s="30" t="s">
        <v>141</v>
      </c>
      <c r="C1053" s="43" t="s">
        <v>3904</v>
      </c>
      <c r="D1053" s="52">
        <v>44986</v>
      </c>
      <c r="E1053" s="52">
        <v>44995</v>
      </c>
      <c r="F1053" s="52">
        <v>44995</v>
      </c>
      <c r="G1053" s="47" t="s">
        <v>10</v>
      </c>
      <c r="H1053" s="51">
        <v>6216</v>
      </c>
      <c r="I1053" s="53">
        <v>1</v>
      </c>
      <c r="J1053" s="51">
        <v>0</v>
      </c>
      <c r="K1053" s="51">
        <v>0</v>
      </c>
      <c r="L1053" s="51">
        <v>6216</v>
      </c>
      <c r="M1053" s="42">
        <v>0</v>
      </c>
      <c r="N1053" s="89" t="s">
        <v>1328</v>
      </c>
      <c r="O1053" s="47" t="s">
        <v>1349</v>
      </c>
      <c r="P1053" s="58" t="s">
        <v>741</v>
      </c>
      <c r="Q1053" s="50" t="s">
        <v>3905</v>
      </c>
      <c r="R1053" s="30"/>
    </row>
    <row r="1054" spans="1:18" ht="19.95" customHeight="1">
      <c r="A1054" s="47">
        <v>4</v>
      </c>
      <c r="B1054" s="30" t="s">
        <v>141</v>
      </c>
      <c r="C1054" s="43" t="s">
        <v>3906</v>
      </c>
      <c r="D1054" s="52">
        <v>44986</v>
      </c>
      <c r="E1054" s="52">
        <v>44995</v>
      </c>
      <c r="F1054" s="52">
        <v>44995</v>
      </c>
      <c r="G1054" s="47" t="s">
        <v>10</v>
      </c>
      <c r="H1054" s="51">
        <v>2664</v>
      </c>
      <c r="I1054" s="53">
        <v>1</v>
      </c>
      <c r="J1054" s="51">
        <v>0</v>
      </c>
      <c r="K1054" s="51">
        <v>0</v>
      </c>
      <c r="L1054" s="51">
        <v>2664</v>
      </c>
      <c r="M1054" s="42">
        <v>0</v>
      </c>
      <c r="N1054" s="89" t="s">
        <v>1328</v>
      </c>
      <c r="O1054" s="47" t="s">
        <v>1349</v>
      </c>
      <c r="P1054" s="58" t="s">
        <v>741</v>
      </c>
      <c r="Q1054" s="50" t="s">
        <v>3907</v>
      </c>
      <c r="R1054" s="30"/>
    </row>
    <row r="1055" spans="1:18" ht="19.95" customHeight="1">
      <c r="A1055" s="47">
        <v>2</v>
      </c>
      <c r="B1055" s="30" t="s">
        <v>140</v>
      </c>
      <c r="C1055" s="43" t="s">
        <v>3908</v>
      </c>
      <c r="D1055" s="52">
        <v>44985</v>
      </c>
      <c r="E1055" s="52">
        <v>44995</v>
      </c>
      <c r="F1055" s="52">
        <v>44995</v>
      </c>
      <c r="G1055" s="47" t="s">
        <v>10</v>
      </c>
      <c r="H1055" s="51">
        <v>27500</v>
      </c>
      <c r="I1055" s="53">
        <v>1</v>
      </c>
      <c r="J1055" s="51">
        <v>0</v>
      </c>
      <c r="K1055" s="51">
        <v>0</v>
      </c>
      <c r="L1055" s="51">
        <v>27500</v>
      </c>
      <c r="M1055" s="42">
        <v>0</v>
      </c>
      <c r="N1055" s="89" t="s">
        <v>1328</v>
      </c>
      <c r="O1055" s="47" t="s">
        <v>1349</v>
      </c>
      <c r="P1055" s="58" t="s">
        <v>741</v>
      </c>
      <c r="Q1055" s="50" t="s">
        <v>3909</v>
      </c>
      <c r="R1055" s="30"/>
    </row>
    <row r="1056" spans="1:18" ht="19.95" customHeight="1">
      <c r="A1056" s="47">
        <v>1</v>
      </c>
      <c r="B1056" s="30" t="s">
        <v>2019</v>
      </c>
      <c r="C1056" s="43" t="s">
        <v>3910</v>
      </c>
      <c r="D1056" s="52">
        <v>44981</v>
      </c>
      <c r="E1056" s="52">
        <v>44995</v>
      </c>
      <c r="F1056" s="52">
        <v>44995</v>
      </c>
      <c r="G1056" s="47" t="s">
        <v>10</v>
      </c>
      <c r="H1056" s="51">
        <v>11400</v>
      </c>
      <c r="I1056" s="53">
        <v>1</v>
      </c>
      <c r="J1056" s="51">
        <v>0</v>
      </c>
      <c r="K1056" s="51">
        <v>0</v>
      </c>
      <c r="L1056" s="51">
        <v>11400</v>
      </c>
      <c r="M1056" s="42">
        <v>0</v>
      </c>
      <c r="N1056" s="89" t="s">
        <v>1328</v>
      </c>
      <c r="O1056" s="47" t="s">
        <v>1349</v>
      </c>
      <c r="P1056" s="58" t="s">
        <v>741</v>
      </c>
      <c r="Q1056" s="50" t="s">
        <v>3911</v>
      </c>
      <c r="R1056" s="30"/>
    </row>
    <row r="1057" spans="1:18" ht="19.95" customHeight="1">
      <c r="A1057" s="47">
        <v>1</v>
      </c>
      <c r="B1057" s="30" t="s">
        <v>2019</v>
      </c>
      <c r="C1057" s="43" t="s">
        <v>3912</v>
      </c>
      <c r="D1057" s="52">
        <v>44981</v>
      </c>
      <c r="E1057" s="52">
        <v>44995</v>
      </c>
      <c r="F1057" s="52">
        <v>44995</v>
      </c>
      <c r="G1057" s="47" t="s">
        <v>10</v>
      </c>
      <c r="H1057" s="51">
        <v>950</v>
      </c>
      <c r="I1057" s="53">
        <v>1</v>
      </c>
      <c r="J1057" s="51">
        <v>0</v>
      </c>
      <c r="K1057" s="51">
        <v>0</v>
      </c>
      <c r="L1057" s="51">
        <v>950</v>
      </c>
      <c r="M1057" s="42">
        <v>0</v>
      </c>
      <c r="N1057" s="89" t="s">
        <v>1328</v>
      </c>
      <c r="O1057" s="47" t="s">
        <v>1349</v>
      </c>
      <c r="P1057" s="58" t="s">
        <v>741</v>
      </c>
      <c r="Q1057" s="50" t="s">
        <v>3913</v>
      </c>
      <c r="R1057" s="30"/>
    </row>
    <row r="1058" spans="1:18" ht="19.95" customHeight="1">
      <c r="A1058" s="47">
        <v>2</v>
      </c>
      <c r="B1058" s="30" t="s">
        <v>2019</v>
      </c>
      <c r="C1058" s="43" t="s">
        <v>3914</v>
      </c>
      <c r="D1058" s="52">
        <v>44981</v>
      </c>
      <c r="E1058" s="52">
        <v>44995</v>
      </c>
      <c r="F1058" s="52">
        <v>44995</v>
      </c>
      <c r="G1058" s="47" t="s">
        <v>10</v>
      </c>
      <c r="H1058" s="51">
        <v>2829.6</v>
      </c>
      <c r="I1058" s="53">
        <v>1</v>
      </c>
      <c r="J1058" s="51">
        <v>0</v>
      </c>
      <c r="K1058" s="51">
        <v>0</v>
      </c>
      <c r="L1058" s="51">
        <v>2829.6</v>
      </c>
      <c r="M1058" s="42">
        <v>0</v>
      </c>
      <c r="N1058" s="89" t="s">
        <v>1328</v>
      </c>
      <c r="O1058" s="47" t="s">
        <v>1349</v>
      </c>
      <c r="P1058" s="58" t="s">
        <v>741</v>
      </c>
      <c r="Q1058" s="50" t="s">
        <v>3915</v>
      </c>
      <c r="R1058" s="30"/>
    </row>
    <row r="1059" spans="1:18" ht="19.95" customHeight="1">
      <c r="A1059" s="47">
        <v>2</v>
      </c>
      <c r="B1059" s="30" t="s">
        <v>2019</v>
      </c>
      <c r="C1059" s="43" t="s">
        <v>3916</v>
      </c>
      <c r="D1059" s="52">
        <v>44981</v>
      </c>
      <c r="E1059" s="52">
        <v>44995</v>
      </c>
      <c r="F1059" s="52">
        <v>44995</v>
      </c>
      <c r="G1059" s="47" t="s">
        <v>10</v>
      </c>
      <c r="H1059" s="51">
        <v>29710.799999999999</v>
      </c>
      <c r="I1059" s="53">
        <v>1</v>
      </c>
      <c r="J1059" s="51">
        <v>0</v>
      </c>
      <c r="K1059" s="51">
        <v>0</v>
      </c>
      <c r="L1059" s="51">
        <v>29710.799999999999</v>
      </c>
      <c r="M1059" s="42">
        <v>0</v>
      </c>
      <c r="N1059" s="89" t="s">
        <v>1328</v>
      </c>
      <c r="O1059" s="47" t="s">
        <v>1349</v>
      </c>
      <c r="P1059" s="58" t="s">
        <v>741</v>
      </c>
      <c r="Q1059" s="50" t="s">
        <v>3917</v>
      </c>
      <c r="R1059" s="30"/>
    </row>
    <row r="1060" spans="1:18" ht="19.95" customHeight="1">
      <c r="A1060" s="47">
        <v>1</v>
      </c>
      <c r="B1060" s="30" t="s">
        <v>16</v>
      </c>
      <c r="C1060" s="43" t="s">
        <v>3918</v>
      </c>
      <c r="D1060" s="52">
        <v>44980</v>
      </c>
      <c r="E1060" s="52">
        <v>44995</v>
      </c>
      <c r="F1060" s="52">
        <v>44995</v>
      </c>
      <c r="G1060" s="47" t="s">
        <v>10</v>
      </c>
      <c r="H1060" s="51">
        <v>37500</v>
      </c>
      <c r="I1060" s="53">
        <v>1</v>
      </c>
      <c r="J1060" s="51">
        <v>0</v>
      </c>
      <c r="K1060" s="51">
        <v>0</v>
      </c>
      <c r="L1060" s="51">
        <v>37500</v>
      </c>
      <c r="M1060" s="42">
        <v>0</v>
      </c>
      <c r="N1060" s="89" t="s">
        <v>1328</v>
      </c>
      <c r="O1060" s="47" t="s">
        <v>1349</v>
      </c>
      <c r="P1060" s="58" t="s">
        <v>741</v>
      </c>
      <c r="Q1060" s="50" t="s">
        <v>3919</v>
      </c>
      <c r="R1060" s="30"/>
    </row>
    <row r="1061" spans="1:18" ht="19.95" customHeight="1">
      <c r="A1061" s="47">
        <v>1</v>
      </c>
      <c r="B1061" s="30" t="s">
        <v>16</v>
      </c>
      <c r="C1061" s="43" t="s">
        <v>3920</v>
      </c>
      <c r="D1061" s="52">
        <v>44980</v>
      </c>
      <c r="E1061" s="52">
        <v>44995</v>
      </c>
      <c r="F1061" s="52">
        <v>44995</v>
      </c>
      <c r="G1061" s="47" t="s">
        <v>10</v>
      </c>
      <c r="H1061" s="51">
        <v>21000</v>
      </c>
      <c r="I1061" s="53">
        <v>1</v>
      </c>
      <c r="J1061" s="51">
        <v>0</v>
      </c>
      <c r="K1061" s="51">
        <v>0</v>
      </c>
      <c r="L1061" s="51">
        <v>21000</v>
      </c>
      <c r="M1061" s="42">
        <v>0</v>
      </c>
      <c r="N1061" s="89" t="s">
        <v>1328</v>
      </c>
      <c r="O1061" s="47" t="s">
        <v>1349</v>
      </c>
      <c r="P1061" s="58" t="s">
        <v>741</v>
      </c>
      <c r="Q1061" s="50" t="s">
        <v>3921</v>
      </c>
      <c r="R1061" s="30"/>
    </row>
    <row r="1062" spans="1:18" ht="19.95" customHeight="1">
      <c r="A1062" s="47">
        <v>2</v>
      </c>
      <c r="B1062" s="30" t="s">
        <v>142</v>
      </c>
      <c r="C1062" s="43" t="s">
        <v>3922</v>
      </c>
      <c r="D1062" s="52">
        <v>44985</v>
      </c>
      <c r="E1062" s="52">
        <v>44995</v>
      </c>
      <c r="F1062" s="52">
        <v>44995</v>
      </c>
      <c r="G1062" s="47" t="s">
        <v>10</v>
      </c>
      <c r="H1062" s="51">
        <v>15945.6</v>
      </c>
      <c r="I1062" s="53">
        <v>1</v>
      </c>
      <c r="J1062" s="51">
        <v>0</v>
      </c>
      <c r="K1062" s="51">
        <v>0</v>
      </c>
      <c r="L1062" s="51">
        <v>15945.6</v>
      </c>
      <c r="M1062" s="42">
        <v>0</v>
      </c>
      <c r="N1062" s="89" t="s">
        <v>1328</v>
      </c>
      <c r="O1062" s="47" t="s">
        <v>1349</v>
      </c>
      <c r="P1062" s="58" t="s">
        <v>741</v>
      </c>
      <c r="Q1062" s="50" t="s">
        <v>3923</v>
      </c>
      <c r="R1062" s="30"/>
    </row>
    <row r="1063" spans="1:18" ht="19.95" customHeight="1">
      <c r="A1063" s="47">
        <v>4</v>
      </c>
      <c r="B1063" s="30" t="s">
        <v>33</v>
      </c>
      <c r="C1063" s="43" t="s">
        <v>3924</v>
      </c>
      <c r="D1063" s="52">
        <v>44959</v>
      </c>
      <c r="E1063" s="52">
        <v>44995</v>
      </c>
      <c r="F1063" s="52">
        <v>44995</v>
      </c>
      <c r="G1063" s="47" t="s">
        <v>10</v>
      </c>
      <c r="H1063" s="51">
        <v>2012</v>
      </c>
      <c r="I1063" s="53">
        <v>1</v>
      </c>
      <c r="J1063" s="51">
        <v>0</v>
      </c>
      <c r="K1063" s="51">
        <v>0</v>
      </c>
      <c r="L1063" s="51">
        <v>2012</v>
      </c>
      <c r="M1063" s="42">
        <v>0</v>
      </c>
      <c r="N1063" s="89" t="s">
        <v>269</v>
      </c>
      <c r="O1063" s="47" t="s">
        <v>1346</v>
      </c>
      <c r="P1063" s="47" t="s">
        <v>284</v>
      </c>
      <c r="Q1063" s="50" t="s">
        <v>3925</v>
      </c>
      <c r="R1063" s="30"/>
    </row>
    <row r="1064" spans="1:18" ht="19.95" customHeight="1">
      <c r="A1064" s="47">
        <v>1</v>
      </c>
      <c r="B1064" s="30" t="s">
        <v>37</v>
      </c>
      <c r="C1064" s="43" t="s">
        <v>3926</v>
      </c>
      <c r="D1064" s="52">
        <v>44997</v>
      </c>
      <c r="E1064" s="52">
        <v>44997</v>
      </c>
      <c r="F1064" s="52">
        <v>44995</v>
      </c>
      <c r="G1064" s="47" t="s">
        <v>10</v>
      </c>
      <c r="H1064" s="51">
        <v>349.9</v>
      </c>
      <c r="I1064" s="53">
        <v>1</v>
      </c>
      <c r="J1064" s="51">
        <v>0</v>
      </c>
      <c r="K1064" s="51">
        <v>0</v>
      </c>
      <c r="L1064" s="51">
        <v>349.9</v>
      </c>
      <c r="M1064" s="42">
        <v>0</v>
      </c>
      <c r="N1064" s="89" t="s">
        <v>269</v>
      </c>
      <c r="O1064" s="47" t="s">
        <v>1342</v>
      </c>
      <c r="P1064" s="47" t="s">
        <v>880</v>
      </c>
      <c r="Q1064" s="50" t="s">
        <v>3927</v>
      </c>
      <c r="R1064" s="30"/>
    </row>
    <row r="1065" spans="1:18" ht="19.95" customHeight="1">
      <c r="A1065" s="47">
        <v>4</v>
      </c>
      <c r="B1065" s="30" t="s">
        <v>234</v>
      </c>
      <c r="C1065" s="43" t="s">
        <v>3928</v>
      </c>
      <c r="D1065" s="52">
        <v>44988</v>
      </c>
      <c r="E1065" s="52">
        <v>44995</v>
      </c>
      <c r="F1065" s="52">
        <v>44995</v>
      </c>
      <c r="G1065" s="47" t="s">
        <v>10</v>
      </c>
      <c r="H1065" s="51">
        <v>54661.48</v>
      </c>
      <c r="I1065" s="53">
        <v>1</v>
      </c>
      <c r="J1065" s="51">
        <v>0</v>
      </c>
      <c r="K1065" s="51">
        <v>0</v>
      </c>
      <c r="L1065" s="51">
        <v>54661.48</v>
      </c>
      <c r="M1065" s="42">
        <v>0</v>
      </c>
      <c r="N1065" s="89" t="s">
        <v>269</v>
      </c>
      <c r="O1065" s="47" t="s">
        <v>1874</v>
      </c>
      <c r="P1065" s="47" t="s">
        <v>1358</v>
      </c>
      <c r="Q1065" s="50" t="s">
        <v>3929</v>
      </c>
      <c r="R1065" s="30"/>
    </row>
    <row r="1066" spans="1:18" ht="19.95" customHeight="1">
      <c r="A1066" s="47">
        <v>1</v>
      </c>
      <c r="B1066" s="30" t="s">
        <v>234</v>
      </c>
      <c r="C1066" s="43" t="s">
        <v>3930</v>
      </c>
      <c r="D1066" s="52">
        <v>44988</v>
      </c>
      <c r="E1066" s="52">
        <v>44995</v>
      </c>
      <c r="F1066" s="52">
        <v>44995</v>
      </c>
      <c r="G1066" s="47" t="s">
        <v>10</v>
      </c>
      <c r="H1066" s="51">
        <v>28302.74</v>
      </c>
      <c r="I1066" s="53">
        <v>1</v>
      </c>
      <c r="J1066" s="51">
        <v>0</v>
      </c>
      <c r="K1066" s="51">
        <v>0</v>
      </c>
      <c r="L1066" s="51">
        <v>28302.74</v>
      </c>
      <c r="M1066" s="42">
        <v>0</v>
      </c>
      <c r="N1066" s="89" t="s">
        <v>269</v>
      </c>
      <c r="O1066" s="47" t="s">
        <v>1874</v>
      </c>
      <c r="P1066" s="47" t="s">
        <v>1358</v>
      </c>
      <c r="Q1066" s="50" t="s">
        <v>3931</v>
      </c>
      <c r="R1066" s="30"/>
    </row>
    <row r="1067" spans="1:18" ht="19.95" customHeight="1">
      <c r="A1067" s="47">
        <v>2</v>
      </c>
      <c r="B1067" s="30" t="s">
        <v>234</v>
      </c>
      <c r="C1067" s="43" t="s">
        <v>3932</v>
      </c>
      <c r="D1067" s="52">
        <v>44988</v>
      </c>
      <c r="E1067" s="52">
        <v>44995</v>
      </c>
      <c r="F1067" s="52">
        <v>44995</v>
      </c>
      <c r="G1067" s="47" t="s">
        <v>10</v>
      </c>
      <c r="H1067" s="51">
        <v>24578.65</v>
      </c>
      <c r="I1067" s="53">
        <v>1</v>
      </c>
      <c r="J1067" s="51">
        <v>0</v>
      </c>
      <c r="K1067" s="51">
        <v>0</v>
      </c>
      <c r="L1067" s="51">
        <v>24578.65</v>
      </c>
      <c r="M1067" s="42">
        <v>0</v>
      </c>
      <c r="N1067" s="89" t="s">
        <v>269</v>
      </c>
      <c r="O1067" s="47" t="s">
        <v>1874</v>
      </c>
      <c r="P1067" s="47" t="s">
        <v>1358</v>
      </c>
      <c r="Q1067" s="50" t="s">
        <v>3933</v>
      </c>
      <c r="R1067" s="30"/>
    </row>
    <row r="1068" spans="1:18" ht="19.95" customHeight="1">
      <c r="A1068" s="47">
        <v>6</v>
      </c>
      <c r="B1068" s="30" t="s">
        <v>38</v>
      </c>
      <c r="C1068" s="43" t="s">
        <v>3934</v>
      </c>
      <c r="D1068" s="52">
        <v>44984</v>
      </c>
      <c r="E1068" s="52">
        <v>44995</v>
      </c>
      <c r="F1068" s="52">
        <v>44995</v>
      </c>
      <c r="G1068" s="47" t="s">
        <v>10</v>
      </c>
      <c r="H1068" s="51">
        <v>651</v>
      </c>
      <c r="I1068" s="53">
        <v>1</v>
      </c>
      <c r="J1068" s="51">
        <v>0</v>
      </c>
      <c r="K1068" s="51">
        <v>0</v>
      </c>
      <c r="L1068" s="51">
        <v>651</v>
      </c>
      <c r="M1068" s="42">
        <v>0</v>
      </c>
      <c r="N1068" s="89" t="s">
        <v>269</v>
      </c>
      <c r="O1068" s="47" t="s">
        <v>1346</v>
      </c>
      <c r="P1068" s="47" t="s">
        <v>284</v>
      </c>
      <c r="Q1068" s="50" t="s">
        <v>3935</v>
      </c>
      <c r="R1068" s="30"/>
    </row>
    <row r="1069" spans="1:18" ht="19.95" customHeight="1">
      <c r="A1069" s="47">
        <v>1</v>
      </c>
      <c r="B1069" s="30" t="s">
        <v>34</v>
      </c>
      <c r="C1069" s="43" t="s">
        <v>3936</v>
      </c>
      <c r="D1069" s="52">
        <v>44986</v>
      </c>
      <c r="E1069" s="52">
        <v>44995</v>
      </c>
      <c r="F1069" s="52">
        <v>44995</v>
      </c>
      <c r="G1069" s="47" t="s">
        <v>10</v>
      </c>
      <c r="H1069" s="51">
        <v>1135</v>
      </c>
      <c r="I1069" s="53">
        <v>1</v>
      </c>
      <c r="J1069" s="51">
        <v>0</v>
      </c>
      <c r="K1069" s="51">
        <v>0</v>
      </c>
      <c r="L1069" s="51">
        <v>1135</v>
      </c>
      <c r="M1069" s="42">
        <v>0</v>
      </c>
      <c r="N1069" s="89" t="s">
        <v>269</v>
      </c>
      <c r="O1069" s="47" t="s">
        <v>1329</v>
      </c>
      <c r="P1069" s="47" t="s">
        <v>878</v>
      </c>
      <c r="Q1069" s="50" t="s">
        <v>3937</v>
      </c>
      <c r="R1069" s="30"/>
    </row>
    <row r="1070" spans="1:18" ht="19.95" customHeight="1">
      <c r="A1070" s="47">
        <v>2</v>
      </c>
      <c r="B1070" s="30" t="s">
        <v>36</v>
      </c>
      <c r="C1070" s="43" t="s">
        <v>3938</v>
      </c>
      <c r="D1070" s="52">
        <v>44998</v>
      </c>
      <c r="E1070" s="52">
        <v>44995</v>
      </c>
      <c r="F1070" s="52">
        <v>44995</v>
      </c>
      <c r="G1070" s="47" t="s">
        <v>10</v>
      </c>
      <c r="H1070" s="51">
        <v>559.83000000000004</v>
      </c>
      <c r="I1070" s="53">
        <v>1</v>
      </c>
      <c r="J1070" s="51">
        <v>0</v>
      </c>
      <c r="K1070" s="51">
        <v>0</v>
      </c>
      <c r="L1070" s="51">
        <v>559.83000000000004</v>
      </c>
      <c r="M1070" s="42">
        <v>0</v>
      </c>
      <c r="N1070" s="89" t="s">
        <v>269</v>
      </c>
      <c r="O1070" s="47" t="s">
        <v>1346</v>
      </c>
      <c r="P1070" s="47" t="s">
        <v>284</v>
      </c>
      <c r="Q1070" s="50" t="s">
        <v>3939</v>
      </c>
      <c r="R1070" s="30"/>
    </row>
    <row r="1071" spans="1:18" ht="19.95" customHeight="1">
      <c r="A1071" s="47">
        <v>1</v>
      </c>
      <c r="B1071" s="30" t="s">
        <v>48</v>
      </c>
      <c r="C1071" s="43" t="s">
        <v>3940</v>
      </c>
      <c r="D1071" s="52">
        <v>44992</v>
      </c>
      <c r="E1071" s="52">
        <v>44995</v>
      </c>
      <c r="F1071" s="52">
        <v>44995</v>
      </c>
      <c r="G1071" s="47" t="s">
        <v>10</v>
      </c>
      <c r="H1071" s="51">
        <v>3293</v>
      </c>
      <c r="I1071" s="53">
        <v>1</v>
      </c>
      <c r="J1071" s="51">
        <v>0</v>
      </c>
      <c r="K1071" s="51">
        <v>0</v>
      </c>
      <c r="L1071" s="51">
        <v>3293</v>
      </c>
      <c r="M1071" s="42">
        <v>0</v>
      </c>
      <c r="N1071" s="89" t="s">
        <v>269</v>
      </c>
      <c r="O1071" s="47" t="s">
        <v>1329</v>
      </c>
      <c r="P1071" s="47" t="s">
        <v>878</v>
      </c>
      <c r="Q1071" s="50" t="s">
        <v>3941</v>
      </c>
      <c r="R1071" s="30"/>
    </row>
    <row r="1072" spans="1:18" ht="19.95" customHeight="1">
      <c r="A1072" s="47">
        <v>1</v>
      </c>
      <c r="B1072" s="30" t="s">
        <v>43</v>
      </c>
      <c r="C1072" s="43" t="s">
        <v>3942</v>
      </c>
      <c r="D1072" s="52">
        <v>44988</v>
      </c>
      <c r="E1072" s="52">
        <v>44995</v>
      </c>
      <c r="F1072" s="52">
        <v>44995</v>
      </c>
      <c r="G1072" s="47" t="s">
        <v>10</v>
      </c>
      <c r="H1072" s="51">
        <v>5399.8</v>
      </c>
      <c r="I1072" s="53">
        <v>1</v>
      </c>
      <c r="J1072" s="51">
        <v>0</v>
      </c>
      <c r="K1072" s="51">
        <v>0</v>
      </c>
      <c r="L1072" s="51">
        <v>5399.8</v>
      </c>
      <c r="M1072" s="42">
        <v>0</v>
      </c>
      <c r="N1072" s="89" t="s">
        <v>269</v>
      </c>
      <c r="O1072" s="47" t="s">
        <v>1351</v>
      </c>
      <c r="P1072" s="47" t="s">
        <v>1353</v>
      </c>
      <c r="Q1072" s="50" t="s">
        <v>3943</v>
      </c>
      <c r="R1072" s="30"/>
    </row>
    <row r="1073" spans="1:18" ht="19.95" customHeight="1">
      <c r="A1073" s="47">
        <v>1</v>
      </c>
      <c r="B1073" s="30" t="s">
        <v>22</v>
      </c>
      <c r="C1073" s="43">
        <v>1108570</v>
      </c>
      <c r="D1073" s="52">
        <v>44995</v>
      </c>
      <c r="E1073" s="52">
        <v>44995</v>
      </c>
      <c r="F1073" s="52">
        <v>44995</v>
      </c>
      <c r="G1073" s="47" t="s">
        <v>10</v>
      </c>
      <c r="H1073" s="51">
        <v>651</v>
      </c>
      <c r="I1073" s="53">
        <v>1</v>
      </c>
      <c r="J1073" s="51">
        <v>0</v>
      </c>
      <c r="K1073" s="51">
        <v>0</v>
      </c>
      <c r="L1073" s="51">
        <v>651</v>
      </c>
      <c r="M1073" s="42">
        <v>0</v>
      </c>
      <c r="N1073" s="89" t="s">
        <v>269</v>
      </c>
      <c r="O1073" s="47" t="s">
        <v>1346</v>
      </c>
      <c r="P1073" s="47" t="s">
        <v>284</v>
      </c>
      <c r="Q1073" s="50" t="s">
        <v>3944</v>
      </c>
      <c r="R1073" s="30"/>
    </row>
    <row r="1074" spans="1:18" ht="19.95" customHeight="1">
      <c r="A1074" s="47">
        <v>1</v>
      </c>
      <c r="B1074" s="30" t="s">
        <v>251</v>
      </c>
      <c r="C1074" s="43" t="s">
        <v>3945</v>
      </c>
      <c r="D1074" s="52">
        <v>44992</v>
      </c>
      <c r="E1074" s="52">
        <v>44995</v>
      </c>
      <c r="F1074" s="52">
        <v>44995</v>
      </c>
      <c r="G1074" s="47" t="s">
        <v>10</v>
      </c>
      <c r="H1074" s="51">
        <v>180</v>
      </c>
      <c r="I1074" s="53">
        <v>1</v>
      </c>
      <c r="J1074" s="51">
        <v>0</v>
      </c>
      <c r="K1074" s="51">
        <v>0</v>
      </c>
      <c r="L1074" s="51">
        <v>180</v>
      </c>
      <c r="M1074" s="42">
        <v>0</v>
      </c>
      <c r="N1074" s="89" t="s">
        <v>269</v>
      </c>
      <c r="O1074" s="47" t="s">
        <v>1381</v>
      </c>
      <c r="P1074" s="47" t="s">
        <v>3156</v>
      </c>
      <c r="Q1074" s="50" t="s">
        <v>3946</v>
      </c>
      <c r="R1074" s="30"/>
    </row>
    <row r="1075" spans="1:18" ht="19.95" customHeight="1">
      <c r="A1075" s="47">
        <v>1</v>
      </c>
      <c r="B1075" s="30" t="s">
        <v>40</v>
      </c>
      <c r="C1075" s="43" t="s">
        <v>3947</v>
      </c>
      <c r="D1075" s="52">
        <v>44972</v>
      </c>
      <c r="E1075" s="52">
        <v>44995</v>
      </c>
      <c r="F1075" s="52">
        <v>44995</v>
      </c>
      <c r="G1075" s="47" t="s">
        <v>10</v>
      </c>
      <c r="H1075" s="51">
        <v>459.18</v>
      </c>
      <c r="I1075" s="53">
        <v>1</v>
      </c>
      <c r="J1075" s="51">
        <v>0</v>
      </c>
      <c r="K1075" s="51">
        <v>0</v>
      </c>
      <c r="L1075" s="51">
        <v>459.18</v>
      </c>
      <c r="M1075" s="42">
        <v>0</v>
      </c>
      <c r="N1075" s="89" t="s">
        <v>269</v>
      </c>
      <c r="O1075" s="47" t="s">
        <v>1342</v>
      </c>
      <c r="P1075" s="47" t="s">
        <v>280</v>
      </c>
      <c r="Q1075" s="50" t="s">
        <v>1598</v>
      </c>
      <c r="R1075" s="30"/>
    </row>
    <row r="1076" spans="1:18" ht="19.95" customHeight="1">
      <c r="A1076" s="47">
        <v>1</v>
      </c>
      <c r="B1076" s="30" t="s">
        <v>46</v>
      </c>
      <c r="C1076" s="43" t="s">
        <v>3115</v>
      </c>
      <c r="D1076" s="52">
        <v>44958</v>
      </c>
      <c r="E1076" s="52">
        <v>44995</v>
      </c>
      <c r="F1076" s="52">
        <v>44995</v>
      </c>
      <c r="G1076" s="47" t="s">
        <v>10</v>
      </c>
      <c r="H1076" s="51">
        <v>3800</v>
      </c>
      <c r="I1076" s="53">
        <v>1</v>
      </c>
      <c r="J1076" s="51">
        <v>0</v>
      </c>
      <c r="K1076" s="51">
        <v>0</v>
      </c>
      <c r="L1076" s="51">
        <v>3800</v>
      </c>
      <c r="M1076" s="42">
        <v>0</v>
      </c>
      <c r="N1076" s="89" t="s">
        <v>269</v>
      </c>
      <c r="O1076" s="47" t="s">
        <v>1351</v>
      </c>
      <c r="P1076" s="47" t="s">
        <v>1350</v>
      </c>
      <c r="Q1076" s="50" t="s">
        <v>3948</v>
      </c>
      <c r="R1076" s="30"/>
    </row>
    <row r="1077" spans="1:18" ht="19.95" customHeight="1">
      <c r="A1077" s="47">
        <v>1</v>
      </c>
      <c r="B1077" s="30" t="s">
        <v>243</v>
      </c>
      <c r="C1077" s="43">
        <v>156</v>
      </c>
      <c r="D1077" s="52">
        <v>44987</v>
      </c>
      <c r="E1077" s="52">
        <v>44995</v>
      </c>
      <c r="F1077" s="52">
        <v>44995</v>
      </c>
      <c r="G1077" s="47" t="s">
        <v>10</v>
      </c>
      <c r="H1077" s="51">
        <v>12528</v>
      </c>
      <c r="I1077" s="53">
        <v>1</v>
      </c>
      <c r="J1077" s="51">
        <v>0</v>
      </c>
      <c r="K1077" s="51">
        <v>0</v>
      </c>
      <c r="L1077" s="51">
        <v>12528</v>
      </c>
      <c r="M1077" s="42">
        <v>0</v>
      </c>
      <c r="N1077" s="89" t="s">
        <v>269</v>
      </c>
      <c r="O1077" s="47" t="s">
        <v>1330</v>
      </c>
      <c r="P1077" s="47" t="s">
        <v>2320</v>
      </c>
      <c r="Q1077" s="50" t="s">
        <v>3949</v>
      </c>
      <c r="R1077" s="30"/>
    </row>
    <row r="1078" spans="1:18" ht="19.95" customHeight="1">
      <c r="A1078" s="47">
        <v>1</v>
      </c>
      <c r="B1078" s="30" t="s">
        <v>243</v>
      </c>
      <c r="C1078" s="43">
        <v>158</v>
      </c>
      <c r="D1078" s="52">
        <v>44987</v>
      </c>
      <c r="E1078" s="52">
        <v>44995</v>
      </c>
      <c r="F1078" s="52">
        <v>44995</v>
      </c>
      <c r="G1078" s="47" t="s">
        <v>10</v>
      </c>
      <c r="H1078" s="51">
        <v>1280</v>
      </c>
      <c r="I1078" s="53">
        <v>1</v>
      </c>
      <c r="J1078" s="51">
        <v>0</v>
      </c>
      <c r="K1078" s="51">
        <v>0</v>
      </c>
      <c r="L1078" s="51">
        <v>1280</v>
      </c>
      <c r="M1078" s="42">
        <v>0</v>
      </c>
      <c r="N1078" s="89" t="s">
        <v>269</v>
      </c>
      <c r="O1078" s="47" t="s">
        <v>1330</v>
      </c>
      <c r="P1078" s="47" t="s">
        <v>1343</v>
      </c>
      <c r="Q1078" s="50" t="s">
        <v>3950</v>
      </c>
      <c r="R1078" s="30"/>
    </row>
    <row r="1079" spans="1:18" ht="19.95" customHeight="1">
      <c r="A1079" s="47">
        <v>1</v>
      </c>
      <c r="B1079" s="30" t="s">
        <v>239</v>
      </c>
      <c r="C1079" s="43" t="s">
        <v>3951</v>
      </c>
      <c r="D1079" s="52">
        <v>44991</v>
      </c>
      <c r="E1079" s="52">
        <v>44998</v>
      </c>
      <c r="F1079" s="52">
        <v>44998</v>
      </c>
      <c r="G1079" s="47" t="s">
        <v>10</v>
      </c>
      <c r="H1079" s="51">
        <v>210</v>
      </c>
      <c r="I1079" s="53">
        <v>1</v>
      </c>
      <c r="J1079" s="51">
        <v>0</v>
      </c>
      <c r="K1079" s="51">
        <v>0</v>
      </c>
      <c r="L1079" s="51">
        <v>210</v>
      </c>
      <c r="M1079" s="42">
        <v>0</v>
      </c>
      <c r="N1079" s="89" t="s">
        <v>1328</v>
      </c>
      <c r="O1079" s="47" t="s">
        <v>1360</v>
      </c>
      <c r="P1079" s="47" t="s">
        <v>876</v>
      </c>
      <c r="Q1079" s="50" t="s">
        <v>3952</v>
      </c>
      <c r="R1079" s="30"/>
    </row>
    <row r="1080" spans="1:18" ht="19.95" customHeight="1">
      <c r="A1080" s="47">
        <v>2</v>
      </c>
      <c r="B1080" s="30" t="s">
        <v>2019</v>
      </c>
      <c r="C1080" s="43" t="s">
        <v>3953</v>
      </c>
      <c r="D1080" s="52">
        <v>44984</v>
      </c>
      <c r="E1080" s="52">
        <v>44996</v>
      </c>
      <c r="F1080" s="52">
        <v>44998</v>
      </c>
      <c r="G1080" s="47" t="s">
        <v>10</v>
      </c>
      <c r="H1080" s="51">
        <v>2863.2</v>
      </c>
      <c r="I1080" s="53">
        <v>1</v>
      </c>
      <c r="J1080" s="51">
        <v>0</v>
      </c>
      <c r="K1080" s="51">
        <v>0</v>
      </c>
      <c r="L1080" s="51">
        <v>2863.2</v>
      </c>
      <c r="M1080" s="42">
        <v>0</v>
      </c>
      <c r="N1080" s="89" t="s">
        <v>1328</v>
      </c>
      <c r="O1080" s="47" t="s">
        <v>1349</v>
      </c>
      <c r="P1080" s="58" t="s">
        <v>741</v>
      </c>
      <c r="Q1080" s="50" t="s">
        <v>3954</v>
      </c>
      <c r="R1080" s="30"/>
    </row>
    <row r="1081" spans="1:18" ht="19.95" customHeight="1">
      <c r="A1081" s="47">
        <v>2</v>
      </c>
      <c r="B1081" s="30" t="s">
        <v>2019</v>
      </c>
      <c r="C1081" s="43" t="s">
        <v>3955</v>
      </c>
      <c r="D1081" s="52">
        <v>44984</v>
      </c>
      <c r="E1081" s="52">
        <v>44996</v>
      </c>
      <c r="F1081" s="52">
        <v>44998</v>
      </c>
      <c r="G1081" s="47" t="s">
        <v>10</v>
      </c>
      <c r="H1081" s="51">
        <v>30063.599999999999</v>
      </c>
      <c r="I1081" s="53">
        <v>1</v>
      </c>
      <c r="J1081" s="51">
        <v>0</v>
      </c>
      <c r="K1081" s="51">
        <v>0</v>
      </c>
      <c r="L1081" s="51">
        <v>30063.599999999999</v>
      </c>
      <c r="M1081" s="42">
        <v>0</v>
      </c>
      <c r="N1081" s="89" t="s">
        <v>1328</v>
      </c>
      <c r="O1081" s="47" t="s">
        <v>1349</v>
      </c>
      <c r="P1081" s="58" t="s">
        <v>741</v>
      </c>
      <c r="Q1081" s="50" t="s">
        <v>3954</v>
      </c>
      <c r="R1081" s="30"/>
    </row>
    <row r="1082" spans="1:18" ht="19.95" customHeight="1">
      <c r="A1082" s="47">
        <v>1</v>
      </c>
      <c r="B1082" s="30" t="s">
        <v>236</v>
      </c>
      <c r="C1082" s="43" t="s">
        <v>3956</v>
      </c>
      <c r="D1082" s="52">
        <v>44995</v>
      </c>
      <c r="E1082" s="52">
        <v>44998</v>
      </c>
      <c r="F1082" s="52">
        <v>44998</v>
      </c>
      <c r="G1082" s="47" t="s">
        <v>10</v>
      </c>
      <c r="H1082" s="51">
        <v>10649.8</v>
      </c>
      <c r="I1082" s="53">
        <v>1</v>
      </c>
      <c r="J1082" s="51">
        <v>0</v>
      </c>
      <c r="K1082" s="51">
        <v>0</v>
      </c>
      <c r="L1082" s="51">
        <v>10649.8</v>
      </c>
      <c r="M1082" s="42">
        <v>0</v>
      </c>
      <c r="N1082" s="89" t="s">
        <v>1328</v>
      </c>
      <c r="O1082" s="47" t="s">
        <v>1330</v>
      </c>
      <c r="P1082" s="47" t="s">
        <v>1343</v>
      </c>
      <c r="Q1082" s="50" t="s">
        <v>3957</v>
      </c>
      <c r="R1082" s="30"/>
    </row>
    <row r="1083" spans="1:18" ht="19.95" customHeight="1">
      <c r="A1083" s="47">
        <v>1</v>
      </c>
      <c r="B1083" s="30" t="s">
        <v>236</v>
      </c>
      <c r="C1083" s="43" t="s">
        <v>3958</v>
      </c>
      <c r="D1083" s="52">
        <v>44995</v>
      </c>
      <c r="E1083" s="52">
        <v>44998</v>
      </c>
      <c r="F1083" s="52">
        <v>44998</v>
      </c>
      <c r="G1083" s="47" t="s">
        <v>10</v>
      </c>
      <c r="H1083" s="51">
        <v>9546.5</v>
      </c>
      <c r="I1083" s="53">
        <v>1</v>
      </c>
      <c r="J1083" s="51">
        <v>0</v>
      </c>
      <c r="K1083" s="51">
        <v>0</v>
      </c>
      <c r="L1083" s="51">
        <v>9546.5</v>
      </c>
      <c r="M1083" s="42">
        <v>0</v>
      </c>
      <c r="N1083" s="89" t="s">
        <v>1328</v>
      </c>
      <c r="O1083" s="47" t="s">
        <v>1330</v>
      </c>
      <c r="P1083" s="47" t="s">
        <v>1343</v>
      </c>
      <c r="Q1083" s="50" t="s">
        <v>3959</v>
      </c>
      <c r="R1083" s="30"/>
    </row>
    <row r="1084" spans="1:18" ht="19.95" customHeight="1">
      <c r="A1084" s="47">
        <v>1</v>
      </c>
      <c r="B1084" s="30" t="s">
        <v>236</v>
      </c>
      <c r="C1084" s="43" t="s">
        <v>2354</v>
      </c>
      <c r="D1084" s="52">
        <v>44995</v>
      </c>
      <c r="E1084" s="52">
        <v>44998</v>
      </c>
      <c r="F1084" s="52">
        <v>44998</v>
      </c>
      <c r="G1084" s="47" t="s">
        <v>10</v>
      </c>
      <c r="H1084" s="51">
        <v>40095.4</v>
      </c>
      <c r="I1084" s="53">
        <v>1</v>
      </c>
      <c r="J1084" s="51">
        <v>0</v>
      </c>
      <c r="K1084" s="51">
        <v>0</v>
      </c>
      <c r="L1084" s="51">
        <v>40095.4</v>
      </c>
      <c r="M1084" s="42">
        <v>0</v>
      </c>
      <c r="N1084" s="89" t="s">
        <v>1328</v>
      </c>
      <c r="O1084" s="47" t="s">
        <v>1330</v>
      </c>
      <c r="P1084" s="47" t="s">
        <v>1343</v>
      </c>
      <c r="Q1084" s="50" t="s">
        <v>3960</v>
      </c>
      <c r="R1084" s="30"/>
    </row>
    <row r="1085" spans="1:18" ht="19.95" customHeight="1">
      <c r="A1085" s="47">
        <v>1</v>
      </c>
      <c r="B1085" s="30" t="s">
        <v>236</v>
      </c>
      <c r="C1085" s="43" t="s">
        <v>3961</v>
      </c>
      <c r="D1085" s="52">
        <v>44995</v>
      </c>
      <c r="E1085" s="52">
        <v>44998</v>
      </c>
      <c r="F1085" s="52">
        <v>44998</v>
      </c>
      <c r="G1085" s="47" t="s">
        <v>10</v>
      </c>
      <c r="H1085" s="51">
        <v>263.5</v>
      </c>
      <c r="I1085" s="53">
        <v>1</v>
      </c>
      <c r="J1085" s="51">
        <v>0</v>
      </c>
      <c r="K1085" s="51">
        <v>0</v>
      </c>
      <c r="L1085" s="51">
        <v>263.5</v>
      </c>
      <c r="M1085" s="42">
        <v>0</v>
      </c>
      <c r="N1085" s="89" t="s">
        <v>1328</v>
      </c>
      <c r="O1085" s="47" t="s">
        <v>1330</v>
      </c>
      <c r="P1085" s="47" t="s">
        <v>1343</v>
      </c>
      <c r="Q1085" s="50" t="s">
        <v>3962</v>
      </c>
      <c r="R1085" s="30"/>
    </row>
    <row r="1086" spans="1:18" ht="19.95" customHeight="1">
      <c r="A1086" s="47">
        <v>1</v>
      </c>
      <c r="B1086" s="30" t="s">
        <v>236</v>
      </c>
      <c r="C1086" s="43" t="s">
        <v>2845</v>
      </c>
      <c r="D1086" s="52">
        <v>44995</v>
      </c>
      <c r="E1086" s="52">
        <v>44998</v>
      </c>
      <c r="F1086" s="52">
        <v>44998</v>
      </c>
      <c r="G1086" s="47" t="s">
        <v>10</v>
      </c>
      <c r="H1086" s="51">
        <v>300</v>
      </c>
      <c r="I1086" s="53">
        <v>1</v>
      </c>
      <c r="J1086" s="51">
        <v>0</v>
      </c>
      <c r="K1086" s="51">
        <v>0</v>
      </c>
      <c r="L1086" s="51">
        <v>300</v>
      </c>
      <c r="M1086" s="42">
        <v>0</v>
      </c>
      <c r="N1086" s="89" t="s">
        <v>1328</v>
      </c>
      <c r="O1086" s="47" t="s">
        <v>1330</v>
      </c>
      <c r="P1086" s="47" t="s">
        <v>1343</v>
      </c>
      <c r="Q1086" s="50" t="s">
        <v>3963</v>
      </c>
      <c r="R1086" s="30"/>
    </row>
    <row r="1087" spans="1:18" ht="19.95" customHeight="1">
      <c r="A1087" s="47">
        <v>1</v>
      </c>
      <c r="B1087" s="30" t="s">
        <v>236</v>
      </c>
      <c r="C1087" s="43" t="s">
        <v>3964</v>
      </c>
      <c r="D1087" s="52">
        <v>44995</v>
      </c>
      <c r="E1087" s="52">
        <v>44998</v>
      </c>
      <c r="F1087" s="52">
        <v>44998</v>
      </c>
      <c r="G1087" s="47" t="s">
        <v>10</v>
      </c>
      <c r="H1087" s="51">
        <v>5730.4</v>
      </c>
      <c r="I1087" s="53">
        <v>1</v>
      </c>
      <c r="J1087" s="51">
        <v>0</v>
      </c>
      <c r="K1087" s="51">
        <v>0</v>
      </c>
      <c r="L1087" s="51">
        <v>5730.4</v>
      </c>
      <c r="M1087" s="42">
        <v>0</v>
      </c>
      <c r="N1087" s="89" t="s">
        <v>1328</v>
      </c>
      <c r="O1087" s="47" t="s">
        <v>1330</v>
      </c>
      <c r="P1087" s="47" t="s">
        <v>1343</v>
      </c>
      <c r="Q1087" s="50" t="s">
        <v>3965</v>
      </c>
      <c r="R1087" s="30"/>
    </row>
    <row r="1088" spans="1:18" ht="19.95" customHeight="1">
      <c r="A1088" s="47">
        <v>1</v>
      </c>
      <c r="B1088" s="30" t="s">
        <v>236</v>
      </c>
      <c r="C1088" s="43" t="s">
        <v>3966</v>
      </c>
      <c r="D1088" s="52">
        <v>44995</v>
      </c>
      <c r="E1088" s="52">
        <v>44998</v>
      </c>
      <c r="F1088" s="52">
        <v>44998</v>
      </c>
      <c r="G1088" s="47" t="s">
        <v>10</v>
      </c>
      <c r="H1088" s="51">
        <v>477.6</v>
      </c>
      <c r="I1088" s="53">
        <v>1</v>
      </c>
      <c r="J1088" s="51">
        <v>0</v>
      </c>
      <c r="K1088" s="51">
        <v>0</v>
      </c>
      <c r="L1088" s="51">
        <v>477.6</v>
      </c>
      <c r="M1088" s="42">
        <v>0</v>
      </c>
      <c r="N1088" s="89" t="s">
        <v>1328</v>
      </c>
      <c r="O1088" s="47" t="s">
        <v>1330</v>
      </c>
      <c r="P1088" s="47" t="s">
        <v>1343</v>
      </c>
      <c r="Q1088" s="50" t="s">
        <v>3967</v>
      </c>
      <c r="R1088" s="30"/>
    </row>
    <row r="1089" spans="1:18" ht="19.95" customHeight="1">
      <c r="A1089" s="47">
        <v>1</v>
      </c>
      <c r="B1089" s="30" t="s">
        <v>236</v>
      </c>
      <c r="C1089" s="43" t="s">
        <v>3968</v>
      </c>
      <c r="D1089" s="52">
        <v>44995</v>
      </c>
      <c r="E1089" s="52">
        <v>44998</v>
      </c>
      <c r="F1089" s="52">
        <v>44998</v>
      </c>
      <c r="G1089" s="47" t="s">
        <v>10</v>
      </c>
      <c r="H1089" s="51">
        <v>14421.7</v>
      </c>
      <c r="I1089" s="53">
        <v>1</v>
      </c>
      <c r="J1089" s="51">
        <v>0</v>
      </c>
      <c r="K1089" s="51">
        <v>0</v>
      </c>
      <c r="L1089" s="51">
        <v>14421.7</v>
      </c>
      <c r="M1089" s="42">
        <v>0</v>
      </c>
      <c r="N1089" s="89" t="s">
        <v>1328</v>
      </c>
      <c r="O1089" s="47" t="s">
        <v>1330</v>
      </c>
      <c r="P1089" s="47" t="s">
        <v>1343</v>
      </c>
      <c r="Q1089" s="50" t="s">
        <v>3969</v>
      </c>
      <c r="R1089" s="30"/>
    </row>
    <row r="1090" spans="1:18" ht="19.95" customHeight="1">
      <c r="A1090" s="47">
        <v>2</v>
      </c>
      <c r="B1090" s="30" t="s">
        <v>2022</v>
      </c>
      <c r="C1090" s="43" t="s">
        <v>3970</v>
      </c>
      <c r="D1090" s="52">
        <v>44984</v>
      </c>
      <c r="E1090" s="52">
        <v>44998</v>
      </c>
      <c r="F1090" s="52">
        <v>44998</v>
      </c>
      <c r="G1090" s="47" t="s">
        <v>10</v>
      </c>
      <c r="H1090" s="51">
        <v>5007.01</v>
      </c>
      <c r="I1090" s="53">
        <v>1</v>
      </c>
      <c r="J1090" s="51">
        <v>0</v>
      </c>
      <c r="K1090" s="51">
        <v>0</v>
      </c>
      <c r="L1090" s="51">
        <v>5007.01</v>
      </c>
      <c r="M1090" s="42">
        <v>0</v>
      </c>
      <c r="N1090" s="89" t="s">
        <v>1328</v>
      </c>
      <c r="O1090" s="47" t="s">
        <v>1349</v>
      </c>
      <c r="P1090" s="58" t="s">
        <v>741</v>
      </c>
      <c r="Q1090" s="50" t="s">
        <v>3971</v>
      </c>
      <c r="R1090" s="30"/>
    </row>
    <row r="1091" spans="1:18" ht="19.95" customHeight="1">
      <c r="A1091" s="47">
        <v>1</v>
      </c>
      <c r="B1091" s="30" t="s">
        <v>229</v>
      </c>
      <c r="C1091" s="43" t="s">
        <v>3972</v>
      </c>
      <c r="D1091" s="52">
        <v>44981</v>
      </c>
      <c r="E1091" s="52">
        <v>44998</v>
      </c>
      <c r="F1091" s="52">
        <v>44998</v>
      </c>
      <c r="G1091" s="47" t="s">
        <v>10</v>
      </c>
      <c r="H1091" s="51">
        <v>115660.8</v>
      </c>
      <c r="I1091" s="53">
        <v>1</v>
      </c>
      <c r="J1091" s="51">
        <v>0</v>
      </c>
      <c r="K1091" s="51">
        <v>0</v>
      </c>
      <c r="L1091" s="51">
        <v>115660.8</v>
      </c>
      <c r="M1091" s="42">
        <v>0</v>
      </c>
      <c r="N1091" s="89" t="s">
        <v>1328</v>
      </c>
      <c r="O1091" s="47" t="s">
        <v>1349</v>
      </c>
      <c r="P1091" s="58" t="s">
        <v>741</v>
      </c>
      <c r="Q1091" s="50" t="s">
        <v>3973</v>
      </c>
      <c r="R1091" s="30"/>
    </row>
    <row r="1092" spans="1:18" ht="19.95" customHeight="1">
      <c r="A1092" s="47">
        <v>4</v>
      </c>
      <c r="B1092" s="30" t="s">
        <v>229</v>
      </c>
      <c r="C1092" s="43" t="s">
        <v>3974</v>
      </c>
      <c r="D1092" s="52">
        <v>44981</v>
      </c>
      <c r="E1092" s="52">
        <v>44998</v>
      </c>
      <c r="F1092" s="52">
        <v>44998</v>
      </c>
      <c r="G1092" s="47" t="s">
        <v>10</v>
      </c>
      <c r="H1092" s="51">
        <v>8880</v>
      </c>
      <c r="I1092" s="53">
        <v>1</v>
      </c>
      <c r="J1092" s="51">
        <v>0</v>
      </c>
      <c r="K1092" s="51">
        <v>0</v>
      </c>
      <c r="L1092" s="51">
        <v>8880</v>
      </c>
      <c r="M1092" s="42">
        <v>0</v>
      </c>
      <c r="N1092" s="89" t="s">
        <v>1328</v>
      </c>
      <c r="O1092" s="47" t="s">
        <v>1349</v>
      </c>
      <c r="P1092" s="58" t="s">
        <v>741</v>
      </c>
      <c r="Q1092" s="50" t="s">
        <v>3975</v>
      </c>
      <c r="R1092" s="30"/>
    </row>
    <row r="1093" spans="1:18" ht="19.95" customHeight="1">
      <c r="A1093" s="47">
        <v>1</v>
      </c>
      <c r="B1093" s="30" t="s">
        <v>229</v>
      </c>
      <c r="C1093" s="43" t="s">
        <v>3976</v>
      </c>
      <c r="D1093" s="52">
        <v>44981</v>
      </c>
      <c r="E1093" s="52">
        <v>44998</v>
      </c>
      <c r="F1093" s="52">
        <v>44998</v>
      </c>
      <c r="G1093" s="47" t="s">
        <v>10</v>
      </c>
      <c r="H1093" s="51">
        <v>9638.4</v>
      </c>
      <c r="I1093" s="53">
        <v>1</v>
      </c>
      <c r="J1093" s="51">
        <v>0</v>
      </c>
      <c r="K1093" s="51">
        <v>0</v>
      </c>
      <c r="L1093" s="51">
        <v>9638.4</v>
      </c>
      <c r="M1093" s="42">
        <v>0</v>
      </c>
      <c r="N1093" s="89" t="s">
        <v>1328</v>
      </c>
      <c r="O1093" s="47" t="s">
        <v>1349</v>
      </c>
      <c r="P1093" s="58" t="s">
        <v>741</v>
      </c>
      <c r="Q1093" s="50" t="s">
        <v>3977</v>
      </c>
      <c r="R1093" s="30"/>
    </row>
    <row r="1094" spans="1:18" ht="19.95" customHeight="1">
      <c r="A1094" s="47">
        <v>4</v>
      </c>
      <c r="B1094" s="30" t="s">
        <v>229</v>
      </c>
      <c r="C1094" s="43" t="s">
        <v>3978</v>
      </c>
      <c r="D1094" s="52">
        <v>44981</v>
      </c>
      <c r="E1094" s="52">
        <v>44998</v>
      </c>
      <c r="F1094" s="52">
        <v>44998</v>
      </c>
      <c r="G1094" s="47" t="s">
        <v>10</v>
      </c>
      <c r="H1094" s="51">
        <v>370</v>
      </c>
      <c r="I1094" s="53">
        <v>1</v>
      </c>
      <c r="J1094" s="51">
        <v>0</v>
      </c>
      <c r="K1094" s="51">
        <v>0</v>
      </c>
      <c r="L1094" s="51">
        <v>370</v>
      </c>
      <c r="M1094" s="42">
        <v>0</v>
      </c>
      <c r="N1094" s="89" t="s">
        <v>1328</v>
      </c>
      <c r="O1094" s="47" t="s">
        <v>1349</v>
      </c>
      <c r="P1094" s="58" t="s">
        <v>741</v>
      </c>
      <c r="Q1094" s="50" t="s">
        <v>3979</v>
      </c>
      <c r="R1094" s="30"/>
    </row>
    <row r="1095" spans="1:18" ht="19.95" customHeight="1">
      <c r="A1095" s="47">
        <v>1</v>
      </c>
      <c r="B1095" s="30" t="s">
        <v>44</v>
      </c>
      <c r="C1095" s="43" t="s">
        <v>45</v>
      </c>
      <c r="D1095" s="52">
        <v>44614</v>
      </c>
      <c r="E1095" s="52">
        <v>44998</v>
      </c>
      <c r="F1095" s="52">
        <v>44998</v>
      </c>
      <c r="G1095" s="47" t="s">
        <v>10</v>
      </c>
      <c r="H1095" s="51">
        <v>20164.189999999999</v>
      </c>
      <c r="I1095" s="53">
        <v>1</v>
      </c>
      <c r="J1095" s="51">
        <v>0</v>
      </c>
      <c r="K1095" s="51">
        <v>0</v>
      </c>
      <c r="L1095" s="51">
        <v>20164.189999999999</v>
      </c>
      <c r="M1095" s="42">
        <v>0</v>
      </c>
      <c r="N1095" s="89" t="s">
        <v>269</v>
      </c>
      <c r="O1095" s="47" t="s">
        <v>1381</v>
      </c>
      <c r="P1095" s="47" t="s">
        <v>882</v>
      </c>
      <c r="Q1095" s="50" t="s">
        <v>3980</v>
      </c>
      <c r="R1095" s="30"/>
    </row>
    <row r="1096" spans="1:18" ht="19.95" customHeight="1">
      <c r="A1096" s="47">
        <v>1</v>
      </c>
      <c r="B1096" s="30" t="s">
        <v>49</v>
      </c>
      <c r="C1096" s="43">
        <v>3972</v>
      </c>
      <c r="D1096" s="52">
        <v>44970</v>
      </c>
      <c r="E1096" s="52">
        <v>44997</v>
      </c>
      <c r="F1096" s="52">
        <v>44998</v>
      </c>
      <c r="G1096" s="47" t="s">
        <v>10</v>
      </c>
      <c r="H1096" s="51">
        <v>519.04999999999995</v>
      </c>
      <c r="I1096" s="53">
        <v>1</v>
      </c>
      <c r="J1096" s="51">
        <v>0</v>
      </c>
      <c r="K1096" s="51">
        <v>0</v>
      </c>
      <c r="L1096" s="51">
        <v>519.04999999999995</v>
      </c>
      <c r="M1096" s="42">
        <v>0</v>
      </c>
      <c r="N1096" s="89" t="s">
        <v>269</v>
      </c>
      <c r="O1096" s="47" t="s">
        <v>1342</v>
      </c>
      <c r="P1096" s="47" t="s">
        <v>880</v>
      </c>
      <c r="Q1096" s="50" t="s">
        <v>3981</v>
      </c>
      <c r="R1096" s="30"/>
    </row>
    <row r="1097" spans="1:18" ht="19.95" customHeight="1">
      <c r="A1097" s="47">
        <v>1</v>
      </c>
      <c r="B1097" s="30" t="s">
        <v>3982</v>
      </c>
      <c r="C1097" s="43" t="s">
        <v>3983</v>
      </c>
      <c r="D1097" s="52">
        <v>44999</v>
      </c>
      <c r="E1097" s="52">
        <v>44999</v>
      </c>
      <c r="F1097" s="52">
        <v>44999</v>
      </c>
      <c r="G1097" s="47" t="s">
        <v>10</v>
      </c>
      <c r="H1097" s="51">
        <v>358.05</v>
      </c>
      <c r="I1097" s="53">
        <v>1</v>
      </c>
      <c r="J1097" s="51">
        <v>0</v>
      </c>
      <c r="K1097" s="51">
        <v>0</v>
      </c>
      <c r="L1097" s="51">
        <v>358.05</v>
      </c>
      <c r="M1097" s="42">
        <v>0</v>
      </c>
      <c r="N1097" s="89" t="s">
        <v>1328</v>
      </c>
      <c r="O1097" s="47" t="s">
        <v>1349</v>
      </c>
      <c r="P1097" s="47" t="s">
        <v>283</v>
      </c>
      <c r="Q1097" s="50" t="s">
        <v>3984</v>
      </c>
      <c r="R1097" s="30"/>
    </row>
    <row r="1098" spans="1:18" ht="19.95" customHeight="1">
      <c r="A1098" s="47">
        <v>1</v>
      </c>
      <c r="B1098" s="30" t="s">
        <v>3982</v>
      </c>
      <c r="C1098" s="43" t="s">
        <v>3985</v>
      </c>
      <c r="D1098" s="52">
        <v>44999</v>
      </c>
      <c r="E1098" s="52">
        <v>44999</v>
      </c>
      <c r="F1098" s="52">
        <v>44999</v>
      </c>
      <c r="G1098" s="47" t="s">
        <v>10</v>
      </c>
      <c r="H1098" s="51">
        <v>2864.4</v>
      </c>
      <c r="I1098" s="53">
        <v>1</v>
      </c>
      <c r="J1098" s="51">
        <v>0</v>
      </c>
      <c r="K1098" s="51">
        <v>0</v>
      </c>
      <c r="L1098" s="51">
        <v>2864.4</v>
      </c>
      <c r="M1098" s="42">
        <v>0</v>
      </c>
      <c r="N1098" s="89" t="s">
        <v>1328</v>
      </c>
      <c r="O1098" s="47" t="s">
        <v>1349</v>
      </c>
      <c r="P1098" s="47" t="s">
        <v>283</v>
      </c>
      <c r="Q1098" s="50" t="s">
        <v>3986</v>
      </c>
      <c r="R1098" s="30"/>
    </row>
    <row r="1099" spans="1:18" ht="19.95" customHeight="1">
      <c r="A1099" s="47">
        <v>1</v>
      </c>
      <c r="B1099" s="30" t="s">
        <v>90</v>
      </c>
      <c r="C1099" s="43" t="s">
        <v>3987</v>
      </c>
      <c r="D1099" s="52">
        <v>44999</v>
      </c>
      <c r="E1099" s="52">
        <v>44999</v>
      </c>
      <c r="F1099" s="52">
        <v>44999</v>
      </c>
      <c r="G1099" s="47" t="s">
        <v>10</v>
      </c>
      <c r="H1099" s="51">
        <v>1025115</v>
      </c>
      <c r="I1099" s="53">
        <v>1</v>
      </c>
      <c r="J1099" s="51">
        <v>0</v>
      </c>
      <c r="K1099" s="51">
        <v>0</v>
      </c>
      <c r="L1099" s="51">
        <v>1025115</v>
      </c>
      <c r="M1099" s="42">
        <v>0</v>
      </c>
      <c r="N1099" s="89" t="s">
        <v>1328</v>
      </c>
      <c r="O1099" s="47" t="s">
        <v>1330</v>
      </c>
      <c r="P1099" s="47" t="s">
        <v>881</v>
      </c>
      <c r="Q1099" s="50" t="s">
        <v>3988</v>
      </c>
      <c r="R1099" s="30"/>
    </row>
    <row r="1100" spans="1:18" ht="19.95" customHeight="1">
      <c r="A1100" s="47">
        <v>2</v>
      </c>
      <c r="B1100" s="30" t="s">
        <v>2019</v>
      </c>
      <c r="C1100" s="43" t="s">
        <v>3989</v>
      </c>
      <c r="D1100" s="52">
        <v>44985</v>
      </c>
      <c r="E1100" s="52">
        <v>44999</v>
      </c>
      <c r="F1100" s="52">
        <v>44999</v>
      </c>
      <c r="G1100" s="47" t="s">
        <v>10</v>
      </c>
      <c r="H1100" s="51">
        <v>362.6</v>
      </c>
      <c r="I1100" s="53">
        <v>1</v>
      </c>
      <c r="J1100" s="51">
        <v>0</v>
      </c>
      <c r="K1100" s="51">
        <v>0</v>
      </c>
      <c r="L1100" s="51">
        <v>362.6</v>
      </c>
      <c r="M1100" s="42">
        <v>0</v>
      </c>
      <c r="N1100" s="89" t="s">
        <v>1328</v>
      </c>
      <c r="O1100" s="47" t="s">
        <v>1349</v>
      </c>
      <c r="P1100" s="58" t="s">
        <v>741</v>
      </c>
      <c r="Q1100" s="50" t="s">
        <v>3990</v>
      </c>
      <c r="R1100" s="30"/>
    </row>
    <row r="1101" spans="1:18" ht="19.95" customHeight="1">
      <c r="A1101" s="47">
        <v>2</v>
      </c>
      <c r="B1101" s="30" t="s">
        <v>2019</v>
      </c>
      <c r="C1101" s="43" t="s">
        <v>3991</v>
      </c>
      <c r="D1101" s="52">
        <v>44985</v>
      </c>
      <c r="E1101" s="52">
        <v>44999</v>
      </c>
      <c r="F1101" s="52">
        <v>44999</v>
      </c>
      <c r="G1101" s="47" t="s">
        <v>10</v>
      </c>
      <c r="H1101" s="51">
        <v>7433.3</v>
      </c>
      <c r="I1101" s="53">
        <v>1</v>
      </c>
      <c r="J1101" s="51">
        <v>0</v>
      </c>
      <c r="K1101" s="51">
        <v>0</v>
      </c>
      <c r="L1101" s="51">
        <v>7433.3</v>
      </c>
      <c r="M1101" s="42">
        <v>0</v>
      </c>
      <c r="N1101" s="89" t="s">
        <v>1328</v>
      </c>
      <c r="O1101" s="47" t="s">
        <v>1349</v>
      </c>
      <c r="P1101" s="58" t="s">
        <v>741</v>
      </c>
      <c r="Q1101" s="50" t="s">
        <v>3992</v>
      </c>
      <c r="R1101" s="30"/>
    </row>
    <row r="1102" spans="1:18" ht="19.95" customHeight="1">
      <c r="A1102" s="47">
        <v>1</v>
      </c>
      <c r="B1102" s="30" t="s">
        <v>2052</v>
      </c>
      <c r="C1102" s="43" t="s">
        <v>3993</v>
      </c>
      <c r="D1102" s="52">
        <v>44994</v>
      </c>
      <c r="E1102" s="52">
        <v>44999</v>
      </c>
      <c r="F1102" s="52">
        <v>44999</v>
      </c>
      <c r="G1102" s="47" t="s">
        <v>10</v>
      </c>
      <c r="H1102" s="51">
        <v>99600</v>
      </c>
      <c r="I1102" s="53">
        <v>1</v>
      </c>
      <c r="J1102" s="51">
        <v>0</v>
      </c>
      <c r="K1102" s="51">
        <v>0</v>
      </c>
      <c r="L1102" s="51">
        <v>99600</v>
      </c>
      <c r="M1102" s="42">
        <v>0</v>
      </c>
      <c r="N1102" s="89" t="s">
        <v>1328</v>
      </c>
      <c r="O1102" s="47" t="s">
        <v>1349</v>
      </c>
      <c r="P1102" s="58" t="s">
        <v>741</v>
      </c>
      <c r="Q1102" s="50" t="s">
        <v>7368</v>
      </c>
      <c r="R1102" s="30"/>
    </row>
    <row r="1103" spans="1:18" ht="19.95" customHeight="1">
      <c r="A1103" s="47">
        <v>1</v>
      </c>
      <c r="B1103" s="30" t="s">
        <v>2052</v>
      </c>
      <c r="C1103" s="43" t="s">
        <v>3994</v>
      </c>
      <c r="D1103" s="52">
        <v>44994</v>
      </c>
      <c r="E1103" s="52">
        <v>44999</v>
      </c>
      <c r="F1103" s="52">
        <v>44999</v>
      </c>
      <c r="G1103" s="47" t="s">
        <v>10</v>
      </c>
      <c r="H1103" s="51">
        <v>2640</v>
      </c>
      <c r="I1103" s="53">
        <v>1</v>
      </c>
      <c r="J1103" s="51">
        <v>0</v>
      </c>
      <c r="K1103" s="51">
        <v>0</v>
      </c>
      <c r="L1103" s="51">
        <v>2640</v>
      </c>
      <c r="M1103" s="42">
        <v>0</v>
      </c>
      <c r="N1103" s="89" t="s">
        <v>1328</v>
      </c>
      <c r="O1103" s="47" t="s">
        <v>1349</v>
      </c>
      <c r="P1103" s="58" t="s">
        <v>741</v>
      </c>
      <c r="Q1103" s="50" t="s">
        <v>7369</v>
      </c>
      <c r="R1103" s="30"/>
    </row>
    <row r="1104" spans="1:18" ht="19.95" customHeight="1">
      <c r="A1104" s="47">
        <v>1</v>
      </c>
      <c r="B1104" s="30" t="s">
        <v>2052</v>
      </c>
      <c r="C1104" s="43" t="s">
        <v>3995</v>
      </c>
      <c r="D1104" s="52">
        <v>44994</v>
      </c>
      <c r="E1104" s="52">
        <v>44999</v>
      </c>
      <c r="F1104" s="52">
        <v>44999</v>
      </c>
      <c r="G1104" s="47" t="s">
        <v>10</v>
      </c>
      <c r="H1104" s="51">
        <v>18000</v>
      </c>
      <c r="I1104" s="53">
        <v>1</v>
      </c>
      <c r="J1104" s="51">
        <v>0</v>
      </c>
      <c r="K1104" s="51">
        <v>0</v>
      </c>
      <c r="L1104" s="51">
        <v>18000</v>
      </c>
      <c r="M1104" s="42">
        <v>0</v>
      </c>
      <c r="N1104" s="89" t="s">
        <v>1328</v>
      </c>
      <c r="O1104" s="47" t="s">
        <v>1349</v>
      </c>
      <c r="P1104" s="58" t="s">
        <v>741</v>
      </c>
      <c r="Q1104" s="50" t="s">
        <v>7370</v>
      </c>
      <c r="R1104" s="30"/>
    </row>
    <row r="1105" spans="1:18" ht="19.95" customHeight="1">
      <c r="A1105" s="47">
        <v>1</v>
      </c>
      <c r="B1105" s="30" t="s">
        <v>2052</v>
      </c>
      <c r="C1105" s="43" t="s">
        <v>3996</v>
      </c>
      <c r="D1105" s="52">
        <v>44994</v>
      </c>
      <c r="E1105" s="52">
        <v>44999</v>
      </c>
      <c r="F1105" s="52">
        <v>44999</v>
      </c>
      <c r="G1105" s="47" t="s">
        <v>10</v>
      </c>
      <c r="H1105" s="51">
        <v>5605.25</v>
      </c>
      <c r="I1105" s="53">
        <v>1</v>
      </c>
      <c r="J1105" s="51">
        <v>0</v>
      </c>
      <c r="K1105" s="51">
        <v>0</v>
      </c>
      <c r="L1105" s="51">
        <v>5605.25</v>
      </c>
      <c r="M1105" s="42">
        <v>0</v>
      </c>
      <c r="N1105" s="89" t="s">
        <v>1328</v>
      </c>
      <c r="O1105" s="47" t="s">
        <v>1349</v>
      </c>
      <c r="P1105" s="58" t="s">
        <v>741</v>
      </c>
      <c r="Q1105" s="50" t="s">
        <v>7371</v>
      </c>
      <c r="R1105" s="30"/>
    </row>
    <row r="1106" spans="1:18" ht="19.95" customHeight="1">
      <c r="A1106" s="47">
        <v>1</v>
      </c>
      <c r="B1106" s="30" t="s">
        <v>16</v>
      </c>
      <c r="C1106" s="43" t="s">
        <v>3997</v>
      </c>
      <c r="D1106" s="52">
        <v>44984</v>
      </c>
      <c r="E1106" s="52">
        <v>44999</v>
      </c>
      <c r="F1106" s="52">
        <v>44999</v>
      </c>
      <c r="G1106" s="47" t="s">
        <v>10</v>
      </c>
      <c r="H1106" s="51">
        <v>17500</v>
      </c>
      <c r="I1106" s="53">
        <v>1</v>
      </c>
      <c r="J1106" s="51">
        <v>0</v>
      </c>
      <c r="K1106" s="51">
        <v>0</v>
      </c>
      <c r="L1106" s="51">
        <v>17500</v>
      </c>
      <c r="M1106" s="42">
        <v>0</v>
      </c>
      <c r="N1106" s="89" t="s">
        <v>1328</v>
      </c>
      <c r="O1106" s="47" t="s">
        <v>1349</v>
      </c>
      <c r="P1106" s="58" t="s">
        <v>741</v>
      </c>
      <c r="Q1106" s="50" t="s">
        <v>3998</v>
      </c>
      <c r="R1106" s="30"/>
    </row>
    <row r="1107" spans="1:18" ht="19.95" customHeight="1">
      <c r="A1107" s="47">
        <v>1</v>
      </c>
      <c r="B1107" s="30" t="s">
        <v>16</v>
      </c>
      <c r="C1107" s="43" t="s">
        <v>3999</v>
      </c>
      <c r="D1107" s="52">
        <v>44984</v>
      </c>
      <c r="E1107" s="52">
        <v>44999</v>
      </c>
      <c r="F1107" s="52">
        <v>44999</v>
      </c>
      <c r="G1107" s="47" t="s">
        <v>10</v>
      </c>
      <c r="H1107" s="51">
        <v>14280</v>
      </c>
      <c r="I1107" s="53">
        <v>1</v>
      </c>
      <c r="J1107" s="51">
        <v>0</v>
      </c>
      <c r="K1107" s="51">
        <v>0</v>
      </c>
      <c r="L1107" s="51">
        <v>14280</v>
      </c>
      <c r="M1107" s="42">
        <v>0</v>
      </c>
      <c r="N1107" s="89" t="s">
        <v>1328</v>
      </c>
      <c r="O1107" s="47" t="s">
        <v>1349</v>
      </c>
      <c r="P1107" s="58" t="s">
        <v>741</v>
      </c>
      <c r="Q1107" s="50" t="s">
        <v>4000</v>
      </c>
      <c r="R1107" s="30"/>
    </row>
    <row r="1108" spans="1:18" ht="19.95" customHeight="1">
      <c r="A1108" s="47">
        <v>1</v>
      </c>
      <c r="B1108" s="30" t="s">
        <v>4001</v>
      </c>
      <c r="C1108" s="43">
        <v>1103</v>
      </c>
      <c r="D1108" s="52">
        <v>44999</v>
      </c>
      <c r="E1108" s="52">
        <v>44999</v>
      </c>
      <c r="F1108" s="52">
        <v>44999</v>
      </c>
      <c r="G1108" s="47" t="s">
        <v>10</v>
      </c>
      <c r="H1108" s="51">
        <v>2900</v>
      </c>
      <c r="I1108" s="53">
        <v>1</v>
      </c>
      <c r="J1108" s="51">
        <v>0</v>
      </c>
      <c r="K1108" s="51">
        <v>0</v>
      </c>
      <c r="L1108" s="51">
        <v>2900</v>
      </c>
      <c r="M1108" s="42">
        <v>0</v>
      </c>
      <c r="N1108" s="89" t="s">
        <v>269</v>
      </c>
      <c r="O1108" s="47" t="s">
        <v>1351</v>
      </c>
      <c r="P1108" s="47" t="s">
        <v>1354</v>
      </c>
      <c r="Q1108" s="50" t="s">
        <v>4002</v>
      </c>
      <c r="R1108" s="30"/>
    </row>
    <row r="1109" spans="1:18" ht="19.95" customHeight="1">
      <c r="A1109" s="47">
        <v>1</v>
      </c>
      <c r="B1109" s="30" t="s">
        <v>4003</v>
      </c>
      <c r="C1109" s="43" t="s">
        <v>4004</v>
      </c>
      <c r="D1109" s="52">
        <v>44999</v>
      </c>
      <c r="E1109" s="52">
        <v>45016</v>
      </c>
      <c r="F1109" s="52">
        <v>44999</v>
      </c>
      <c r="G1109" s="47" t="s">
        <v>10</v>
      </c>
      <c r="H1109" s="51">
        <v>44.25</v>
      </c>
      <c r="I1109" s="53">
        <v>1</v>
      </c>
      <c r="J1109" s="51">
        <v>0</v>
      </c>
      <c r="K1109" s="51">
        <v>0</v>
      </c>
      <c r="L1109" s="51">
        <v>44.25</v>
      </c>
      <c r="M1109" s="42">
        <v>0</v>
      </c>
      <c r="N1109" s="89" t="s">
        <v>269</v>
      </c>
      <c r="O1109" s="47" t="s">
        <v>1351</v>
      </c>
      <c r="P1109" s="47" t="s">
        <v>1378</v>
      </c>
      <c r="Q1109" s="50" t="s">
        <v>4005</v>
      </c>
      <c r="R1109" s="30"/>
    </row>
    <row r="1110" spans="1:18" ht="19.95" customHeight="1">
      <c r="A1110" s="47">
        <v>1</v>
      </c>
      <c r="B1110" s="30" t="s">
        <v>4003</v>
      </c>
      <c r="C1110" s="43" t="s">
        <v>4004</v>
      </c>
      <c r="D1110" s="52">
        <v>44999</v>
      </c>
      <c r="E1110" s="52">
        <v>45016</v>
      </c>
      <c r="F1110" s="52">
        <v>44999</v>
      </c>
      <c r="G1110" s="47" t="s">
        <v>10</v>
      </c>
      <c r="H1110" s="51">
        <v>6.7</v>
      </c>
      <c r="I1110" s="53">
        <v>1</v>
      </c>
      <c r="J1110" s="51">
        <v>0</v>
      </c>
      <c r="K1110" s="51">
        <v>0</v>
      </c>
      <c r="L1110" s="51">
        <v>6.7</v>
      </c>
      <c r="M1110" s="42">
        <v>0</v>
      </c>
      <c r="N1110" s="89" t="s">
        <v>269</v>
      </c>
      <c r="O1110" s="47" t="s">
        <v>1351</v>
      </c>
      <c r="P1110" s="47" t="s">
        <v>1378</v>
      </c>
      <c r="Q1110" s="50" t="s">
        <v>4006</v>
      </c>
      <c r="R1110" s="30"/>
    </row>
    <row r="1111" spans="1:18" ht="19.95" customHeight="1">
      <c r="A1111" s="47">
        <v>1</v>
      </c>
      <c r="B1111" s="30" t="s">
        <v>247</v>
      </c>
      <c r="C1111" s="43" t="s">
        <v>3790</v>
      </c>
      <c r="D1111" s="52">
        <v>44999</v>
      </c>
      <c r="E1111" s="52">
        <v>44999</v>
      </c>
      <c r="F1111" s="52">
        <v>44999</v>
      </c>
      <c r="G1111" s="47" t="s">
        <v>10</v>
      </c>
      <c r="H1111" s="51">
        <v>3000</v>
      </c>
      <c r="I1111" s="53">
        <v>1</v>
      </c>
      <c r="J1111" s="51">
        <v>0</v>
      </c>
      <c r="K1111" s="51">
        <v>0</v>
      </c>
      <c r="L1111" s="51">
        <v>3000</v>
      </c>
      <c r="M1111" s="42">
        <v>0</v>
      </c>
      <c r="N1111" s="89" t="s">
        <v>269</v>
      </c>
      <c r="O1111" s="47" t="s">
        <v>2725</v>
      </c>
      <c r="P1111" s="47" t="s">
        <v>879</v>
      </c>
      <c r="Q1111" s="50" t="s">
        <v>4007</v>
      </c>
      <c r="R1111" s="30"/>
    </row>
    <row r="1112" spans="1:18" ht="19.95" customHeight="1">
      <c r="A1112" s="47">
        <v>1</v>
      </c>
      <c r="B1112" s="30" t="s">
        <v>247</v>
      </c>
      <c r="C1112" s="43" t="s">
        <v>3790</v>
      </c>
      <c r="D1112" s="52">
        <v>44999</v>
      </c>
      <c r="E1112" s="52">
        <v>44999</v>
      </c>
      <c r="F1112" s="52">
        <v>44999</v>
      </c>
      <c r="G1112" s="47" t="s">
        <v>10</v>
      </c>
      <c r="H1112" s="51">
        <v>4500</v>
      </c>
      <c r="I1112" s="53">
        <v>1</v>
      </c>
      <c r="J1112" s="51">
        <v>0</v>
      </c>
      <c r="K1112" s="51">
        <v>0</v>
      </c>
      <c r="L1112" s="51">
        <v>4500</v>
      </c>
      <c r="M1112" s="42">
        <v>0</v>
      </c>
      <c r="N1112" s="89" t="s">
        <v>269</v>
      </c>
      <c r="O1112" s="47" t="s">
        <v>2725</v>
      </c>
      <c r="P1112" s="47" t="s">
        <v>879</v>
      </c>
      <c r="Q1112" s="50" t="s">
        <v>4008</v>
      </c>
      <c r="R1112" s="30"/>
    </row>
    <row r="1113" spans="1:18" ht="19.95" customHeight="1">
      <c r="A1113" s="47">
        <v>1</v>
      </c>
      <c r="B1113" s="30" t="s">
        <v>1357</v>
      </c>
      <c r="C1113" s="43" t="s">
        <v>4009</v>
      </c>
      <c r="D1113" s="52">
        <v>44999</v>
      </c>
      <c r="E1113" s="52">
        <v>44999</v>
      </c>
      <c r="F1113" s="52">
        <v>44999</v>
      </c>
      <c r="G1113" s="47" t="s">
        <v>10</v>
      </c>
      <c r="H1113" s="51">
        <v>38.130000000000003</v>
      </c>
      <c r="I1113" s="53">
        <v>1</v>
      </c>
      <c r="J1113" s="51">
        <v>0</v>
      </c>
      <c r="K1113" s="51">
        <v>0</v>
      </c>
      <c r="L1113" s="51">
        <v>38.130000000000003</v>
      </c>
      <c r="M1113" s="42">
        <v>0</v>
      </c>
      <c r="N1113" s="89" t="s">
        <v>269</v>
      </c>
      <c r="O1113" s="47" t="s">
        <v>1360</v>
      </c>
      <c r="P1113" s="47" t="s">
        <v>282</v>
      </c>
      <c r="Q1113" s="50" t="s">
        <v>4010</v>
      </c>
      <c r="R1113" s="30"/>
    </row>
    <row r="1114" spans="1:18" ht="19.95" customHeight="1">
      <c r="A1114" s="47">
        <v>1</v>
      </c>
      <c r="B1114" s="30" t="s">
        <v>1357</v>
      </c>
      <c r="C1114" s="43" t="s">
        <v>4011</v>
      </c>
      <c r="D1114" s="52">
        <v>44999</v>
      </c>
      <c r="E1114" s="52">
        <v>44999</v>
      </c>
      <c r="F1114" s="52">
        <v>44999</v>
      </c>
      <c r="G1114" s="47" t="s">
        <v>10</v>
      </c>
      <c r="H1114" s="51">
        <v>250</v>
      </c>
      <c r="I1114" s="53">
        <v>1</v>
      </c>
      <c r="J1114" s="51">
        <v>0</v>
      </c>
      <c r="K1114" s="51">
        <v>0</v>
      </c>
      <c r="L1114" s="51">
        <v>250</v>
      </c>
      <c r="M1114" s="42">
        <v>0</v>
      </c>
      <c r="N1114" s="89" t="s">
        <v>269</v>
      </c>
      <c r="O1114" s="47" t="s">
        <v>1360</v>
      </c>
      <c r="P1114" s="47" t="s">
        <v>876</v>
      </c>
      <c r="Q1114" s="50" t="s">
        <v>4012</v>
      </c>
      <c r="R1114" s="30"/>
    </row>
    <row r="1115" spans="1:18" ht="19.95" customHeight="1">
      <c r="A1115" s="47">
        <v>1</v>
      </c>
      <c r="B1115" s="30" t="s">
        <v>1357</v>
      </c>
      <c r="C1115" s="43" t="s">
        <v>4011</v>
      </c>
      <c r="D1115" s="52">
        <v>44999</v>
      </c>
      <c r="E1115" s="52">
        <v>44999</v>
      </c>
      <c r="F1115" s="52">
        <v>44999</v>
      </c>
      <c r="G1115" s="47" t="s">
        <v>10</v>
      </c>
      <c r="H1115" s="51">
        <v>150</v>
      </c>
      <c r="I1115" s="53">
        <v>1</v>
      </c>
      <c r="J1115" s="51">
        <v>0</v>
      </c>
      <c r="K1115" s="51">
        <v>0</v>
      </c>
      <c r="L1115" s="51">
        <v>150</v>
      </c>
      <c r="M1115" s="42">
        <v>0</v>
      </c>
      <c r="N1115" s="89" t="s">
        <v>269</v>
      </c>
      <c r="O1115" s="47" t="s">
        <v>1360</v>
      </c>
      <c r="P1115" s="47" t="s">
        <v>876</v>
      </c>
      <c r="Q1115" s="50" t="s">
        <v>4013</v>
      </c>
      <c r="R1115" s="30"/>
    </row>
    <row r="1116" spans="1:18" ht="19.95" customHeight="1">
      <c r="A1116" s="47">
        <v>1</v>
      </c>
      <c r="B1116" s="30" t="s">
        <v>3563</v>
      </c>
      <c r="C1116" s="43" t="s">
        <v>3564</v>
      </c>
      <c r="D1116" s="52">
        <v>44999</v>
      </c>
      <c r="E1116" s="52">
        <v>45000</v>
      </c>
      <c r="F1116" s="52">
        <v>44999</v>
      </c>
      <c r="G1116" s="47" t="s">
        <v>10</v>
      </c>
      <c r="H1116" s="49">
        <v>2998</v>
      </c>
      <c r="I1116" s="53">
        <v>1</v>
      </c>
      <c r="J1116" s="51">
        <v>0</v>
      </c>
      <c r="K1116" s="51">
        <v>0</v>
      </c>
      <c r="L1116" s="51">
        <v>2998</v>
      </c>
      <c r="M1116" s="42">
        <v>0</v>
      </c>
      <c r="N1116" s="89" t="s">
        <v>269</v>
      </c>
      <c r="O1116" s="47" t="s">
        <v>3776</v>
      </c>
      <c r="P1116" s="47" t="s">
        <v>2637</v>
      </c>
      <c r="Q1116" s="50" t="s">
        <v>3565</v>
      </c>
      <c r="R1116" s="30"/>
    </row>
    <row r="1117" spans="1:18" ht="19.95" customHeight="1">
      <c r="A1117" s="47">
        <v>1</v>
      </c>
      <c r="B1117" s="30" t="s">
        <v>248</v>
      </c>
      <c r="C1117" s="43" t="s">
        <v>3790</v>
      </c>
      <c r="D1117" s="52">
        <v>44999</v>
      </c>
      <c r="E1117" s="52">
        <v>44999</v>
      </c>
      <c r="F1117" s="52">
        <v>44999</v>
      </c>
      <c r="G1117" s="47" t="s">
        <v>10</v>
      </c>
      <c r="H1117" s="51">
        <v>3000</v>
      </c>
      <c r="I1117" s="53">
        <v>1</v>
      </c>
      <c r="J1117" s="51">
        <v>0</v>
      </c>
      <c r="K1117" s="51">
        <v>0</v>
      </c>
      <c r="L1117" s="51">
        <v>3000</v>
      </c>
      <c r="M1117" s="42">
        <v>0</v>
      </c>
      <c r="N1117" s="89" t="s">
        <v>269</v>
      </c>
      <c r="O1117" s="47" t="s">
        <v>1381</v>
      </c>
      <c r="P1117" s="47" t="s">
        <v>671</v>
      </c>
      <c r="Q1117" s="50" t="s">
        <v>4014</v>
      </c>
      <c r="R1117" s="30"/>
    </row>
    <row r="1118" spans="1:18" ht="19.95" customHeight="1">
      <c r="A1118" s="47">
        <v>1</v>
      </c>
      <c r="B1118" s="30" t="s">
        <v>248</v>
      </c>
      <c r="C1118" s="43" t="s">
        <v>3790</v>
      </c>
      <c r="D1118" s="52">
        <v>44999</v>
      </c>
      <c r="E1118" s="52">
        <v>44999</v>
      </c>
      <c r="F1118" s="52">
        <v>44999</v>
      </c>
      <c r="G1118" s="47" t="s">
        <v>10</v>
      </c>
      <c r="H1118" s="51">
        <v>4500</v>
      </c>
      <c r="I1118" s="53">
        <v>1</v>
      </c>
      <c r="J1118" s="51">
        <v>0</v>
      </c>
      <c r="K1118" s="51">
        <v>0</v>
      </c>
      <c r="L1118" s="51">
        <v>4500</v>
      </c>
      <c r="M1118" s="42">
        <v>0</v>
      </c>
      <c r="N1118" s="89" t="s">
        <v>269</v>
      </c>
      <c r="O1118" s="47" t="s">
        <v>1381</v>
      </c>
      <c r="P1118" s="47" t="s">
        <v>671</v>
      </c>
      <c r="Q1118" s="50" t="s">
        <v>4015</v>
      </c>
      <c r="R1118" s="30"/>
    </row>
    <row r="1119" spans="1:18" ht="19.95" customHeight="1">
      <c r="A1119" s="47">
        <v>2</v>
      </c>
      <c r="B1119" s="30" t="s">
        <v>4016</v>
      </c>
      <c r="C1119" s="43">
        <v>2023</v>
      </c>
      <c r="D1119" s="52">
        <v>44998</v>
      </c>
      <c r="E1119" s="52">
        <v>45005</v>
      </c>
      <c r="F1119" s="52">
        <v>44999</v>
      </c>
      <c r="G1119" s="47" t="s">
        <v>10</v>
      </c>
      <c r="H1119" s="51">
        <v>106.56</v>
      </c>
      <c r="I1119" s="53">
        <v>1</v>
      </c>
      <c r="J1119" s="51">
        <v>0</v>
      </c>
      <c r="K1119" s="51">
        <v>0</v>
      </c>
      <c r="L1119" s="51">
        <v>106.56</v>
      </c>
      <c r="M1119" s="42">
        <v>0</v>
      </c>
      <c r="N1119" s="89" t="s">
        <v>269</v>
      </c>
      <c r="O1119" s="47" t="s">
        <v>1362</v>
      </c>
      <c r="P1119" s="47" t="s">
        <v>1363</v>
      </c>
      <c r="Q1119" s="50" t="s">
        <v>4017</v>
      </c>
      <c r="R1119" s="30"/>
    </row>
    <row r="1120" spans="1:18" ht="19.95" customHeight="1">
      <c r="A1120" s="47">
        <v>1</v>
      </c>
      <c r="B1120" s="30" t="s">
        <v>39</v>
      </c>
      <c r="C1120" s="43" t="s">
        <v>4018</v>
      </c>
      <c r="D1120" s="52">
        <v>44998</v>
      </c>
      <c r="E1120" s="52">
        <v>44999</v>
      </c>
      <c r="F1120" s="52">
        <v>44999</v>
      </c>
      <c r="G1120" s="47" t="s">
        <v>10</v>
      </c>
      <c r="H1120" s="51">
        <v>1000</v>
      </c>
      <c r="I1120" s="53">
        <v>1</v>
      </c>
      <c r="J1120" s="51">
        <v>0</v>
      </c>
      <c r="K1120" s="51">
        <v>0</v>
      </c>
      <c r="L1120" s="51">
        <v>1000</v>
      </c>
      <c r="M1120" s="42">
        <v>0</v>
      </c>
      <c r="N1120" s="89" t="s">
        <v>275</v>
      </c>
      <c r="O1120" s="47" t="s">
        <v>1329</v>
      </c>
      <c r="P1120" s="47" t="s">
        <v>875</v>
      </c>
      <c r="Q1120" s="50" t="s">
        <v>4019</v>
      </c>
      <c r="R1120" s="30"/>
    </row>
    <row r="1121" spans="1:18" ht="19.95" customHeight="1">
      <c r="A1121" s="47">
        <v>1</v>
      </c>
      <c r="B1121" s="30" t="s">
        <v>2146</v>
      </c>
      <c r="C1121" s="43" t="s">
        <v>4020</v>
      </c>
      <c r="D1121" s="52">
        <v>44986</v>
      </c>
      <c r="E1121" s="52">
        <v>44999</v>
      </c>
      <c r="F1121" s="52">
        <v>44999</v>
      </c>
      <c r="G1121" s="47" t="s">
        <v>10</v>
      </c>
      <c r="H1121" s="51">
        <v>3000</v>
      </c>
      <c r="I1121" s="53">
        <v>1</v>
      </c>
      <c r="J1121" s="51">
        <v>0</v>
      </c>
      <c r="K1121" s="51">
        <v>0</v>
      </c>
      <c r="L1121" s="51">
        <v>3000</v>
      </c>
      <c r="M1121" s="42">
        <v>0</v>
      </c>
      <c r="N1121" s="89" t="s">
        <v>275</v>
      </c>
      <c r="O1121" s="47" t="s">
        <v>1342</v>
      </c>
      <c r="P1121" s="47" t="s">
        <v>278</v>
      </c>
      <c r="Q1121" s="50" t="s">
        <v>4021</v>
      </c>
      <c r="R1121" s="30"/>
    </row>
    <row r="1122" spans="1:18" ht="19.95" customHeight="1">
      <c r="A1122" s="47">
        <v>1</v>
      </c>
      <c r="B1122" s="30" t="s">
        <v>90</v>
      </c>
      <c r="C1122" s="43" t="s">
        <v>4022</v>
      </c>
      <c r="D1122" s="52">
        <v>45054</v>
      </c>
      <c r="E1122" s="52">
        <v>45000</v>
      </c>
      <c r="F1122" s="52">
        <v>45000</v>
      </c>
      <c r="G1122" s="47" t="s">
        <v>10</v>
      </c>
      <c r="H1122" s="49">
        <v>6460200</v>
      </c>
      <c r="I1122" s="53">
        <v>1</v>
      </c>
      <c r="J1122" s="51">
        <v>0</v>
      </c>
      <c r="K1122" s="51">
        <v>0</v>
      </c>
      <c r="L1122" s="51">
        <v>6460200</v>
      </c>
      <c r="M1122" s="42">
        <v>0</v>
      </c>
      <c r="N1122" s="89" t="s">
        <v>1328</v>
      </c>
      <c r="O1122" s="47" t="s">
        <v>1330</v>
      </c>
      <c r="P1122" s="47" t="s">
        <v>881</v>
      </c>
      <c r="Q1122" s="50" t="s">
        <v>4023</v>
      </c>
      <c r="R1122" s="30"/>
    </row>
    <row r="1123" spans="1:18" ht="19.95" customHeight="1">
      <c r="A1123" s="47">
        <v>1</v>
      </c>
      <c r="B1123" s="30" t="s">
        <v>4024</v>
      </c>
      <c r="C1123" s="43" t="s">
        <v>4025</v>
      </c>
      <c r="D1123" s="52">
        <v>44991</v>
      </c>
      <c r="E1123" s="52">
        <v>45000</v>
      </c>
      <c r="F1123" s="52">
        <v>45000</v>
      </c>
      <c r="G1123" s="47" t="s">
        <v>18</v>
      </c>
      <c r="H1123" s="60">
        <v>215090.1</v>
      </c>
      <c r="I1123" s="53">
        <v>5.2362000000000002</v>
      </c>
      <c r="J1123" s="60">
        <v>0</v>
      </c>
      <c r="K1123" s="60">
        <v>0</v>
      </c>
      <c r="L1123" s="51">
        <v>1126254.78</v>
      </c>
      <c r="M1123" s="42">
        <v>0</v>
      </c>
      <c r="N1123" s="89" t="s">
        <v>1328</v>
      </c>
      <c r="O1123" s="47" t="s">
        <v>1330</v>
      </c>
      <c r="P1123" s="47" t="s">
        <v>881</v>
      </c>
      <c r="Q1123" s="50" t="s">
        <v>4026</v>
      </c>
      <c r="R1123" s="30"/>
    </row>
    <row r="1124" spans="1:18" ht="19.95" customHeight="1">
      <c r="A1124" s="47">
        <v>1</v>
      </c>
      <c r="B1124" s="30" t="s">
        <v>3241</v>
      </c>
      <c r="C1124" s="43" t="s">
        <v>3242</v>
      </c>
      <c r="D1124" s="52">
        <v>44970</v>
      </c>
      <c r="E1124" s="52">
        <v>45000</v>
      </c>
      <c r="F1124" s="52">
        <v>45000</v>
      </c>
      <c r="G1124" s="47" t="s">
        <v>10</v>
      </c>
      <c r="H1124" s="51">
        <v>1380</v>
      </c>
      <c r="I1124" s="53">
        <v>1</v>
      </c>
      <c r="J1124" s="51">
        <v>0</v>
      </c>
      <c r="K1124" s="51">
        <v>0</v>
      </c>
      <c r="L1124" s="51">
        <v>1380</v>
      </c>
      <c r="M1124" s="42">
        <v>0</v>
      </c>
      <c r="N1124" s="89" t="s">
        <v>269</v>
      </c>
      <c r="O1124" s="47" t="s">
        <v>1329</v>
      </c>
      <c r="P1124" s="47" t="s">
        <v>1373</v>
      </c>
      <c r="Q1124" s="50" t="s">
        <v>4027</v>
      </c>
      <c r="R1124" s="30"/>
    </row>
    <row r="1125" spans="1:18" ht="19.95" customHeight="1">
      <c r="A1125" s="47">
        <v>1</v>
      </c>
      <c r="B1125" s="30" t="s">
        <v>1823</v>
      </c>
      <c r="C1125" s="43">
        <v>2.023E+17</v>
      </c>
      <c r="D1125" s="52">
        <v>44986</v>
      </c>
      <c r="E1125" s="52">
        <v>45000</v>
      </c>
      <c r="F1125" s="52">
        <v>45000</v>
      </c>
      <c r="G1125" s="47" t="s">
        <v>10</v>
      </c>
      <c r="H1125" s="51">
        <v>30</v>
      </c>
      <c r="I1125" s="53">
        <v>1</v>
      </c>
      <c r="J1125" s="51">
        <v>0</v>
      </c>
      <c r="K1125" s="51">
        <v>0</v>
      </c>
      <c r="L1125" s="51">
        <v>30</v>
      </c>
      <c r="M1125" s="42">
        <v>0</v>
      </c>
      <c r="N1125" s="89" t="s">
        <v>269</v>
      </c>
      <c r="O1125" s="47" t="s">
        <v>1329</v>
      </c>
      <c r="P1125" s="47" t="s">
        <v>673</v>
      </c>
      <c r="Q1125" s="50" t="s">
        <v>4028</v>
      </c>
      <c r="R1125" s="30"/>
    </row>
    <row r="1126" spans="1:18" ht="19.95" customHeight="1">
      <c r="A1126" s="47">
        <v>1</v>
      </c>
      <c r="B1126" s="30" t="s">
        <v>237</v>
      </c>
      <c r="C1126" s="43" t="s">
        <v>4029</v>
      </c>
      <c r="D1126" s="52">
        <v>44986</v>
      </c>
      <c r="E1126" s="52">
        <v>45000</v>
      </c>
      <c r="F1126" s="52">
        <v>45000</v>
      </c>
      <c r="G1126" s="47" t="s">
        <v>10</v>
      </c>
      <c r="H1126" s="51">
        <v>109.99</v>
      </c>
      <c r="I1126" s="53">
        <v>1</v>
      </c>
      <c r="J1126" s="51">
        <v>0</v>
      </c>
      <c r="K1126" s="51">
        <v>0</v>
      </c>
      <c r="L1126" s="51">
        <v>109.99</v>
      </c>
      <c r="M1126" s="42">
        <v>0</v>
      </c>
      <c r="N1126" s="89" t="s">
        <v>269</v>
      </c>
      <c r="O1126" s="47" t="s">
        <v>1342</v>
      </c>
      <c r="P1126" s="47" t="s">
        <v>280</v>
      </c>
      <c r="Q1126" s="50" t="s">
        <v>4030</v>
      </c>
      <c r="R1126" s="30"/>
    </row>
    <row r="1127" spans="1:18" ht="19.95" customHeight="1">
      <c r="A1127" s="47">
        <v>2</v>
      </c>
      <c r="B1127" s="30" t="s">
        <v>140</v>
      </c>
      <c r="C1127" s="43" t="s">
        <v>4031</v>
      </c>
      <c r="D1127" s="52">
        <v>44991</v>
      </c>
      <c r="E1127" s="52">
        <v>45001</v>
      </c>
      <c r="F1127" s="52">
        <v>45001</v>
      </c>
      <c r="G1127" s="47" t="s">
        <v>10</v>
      </c>
      <c r="H1127" s="51">
        <v>1000</v>
      </c>
      <c r="I1127" s="53">
        <v>1</v>
      </c>
      <c r="J1127" s="51">
        <v>0</v>
      </c>
      <c r="K1127" s="51">
        <v>0</v>
      </c>
      <c r="L1127" s="51">
        <v>1000</v>
      </c>
      <c r="M1127" s="42">
        <v>0</v>
      </c>
      <c r="N1127" s="89" t="s">
        <v>1328</v>
      </c>
      <c r="O1127" s="47" t="s">
        <v>1349</v>
      </c>
      <c r="P1127" s="58" t="s">
        <v>741</v>
      </c>
      <c r="Q1127" s="50" t="s">
        <v>4032</v>
      </c>
      <c r="R1127" s="30"/>
    </row>
    <row r="1128" spans="1:18" ht="19.95" customHeight="1">
      <c r="A1128" s="47">
        <v>2</v>
      </c>
      <c r="B1128" s="30" t="s">
        <v>2019</v>
      </c>
      <c r="C1128" s="43" t="s">
        <v>4033</v>
      </c>
      <c r="D1128" s="52">
        <v>44987</v>
      </c>
      <c r="E1128" s="52">
        <v>45001</v>
      </c>
      <c r="F1128" s="52">
        <v>45001</v>
      </c>
      <c r="G1128" s="47" t="s">
        <v>10</v>
      </c>
      <c r="H1128" s="51">
        <v>721.8</v>
      </c>
      <c r="I1128" s="53">
        <v>1</v>
      </c>
      <c r="J1128" s="51">
        <v>0</v>
      </c>
      <c r="K1128" s="51">
        <v>0</v>
      </c>
      <c r="L1128" s="51">
        <v>721.8</v>
      </c>
      <c r="M1128" s="42">
        <v>0</v>
      </c>
      <c r="N1128" s="89" t="s">
        <v>1328</v>
      </c>
      <c r="O1128" s="47" t="s">
        <v>1349</v>
      </c>
      <c r="P1128" s="58" t="s">
        <v>741</v>
      </c>
      <c r="Q1128" s="50" t="s">
        <v>4034</v>
      </c>
      <c r="R1128" s="30"/>
    </row>
    <row r="1129" spans="1:18" ht="19.95" customHeight="1">
      <c r="A1129" s="47">
        <v>2</v>
      </c>
      <c r="B1129" s="30" t="s">
        <v>2019</v>
      </c>
      <c r="C1129" s="43" t="s">
        <v>4035</v>
      </c>
      <c r="D1129" s="52">
        <v>44987</v>
      </c>
      <c r="E1129" s="52">
        <v>45001</v>
      </c>
      <c r="F1129" s="52">
        <v>45001</v>
      </c>
      <c r="G1129" s="47" t="s">
        <v>10</v>
      </c>
      <c r="H1129" s="51">
        <v>14796.9</v>
      </c>
      <c r="I1129" s="53">
        <v>1</v>
      </c>
      <c r="J1129" s="51">
        <v>0</v>
      </c>
      <c r="K1129" s="51">
        <v>0</v>
      </c>
      <c r="L1129" s="51">
        <v>14796.9</v>
      </c>
      <c r="M1129" s="42">
        <v>0</v>
      </c>
      <c r="N1129" s="89" t="s">
        <v>1328</v>
      </c>
      <c r="O1129" s="47" t="s">
        <v>1349</v>
      </c>
      <c r="P1129" s="58" t="s">
        <v>741</v>
      </c>
      <c r="Q1129" s="50" t="s">
        <v>4036</v>
      </c>
      <c r="R1129" s="30"/>
    </row>
    <row r="1130" spans="1:18" ht="19.95" customHeight="1">
      <c r="A1130" s="47">
        <v>4</v>
      </c>
      <c r="B1130" s="30" t="s">
        <v>2019</v>
      </c>
      <c r="C1130" s="43" t="s">
        <v>4037</v>
      </c>
      <c r="D1130" s="52">
        <v>44987</v>
      </c>
      <c r="E1130" s="52">
        <v>45001</v>
      </c>
      <c r="F1130" s="52">
        <v>45001</v>
      </c>
      <c r="G1130" s="47" t="s">
        <v>10</v>
      </c>
      <c r="H1130" s="51">
        <v>490</v>
      </c>
      <c r="I1130" s="53">
        <v>1</v>
      </c>
      <c r="J1130" s="51">
        <v>0</v>
      </c>
      <c r="K1130" s="51">
        <v>0</v>
      </c>
      <c r="L1130" s="51">
        <v>490</v>
      </c>
      <c r="M1130" s="42">
        <v>0</v>
      </c>
      <c r="N1130" s="89" t="s">
        <v>1328</v>
      </c>
      <c r="O1130" s="47" t="s">
        <v>1349</v>
      </c>
      <c r="P1130" s="58" t="s">
        <v>741</v>
      </c>
      <c r="Q1130" s="50" t="s">
        <v>4038</v>
      </c>
      <c r="R1130" s="30"/>
    </row>
    <row r="1131" spans="1:18" ht="19.95" customHeight="1">
      <c r="A1131" s="47">
        <v>4</v>
      </c>
      <c r="B1131" s="30" t="s">
        <v>2019</v>
      </c>
      <c r="C1131" s="43" t="s">
        <v>4039</v>
      </c>
      <c r="D1131" s="52">
        <v>44987</v>
      </c>
      <c r="E1131" s="52">
        <v>45001</v>
      </c>
      <c r="F1131" s="52">
        <v>45001</v>
      </c>
      <c r="G1131" s="47" t="s">
        <v>10</v>
      </c>
      <c r="H1131" s="51">
        <v>11270</v>
      </c>
      <c r="I1131" s="53">
        <v>1</v>
      </c>
      <c r="J1131" s="51">
        <v>0</v>
      </c>
      <c r="K1131" s="51">
        <v>0</v>
      </c>
      <c r="L1131" s="51">
        <v>11270</v>
      </c>
      <c r="M1131" s="42">
        <v>0</v>
      </c>
      <c r="N1131" s="89" t="s">
        <v>1328</v>
      </c>
      <c r="O1131" s="47" t="s">
        <v>1349</v>
      </c>
      <c r="P1131" s="58" t="s">
        <v>741</v>
      </c>
      <c r="Q1131" s="50" t="s">
        <v>4040</v>
      </c>
      <c r="R1131" s="30"/>
    </row>
    <row r="1132" spans="1:18" ht="19.95" customHeight="1">
      <c r="A1132" s="47">
        <v>1</v>
      </c>
      <c r="B1132" s="30" t="s">
        <v>2052</v>
      </c>
      <c r="C1132" s="43" t="s">
        <v>7373</v>
      </c>
      <c r="D1132" s="52">
        <v>44998</v>
      </c>
      <c r="E1132" s="52">
        <v>45001</v>
      </c>
      <c r="F1132" s="52">
        <v>45001</v>
      </c>
      <c r="G1132" s="47" t="s">
        <v>10</v>
      </c>
      <c r="H1132" s="51">
        <v>60454.65</v>
      </c>
      <c r="I1132" s="53">
        <v>1</v>
      </c>
      <c r="J1132" s="51">
        <v>0</v>
      </c>
      <c r="K1132" s="51">
        <v>0</v>
      </c>
      <c r="L1132" s="51">
        <v>60454.65</v>
      </c>
      <c r="M1132" s="42">
        <v>0</v>
      </c>
      <c r="N1132" s="89" t="s">
        <v>1328</v>
      </c>
      <c r="O1132" s="47" t="s">
        <v>1349</v>
      </c>
      <c r="P1132" s="58" t="s">
        <v>741</v>
      </c>
      <c r="Q1132" s="50" t="s">
        <v>7372</v>
      </c>
      <c r="R1132" s="30"/>
    </row>
    <row r="1133" spans="1:18" ht="19.95" customHeight="1">
      <c r="A1133" s="47">
        <v>1</v>
      </c>
      <c r="B1133" s="30" t="s">
        <v>2052</v>
      </c>
      <c r="C1133" s="43" t="s">
        <v>4041</v>
      </c>
      <c r="D1133" s="52">
        <v>44998</v>
      </c>
      <c r="E1133" s="52">
        <v>45001</v>
      </c>
      <c r="F1133" s="52">
        <v>45001</v>
      </c>
      <c r="G1133" s="47" t="s">
        <v>10</v>
      </c>
      <c r="H1133" s="51">
        <v>53495.1</v>
      </c>
      <c r="I1133" s="53">
        <v>1</v>
      </c>
      <c r="J1133" s="51">
        <v>0</v>
      </c>
      <c r="K1133" s="51">
        <v>0</v>
      </c>
      <c r="L1133" s="51">
        <v>53495.1</v>
      </c>
      <c r="M1133" s="42">
        <v>0</v>
      </c>
      <c r="N1133" s="89" t="s">
        <v>1328</v>
      </c>
      <c r="O1133" s="47" t="s">
        <v>1349</v>
      </c>
      <c r="P1133" s="58" t="s">
        <v>741</v>
      </c>
      <c r="Q1133" s="50" t="s">
        <v>7374</v>
      </c>
      <c r="R1133" s="30"/>
    </row>
    <row r="1134" spans="1:18" ht="19.95" customHeight="1">
      <c r="A1134" s="47">
        <v>1</v>
      </c>
      <c r="B1134" s="30" t="s">
        <v>2052</v>
      </c>
      <c r="C1134" s="43" t="s">
        <v>4042</v>
      </c>
      <c r="D1134" s="52">
        <v>44998</v>
      </c>
      <c r="E1134" s="52">
        <v>45001</v>
      </c>
      <c r="F1134" s="52">
        <v>45001</v>
      </c>
      <c r="G1134" s="47" t="s">
        <v>10</v>
      </c>
      <c r="H1134" s="51">
        <v>12960</v>
      </c>
      <c r="I1134" s="53">
        <v>1</v>
      </c>
      <c r="J1134" s="51">
        <v>0</v>
      </c>
      <c r="K1134" s="51">
        <v>0</v>
      </c>
      <c r="L1134" s="51">
        <v>12960</v>
      </c>
      <c r="M1134" s="42">
        <v>0</v>
      </c>
      <c r="N1134" s="89" t="s">
        <v>1328</v>
      </c>
      <c r="O1134" s="47" t="s">
        <v>1349</v>
      </c>
      <c r="P1134" s="58" t="s">
        <v>741</v>
      </c>
      <c r="Q1134" s="50" t="s">
        <v>7375</v>
      </c>
      <c r="R1134" s="30"/>
    </row>
    <row r="1135" spans="1:18" ht="19.95" customHeight="1">
      <c r="A1135" s="47">
        <v>1</v>
      </c>
      <c r="B1135" s="30" t="s">
        <v>16</v>
      </c>
      <c r="C1135" s="43" t="s">
        <v>4043</v>
      </c>
      <c r="D1135" s="52">
        <v>44986</v>
      </c>
      <c r="E1135" s="52">
        <v>45001</v>
      </c>
      <c r="F1135" s="52">
        <v>45001</v>
      </c>
      <c r="G1135" s="47" t="s">
        <v>10</v>
      </c>
      <c r="H1135" s="51">
        <v>20400</v>
      </c>
      <c r="I1135" s="53">
        <v>1</v>
      </c>
      <c r="J1135" s="51">
        <v>0</v>
      </c>
      <c r="K1135" s="51">
        <v>0</v>
      </c>
      <c r="L1135" s="51">
        <v>20400</v>
      </c>
      <c r="M1135" s="42">
        <v>0</v>
      </c>
      <c r="N1135" s="89" t="s">
        <v>1328</v>
      </c>
      <c r="O1135" s="47" t="s">
        <v>1349</v>
      </c>
      <c r="P1135" s="58" t="s">
        <v>741</v>
      </c>
      <c r="Q1135" s="50" t="s">
        <v>4044</v>
      </c>
      <c r="R1135" s="30"/>
    </row>
    <row r="1136" spans="1:18" ht="19.95" customHeight="1">
      <c r="A1136" s="47">
        <v>1</v>
      </c>
      <c r="B1136" s="30" t="s">
        <v>16</v>
      </c>
      <c r="C1136" s="43" t="s">
        <v>4045</v>
      </c>
      <c r="D1136" s="52">
        <v>44991</v>
      </c>
      <c r="E1136" s="52">
        <v>45001</v>
      </c>
      <c r="F1136" s="52">
        <v>45001</v>
      </c>
      <c r="G1136" s="47" t="s">
        <v>10</v>
      </c>
      <c r="H1136" s="51">
        <v>34428.800000000003</v>
      </c>
      <c r="I1136" s="53">
        <v>1</v>
      </c>
      <c r="J1136" s="51">
        <v>0</v>
      </c>
      <c r="K1136" s="51">
        <v>0</v>
      </c>
      <c r="L1136" s="51">
        <v>34428.800000000003</v>
      </c>
      <c r="M1136" s="42">
        <v>0</v>
      </c>
      <c r="N1136" s="89" t="s">
        <v>1328</v>
      </c>
      <c r="O1136" s="47" t="s">
        <v>1349</v>
      </c>
      <c r="P1136" s="58" t="s">
        <v>741</v>
      </c>
      <c r="Q1136" s="50" t="s">
        <v>4046</v>
      </c>
      <c r="R1136" s="30"/>
    </row>
    <row r="1137" spans="1:18" ht="19.95" customHeight="1">
      <c r="A1137" s="47">
        <v>4</v>
      </c>
      <c r="B1137" s="30" t="s">
        <v>2022</v>
      </c>
      <c r="C1137" s="43" t="s">
        <v>4047</v>
      </c>
      <c r="D1137" s="52">
        <v>44987</v>
      </c>
      <c r="E1137" s="52">
        <v>45001</v>
      </c>
      <c r="F1137" s="52">
        <v>45001</v>
      </c>
      <c r="G1137" s="47" t="s">
        <v>10</v>
      </c>
      <c r="H1137" s="51">
        <v>8330</v>
      </c>
      <c r="I1137" s="53">
        <v>1</v>
      </c>
      <c r="J1137" s="51">
        <v>0</v>
      </c>
      <c r="K1137" s="51">
        <v>0</v>
      </c>
      <c r="L1137" s="51">
        <v>8330</v>
      </c>
      <c r="M1137" s="42">
        <v>0</v>
      </c>
      <c r="N1137" s="89" t="s">
        <v>1328</v>
      </c>
      <c r="O1137" s="47" t="s">
        <v>1349</v>
      </c>
      <c r="P1137" s="58" t="s">
        <v>741</v>
      </c>
      <c r="Q1137" s="50" t="s">
        <v>4048</v>
      </c>
      <c r="R1137" s="30"/>
    </row>
    <row r="1138" spans="1:18" ht="19.95" customHeight="1">
      <c r="A1138" s="47">
        <v>1</v>
      </c>
      <c r="B1138" s="30" t="s">
        <v>220</v>
      </c>
      <c r="C1138" s="43">
        <v>3814482</v>
      </c>
      <c r="D1138" s="52">
        <v>44973</v>
      </c>
      <c r="E1138" s="52">
        <v>45001</v>
      </c>
      <c r="F1138" s="52">
        <v>45001</v>
      </c>
      <c r="G1138" s="47" t="s">
        <v>10</v>
      </c>
      <c r="H1138" s="51">
        <v>154.93</v>
      </c>
      <c r="I1138" s="53">
        <v>1</v>
      </c>
      <c r="J1138" s="51">
        <v>0</v>
      </c>
      <c r="K1138" s="51">
        <v>0</v>
      </c>
      <c r="L1138" s="51">
        <v>154.93</v>
      </c>
      <c r="M1138" s="42">
        <v>0</v>
      </c>
      <c r="N1138" s="89" t="s">
        <v>269</v>
      </c>
      <c r="O1138" s="47" t="s">
        <v>1342</v>
      </c>
      <c r="P1138" s="47" t="s">
        <v>286</v>
      </c>
      <c r="Q1138" s="50" t="s">
        <v>4049</v>
      </c>
      <c r="R1138" s="30"/>
    </row>
    <row r="1139" spans="1:18" ht="19.95" customHeight="1">
      <c r="A1139" s="47">
        <v>1</v>
      </c>
      <c r="B1139" s="30" t="s">
        <v>220</v>
      </c>
      <c r="C1139" s="43">
        <v>3814715</v>
      </c>
      <c r="D1139" s="52">
        <v>44973</v>
      </c>
      <c r="E1139" s="52">
        <v>45001</v>
      </c>
      <c r="F1139" s="52">
        <v>45001</v>
      </c>
      <c r="G1139" s="47" t="s">
        <v>10</v>
      </c>
      <c r="H1139" s="51">
        <v>286.45999999999998</v>
      </c>
      <c r="I1139" s="53">
        <v>1</v>
      </c>
      <c r="J1139" s="51">
        <v>0</v>
      </c>
      <c r="K1139" s="51">
        <v>0</v>
      </c>
      <c r="L1139" s="51">
        <v>286.45999999999998</v>
      </c>
      <c r="M1139" s="42">
        <v>0</v>
      </c>
      <c r="N1139" s="89" t="s">
        <v>269</v>
      </c>
      <c r="O1139" s="47" t="s">
        <v>1342</v>
      </c>
      <c r="P1139" s="47" t="s">
        <v>286</v>
      </c>
      <c r="Q1139" s="50" t="s">
        <v>4050</v>
      </c>
      <c r="R1139" s="30"/>
    </row>
    <row r="1140" spans="1:18" ht="19.95" customHeight="1">
      <c r="A1140" s="47">
        <v>1</v>
      </c>
      <c r="B1140" s="30" t="s">
        <v>220</v>
      </c>
      <c r="C1140" s="43">
        <v>3893902</v>
      </c>
      <c r="D1140" s="52">
        <v>44980</v>
      </c>
      <c r="E1140" s="52">
        <v>45001</v>
      </c>
      <c r="F1140" s="52">
        <v>45001</v>
      </c>
      <c r="G1140" s="47" t="s">
        <v>10</v>
      </c>
      <c r="H1140" s="51">
        <v>139.1</v>
      </c>
      <c r="I1140" s="53">
        <v>1</v>
      </c>
      <c r="J1140" s="51">
        <v>0</v>
      </c>
      <c r="K1140" s="51">
        <v>0</v>
      </c>
      <c r="L1140" s="51">
        <v>139.1</v>
      </c>
      <c r="M1140" s="42">
        <v>0</v>
      </c>
      <c r="N1140" s="89" t="s">
        <v>269</v>
      </c>
      <c r="O1140" s="47" t="s">
        <v>1342</v>
      </c>
      <c r="P1140" s="47" t="s">
        <v>286</v>
      </c>
      <c r="Q1140" s="50" t="s">
        <v>4051</v>
      </c>
      <c r="R1140" s="30"/>
    </row>
    <row r="1141" spans="1:18" ht="19.95" customHeight="1">
      <c r="A1141" s="47">
        <v>1</v>
      </c>
      <c r="B1141" s="30" t="s">
        <v>2523</v>
      </c>
      <c r="C1141" s="43" t="s">
        <v>4052</v>
      </c>
      <c r="D1141" s="52">
        <v>44958</v>
      </c>
      <c r="E1141" s="52">
        <v>45001</v>
      </c>
      <c r="F1141" s="52">
        <v>45001</v>
      </c>
      <c r="G1141" s="47" t="s">
        <v>10</v>
      </c>
      <c r="H1141" s="51">
        <v>93.12</v>
      </c>
      <c r="I1141" s="53">
        <v>1</v>
      </c>
      <c r="J1141" s="51">
        <v>0</v>
      </c>
      <c r="K1141" s="51">
        <v>0</v>
      </c>
      <c r="L1141" s="51">
        <v>93.12</v>
      </c>
      <c r="M1141" s="42">
        <v>0</v>
      </c>
      <c r="N1141" s="89" t="s">
        <v>269</v>
      </c>
      <c r="O1141" s="47" t="s">
        <v>1874</v>
      </c>
      <c r="P1141" s="47" t="s">
        <v>1344</v>
      </c>
      <c r="Q1141" s="50" t="s">
        <v>4053</v>
      </c>
      <c r="R1141" s="30"/>
    </row>
    <row r="1142" spans="1:18" ht="19.95" customHeight="1">
      <c r="A1142" s="47">
        <v>1</v>
      </c>
      <c r="B1142" s="30" t="s">
        <v>1357</v>
      </c>
      <c r="C1142" s="43" t="s">
        <v>4054</v>
      </c>
      <c r="D1142" s="52">
        <v>45001</v>
      </c>
      <c r="E1142" s="52">
        <v>45001</v>
      </c>
      <c r="F1142" s="52">
        <v>45001</v>
      </c>
      <c r="G1142" s="47" t="s">
        <v>10</v>
      </c>
      <c r="H1142" s="51">
        <v>600</v>
      </c>
      <c r="I1142" s="53">
        <v>1</v>
      </c>
      <c r="J1142" s="51">
        <v>0</v>
      </c>
      <c r="K1142" s="51">
        <v>0</v>
      </c>
      <c r="L1142" s="51">
        <v>600</v>
      </c>
      <c r="M1142" s="42">
        <v>0</v>
      </c>
      <c r="N1142" s="89" t="s">
        <v>269</v>
      </c>
      <c r="O1142" s="47" t="s">
        <v>1360</v>
      </c>
      <c r="P1142" s="47" t="s">
        <v>4055</v>
      </c>
      <c r="Q1142" s="50" t="s">
        <v>4056</v>
      </c>
      <c r="R1142" s="30"/>
    </row>
    <row r="1143" spans="1:18" ht="19.95" customHeight="1">
      <c r="A1143" s="47">
        <v>1</v>
      </c>
      <c r="B1143" s="30" t="s">
        <v>2312</v>
      </c>
      <c r="C1143" s="43" t="s">
        <v>3417</v>
      </c>
      <c r="D1143" s="52">
        <v>45001</v>
      </c>
      <c r="E1143" s="52">
        <v>45001</v>
      </c>
      <c r="F1143" s="52">
        <v>45001</v>
      </c>
      <c r="G1143" s="47" t="s">
        <v>10</v>
      </c>
      <c r="H1143" s="51">
        <v>39.47</v>
      </c>
      <c r="I1143" s="53">
        <v>1</v>
      </c>
      <c r="J1143" s="51">
        <v>0</v>
      </c>
      <c r="K1143" s="51">
        <v>0</v>
      </c>
      <c r="L1143" s="51">
        <v>39.47</v>
      </c>
      <c r="M1143" s="42">
        <v>0</v>
      </c>
      <c r="N1143" s="89" t="s">
        <v>269</v>
      </c>
      <c r="O1143" s="47" t="s">
        <v>1362</v>
      </c>
      <c r="P1143" s="47" t="s">
        <v>1363</v>
      </c>
      <c r="Q1143" s="50" t="s">
        <v>4057</v>
      </c>
      <c r="R1143" s="30"/>
    </row>
    <row r="1144" spans="1:18" ht="19.95" customHeight="1">
      <c r="A1144" s="47">
        <v>1</v>
      </c>
      <c r="B1144" s="30" t="s">
        <v>246</v>
      </c>
      <c r="C1144" s="43" t="s">
        <v>4058</v>
      </c>
      <c r="D1144" s="52">
        <v>45001</v>
      </c>
      <c r="E1144" s="52">
        <v>45001</v>
      </c>
      <c r="F1144" s="52">
        <v>45001</v>
      </c>
      <c r="G1144" s="47" t="s">
        <v>10</v>
      </c>
      <c r="H1144" s="51">
        <v>765</v>
      </c>
      <c r="I1144" s="53">
        <v>1</v>
      </c>
      <c r="J1144" s="51">
        <v>0</v>
      </c>
      <c r="K1144" s="51">
        <v>0</v>
      </c>
      <c r="L1144" s="51">
        <v>765</v>
      </c>
      <c r="M1144" s="42">
        <v>0</v>
      </c>
      <c r="N1144" s="89" t="s">
        <v>269</v>
      </c>
      <c r="O1144" s="47" t="s">
        <v>1381</v>
      </c>
      <c r="P1144" s="47" t="s">
        <v>884</v>
      </c>
      <c r="Q1144" s="50" t="s">
        <v>4059</v>
      </c>
      <c r="R1144" s="30"/>
    </row>
    <row r="1145" spans="1:18" ht="19.95" customHeight="1">
      <c r="A1145" s="47">
        <v>4</v>
      </c>
      <c r="B1145" s="30" t="s">
        <v>141</v>
      </c>
      <c r="C1145" s="43" t="s">
        <v>4060</v>
      </c>
      <c r="D1145" s="52">
        <v>44993</v>
      </c>
      <c r="E1145" s="52">
        <v>45002</v>
      </c>
      <c r="F1145" s="52">
        <v>45002</v>
      </c>
      <c r="G1145" s="47" t="s">
        <v>10</v>
      </c>
      <c r="H1145" s="51">
        <v>4440</v>
      </c>
      <c r="I1145" s="53">
        <v>1</v>
      </c>
      <c r="J1145" s="51">
        <v>0</v>
      </c>
      <c r="K1145" s="51">
        <v>0</v>
      </c>
      <c r="L1145" s="51">
        <v>4440</v>
      </c>
      <c r="M1145" s="42">
        <v>0</v>
      </c>
      <c r="N1145" s="89" t="s">
        <v>1328</v>
      </c>
      <c r="O1145" s="47" t="s">
        <v>1349</v>
      </c>
      <c r="P1145" s="58" t="s">
        <v>741</v>
      </c>
      <c r="Q1145" s="50" t="s">
        <v>4061</v>
      </c>
      <c r="R1145" s="30"/>
    </row>
    <row r="1146" spans="1:18" ht="19.95" customHeight="1">
      <c r="A1146" s="47">
        <v>4</v>
      </c>
      <c r="B1146" s="30" t="s">
        <v>141</v>
      </c>
      <c r="C1146" s="43" t="s">
        <v>4062</v>
      </c>
      <c r="D1146" s="52">
        <v>44993</v>
      </c>
      <c r="E1146" s="52">
        <v>45002</v>
      </c>
      <c r="F1146" s="52">
        <v>45002</v>
      </c>
      <c r="G1146" s="47" t="s">
        <v>10</v>
      </c>
      <c r="H1146" s="51">
        <v>10360</v>
      </c>
      <c r="I1146" s="53">
        <v>1</v>
      </c>
      <c r="J1146" s="51">
        <v>0</v>
      </c>
      <c r="K1146" s="51">
        <v>0</v>
      </c>
      <c r="L1146" s="51">
        <v>10360</v>
      </c>
      <c r="M1146" s="42">
        <v>0</v>
      </c>
      <c r="N1146" s="89" t="s">
        <v>1328</v>
      </c>
      <c r="O1146" s="47" t="s">
        <v>1349</v>
      </c>
      <c r="P1146" s="58" t="s">
        <v>741</v>
      </c>
      <c r="Q1146" s="50" t="s">
        <v>4063</v>
      </c>
      <c r="R1146" s="30"/>
    </row>
    <row r="1147" spans="1:18" ht="19.95" customHeight="1">
      <c r="A1147" s="47">
        <v>1</v>
      </c>
      <c r="B1147" s="30" t="s">
        <v>230</v>
      </c>
      <c r="C1147" s="43" t="s">
        <v>4064</v>
      </c>
      <c r="D1147" s="52">
        <v>45002</v>
      </c>
      <c r="E1147" s="52">
        <v>45002</v>
      </c>
      <c r="F1147" s="52">
        <v>45002</v>
      </c>
      <c r="G1147" s="47" t="s">
        <v>10</v>
      </c>
      <c r="H1147" s="51">
        <v>75888</v>
      </c>
      <c r="I1147" s="53">
        <v>1</v>
      </c>
      <c r="J1147" s="51">
        <v>0</v>
      </c>
      <c r="K1147" s="51">
        <v>0</v>
      </c>
      <c r="L1147" s="51">
        <v>75888</v>
      </c>
      <c r="M1147" s="42">
        <v>0</v>
      </c>
      <c r="N1147" s="89" t="s">
        <v>1328</v>
      </c>
      <c r="O1147" s="47" t="s">
        <v>1330</v>
      </c>
      <c r="P1147" s="47" t="s">
        <v>881</v>
      </c>
      <c r="Q1147" s="50" t="s">
        <v>4065</v>
      </c>
      <c r="R1147" s="30"/>
    </row>
    <row r="1148" spans="1:18" ht="19.95" customHeight="1">
      <c r="A1148" s="47">
        <v>1</v>
      </c>
      <c r="B1148" s="30" t="s">
        <v>63</v>
      </c>
      <c r="C1148" s="43" t="s">
        <v>166</v>
      </c>
      <c r="D1148" s="52">
        <v>44993</v>
      </c>
      <c r="E1148" s="52">
        <v>45002</v>
      </c>
      <c r="F1148" s="52">
        <v>45002</v>
      </c>
      <c r="G1148" s="47" t="s">
        <v>10</v>
      </c>
      <c r="H1148" s="51">
        <v>6606.1</v>
      </c>
      <c r="I1148" s="53">
        <v>1</v>
      </c>
      <c r="J1148" s="51">
        <v>0</v>
      </c>
      <c r="K1148" s="51">
        <v>0</v>
      </c>
      <c r="L1148" s="51">
        <v>6606.1</v>
      </c>
      <c r="M1148" s="42">
        <v>0</v>
      </c>
      <c r="N1148" s="89" t="s">
        <v>269</v>
      </c>
      <c r="O1148" s="47" t="s">
        <v>1381</v>
      </c>
      <c r="P1148" s="47" t="s">
        <v>166</v>
      </c>
      <c r="Q1148" s="50" t="s">
        <v>7376</v>
      </c>
      <c r="R1148" s="30"/>
    </row>
    <row r="1149" spans="1:18" ht="19.95" customHeight="1">
      <c r="A1149" s="47">
        <v>1</v>
      </c>
      <c r="B1149" s="30" t="s">
        <v>261</v>
      </c>
      <c r="C1149" s="43" t="s">
        <v>4066</v>
      </c>
      <c r="D1149" s="52">
        <v>45002</v>
      </c>
      <c r="E1149" s="52">
        <v>45002</v>
      </c>
      <c r="F1149" s="52">
        <v>45002</v>
      </c>
      <c r="G1149" s="47" t="s">
        <v>10</v>
      </c>
      <c r="H1149" s="49">
        <v>357.5</v>
      </c>
      <c r="I1149" s="53">
        <v>1</v>
      </c>
      <c r="J1149" s="51">
        <v>0</v>
      </c>
      <c r="K1149" s="51">
        <v>0</v>
      </c>
      <c r="L1149" s="51">
        <v>357.5</v>
      </c>
      <c r="M1149" s="42">
        <v>0</v>
      </c>
      <c r="N1149" s="89" t="s">
        <v>269</v>
      </c>
      <c r="O1149" s="47" t="s">
        <v>1342</v>
      </c>
      <c r="P1149" s="47" t="s">
        <v>282</v>
      </c>
      <c r="Q1149" s="50" t="s">
        <v>4067</v>
      </c>
      <c r="R1149" s="30"/>
    </row>
    <row r="1150" spans="1:18" ht="19.95" customHeight="1">
      <c r="A1150" s="47">
        <v>1</v>
      </c>
      <c r="B1150" s="30" t="s">
        <v>4068</v>
      </c>
      <c r="C1150" s="43" t="s">
        <v>4069</v>
      </c>
      <c r="D1150" s="52">
        <v>45002</v>
      </c>
      <c r="E1150" s="52">
        <v>45002</v>
      </c>
      <c r="F1150" s="52">
        <v>45002</v>
      </c>
      <c r="G1150" s="47" t="s">
        <v>10</v>
      </c>
      <c r="H1150" s="51">
        <v>128.69999999999999</v>
      </c>
      <c r="I1150" s="53">
        <v>1</v>
      </c>
      <c r="J1150" s="51">
        <v>0</v>
      </c>
      <c r="K1150" s="51">
        <v>0</v>
      </c>
      <c r="L1150" s="51">
        <v>128.69999999999999</v>
      </c>
      <c r="M1150" s="42">
        <v>0</v>
      </c>
      <c r="N1150" s="89" t="s">
        <v>269</v>
      </c>
      <c r="O1150" s="47" t="s">
        <v>1381</v>
      </c>
      <c r="P1150" s="47" t="s">
        <v>674</v>
      </c>
      <c r="Q1150" s="50" t="s">
        <v>4070</v>
      </c>
      <c r="R1150" s="30"/>
    </row>
    <row r="1151" spans="1:18" ht="19.95" customHeight="1">
      <c r="A1151" s="47">
        <v>1</v>
      </c>
      <c r="B1151" s="30" t="s">
        <v>69</v>
      </c>
      <c r="C1151" s="43" t="s">
        <v>4069</v>
      </c>
      <c r="D1151" s="52">
        <v>45002</v>
      </c>
      <c r="E1151" s="52">
        <v>45002</v>
      </c>
      <c r="F1151" s="52">
        <v>45002</v>
      </c>
      <c r="G1151" s="47" t="s">
        <v>10</v>
      </c>
      <c r="H1151" s="51">
        <v>227.7</v>
      </c>
      <c r="I1151" s="53">
        <v>1</v>
      </c>
      <c r="J1151" s="51">
        <v>0</v>
      </c>
      <c r="K1151" s="51">
        <v>0</v>
      </c>
      <c r="L1151" s="51">
        <v>227.7</v>
      </c>
      <c r="M1151" s="42">
        <v>0</v>
      </c>
      <c r="N1151" s="89" t="s">
        <v>269</v>
      </c>
      <c r="O1151" s="47" t="s">
        <v>1381</v>
      </c>
      <c r="P1151" s="47" t="s">
        <v>674</v>
      </c>
      <c r="Q1151" s="50" t="s">
        <v>4071</v>
      </c>
      <c r="R1151" s="30"/>
    </row>
    <row r="1152" spans="1:18" ht="19.95" customHeight="1">
      <c r="A1152" s="47">
        <v>1</v>
      </c>
      <c r="B1152" s="30" t="s">
        <v>242</v>
      </c>
      <c r="C1152" s="43" t="s">
        <v>4072</v>
      </c>
      <c r="D1152" s="52">
        <v>45002</v>
      </c>
      <c r="E1152" s="52">
        <v>45008</v>
      </c>
      <c r="F1152" s="52">
        <v>45002</v>
      </c>
      <c r="G1152" s="47" t="s">
        <v>10</v>
      </c>
      <c r="H1152" s="51">
        <v>44.87</v>
      </c>
      <c r="I1152" s="53">
        <v>1</v>
      </c>
      <c r="J1152" s="51">
        <v>0</v>
      </c>
      <c r="K1152" s="51">
        <v>0</v>
      </c>
      <c r="L1152" s="51">
        <v>44.87</v>
      </c>
      <c r="M1152" s="42">
        <v>0</v>
      </c>
      <c r="N1152" s="89" t="s">
        <v>269</v>
      </c>
      <c r="O1152" s="47" t="s">
        <v>1362</v>
      </c>
      <c r="P1152" s="47" t="s">
        <v>1366</v>
      </c>
      <c r="Q1152" s="50" t="s">
        <v>4072</v>
      </c>
      <c r="R1152" s="30"/>
    </row>
    <row r="1153" spans="1:18" ht="19.95" customHeight="1">
      <c r="A1153" s="47">
        <v>1</v>
      </c>
      <c r="B1153" s="30" t="s">
        <v>4073</v>
      </c>
      <c r="C1153" s="43" t="s">
        <v>4074</v>
      </c>
      <c r="D1153" s="52">
        <v>45005</v>
      </c>
      <c r="E1153" s="52">
        <v>45005</v>
      </c>
      <c r="F1153" s="52">
        <v>45005</v>
      </c>
      <c r="G1153" s="47" t="s">
        <v>10</v>
      </c>
      <c r="H1153" s="51">
        <v>50000</v>
      </c>
      <c r="I1153" s="53">
        <v>1</v>
      </c>
      <c r="J1153" s="51">
        <v>0</v>
      </c>
      <c r="K1153" s="51">
        <v>0</v>
      </c>
      <c r="L1153" s="51">
        <v>50000</v>
      </c>
      <c r="M1153" s="42">
        <v>0</v>
      </c>
      <c r="N1153" s="89" t="s">
        <v>1328</v>
      </c>
      <c r="O1153" s="47" t="s">
        <v>1349</v>
      </c>
      <c r="P1153" s="47" t="s">
        <v>1336</v>
      </c>
      <c r="Q1153" s="50" t="s">
        <v>4075</v>
      </c>
      <c r="R1153" s="30"/>
    </row>
    <row r="1154" spans="1:18" ht="19.95" customHeight="1">
      <c r="A1154" s="47">
        <v>1</v>
      </c>
      <c r="B1154" s="30" t="s">
        <v>140</v>
      </c>
      <c r="C1154" s="43" t="s">
        <v>4076</v>
      </c>
      <c r="D1154" s="52">
        <v>44995</v>
      </c>
      <c r="E1154" s="52">
        <v>45005</v>
      </c>
      <c r="F1154" s="52">
        <v>45005</v>
      </c>
      <c r="G1154" s="47" t="s">
        <v>10</v>
      </c>
      <c r="H1154" s="51">
        <v>16160</v>
      </c>
      <c r="I1154" s="53">
        <v>1</v>
      </c>
      <c r="J1154" s="51">
        <v>0</v>
      </c>
      <c r="K1154" s="51">
        <v>0</v>
      </c>
      <c r="L1154" s="51">
        <v>16160</v>
      </c>
      <c r="M1154" s="42">
        <v>0</v>
      </c>
      <c r="N1154" s="89" t="s">
        <v>1328</v>
      </c>
      <c r="O1154" s="47" t="s">
        <v>1349</v>
      </c>
      <c r="P1154" s="58" t="s">
        <v>741</v>
      </c>
      <c r="Q1154" s="50" t="s">
        <v>4077</v>
      </c>
      <c r="R1154" s="30"/>
    </row>
    <row r="1155" spans="1:18" ht="19.95" customHeight="1">
      <c r="A1155" s="47">
        <v>1</v>
      </c>
      <c r="B1155" s="30" t="s">
        <v>2019</v>
      </c>
      <c r="C1155" s="43" t="s">
        <v>4078</v>
      </c>
      <c r="D1155" s="52">
        <v>44991</v>
      </c>
      <c r="E1155" s="52">
        <v>45003</v>
      </c>
      <c r="F1155" s="52">
        <v>45005</v>
      </c>
      <c r="G1155" s="47" t="s">
        <v>10</v>
      </c>
      <c r="H1155" s="51">
        <v>1018</v>
      </c>
      <c r="I1155" s="53">
        <v>1</v>
      </c>
      <c r="J1155" s="51">
        <v>0</v>
      </c>
      <c r="K1155" s="51">
        <v>0</v>
      </c>
      <c r="L1155" s="51">
        <v>1018</v>
      </c>
      <c r="M1155" s="42">
        <v>0</v>
      </c>
      <c r="N1155" s="89" t="s">
        <v>1328</v>
      </c>
      <c r="O1155" s="47" t="s">
        <v>1349</v>
      </c>
      <c r="P1155" s="58" t="s">
        <v>741</v>
      </c>
      <c r="Q1155" s="50" t="s">
        <v>4079</v>
      </c>
      <c r="R1155" s="30"/>
    </row>
    <row r="1156" spans="1:18" ht="19.95" customHeight="1">
      <c r="A1156" s="47">
        <v>1</v>
      </c>
      <c r="B1156" s="30" t="s">
        <v>2019</v>
      </c>
      <c r="C1156" s="43" t="s">
        <v>4080</v>
      </c>
      <c r="D1156" s="52">
        <v>44991</v>
      </c>
      <c r="E1156" s="52">
        <v>45003</v>
      </c>
      <c r="F1156" s="52">
        <v>45005</v>
      </c>
      <c r="G1156" s="47" t="s">
        <v>10</v>
      </c>
      <c r="H1156" s="51">
        <v>16797</v>
      </c>
      <c r="I1156" s="53">
        <v>1</v>
      </c>
      <c r="J1156" s="51">
        <v>0</v>
      </c>
      <c r="K1156" s="51">
        <v>0</v>
      </c>
      <c r="L1156" s="51">
        <v>16797</v>
      </c>
      <c r="M1156" s="42">
        <v>0</v>
      </c>
      <c r="N1156" s="89" t="s">
        <v>1328</v>
      </c>
      <c r="O1156" s="47" t="s">
        <v>1349</v>
      </c>
      <c r="P1156" s="58" t="s">
        <v>741</v>
      </c>
      <c r="Q1156" s="50" t="s">
        <v>4081</v>
      </c>
      <c r="R1156" s="30"/>
    </row>
    <row r="1157" spans="1:18" ht="19.95" customHeight="1">
      <c r="A1157" s="47">
        <v>2</v>
      </c>
      <c r="B1157" s="30" t="s">
        <v>2019</v>
      </c>
      <c r="C1157" s="43" t="s">
        <v>4082</v>
      </c>
      <c r="D1157" s="52">
        <v>45005</v>
      </c>
      <c r="E1157" s="52">
        <v>45005</v>
      </c>
      <c r="F1157" s="52">
        <v>45005</v>
      </c>
      <c r="G1157" s="47" t="s">
        <v>10</v>
      </c>
      <c r="H1157" s="51">
        <v>350.2</v>
      </c>
      <c r="I1157" s="53">
        <v>1</v>
      </c>
      <c r="J1157" s="51">
        <v>0</v>
      </c>
      <c r="K1157" s="51">
        <v>0</v>
      </c>
      <c r="L1157" s="51">
        <v>350.2</v>
      </c>
      <c r="M1157" s="42">
        <v>0</v>
      </c>
      <c r="N1157" s="89" t="s">
        <v>1328</v>
      </c>
      <c r="O1157" s="47" t="s">
        <v>1349</v>
      </c>
      <c r="P1157" s="58" t="s">
        <v>741</v>
      </c>
      <c r="Q1157" s="50" t="s">
        <v>4083</v>
      </c>
      <c r="R1157" s="30"/>
    </row>
    <row r="1158" spans="1:18" ht="19.95" customHeight="1">
      <c r="A1158" s="47">
        <v>2</v>
      </c>
      <c r="B1158" s="30" t="s">
        <v>2019</v>
      </c>
      <c r="C1158" s="43" t="s">
        <v>4084</v>
      </c>
      <c r="D1158" s="52">
        <v>44991</v>
      </c>
      <c r="E1158" s="52">
        <v>45003</v>
      </c>
      <c r="F1158" s="52">
        <v>45005</v>
      </c>
      <c r="G1158" s="47" t="s">
        <v>10</v>
      </c>
      <c r="H1158" s="51">
        <v>7004</v>
      </c>
      <c r="I1158" s="53">
        <v>1</v>
      </c>
      <c r="J1158" s="51">
        <v>0</v>
      </c>
      <c r="K1158" s="51">
        <v>0</v>
      </c>
      <c r="L1158" s="51">
        <v>7004</v>
      </c>
      <c r="M1158" s="42">
        <v>0</v>
      </c>
      <c r="N1158" s="89" t="s">
        <v>1328</v>
      </c>
      <c r="O1158" s="47" t="s">
        <v>1349</v>
      </c>
      <c r="P1158" s="58" t="s">
        <v>741</v>
      </c>
      <c r="Q1158" s="50" t="s">
        <v>4085</v>
      </c>
      <c r="R1158" s="30"/>
    </row>
    <row r="1159" spans="1:18" ht="19.95" customHeight="1">
      <c r="A1159" s="47">
        <v>4</v>
      </c>
      <c r="B1159" s="30" t="s">
        <v>2019</v>
      </c>
      <c r="C1159" s="43" t="s">
        <v>4086</v>
      </c>
      <c r="D1159" s="52">
        <v>44991</v>
      </c>
      <c r="E1159" s="52">
        <v>45003</v>
      </c>
      <c r="F1159" s="52">
        <v>45005</v>
      </c>
      <c r="G1159" s="47" t="s">
        <v>10</v>
      </c>
      <c r="H1159" s="51">
        <v>23310</v>
      </c>
      <c r="I1159" s="53">
        <v>1</v>
      </c>
      <c r="J1159" s="51">
        <v>0</v>
      </c>
      <c r="K1159" s="51">
        <v>0</v>
      </c>
      <c r="L1159" s="51">
        <v>23310</v>
      </c>
      <c r="M1159" s="42">
        <v>0</v>
      </c>
      <c r="N1159" s="89" t="s">
        <v>1328</v>
      </c>
      <c r="O1159" s="47" t="s">
        <v>1349</v>
      </c>
      <c r="P1159" s="58" t="s">
        <v>741</v>
      </c>
      <c r="Q1159" s="50" t="s">
        <v>4087</v>
      </c>
      <c r="R1159" s="30"/>
    </row>
    <row r="1160" spans="1:18" ht="19.95" customHeight="1">
      <c r="A1160" s="47">
        <v>4</v>
      </c>
      <c r="B1160" s="30" t="s">
        <v>2019</v>
      </c>
      <c r="C1160" s="43" t="s">
        <v>4088</v>
      </c>
      <c r="D1160" s="52">
        <v>44991</v>
      </c>
      <c r="E1160" s="52">
        <v>45003</v>
      </c>
      <c r="F1160" s="52">
        <v>45005</v>
      </c>
      <c r="G1160" s="47" t="s">
        <v>10</v>
      </c>
      <c r="H1160" s="51">
        <v>2220</v>
      </c>
      <c r="I1160" s="53">
        <v>1</v>
      </c>
      <c r="J1160" s="51">
        <v>0</v>
      </c>
      <c r="K1160" s="51">
        <v>0</v>
      </c>
      <c r="L1160" s="51">
        <v>2220</v>
      </c>
      <c r="M1160" s="42">
        <v>0</v>
      </c>
      <c r="N1160" s="89" t="s">
        <v>1328</v>
      </c>
      <c r="O1160" s="47" t="s">
        <v>1349</v>
      </c>
      <c r="P1160" s="58" t="s">
        <v>741</v>
      </c>
      <c r="Q1160" s="50" t="s">
        <v>4089</v>
      </c>
      <c r="R1160" s="30"/>
    </row>
    <row r="1161" spans="1:18" ht="19.95" customHeight="1">
      <c r="A1161" s="47">
        <v>1</v>
      </c>
      <c r="B1161" s="30" t="s">
        <v>2019</v>
      </c>
      <c r="C1161" s="43" t="s">
        <v>4090</v>
      </c>
      <c r="D1161" s="52">
        <v>44991</v>
      </c>
      <c r="E1161" s="52">
        <v>45004</v>
      </c>
      <c r="F1161" s="52">
        <v>45005</v>
      </c>
      <c r="G1161" s="47" t="s">
        <v>10</v>
      </c>
      <c r="H1161" s="51">
        <v>955.4</v>
      </c>
      <c r="I1161" s="53">
        <v>1</v>
      </c>
      <c r="J1161" s="51">
        <v>0</v>
      </c>
      <c r="K1161" s="51">
        <v>0</v>
      </c>
      <c r="L1161" s="51">
        <v>955.4</v>
      </c>
      <c r="M1161" s="42">
        <v>0</v>
      </c>
      <c r="N1161" s="89" t="s">
        <v>1328</v>
      </c>
      <c r="O1161" s="47" t="s">
        <v>1349</v>
      </c>
      <c r="P1161" s="58" t="s">
        <v>741</v>
      </c>
      <c r="Q1161" s="50" t="s">
        <v>4091</v>
      </c>
      <c r="R1161" s="30"/>
    </row>
    <row r="1162" spans="1:18" ht="19.95" customHeight="1">
      <c r="A1162" s="47">
        <v>1</v>
      </c>
      <c r="B1162" s="30" t="s">
        <v>2019</v>
      </c>
      <c r="C1162" s="43" t="s">
        <v>4092</v>
      </c>
      <c r="D1162" s="52">
        <v>44991</v>
      </c>
      <c r="E1162" s="52">
        <v>45004</v>
      </c>
      <c r="F1162" s="52">
        <v>45005</v>
      </c>
      <c r="G1162" s="47" t="s">
        <v>10</v>
      </c>
      <c r="H1162" s="51">
        <v>15764.1</v>
      </c>
      <c r="I1162" s="53">
        <v>1</v>
      </c>
      <c r="J1162" s="51">
        <v>0</v>
      </c>
      <c r="K1162" s="51">
        <v>0</v>
      </c>
      <c r="L1162" s="51">
        <v>15764.1</v>
      </c>
      <c r="M1162" s="42">
        <v>0</v>
      </c>
      <c r="N1162" s="89" t="s">
        <v>1328</v>
      </c>
      <c r="O1162" s="47" t="s">
        <v>1349</v>
      </c>
      <c r="P1162" s="58" t="s">
        <v>741</v>
      </c>
      <c r="Q1162" s="50" t="s">
        <v>4093</v>
      </c>
      <c r="R1162" s="30"/>
    </row>
    <row r="1163" spans="1:18" ht="19.95" customHeight="1">
      <c r="A1163" s="47">
        <v>1</v>
      </c>
      <c r="B1163" s="30" t="s">
        <v>230</v>
      </c>
      <c r="C1163" s="43" t="s">
        <v>4094</v>
      </c>
      <c r="D1163" s="52">
        <v>45005</v>
      </c>
      <c r="E1163" s="52">
        <v>45005</v>
      </c>
      <c r="F1163" s="52">
        <v>45005</v>
      </c>
      <c r="G1163" s="47" t="s">
        <v>18</v>
      </c>
      <c r="H1163" s="60">
        <v>38600</v>
      </c>
      <c r="I1163" s="53">
        <v>5.2450000000000001</v>
      </c>
      <c r="J1163" s="60">
        <v>0</v>
      </c>
      <c r="K1163" s="60">
        <v>0</v>
      </c>
      <c r="L1163" s="51">
        <v>202457</v>
      </c>
      <c r="M1163" s="42">
        <v>0</v>
      </c>
      <c r="N1163" s="89" t="s">
        <v>1328</v>
      </c>
      <c r="O1163" s="47" t="s">
        <v>1330</v>
      </c>
      <c r="P1163" s="47" t="s">
        <v>881</v>
      </c>
      <c r="Q1163" s="50" t="s">
        <v>4095</v>
      </c>
      <c r="R1163" s="30"/>
    </row>
    <row r="1164" spans="1:18" ht="19.95" customHeight="1">
      <c r="A1164" s="47">
        <v>1</v>
      </c>
      <c r="B1164" s="30" t="s">
        <v>242</v>
      </c>
      <c r="C1164" s="43" t="s">
        <v>4096</v>
      </c>
      <c r="D1164" s="52">
        <v>45005</v>
      </c>
      <c r="E1164" s="52">
        <v>45005</v>
      </c>
      <c r="F1164" s="52">
        <v>45005</v>
      </c>
      <c r="G1164" s="47" t="s">
        <v>10</v>
      </c>
      <c r="H1164" s="51">
        <v>59681.98</v>
      </c>
      <c r="I1164" s="53">
        <v>1</v>
      </c>
      <c r="J1164" s="51">
        <v>0</v>
      </c>
      <c r="K1164" s="51">
        <v>0</v>
      </c>
      <c r="L1164" s="51">
        <v>59681.98</v>
      </c>
      <c r="M1164" s="42">
        <v>0</v>
      </c>
      <c r="N1164" s="89" t="s">
        <v>1328</v>
      </c>
      <c r="O1164" s="47" t="s">
        <v>1362</v>
      </c>
      <c r="P1164" s="47" t="s">
        <v>1367</v>
      </c>
      <c r="Q1164" s="50" t="s">
        <v>4097</v>
      </c>
      <c r="R1164" s="30"/>
    </row>
    <row r="1165" spans="1:18" ht="19.95" customHeight="1">
      <c r="A1165" s="47">
        <v>1</v>
      </c>
      <c r="B1165" s="30" t="s">
        <v>4098</v>
      </c>
      <c r="C1165" s="43" t="s">
        <v>4099</v>
      </c>
      <c r="D1165" s="52">
        <v>44998</v>
      </c>
      <c r="E1165" s="52">
        <v>45005</v>
      </c>
      <c r="F1165" s="52">
        <v>45005</v>
      </c>
      <c r="G1165" s="47" t="s">
        <v>10</v>
      </c>
      <c r="H1165" s="51">
        <v>4400</v>
      </c>
      <c r="I1165" s="53">
        <v>1</v>
      </c>
      <c r="J1165" s="51">
        <v>0</v>
      </c>
      <c r="K1165" s="51">
        <v>0</v>
      </c>
      <c r="L1165" s="51">
        <v>4400</v>
      </c>
      <c r="M1165" s="42">
        <v>0</v>
      </c>
      <c r="N1165" s="89" t="s">
        <v>269</v>
      </c>
      <c r="O1165" s="47" t="s">
        <v>1874</v>
      </c>
      <c r="P1165" s="47" t="s">
        <v>1358</v>
      </c>
      <c r="Q1165" s="50" t="s">
        <v>4100</v>
      </c>
      <c r="R1165" s="30"/>
    </row>
    <row r="1166" spans="1:18" ht="19.95" customHeight="1">
      <c r="A1166" s="47">
        <v>1</v>
      </c>
      <c r="B1166" s="30" t="s">
        <v>4098</v>
      </c>
      <c r="C1166" s="43" t="s">
        <v>4101</v>
      </c>
      <c r="D1166" s="52">
        <v>44998</v>
      </c>
      <c r="E1166" s="52">
        <v>45005</v>
      </c>
      <c r="F1166" s="52">
        <v>45005</v>
      </c>
      <c r="G1166" s="47" t="s">
        <v>10</v>
      </c>
      <c r="H1166" s="51">
        <v>2000</v>
      </c>
      <c r="I1166" s="53">
        <v>1</v>
      </c>
      <c r="J1166" s="51">
        <v>0</v>
      </c>
      <c r="K1166" s="51">
        <v>0</v>
      </c>
      <c r="L1166" s="51">
        <v>2000</v>
      </c>
      <c r="M1166" s="42">
        <v>0</v>
      </c>
      <c r="N1166" s="89" t="s">
        <v>269</v>
      </c>
      <c r="O1166" s="47" t="s">
        <v>1874</v>
      </c>
      <c r="P1166" s="47" t="s">
        <v>1358</v>
      </c>
      <c r="Q1166" s="50" t="s">
        <v>4102</v>
      </c>
      <c r="R1166" s="30"/>
    </row>
    <row r="1167" spans="1:18" ht="19.95" customHeight="1">
      <c r="A1167" s="47">
        <v>1</v>
      </c>
      <c r="B1167" s="30" t="s">
        <v>4103</v>
      </c>
      <c r="C1167" s="43" t="s">
        <v>4104</v>
      </c>
      <c r="D1167" s="52">
        <v>45005</v>
      </c>
      <c r="E1167" s="52">
        <v>45005</v>
      </c>
      <c r="F1167" s="52">
        <v>45005</v>
      </c>
      <c r="G1167" s="47" t="s">
        <v>10</v>
      </c>
      <c r="H1167" s="51">
        <v>6240</v>
      </c>
      <c r="I1167" s="53">
        <v>1</v>
      </c>
      <c r="J1167" s="51">
        <v>0</v>
      </c>
      <c r="K1167" s="51">
        <v>0</v>
      </c>
      <c r="L1167" s="51">
        <v>6240</v>
      </c>
      <c r="M1167" s="42">
        <v>0</v>
      </c>
      <c r="N1167" s="89" t="s">
        <v>269</v>
      </c>
      <c r="O1167" s="47" t="s">
        <v>1351</v>
      </c>
      <c r="P1167" s="47" t="s">
        <v>1354</v>
      </c>
      <c r="Q1167" s="50" t="s">
        <v>4105</v>
      </c>
      <c r="R1167" s="30"/>
    </row>
    <row r="1168" spans="1:18" ht="19.95" customHeight="1">
      <c r="A1168" s="47">
        <v>1</v>
      </c>
      <c r="B1168" s="30" t="s">
        <v>1357</v>
      </c>
      <c r="C1168" s="43" t="s">
        <v>4106</v>
      </c>
      <c r="D1168" s="52">
        <v>45005</v>
      </c>
      <c r="E1168" s="52">
        <v>45005</v>
      </c>
      <c r="F1168" s="52">
        <v>45005</v>
      </c>
      <c r="G1168" s="47" t="s">
        <v>10</v>
      </c>
      <c r="H1168" s="51">
        <v>2460</v>
      </c>
      <c r="I1168" s="53">
        <v>1</v>
      </c>
      <c r="J1168" s="51">
        <v>0</v>
      </c>
      <c r="K1168" s="51">
        <v>0</v>
      </c>
      <c r="L1168" s="51">
        <v>2460</v>
      </c>
      <c r="M1168" s="42">
        <v>0</v>
      </c>
      <c r="N1168" s="89" t="s">
        <v>269</v>
      </c>
      <c r="O1168" s="47" t="s">
        <v>1360</v>
      </c>
      <c r="P1168" s="47" t="s">
        <v>876</v>
      </c>
      <c r="Q1168" s="50" t="s">
        <v>4107</v>
      </c>
      <c r="R1168" s="30"/>
    </row>
    <row r="1169" spans="1:18" ht="19.95" customHeight="1">
      <c r="A1169" s="47">
        <v>1</v>
      </c>
      <c r="B1169" s="30" t="s">
        <v>17</v>
      </c>
      <c r="C1169" s="43" t="s">
        <v>4108</v>
      </c>
      <c r="D1169" s="52">
        <v>44974</v>
      </c>
      <c r="E1169" s="52">
        <v>45004</v>
      </c>
      <c r="F1169" s="52">
        <v>45005</v>
      </c>
      <c r="G1169" s="47" t="s">
        <v>10</v>
      </c>
      <c r="H1169" s="51">
        <v>642.58000000000004</v>
      </c>
      <c r="I1169" s="53">
        <v>1</v>
      </c>
      <c r="J1169" s="51">
        <v>0</v>
      </c>
      <c r="K1169" s="51">
        <v>0</v>
      </c>
      <c r="L1169" s="51">
        <v>642.58000000000004</v>
      </c>
      <c r="M1169" s="42">
        <v>0</v>
      </c>
      <c r="N1169" s="89" t="s">
        <v>269</v>
      </c>
      <c r="O1169" s="47" t="s">
        <v>1351</v>
      </c>
      <c r="P1169" s="47" t="s">
        <v>1352</v>
      </c>
      <c r="Q1169" s="50" t="s">
        <v>4109</v>
      </c>
      <c r="R1169" s="30"/>
    </row>
    <row r="1170" spans="1:18" ht="19.95" customHeight="1">
      <c r="A1170" s="47">
        <v>1</v>
      </c>
      <c r="B1170" s="30" t="s">
        <v>17</v>
      </c>
      <c r="C1170" s="43" t="s">
        <v>4110</v>
      </c>
      <c r="D1170" s="52">
        <v>44974</v>
      </c>
      <c r="E1170" s="52">
        <v>45004</v>
      </c>
      <c r="F1170" s="52">
        <v>45005</v>
      </c>
      <c r="G1170" s="47" t="s">
        <v>10</v>
      </c>
      <c r="H1170" s="51">
        <v>3246.13</v>
      </c>
      <c r="I1170" s="53">
        <v>1</v>
      </c>
      <c r="J1170" s="51">
        <v>0</v>
      </c>
      <c r="K1170" s="51">
        <v>0</v>
      </c>
      <c r="L1170" s="51">
        <v>3246.13</v>
      </c>
      <c r="M1170" s="42">
        <v>0</v>
      </c>
      <c r="N1170" s="89" t="s">
        <v>269</v>
      </c>
      <c r="O1170" s="47" t="s">
        <v>1351</v>
      </c>
      <c r="P1170" s="47" t="s">
        <v>1352</v>
      </c>
      <c r="Q1170" s="50" t="s">
        <v>4109</v>
      </c>
      <c r="R1170" s="30"/>
    </row>
    <row r="1171" spans="1:18" ht="19.95" customHeight="1">
      <c r="A1171" s="47">
        <v>1</v>
      </c>
      <c r="B1171" s="30" t="s">
        <v>261</v>
      </c>
      <c r="C1171" s="43" t="s">
        <v>4066</v>
      </c>
      <c r="D1171" s="52">
        <v>45002</v>
      </c>
      <c r="E1171" s="52">
        <v>45002</v>
      </c>
      <c r="F1171" s="52">
        <v>45005</v>
      </c>
      <c r="G1171" s="47" t="s">
        <v>10</v>
      </c>
      <c r="H1171" s="49">
        <v>357.5</v>
      </c>
      <c r="I1171" s="53">
        <v>1</v>
      </c>
      <c r="J1171" s="51">
        <v>0</v>
      </c>
      <c r="K1171" s="51">
        <v>0</v>
      </c>
      <c r="L1171" s="51">
        <v>357.5</v>
      </c>
      <c r="M1171" s="42">
        <v>0</v>
      </c>
      <c r="N1171" s="89" t="s">
        <v>269</v>
      </c>
      <c r="O1171" s="47" t="s">
        <v>1342</v>
      </c>
      <c r="P1171" s="47" t="s">
        <v>282</v>
      </c>
      <c r="Q1171" s="50" t="s">
        <v>4111</v>
      </c>
      <c r="R1171" s="30"/>
    </row>
    <row r="1172" spans="1:18" ht="19.95" customHeight="1">
      <c r="A1172" s="47">
        <v>1</v>
      </c>
      <c r="B1172" s="30" t="s">
        <v>52</v>
      </c>
      <c r="C1172" s="43" t="s">
        <v>4112</v>
      </c>
      <c r="D1172" s="52">
        <v>44985</v>
      </c>
      <c r="E1172" s="52">
        <v>45005</v>
      </c>
      <c r="F1172" s="52">
        <v>45005</v>
      </c>
      <c r="G1172" s="47" t="s">
        <v>10</v>
      </c>
      <c r="H1172" s="51">
        <v>3714.78</v>
      </c>
      <c r="I1172" s="53">
        <v>1</v>
      </c>
      <c r="J1172" s="51">
        <v>0</v>
      </c>
      <c r="K1172" s="51">
        <v>0</v>
      </c>
      <c r="L1172" s="51">
        <v>3714.78</v>
      </c>
      <c r="M1172" s="42">
        <v>0</v>
      </c>
      <c r="N1172" s="89" t="s">
        <v>269</v>
      </c>
      <c r="O1172" s="47" t="s">
        <v>1362</v>
      </c>
      <c r="P1172" s="47" t="s">
        <v>1365</v>
      </c>
      <c r="Q1172" s="50" t="s">
        <v>4113</v>
      </c>
      <c r="R1172" s="30"/>
    </row>
    <row r="1173" spans="1:18" ht="19.95" customHeight="1">
      <c r="A1173" s="47">
        <v>1</v>
      </c>
      <c r="B1173" s="30" t="s">
        <v>43</v>
      </c>
      <c r="C1173" s="43" t="s">
        <v>4114</v>
      </c>
      <c r="D1173" s="52">
        <v>44998</v>
      </c>
      <c r="E1173" s="52">
        <v>45005</v>
      </c>
      <c r="F1173" s="52">
        <v>45005</v>
      </c>
      <c r="G1173" s="47" t="s">
        <v>10</v>
      </c>
      <c r="H1173" s="51">
        <v>2420.6</v>
      </c>
      <c r="I1173" s="53">
        <v>1</v>
      </c>
      <c r="J1173" s="51">
        <v>0</v>
      </c>
      <c r="K1173" s="51">
        <v>0</v>
      </c>
      <c r="L1173" s="51">
        <v>2420.6</v>
      </c>
      <c r="M1173" s="42">
        <v>0</v>
      </c>
      <c r="N1173" s="89" t="s">
        <v>269</v>
      </c>
      <c r="O1173" s="47" t="s">
        <v>1351</v>
      </c>
      <c r="P1173" s="47" t="s">
        <v>1353</v>
      </c>
      <c r="Q1173" s="50" t="s">
        <v>4115</v>
      </c>
      <c r="R1173" s="30"/>
    </row>
    <row r="1174" spans="1:18" ht="19.95" customHeight="1">
      <c r="A1174" s="47">
        <v>1</v>
      </c>
      <c r="B1174" s="30" t="s">
        <v>51</v>
      </c>
      <c r="C1174" s="43" t="s">
        <v>4116</v>
      </c>
      <c r="D1174" s="52">
        <v>44985</v>
      </c>
      <c r="E1174" s="52">
        <v>45005</v>
      </c>
      <c r="F1174" s="52">
        <v>45005</v>
      </c>
      <c r="G1174" s="47" t="s">
        <v>10</v>
      </c>
      <c r="H1174" s="51">
        <v>677.33</v>
      </c>
      <c r="I1174" s="53">
        <v>1</v>
      </c>
      <c r="J1174" s="51">
        <v>0</v>
      </c>
      <c r="K1174" s="51">
        <v>0</v>
      </c>
      <c r="L1174" s="51">
        <v>677.33</v>
      </c>
      <c r="M1174" s="42">
        <v>0</v>
      </c>
      <c r="N1174" s="89" t="s">
        <v>269</v>
      </c>
      <c r="O1174" s="47" t="s">
        <v>1362</v>
      </c>
      <c r="P1174" s="47" t="s">
        <v>1366</v>
      </c>
      <c r="Q1174" s="50" t="s">
        <v>4117</v>
      </c>
      <c r="R1174" s="30"/>
    </row>
    <row r="1175" spans="1:18" ht="19.95" customHeight="1">
      <c r="A1175" s="47">
        <v>1</v>
      </c>
      <c r="B1175" s="30" t="s">
        <v>51</v>
      </c>
      <c r="C1175" s="43" t="s">
        <v>4118</v>
      </c>
      <c r="D1175" s="52">
        <v>44620</v>
      </c>
      <c r="E1175" s="52">
        <v>45005</v>
      </c>
      <c r="F1175" s="52">
        <v>45005</v>
      </c>
      <c r="G1175" s="47" t="s">
        <v>10</v>
      </c>
      <c r="H1175" s="51">
        <v>27166.880000000001</v>
      </c>
      <c r="I1175" s="53">
        <v>1</v>
      </c>
      <c r="J1175" s="51">
        <v>0</v>
      </c>
      <c r="K1175" s="51">
        <v>0</v>
      </c>
      <c r="L1175" s="51">
        <v>27166.880000000001</v>
      </c>
      <c r="M1175" s="42">
        <v>0</v>
      </c>
      <c r="N1175" s="89" t="s">
        <v>269</v>
      </c>
      <c r="O1175" s="47" t="s">
        <v>1362</v>
      </c>
      <c r="P1175" s="47" t="s">
        <v>1365</v>
      </c>
      <c r="Q1175" s="50" t="s">
        <v>4119</v>
      </c>
      <c r="R1175" s="30"/>
    </row>
    <row r="1176" spans="1:18" ht="19.95" customHeight="1">
      <c r="A1176" s="47">
        <v>1</v>
      </c>
      <c r="B1176" s="30" t="s">
        <v>51</v>
      </c>
      <c r="C1176" s="43" t="s">
        <v>4120</v>
      </c>
      <c r="D1176" s="52">
        <v>44985</v>
      </c>
      <c r="E1176" s="52">
        <v>45005</v>
      </c>
      <c r="F1176" s="52">
        <v>45005</v>
      </c>
      <c r="G1176" s="47" t="s">
        <v>10</v>
      </c>
      <c r="H1176" s="51">
        <v>207.97</v>
      </c>
      <c r="I1176" s="53">
        <v>1</v>
      </c>
      <c r="J1176" s="51">
        <v>0</v>
      </c>
      <c r="K1176" s="51">
        <v>0</v>
      </c>
      <c r="L1176" s="51">
        <v>207.97</v>
      </c>
      <c r="M1176" s="42">
        <v>0</v>
      </c>
      <c r="N1176" s="89" t="s">
        <v>269</v>
      </c>
      <c r="O1176" s="47" t="s">
        <v>1362</v>
      </c>
      <c r="P1176" s="47" t="s">
        <v>1365</v>
      </c>
      <c r="Q1176" s="50" t="s">
        <v>4121</v>
      </c>
      <c r="R1176" s="30"/>
    </row>
    <row r="1177" spans="1:18" ht="19.95" customHeight="1">
      <c r="A1177" s="47">
        <v>1</v>
      </c>
      <c r="B1177" s="30" t="s">
        <v>4122</v>
      </c>
      <c r="C1177" s="43" t="s">
        <v>4123</v>
      </c>
      <c r="D1177" s="52">
        <v>44992</v>
      </c>
      <c r="E1177" s="52">
        <v>45005</v>
      </c>
      <c r="F1177" s="52">
        <v>45005</v>
      </c>
      <c r="G1177" s="47" t="s">
        <v>10</v>
      </c>
      <c r="H1177" s="51">
        <v>65800.5</v>
      </c>
      <c r="I1177" s="53">
        <v>1</v>
      </c>
      <c r="J1177" s="51">
        <v>0</v>
      </c>
      <c r="K1177" s="51">
        <v>0</v>
      </c>
      <c r="L1177" s="51">
        <v>65800.5</v>
      </c>
      <c r="M1177" s="42">
        <v>0</v>
      </c>
      <c r="N1177" s="89" t="s">
        <v>269</v>
      </c>
      <c r="O1177" s="47" t="s">
        <v>3297</v>
      </c>
      <c r="P1177" s="47" t="s">
        <v>3298</v>
      </c>
      <c r="Q1177" s="50" t="s">
        <v>4124</v>
      </c>
      <c r="R1177" s="30"/>
    </row>
    <row r="1178" spans="1:18" ht="19.95" customHeight="1">
      <c r="A1178" s="47">
        <v>1</v>
      </c>
      <c r="B1178" s="30" t="s">
        <v>4122</v>
      </c>
      <c r="C1178" s="43" t="s">
        <v>4125</v>
      </c>
      <c r="D1178" s="52">
        <v>44974</v>
      </c>
      <c r="E1178" s="52">
        <v>45005</v>
      </c>
      <c r="F1178" s="52">
        <v>45005</v>
      </c>
      <c r="G1178" s="47" t="s">
        <v>10</v>
      </c>
      <c r="H1178" s="51">
        <v>83753.89</v>
      </c>
      <c r="I1178" s="53">
        <v>1</v>
      </c>
      <c r="J1178" s="51">
        <v>0</v>
      </c>
      <c r="K1178" s="51">
        <v>0</v>
      </c>
      <c r="L1178" s="51">
        <v>83753.89</v>
      </c>
      <c r="M1178" s="42">
        <v>0</v>
      </c>
      <c r="N1178" s="89" t="s">
        <v>269</v>
      </c>
      <c r="O1178" s="47" t="s">
        <v>3297</v>
      </c>
      <c r="P1178" s="47" t="s">
        <v>3298</v>
      </c>
      <c r="Q1178" s="50" t="s">
        <v>4126</v>
      </c>
      <c r="R1178" s="30"/>
    </row>
    <row r="1179" spans="1:18" ht="19.95" customHeight="1">
      <c r="A1179" s="47">
        <v>4</v>
      </c>
      <c r="B1179" s="30" t="s">
        <v>90</v>
      </c>
      <c r="C1179" s="43" t="s">
        <v>3164</v>
      </c>
      <c r="D1179" s="52">
        <v>45054</v>
      </c>
      <c r="E1179" s="52">
        <v>44972</v>
      </c>
      <c r="F1179" s="52">
        <v>45006</v>
      </c>
      <c r="G1179" s="47" t="s">
        <v>10</v>
      </c>
      <c r="H1179" s="49">
        <v>1134.69</v>
      </c>
      <c r="I1179" s="53">
        <v>1</v>
      </c>
      <c r="J1179" s="51">
        <v>0</v>
      </c>
      <c r="K1179" s="51">
        <v>0</v>
      </c>
      <c r="L1179" s="51">
        <v>1134.69</v>
      </c>
      <c r="M1179" s="42">
        <v>0</v>
      </c>
      <c r="N1179" s="89" t="s">
        <v>1328</v>
      </c>
      <c r="O1179" s="47" t="s">
        <v>1330</v>
      </c>
      <c r="P1179" s="47" t="s">
        <v>881</v>
      </c>
      <c r="Q1179" s="50" t="s">
        <v>4127</v>
      </c>
      <c r="R1179" s="30"/>
    </row>
    <row r="1180" spans="1:18" ht="19.95" customHeight="1">
      <c r="A1180" s="47">
        <v>1</v>
      </c>
      <c r="B1180" s="30" t="s">
        <v>90</v>
      </c>
      <c r="C1180" s="43" t="s">
        <v>4022</v>
      </c>
      <c r="D1180" s="52">
        <v>45054</v>
      </c>
      <c r="E1180" s="52">
        <v>45000</v>
      </c>
      <c r="F1180" s="52">
        <v>45006</v>
      </c>
      <c r="G1180" s="47" t="s">
        <v>10</v>
      </c>
      <c r="H1180" s="49">
        <v>4536.22</v>
      </c>
      <c r="I1180" s="53">
        <v>1</v>
      </c>
      <c r="J1180" s="51">
        <v>0</v>
      </c>
      <c r="K1180" s="51">
        <v>0</v>
      </c>
      <c r="L1180" s="51">
        <v>4536.22</v>
      </c>
      <c r="M1180" s="42">
        <v>0</v>
      </c>
      <c r="N1180" s="89" t="s">
        <v>1328</v>
      </c>
      <c r="O1180" s="47" t="s">
        <v>1330</v>
      </c>
      <c r="P1180" s="47" t="s">
        <v>881</v>
      </c>
      <c r="Q1180" s="50" t="s">
        <v>4128</v>
      </c>
      <c r="R1180" s="30"/>
    </row>
    <row r="1181" spans="1:18" ht="19.95" customHeight="1">
      <c r="A1181" s="47">
        <v>2</v>
      </c>
      <c r="B1181" s="30" t="s">
        <v>90</v>
      </c>
      <c r="C1181" s="43" t="s">
        <v>3761</v>
      </c>
      <c r="D1181" s="52">
        <v>45054</v>
      </c>
      <c r="E1181" s="52">
        <v>44995</v>
      </c>
      <c r="F1181" s="52">
        <v>45006</v>
      </c>
      <c r="G1181" s="47" t="s">
        <v>10</v>
      </c>
      <c r="H1181" s="49">
        <v>907.75</v>
      </c>
      <c r="I1181" s="53">
        <v>1</v>
      </c>
      <c r="J1181" s="51">
        <v>0</v>
      </c>
      <c r="K1181" s="51">
        <v>0</v>
      </c>
      <c r="L1181" s="51">
        <v>907.75</v>
      </c>
      <c r="M1181" s="42">
        <v>0</v>
      </c>
      <c r="N1181" s="89" t="s">
        <v>1328</v>
      </c>
      <c r="O1181" s="47" t="s">
        <v>1330</v>
      </c>
      <c r="P1181" s="47" t="s">
        <v>881</v>
      </c>
      <c r="Q1181" s="50" t="s">
        <v>4129</v>
      </c>
      <c r="R1181" s="30"/>
    </row>
    <row r="1182" spans="1:18" ht="19.95" customHeight="1">
      <c r="A1182" s="47">
        <v>1</v>
      </c>
      <c r="B1182" s="30" t="s">
        <v>2019</v>
      </c>
      <c r="C1182" s="43" t="s">
        <v>4130</v>
      </c>
      <c r="D1182" s="52">
        <v>44992</v>
      </c>
      <c r="E1182" s="52">
        <v>45006</v>
      </c>
      <c r="F1182" s="52">
        <v>45006</v>
      </c>
      <c r="G1182" s="47" t="s">
        <v>10</v>
      </c>
      <c r="H1182" s="51">
        <v>1001</v>
      </c>
      <c r="I1182" s="53">
        <v>1</v>
      </c>
      <c r="J1182" s="51">
        <v>0</v>
      </c>
      <c r="K1182" s="51">
        <v>0</v>
      </c>
      <c r="L1182" s="51">
        <v>1001</v>
      </c>
      <c r="M1182" s="42">
        <v>0</v>
      </c>
      <c r="N1182" s="89" t="s">
        <v>1328</v>
      </c>
      <c r="O1182" s="47" t="s">
        <v>1349</v>
      </c>
      <c r="P1182" s="58" t="s">
        <v>741</v>
      </c>
      <c r="Q1182" s="50" t="s">
        <v>4131</v>
      </c>
      <c r="R1182" s="30"/>
    </row>
    <row r="1183" spans="1:18" ht="19.95" customHeight="1">
      <c r="A1183" s="47">
        <v>1</v>
      </c>
      <c r="B1183" s="30" t="s">
        <v>2019</v>
      </c>
      <c r="C1183" s="43" t="s">
        <v>4132</v>
      </c>
      <c r="D1183" s="52">
        <v>44992</v>
      </c>
      <c r="E1183" s="52">
        <v>45006</v>
      </c>
      <c r="F1183" s="52">
        <v>45006</v>
      </c>
      <c r="G1183" s="47" t="s">
        <v>10</v>
      </c>
      <c r="H1183" s="51">
        <v>16516.5</v>
      </c>
      <c r="I1183" s="53">
        <v>1</v>
      </c>
      <c r="J1183" s="51">
        <v>0</v>
      </c>
      <c r="K1183" s="51">
        <v>0</v>
      </c>
      <c r="L1183" s="51">
        <v>16516.5</v>
      </c>
      <c r="M1183" s="42">
        <v>0</v>
      </c>
      <c r="N1183" s="89" t="s">
        <v>1328</v>
      </c>
      <c r="O1183" s="47" t="s">
        <v>1349</v>
      </c>
      <c r="P1183" s="58" t="s">
        <v>741</v>
      </c>
      <c r="Q1183" s="50" t="s">
        <v>4133</v>
      </c>
      <c r="R1183" s="30"/>
    </row>
    <row r="1184" spans="1:18" ht="19.95" customHeight="1">
      <c r="A1184" s="47">
        <v>1</v>
      </c>
      <c r="B1184" s="30" t="s">
        <v>2052</v>
      </c>
      <c r="C1184" s="43" t="s">
        <v>4134</v>
      </c>
      <c r="D1184" s="52">
        <v>45001</v>
      </c>
      <c r="E1184" s="52">
        <v>45006</v>
      </c>
      <c r="F1184" s="52">
        <v>45006</v>
      </c>
      <c r="G1184" s="47" t="s">
        <v>10</v>
      </c>
      <c r="H1184" s="51">
        <v>12960</v>
      </c>
      <c r="I1184" s="53">
        <v>1</v>
      </c>
      <c r="J1184" s="51">
        <v>0</v>
      </c>
      <c r="K1184" s="51">
        <v>0</v>
      </c>
      <c r="L1184" s="51">
        <v>12960</v>
      </c>
      <c r="M1184" s="42">
        <v>0</v>
      </c>
      <c r="N1184" s="89" t="s">
        <v>1328</v>
      </c>
      <c r="O1184" s="47" t="s">
        <v>1349</v>
      </c>
      <c r="P1184" s="58" t="s">
        <v>741</v>
      </c>
      <c r="Q1184" s="50" t="s">
        <v>7377</v>
      </c>
      <c r="R1184" s="30"/>
    </row>
    <row r="1185" spans="1:18" ht="19.95" customHeight="1">
      <c r="A1185" s="47">
        <v>1</v>
      </c>
      <c r="B1185" s="30" t="s">
        <v>2052</v>
      </c>
      <c r="C1185" s="43" t="s">
        <v>4135</v>
      </c>
      <c r="D1185" s="52">
        <v>45001</v>
      </c>
      <c r="E1185" s="52">
        <v>45006</v>
      </c>
      <c r="F1185" s="52">
        <v>45006</v>
      </c>
      <c r="G1185" s="47" t="s">
        <v>10</v>
      </c>
      <c r="H1185" s="51">
        <v>11700</v>
      </c>
      <c r="I1185" s="53">
        <v>1</v>
      </c>
      <c r="J1185" s="51">
        <v>0</v>
      </c>
      <c r="K1185" s="51">
        <v>0</v>
      </c>
      <c r="L1185" s="51">
        <v>11700</v>
      </c>
      <c r="M1185" s="42">
        <v>0</v>
      </c>
      <c r="N1185" s="89" t="s">
        <v>1328</v>
      </c>
      <c r="O1185" s="47" t="s">
        <v>1349</v>
      </c>
      <c r="P1185" s="58" t="s">
        <v>741</v>
      </c>
      <c r="Q1185" s="50" t="s">
        <v>7378</v>
      </c>
      <c r="R1185" s="30"/>
    </row>
    <row r="1186" spans="1:18" ht="19.95" customHeight="1">
      <c r="A1186" s="47">
        <v>1</v>
      </c>
      <c r="B1186" s="30" t="s">
        <v>2052</v>
      </c>
      <c r="C1186" s="43" t="s">
        <v>4136</v>
      </c>
      <c r="D1186" s="52">
        <v>45001</v>
      </c>
      <c r="E1186" s="52">
        <v>45006</v>
      </c>
      <c r="F1186" s="52">
        <v>45006</v>
      </c>
      <c r="G1186" s="47" t="s">
        <v>10</v>
      </c>
      <c r="H1186" s="51">
        <v>17600</v>
      </c>
      <c r="I1186" s="53">
        <v>1</v>
      </c>
      <c r="J1186" s="51">
        <v>0</v>
      </c>
      <c r="K1186" s="51">
        <v>0</v>
      </c>
      <c r="L1186" s="51">
        <v>17600</v>
      </c>
      <c r="M1186" s="42">
        <v>0</v>
      </c>
      <c r="N1186" s="89" t="s">
        <v>1328</v>
      </c>
      <c r="O1186" s="47" t="s">
        <v>1349</v>
      </c>
      <c r="P1186" s="58" t="s">
        <v>741</v>
      </c>
      <c r="Q1186" s="50" t="s">
        <v>7379</v>
      </c>
      <c r="R1186" s="30"/>
    </row>
    <row r="1187" spans="1:18" ht="19.95" customHeight="1">
      <c r="A1187" s="47">
        <v>1</v>
      </c>
      <c r="B1187" s="30" t="s">
        <v>32</v>
      </c>
      <c r="C1187" s="43" t="s">
        <v>4137</v>
      </c>
      <c r="D1187" s="52">
        <v>44946</v>
      </c>
      <c r="E1187" s="52">
        <v>45000</v>
      </c>
      <c r="F1187" s="52">
        <v>45006</v>
      </c>
      <c r="G1187" s="47" t="s">
        <v>10</v>
      </c>
      <c r="H1187" s="51">
        <v>3643120.5</v>
      </c>
      <c r="I1187" s="53">
        <v>1</v>
      </c>
      <c r="J1187" s="51">
        <v>0</v>
      </c>
      <c r="K1187" s="51">
        <v>36714.410000000003</v>
      </c>
      <c r="L1187" s="51">
        <v>3606406.09</v>
      </c>
      <c r="M1187" s="42">
        <v>0</v>
      </c>
      <c r="N1187" s="89" t="s">
        <v>1328</v>
      </c>
      <c r="O1187" s="47" t="s">
        <v>1330</v>
      </c>
      <c r="P1187" s="47" t="s">
        <v>881</v>
      </c>
      <c r="Q1187" s="50" t="s">
        <v>4138</v>
      </c>
      <c r="R1187" s="30"/>
    </row>
    <row r="1188" spans="1:18" ht="19.95" customHeight="1">
      <c r="A1188" s="47">
        <v>4</v>
      </c>
      <c r="B1188" s="30" t="s">
        <v>2022</v>
      </c>
      <c r="C1188" s="43" t="s">
        <v>4139</v>
      </c>
      <c r="D1188" s="52">
        <v>44991</v>
      </c>
      <c r="E1188" s="52">
        <v>45006</v>
      </c>
      <c r="F1188" s="52">
        <v>45006</v>
      </c>
      <c r="G1188" s="47" t="s">
        <v>10</v>
      </c>
      <c r="H1188" s="51">
        <v>7870</v>
      </c>
      <c r="I1188" s="53">
        <v>1</v>
      </c>
      <c r="J1188" s="51">
        <v>0</v>
      </c>
      <c r="K1188" s="51">
        <v>0</v>
      </c>
      <c r="L1188" s="51">
        <v>7870</v>
      </c>
      <c r="M1188" s="42">
        <v>0</v>
      </c>
      <c r="N1188" s="89" t="s">
        <v>1328</v>
      </c>
      <c r="O1188" s="47" t="s">
        <v>1349</v>
      </c>
      <c r="P1188" s="58" t="s">
        <v>741</v>
      </c>
      <c r="Q1188" s="50" t="s">
        <v>4140</v>
      </c>
      <c r="R1188" s="30"/>
    </row>
    <row r="1189" spans="1:18" ht="19.95" customHeight="1">
      <c r="A1189" s="47">
        <v>4</v>
      </c>
      <c r="B1189" s="30" t="s">
        <v>2022</v>
      </c>
      <c r="C1189" s="43" t="s">
        <v>4141</v>
      </c>
      <c r="D1189" s="52">
        <v>44991</v>
      </c>
      <c r="E1189" s="52">
        <v>45006</v>
      </c>
      <c r="F1189" s="52">
        <v>45006</v>
      </c>
      <c r="G1189" s="47" t="s">
        <v>10</v>
      </c>
      <c r="H1189" s="51">
        <v>24420</v>
      </c>
      <c r="I1189" s="53">
        <v>1</v>
      </c>
      <c r="J1189" s="51">
        <v>0</v>
      </c>
      <c r="K1189" s="51">
        <v>0</v>
      </c>
      <c r="L1189" s="51">
        <v>24420</v>
      </c>
      <c r="M1189" s="42">
        <v>0</v>
      </c>
      <c r="N1189" s="89" t="s">
        <v>1328</v>
      </c>
      <c r="O1189" s="47" t="s">
        <v>1349</v>
      </c>
      <c r="P1189" s="58" t="s">
        <v>741</v>
      </c>
      <c r="Q1189" s="50" t="s">
        <v>4142</v>
      </c>
      <c r="R1189" s="30"/>
    </row>
    <row r="1190" spans="1:18" ht="19.95" customHeight="1">
      <c r="A1190" s="47">
        <v>4</v>
      </c>
      <c r="B1190" s="30" t="s">
        <v>2022</v>
      </c>
      <c r="C1190" s="43" t="s">
        <v>4143</v>
      </c>
      <c r="D1190" s="52">
        <v>44992</v>
      </c>
      <c r="E1190" s="52">
        <v>45006</v>
      </c>
      <c r="F1190" s="52">
        <v>45006</v>
      </c>
      <c r="G1190" s="47" t="s">
        <v>10</v>
      </c>
      <c r="H1190" s="51">
        <v>4440</v>
      </c>
      <c r="I1190" s="53">
        <v>1</v>
      </c>
      <c r="J1190" s="51">
        <v>0</v>
      </c>
      <c r="K1190" s="51">
        <v>0</v>
      </c>
      <c r="L1190" s="51">
        <v>4440</v>
      </c>
      <c r="M1190" s="42">
        <v>0</v>
      </c>
      <c r="N1190" s="89" t="s">
        <v>1328</v>
      </c>
      <c r="O1190" s="47" t="s">
        <v>1349</v>
      </c>
      <c r="P1190" s="58" t="s">
        <v>741</v>
      </c>
      <c r="Q1190" s="50" t="s">
        <v>4144</v>
      </c>
      <c r="R1190" s="30"/>
    </row>
    <row r="1191" spans="1:18" ht="19.95" customHeight="1">
      <c r="A1191" s="47">
        <v>1</v>
      </c>
      <c r="B1191" s="30" t="s">
        <v>1357</v>
      </c>
      <c r="C1191" s="43" t="s">
        <v>4145</v>
      </c>
      <c r="D1191" s="52">
        <v>45006</v>
      </c>
      <c r="E1191" s="52">
        <v>45006</v>
      </c>
      <c r="F1191" s="52">
        <v>45006</v>
      </c>
      <c r="G1191" s="47" t="s">
        <v>10</v>
      </c>
      <c r="H1191" s="51">
        <v>100</v>
      </c>
      <c r="I1191" s="53">
        <v>1</v>
      </c>
      <c r="J1191" s="51">
        <v>0</v>
      </c>
      <c r="K1191" s="51">
        <v>0</v>
      </c>
      <c r="L1191" s="51">
        <v>100</v>
      </c>
      <c r="M1191" s="42">
        <v>0</v>
      </c>
      <c r="N1191" s="89" t="s">
        <v>269</v>
      </c>
      <c r="O1191" s="47" t="s">
        <v>1360</v>
      </c>
      <c r="P1191" s="47" t="s">
        <v>876</v>
      </c>
      <c r="Q1191" s="50" t="s">
        <v>4146</v>
      </c>
      <c r="R1191" s="30"/>
    </row>
    <row r="1192" spans="1:18" ht="19.95" customHeight="1">
      <c r="A1192" s="47">
        <v>1</v>
      </c>
      <c r="B1192" s="30" t="s">
        <v>54</v>
      </c>
      <c r="C1192" s="43" t="s">
        <v>55</v>
      </c>
      <c r="D1192" s="52">
        <v>44869</v>
      </c>
      <c r="E1192" s="52">
        <v>45006</v>
      </c>
      <c r="F1192" s="52">
        <v>45006</v>
      </c>
      <c r="G1192" s="47" t="s">
        <v>10</v>
      </c>
      <c r="H1192" s="51">
        <v>99.9</v>
      </c>
      <c r="I1192" s="53">
        <v>1</v>
      </c>
      <c r="J1192" s="51">
        <v>0</v>
      </c>
      <c r="K1192" s="51">
        <v>0</v>
      </c>
      <c r="L1192" s="51">
        <v>99.9</v>
      </c>
      <c r="M1192" s="42">
        <v>0</v>
      </c>
      <c r="N1192" s="89" t="s">
        <v>269</v>
      </c>
      <c r="O1192" s="47" t="s">
        <v>1342</v>
      </c>
      <c r="P1192" s="47" t="s">
        <v>280</v>
      </c>
      <c r="Q1192" s="50" t="s">
        <v>2536</v>
      </c>
      <c r="R1192" s="30"/>
    </row>
    <row r="1193" spans="1:18" ht="19.95" customHeight="1">
      <c r="A1193" s="47">
        <v>1</v>
      </c>
      <c r="B1193" s="30" t="s">
        <v>4147</v>
      </c>
      <c r="C1193" s="43" t="s">
        <v>4148</v>
      </c>
      <c r="D1193" s="52">
        <v>45005</v>
      </c>
      <c r="E1193" s="52">
        <v>45012</v>
      </c>
      <c r="F1193" s="52">
        <v>45006</v>
      </c>
      <c r="G1193" s="47" t="s">
        <v>10</v>
      </c>
      <c r="H1193" s="51">
        <v>78.94</v>
      </c>
      <c r="I1193" s="53">
        <v>1</v>
      </c>
      <c r="J1193" s="51">
        <v>0</v>
      </c>
      <c r="K1193" s="51">
        <v>0</v>
      </c>
      <c r="L1193" s="51">
        <v>78.94</v>
      </c>
      <c r="M1193" s="42">
        <v>0</v>
      </c>
      <c r="N1193" s="89" t="s">
        <v>275</v>
      </c>
      <c r="O1193" s="47" t="s">
        <v>1874</v>
      </c>
      <c r="P1193" s="47" t="s">
        <v>1358</v>
      </c>
      <c r="Q1193" s="50" t="s">
        <v>4149</v>
      </c>
      <c r="R1193" s="30"/>
    </row>
    <row r="1194" spans="1:18" ht="19.95" customHeight="1">
      <c r="A1194" s="47">
        <v>2</v>
      </c>
      <c r="B1194" s="30" t="s">
        <v>4147</v>
      </c>
      <c r="C1194" s="43" t="s">
        <v>4150</v>
      </c>
      <c r="D1194" s="52">
        <v>45005</v>
      </c>
      <c r="E1194" s="52">
        <v>45012</v>
      </c>
      <c r="F1194" s="52">
        <v>45006</v>
      </c>
      <c r="G1194" s="47" t="s">
        <v>10</v>
      </c>
      <c r="H1194" s="51">
        <v>236.83</v>
      </c>
      <c r="I1194" s="53">
        <v>1</v>
      </c>
      <c r="J1194" s="51">
        <v>0</v>
      </c>
      <c r="K1194" s="51">
        <v>0</v>
      </c>
      <c r="L1194" s="51">
        <v>236.83</v>
      </c>
      <c r="M1194" s="42">
        <v>0</v>
      </c>
      <c r="N1194" s="89" t="s">
        <v>275</v>
      </c>
      <c r="O1194" s="47" t="s">
        <v>1874</v>
      </c>
      <c r="P1194" s="47" t="s">
        <v>1358</v>
      </c>
      <c r="Q1194" s="50" t="s">
        <v>4151</v>
      </c>
      <c r="R1194" s="30"/>
    </row>
    <row r="1195" spans="1:18" ht="19.95" customHeight="1">
      <c r="A1195" s="47">
        <v>1</v>
      </c>
      <c r="B1195" s="30" t="s">
        <v>90</v>
      </c>
      <c r="C1195" s="43" t="s">
        <v>4152</v>
      </c>
      <c r="D1195" s="52">
        <v>45006</v>
      </c>
      <c r="E1195" s="52">
        <v>45006</v>
      </c>
      <c r="F1195" s="52">
        <v>45006</v>
      </c>
      <c r="G1195" s="47" t="s">
        <v>10</v>
      </c>
      <c r="H1195" s="51">
        <v>6578.67</v>
      </c>
      <c r="I1195" s="53">
        <v>1</v>
      </c>
      <c r="J1195" s="51">
        <v>0</v>
      </c>
      <c r="K1195" s="51">
        <v>0</v>
      </c>
      <c r="L1195" s="51">
        <v>6578.67</v>
      </c>
      <c r="M1195" s="42">
        <v>0</v>
      </c>
      <c r="N1195" s="89" t="s">
        <v>275</v>
      </c>
      <c r="O1195" s="47" t="s">
        <v>1330</v>
      </c>
      <c r="P1195" s="47" t="s">
        <v>881</v>
      </c>
      <c r="Q1195" s="50" t="s">
        <v>4153</v>
      </c>
      <c r="R1195" s="30"/>
    </row>
    <row r="1196" spans="1:18" ht="19.95" customHeight="1">
      <c r="A1196" s="47">
        <v>1</v>
      </c>
      <c r="B1196" s="30" t="s">
        <v>2019</v>
      </c>
      <c r="C1196" s="43" t="s">
        <v>4154</v>
      </c>
      <c r="D1196" s="52">
        <v>44993</v>
      </c>
      <c r="E1196" s="52">
        <v>45007</v>
      </c>
      <c r="F1196" s="52">
        <v>45007</v>
      </c>
      <c r="G1196" s="47" t="s">
        <v>10</v>
      </c>
      <c r="H1196" s="51">
        <v>986.4</v>
      </c>
      <c r="I1196" s="53">
        <v>1</v>
      </c>
      <c r="J1196" s="51">
        <v>0</v>
      </c>
      <c r="K1196" s="51">
        <v>0</v>
      </c>
      <c r="L1196" s="51">
        <v>986.4</v>
      </c>
      <c r="M1196" s="42">
        <v>0</v>
      </c>
      <c r="N1196" s="89" t="s">
        <v>1328</v>
      </c>
      <c r="O1196" s="47" t="s">
        <v>1349</v>
      </c>
      <c r="P1196" s="58" t="s">
        <v>741</v>
      </c>
      <c r="Q1196" s="50" t="s">
        <v>4155</v>
      </c>
      <c r="R1196" s="30"/>
    </row>
    <row r="1197" spans="1:18" ht="19.95" customHeight="1">
      <c r="A1197" s="47">
        <v>1</v>
      </c>
      <c r="B1197" s="30" t="s">
        <v>2019</v>
      </c>
      <c r="C1197" s="43" t="s">
        <v>4156</v>
      </c>
      <c r="D1197" s="52">
        <v>44993</v>
      </c>
      <c r="E1197" s="52">
        <v>45007</v>
      </c>
      <c r="F1197" s="52">
        <v>45007</v>
      </c>
      <c r="G1197" s="47" t="s">
        <v>10</v>
      </c>
      <c r="H1197" s="51">
        <v>16275.6</v>
      </c>
      <c r="I1197" s="53">
        <v>1</v>
      </c>
      <c r="J1197" s="51">
        <v>0</v>
      </c>
      <c r="K1197" s="51">
        <v>0</v>
      </c>
      <c r="L1197" s="51">
        <v>16275.6</v>
      </c>
      <c r="M1197" s="42">
        <v>0</v>
      </c>
      <c r="N1197" s="89" t="s">
        <v>1328</v>
      </c>
      <c r="O1197" s="47" t="s">
        <v>1349</v>
      </c>
      <c r="P1197" s="58" t="s">
        <v>741</v>
      </c>
      <c r="Q1197" s="50" t="s">
        <v>4157</v>
      </c>
      <c r="R1197" s="30"/>
    </row>
    <row r="1198" spans="1:18" ht="19.95" customHeight="1">
      <c r="A1198" s="47">
        <v>2</v>
      </c>
      <c r="B1198" s="30" t="s">
        <v>2019</v>
      </c>
      <c r="C1198" s="43" t="s">
        <v>4158</v>
      </c>
      <c r="D1198" s="52">
        <v>44993</v>
      </c>
      <c r="E1198" s="52">
        <v>45007</v>
      </c>
      <c r="F1198" s="52">
        <v>45007</v>
      </c>
      <c r="G1198" s="47" t="s">
        <v>10</v>
      </c>
      <c r="H1198" s="51">
        <v>861</v>
      </c>
      <c r="I1198" s="53">
        <v>1</v>
      </c>
      <c r="J1198" s="51">
        <v>0</v>
      </c>
      <c r="K1198" s="51">
        <v>0</v>
      </c>
      <c r="L1198" s="51">
        <v>861</v>
      </c>
      <c r="M1198" s="42">
        <v>0</v>
      </c>
      <c r="N1198" s="89" t="s">
        <v>1328</v>
      </c>
      <c r="O1198" s="47" t="s">
        <v>1349</v>
      </c>
      <c r="P1198" s="58" t="s">
        <v>741</v>
      </c>
      <c r="Q1198" s="50" t="s">
        <v>4159</v>
      </c>
      <c r="R1198" s="30"/>
    </row>
    <row r="1199" spans="1:18" ht="19.95" customHeight="1">
      <c r="A1199" s="47">
        <v>2</v>
      </c>
      <c r="B1199" s="30" t="s">
        <v>2019</v>
      </c>
      <c r="C1199" s="43" t="s">
        <v>4160</v>
      </c>
      <c r="D1199" s="52">
        <v>45007</v>
      </c>
      <c r="E1199" s="52">
        <v>45007</v>
      </c>
      <c r="F1199" s="52">
        <v>45007</v>
      </c>
      <c r="G1199" s="47" t="s">
        <v>10</v>
      </c>
      <c r="H1199" s="51">
        <v>460</v>
      </c>
      <c r="I1199" s="53">
        <v>1</v>
      </c>
      <c r="J1199" s="51">
        <v>0</v>
      </c>
      <c r="K1199" s="51">
        <v>0</v>
      </c>
      <c r="L1199" s="51">
        <v>460</v>
      </c>
      <c r="M1199" s="42">
        <v>0</v>
      </c>
      <c r="N1199" s="89" t="s">
        <v>1328</v>
      </c>
      <c r="O1199" s="47" t="s">
        <v>1349</v>
      </c>
      <c r="P1199" s="58" t="s">
        <v>741</v>
      </c>
      <c r="Q1199" s="50" t="s">
        <v>4161</v>
      </c>
      <c r="R1199" s="30"/>
    </row>
    <row r="1200" spans="1:18" ht="19.95" customHeight="1">
      <c r="A1200" s="47">
        <v>2</v>
      </c>
      <c r="B1200" s="30" t="s">
        <v>2019</v>
      </c>
      <c r="C1200" s="43" t="s">
        <v>4162</v>
      </c>
      <c r="D1200" s="52">
        <v>44993</v>
      </c>
      <c r="E1200" s="52">
        <v>45007</v>
      </c>
      <c r="F1200" s="52">
        <v>45007</v>
      </c>
      <c r="G1200" s="47" t="s">
        <v>10</v>
      </c>
      <c r="H1200" s="51">
        <v>9200</v>
      </c>
      <c r="I1200" s="53">
        <v>1</v>
      </c>
      <c r="J1200" s="51">
        <v>0</v>
      </c>
      <c r="K1200" s="51">
        <v>0</v>
      </c>
      <c r="L1200" s="51">
        <v>9200</v>
      </c>
      <c r="M1200" s="42">
        <v>0</v>
      </c>
      <c r="N1200" s="89" t="s">
        <v>1328</v>
      </c>
      <c r="O1200" s="47" t="s">
        <v>1349</v>
      </c>
      <c r="P1200" s="58" t="s">
        <v>741</v>
      </c>
      <c r="Q1200" s="50" t="s">
        <v>4163</v>
      </c>
      <c r="R1200" s="30"/>
    </row>
    <row r="1201" spans="1:18" ht="19.95" customHeight="1">
      <c r="A1201" s="47">
        <v>2</v>
      </c>
      <c r="B1201" s="30" t="s">
        <v>2019</v>
      </c>
      <c r="C1201" s="43" t="s">
        <v>4164</v>
      </c>
      <c r="D1201" s="52">
        <v>44993</v>
      </c>
      <c r="E1201" s="52">
        <v>45007</v>
      </c>
      <c r="F1201" s="52">
        <v>45007</v>
      </c>
      <c r="G1201" s="47" t="s">
        <v>10</v>
      </c>
      <c r="H1201" s="51">
        <v>17220</v>
      </c>
      <c r="I1201" s="53">
        <v>1</v>
      </c>
      <c r="J1201" s="51">
        <v>0</v>
      </c>
      <c r="K1201" s="51">
        <v>0</v>
      </c>
      <c r="L1201" s="51">
        <v>17220</v>
      </c>
      <c r="M1201" s="42">
        <v>0</v>
      </c>
      <c r="N1201" s="89" t="s">
        <v>1328</v>
      </c>
      <c r="O1201" s="47" t="s">
        <v>1349</v>
      </c>
      <c r="P1201" s="58" t="s">
        <v>741</v>
      </c>
      <c r="Q1201" s="50" t="s">
        <v>4165</v>
      </c>
      <c r="R1201" s="30"/>
    </row>
    <row r="1202" spans="1:18" ht="19.95" customHeight="1">
      <c r="A1202" s="47">
        <v>1</v>
      </c>
      <c r="B1202" s="30" t="s">
        <v>1357</v>
      </c>
      <c r="C1202" s="43" t="s">
        <v>4166</v>
      </c>
      <c r="D1202" s="52">
        <v>45007</v>
      </c>
      <c r="E1202" s="52">
        <v>45007</v>
      </c>
      <c r="F1202" s="52">
        <v>45007</v>
      </c>
      <c r="G1202" s="47" t="s">
        <v>10</v>
      </c>
      <c r="H1202" s="51">
        <v>140</v>
      </c>
      <c r="I1202" s="53">
        <v>1</v>
      </c>
      <c r="J1202" s="51">
        <v>0</v>
      </c>
      <c r="K1202" s="51">
        <v>0</v>
      </c>
      <c r="L1202" s="51">
        <v>140</v>
      </c>
      <c r="M1202" s="42">
        <v>0</v>
      </c>
      <c r="N1202" s="89" t="s">
        <v>269</v>
      </c>
      <c r="O1202" s="47" t="s">
        <v>1360</v>
      </c>
      <c r="P1202" s="47" t="s">
        <v>876</v>
      </c>
      <c r="Q1202" s="50" t="s">
        <v>4167</v>
      </c>
      <c r="R1202" s="30"/>
    </row>
    <row r="1203" spans="1:18" ht="19.95" customHeight="1">
      <c r="A1203" s="47">
        <v>4</v>
      </c>
      <c r="B1203" s="30" t="s">
        <v>249</v>
      </c>
      <c r="C1203" s="43" t="s">
        <v>4168</v>
      </c>
      <c r="D1203" s="52">
        <v>45000</v>
      </c>
      <c r="E1203" s="52">
        <v>45007</v>
      </c>
      <c r="F1203" s="52">
        <v>45007</v>
      </c>
      <c r="G1203" s="47" t="s">
        <v>10</v>
      </c>
      <c r="H1203" s="51">
        <v>45008.19</v>
      </c>
      <c r="I1203" s="53">
        <v>1</v>
      </c>
      <c r="J1203" s="51">
        <v>0</v>
      </c>
      <c r="K1203" s="51">
        <v>0</v>
      </c>
      <c r="L1203" s="51">
        <v>45008.19</v>
      </c>
      <c r="M1203" s="42">
        <v>0</v>
      </c>
      <c r="N1203" s="89" t="s">
        <v>269</v>
      </c>
      <c r="O1203" s="47" t="s">
        <v>1874</v>
      </c>
      <c r="P1203" s="47" t="s">
        <v>1344</v>
      </c>
      <c r="Q1203" s="50" t="s">
        <v>4169</v>
      </c>
      <c r="R1203" s="30"/>
    </row>
    <row r="1204" spans="1:18" ht="19.95" customHeight="1">
      <c r="A1204" s="47">
        <v>2</v>
      </c>
      <c r="B1204" s="30" t="s">
        <v>249</v>
      </c>
      <c r="C1204" s="43" t="s">
        <v>4170</v>
      </c>
      <c r="D1204" s="52">
        <v>45000</v>
      </c>
      <c r="E1204" s="52">
        <v>45007</v>
      </c>
      <c r="F1204" s="52">
        <v>45007</v>
      </c>
      <c r="G1204" s="47" t="s">
        <v>10</v>
      </c>
      <c r="H1204" s="51">
        <v>20403.64</v>
      </c>
      <c r="I1204" s="53">
        <v>1</v>
      </c>
      <c r="J1204" s="51">
        <v>0</v>
      </c>
      <c r="K1204" s="51">
        <v>0</v>
      </c>
      <c r="L1204" s="51">
        <v>20403.64</v>
      </c>
      <c r="M1204" s="42">
        <v>0</v>
      </c>
      <c r="N1204" s="89" t="s">
        <v>269</v>
      </c>
      <c r="O1204" s="47" t="s">
        <v>1874</v>
      </c>
      <c r="P1204" s="47" t="s">
        <v>1344</v>
      </c>
      <c r="Q1204" s="50" t="s">
        <v>4171</v>
      </c>
      <c r="R1204" s="30"/>
    </row>
    <row r="1205" spans="1:18" ht="19.95" customHeight="1">
      <c r="A1205" s="47">
        <v>1</v>
      </c>
      <c r="B1205" s="30" t="s">
        <v>249</v>
      </c>
      <c r="C1205" s="43" t="s">
        <v>4172</v>
      </c>
      <c r="D1205" s="52">
        <v>45000</v>
      </c>
      <c r="E1205" s="52">
        <v>45007</v>
      </c>
      <c r="F1205" s="52">
        <v>45007</v>
      </c>
      <c r="G1205" s="47" t="s">
        <v>10</v>
      </c>
      <c r="H1205" s="51">
        <v>10896.21</v>
      </c>
      <c r="I1205" s="53">
        <v>1</v>
      </c>
      <c r="J1205" s="51">
        <v>0</v>
      </c>
      <c r="K1205" s="51">
        <v>0</v>
      </c>
      <c r="L1205" s="51">
        <v>10896.21</v>
      </c>
      <c r="M1205" s="42">
        <v>0</v>
      </c>
      <c r="N1205" s="89" t="s">
        <v>269</v>
      </c>
      <c r="O1205" s="47" t="s">
        <v>1874</v>
      </c>
      <c r="P1205" s="47" t="s">
        <v>1344</v>
      </c>
      <c r="Q1205" s="50" t="s">
        <v>4173</v>
      </c>
      <c r="R1205" s="30"/>
    </row>
    <row r="1206" spans="1:18" ht="19.95" customHeight="1">
      <c r="A1206" s="47">
        <v>1</v>
      </c>
      <c r="B1206" s="30" t="s">
        <v>297</v>
      </c>
      <c r="C1206" s="43" t="s">
        <v>4174</v>
      </c>
      <c r="D1206" s="52">
        <v>45006</v>
      </c>
      <c r="E1206" s="52">
        <v>45007</v>
      </c>
      <c r="F1206" s="52">
        <v>45007</v>
      </c>
      <c r="G1206" s="47" t="s">
        <v>10</v>
      </c>
      <c r="H1206" s="51">
        <v>8449.3799999999992</v>
      </c>
      <c r="I1206" s="53">
        <v>1</v>
      </c>
      <c r="J1206" s="51">
        <v>0</v>
      </c>
      <c r="K1206" s="51">
        <v>0</v>
      </c>
      <c r="L1206" s="51">
        <v>8449.3799999999992</v>
      </c>
      <c r="M1206" s="42">
        <v>0</v>
      </c>
      <c r="N1206" s="89" t="s">
        <v>269</v>
      </c>
      <c r="O1206" s="47" t="s">
        <v>1349</v>
      </c>
      <c r="P1206" s="47" t="s">
        <v>1336</v>
      </c>
      <c r="Q1206" s="50" t="s">
        <v>4175</v>
      </c>
      <c r="R1206" s="30"/>
    </row>
    <row r="1207" spans="1:18" ht="19.95" customHeight="1">
      <c r="A1207" s="47">
        <v>1</v>
      </c>
      <c r="B1207" s="30" t="s">
        <v>242</v>
      </c>
      <c r="C1207" s="43" t="s">
        <v>4176</v>
      </c>
      <c r="D1207" s="52">
        <v>45007</v>
      </c>
      <c r="E1207" s="52">
        <v>45007</v>
      </c>
      <c r="F1207" s="52">
        <v>45007</v>
      </c>
      <c r="G1207" s="47" t="s">
        <v>10</v>
      </c>
      <c r="H1207" s="51">
        <v>44.87</v>
      </c>
      <c r="I1207" s="53">
        <v>1</v>
      </c>
      <c r="J1207" s="51">
        <v>0</v>
      </c>
      <c r="K1207" s="51">
        <v>0</v>
      </c>
      <c r="L1207" s="51">
        <v>44.87</v>
      </c>
      <c r="M1207" s="42">
        <v>0</v>
      </c>
      <c r="N1207" s="89" t="s">
        <v>269</v>
      </c>
      <c r="O1207" s="47" t="s">
        <v>1362</v>
      </c>
      <c r="P1207" s="47" t="s">
        <v>1366</v>
      </c>
      <c r="Q1207" s="50" t="s">
        <v>4176</v>
      </c>
      <c r="R1207" s="30"/>
    </row>
    <row r="1208" spans="1:18" ht="19.95" customHeight="1">
      <c r="A1208" s="47">
        <v>2</v>
      </c>
      <c r="B1208" s="30" t="s">
        <v>2019</v>
      </c>
      <c r="C1208" s="43" t="s">
        <v>4177</v>
      </c>
      <c r="D1208" s="52">
        <v>44994</v>
      </c>
      <c r="E1208" s="52">
        <v>45008</v>
      </c>
      <c r="F1208" s="52">
        <v>45008</v>
      </c>
      <c r="G1208" s="47" t="s">
        <v>10</v>
      </c>
      <c r="H1208" s="51">
        <v>356.6</v>
      </c>
      <c r="I1208" s="53">
        <v>1</v>
      </c>
      <c r="J1208" s="51">
        <v>0</v>
      </c>
      <c r="K1208" s="51">
        <v>0</v>
      </c>
      <c r="L1208" s="51">
        <v>356.6</v>
      </c>
      <c r="M1208" s="42">
        <v>0</v>
      </c>
      <c r="N1208" s="89" t="s">
        <v>1328</v>
      </c>
      <c r="O1208" s="47" t="s">
        <v>1349</v>
      </c>
      <c r="P1208" s="58" t="s">
        <v>741</v>
      </c>
      <c r="Q1208" s="50" t="s">
        <v>4178</v>
      </c>
      <c r="R1208" s="30"/>
    </row>
    <row r="1209" spans="1:18" ht="19.95" customHeight="1">
      <c r="A1209" s="47">
        <v>2</v>
      </c>
      <c r="B1209" s="30" t="s">
        <v>2019</v>
      </c>
      <c r="C1209" s="43" t="s">
        <v>4179</v>
      </c>
      <c r="D1209" s="52">
        <v>44994</v>
      </c>
      <c r="E1209" s="52">
        <v>45008</v>
      </c>
      <c r="F1209" s="52">
        <v>45008</v>
      </c>
      <c r="G1209" s="47" t="s">
        <v>10</v>
      </c>
      <c r="H1209" s="51">
        <v>7132</v>
      </c>
      <c r="I1209" s="53">
        <v>1</v>
      </c>
      <c r="J1209" s="51">
        <v>0</v>
      </c>
      <c r="K1209" s="51">
        <v>0</v>
      </c>
      <c r="L1209" s="51">
        <v>7132</v>
      </c>
      <c r="M1209" s="42">
        <v>0</v>
      </c>
      <c r="N1209" s="89" t="s">
        <v>1328</v>
      </c>
      <c r="O1209" s="47" t="s">
        <v>1349</v>
      </c>
      <c r="P1209" s="58" t="s">
        <v>741</v>
      </c>
      <c r="Q1209" s="50" t="s">
        <v>4180</v>
      </c>
      <c r="R1209" s="30"/>
    </row>
    <row r="1210" spans="1:18" ht="19.95" customHeight="1">
      <c r="A1210" s="47">
        <v>4</v>
      </c>
      <c r="B1210" s="30" t="s">
        <v>2019</v>
      </c>
      <c r="C1210" s="43" t="s">
        <v>4181</v>
      </c>
      <c r="D1210" s="52">
        <v>44994</v>
      </c>
      <c r="E1210" s="52">
        <v>45008</v>
      </c>
      <c r="F1210" s="52">
        <v>45008</v>
      </c>
      <c r="G1210" s="47" t="s">
        <v>10</v>
      </c>
      <c r="H1210" s="51">
        <v>7770</v>
      </c>
      <c r="I1210" s="53">
        <v>1</v>
      </c>
      <c r="J1210" s="51">
        <v>0</v>
      </c>
      <c r="K1210" s="51">
        <v>0</v>
      </c>
      <c r="L1210" s="51">
        <v>7770</v>
      </c>
      <c r="M1210" s="42">
        <v>0</v>
      </c>
      <c r="N1210" s="89" t="s">
        <v>1328</v>
      </c>
      <c r="O1210" s="47" t="s">
        <v>1349</v>
      </c>
      <c r="P1210" s="58" t="s">
        <v>741</v>
      </c>
      <c r="Q1210" s="50" t="s">
        <v>4182</v>
      </c>
      <c r="R1210" s="30"/>
    </row>
    <row r="1211" spans="1:18" ht="19.95" customHeight="1">
      <c r="A1211" s="47">
        <v>4</v>
      </c>
      <c r="B1211" s="30" t="s">
        <v>2019</v>
      </c>
      <c r="C1211" s="43" t="s">
        <v>4183</v>
      </c>
      <c r="D1211" s="52">
        <v>44994</v>
      </c>
      <c r="E1211" s="52">
        <v>45008</v>
      </c>
      <c r="F1211" s="52">
        <v>45008</v>
      </c>
      <c r="G1211" s="47" t="s">
        <v>10</v>
      </c>
      <c r="H1211" s="51">
        <v>370</v>
      </c>
      <c r="I1211" s="53">
        <v>1</v>
      </c>
      <c r="J1211" s="51">
        <v>0</v>
      </c>
      <c r="K1211" s="51">
        <v>0</v>
      </c>
      <c r="L1211" s="51">
        <v>370</v>
      </c>
      <c r="M1211" s="42">
        <v>0</v>
      </c>
      <c r="N1211" s="89" t="s">
        <v>1328</v>
      </c>
      <c r="O1211" s="47" t="s">
        <v>1349</v>
      </c>
      <c r="P1211" s="58" t="s">
        <v>741</v>
      </c>
      <c r="Q1211" s="50" t="s">
        <v>4184</v>
      </c>
      <c r="R1211" s="30"/>
    </row>
    <row r="1212" spans="1:18" ht="19.95" customHeight="1">
      <c r="A1212" s="47">
        <v>1</v>
      </c>
      <c r="B1212" s="30" t="s">
        <v>2052</v>
      </c>
      <c r="C1212" s="43" t="s">
        <v>4185</v>
      </c>
      <c r="D1212" s="52">
        <v>45005</v>
      </c>
      <c r="E1212" s="52">
        <v>45008</v>
      </c>
      <c r="F1212" s="52">
        <v>45008</v>
      </c>
      <c r="G1212" s="47" t="s">
        <v>10</v>
      </c>
      <c r="H1212" s="51">
        <v>86344</v>
      </c>
      <c r="I1212" s="53">
        <v>1</v>
      </c>
      <c r="J1212" s="51">
        <v>0</v>
      </c>
      <c r="K1212" s="51">
        <v>0</v>
      </c>
      <c r="L1212" s="51">
        <v>86344</v>
      </c>
      <c r="M1212" s="42">
        <v>0</v>
      </c>
      <c r="N1212" s="89" t="s">
        <v>1328</v>
      </c>
      <c r="O1212" s="47" t="s">
        <v>1349</v>
      </c>
      <c r="P1212" s="58" t="s">
        <v>741</v>
      </c>
      <c r="Q1212" s="50" t="s">
        <v>7380</v>
      </c>
      <c r="R1212" s="30"/>
    </row>
    <row r="1213" spans="1:18" ht="19.95" customHeight="1">
      <c r="A1213" s="47">
        <v>1</v>
      </c>
      <c r="B1213" s="30" t="s">
        <v>2052</v>
      </c>
      <c r="C1213" s="43" t="s">
        <v>4186</v>
      </c>
      <c r="D1213" s="52">
        <v>45005</v>
      </c>
      <c r="E1213" s="52">
        <v>45008</v>
      </c>
      <c r="F1213" s="52">
        <v>45008</v>
      </c>
      <c r="G1213" s="47" t="s">
        <v>10</v>
      </c>
      <c r="H1213" s="51">
        <v>38944</v>
      </c>
      <c r="I1213" s="53">
        <v>1</v>
      </c>
      <c r="J1213" s="51">
        <v>0</v>
      </c>
      <c r="K1213" s="51">
        <v>0</v>
      </c>
      <c r="L1213" s="51">
        <v>38944</v>
      </c>
      <c r="M1213" s="42">
        <v>0</v>
      </c>
      <c r="N1213" s="89" t="s">
        <v>1328</v>
      </c>
      <c r="O1213" s="47" t="s">
        <v>1349</v>
      </c>
      <c r="P1213" s="58" t="s">
        <v>741</v>
      </c>
      <c r="Q1213" s="50" t="s">
        <v>7381</v>
      </c>
      <c r="R1213" s="30"/>
    </row>
    <row r="1214" spans="1:18" ht="19.95" customHeight="1">
      <c r="A1214" s="47">
        <v>1</v>
      </c>
      <c r="B1214" s="30" t="s">
        <v>2052</v>
      </c>
      <c r="C1214" s="43" t="s">
        <v>4187</v>
      </c>
      <c r="D1214" s="52">
        <v>45005</v>
      </c>
      <c r="E1214" s="52">
        <v>45008</v>
      </c>
      <c r="F1214" s="52">
        <v>45008</v>
      </c>
      <c r="G1214" s="47" t="s">
        <v>10</v>
      </c>
      <c r="H1214" s="51">
        <v>5040.05</v>
      </c>
      <c r="I1214" s="53">
        <v>1</v>
      </c>
      <c r="J1214" s="51">
        <v>0</v>
      </c>
      <c r="K1214" s="51">
        <v>0</v>
      </c>
      <c r="L1214" s="51">
        <v>5040.05</v>
      </c>
      <c r="M1214" s="42">
        <v>0</v>
      </c>
      <c r="N1214" s="89" t="s">
        <v>1328</v>
      </c>
      <c r="O1214" s="47" t="s">
        <v>1349</v>
      </c>
      <c r="P1214" s="58" t="s">
        <v>741</v>
      </c>
      <c r="Q1214" s="50" t="s">
        <v>7382</v>
      </c>
      <c r="R1214" s="30"/>
    </row>
    <row r="1215" spans="1:18" ht="19.95" customHeight="1">
      <c r="A1215" s="47">
        <v>1</v>
      </c>
      <c r="B1215" s="30" t="s">
        <v>16</v>
      </c>
      <c r="C1215" s="43" t="s">
        <v>4188</v>
      </c>
      <c r="D1215" s="52">
        <v>44992</v>
      </c>
      <c r="E1215" s="52">
        <v>45008</v>
      </c>
      <c r="F1215" s="52">
        <v>45008</v>
      </c>
      <c r="G1215" s="47" t="s">
        <v>10</v>
      </c>
      <c r="H1215" s="51">
        <v>9796.5</v>
      </c>
      <c r="I1215" s="53">
        <v>1</v>
      </c>
      <c r="J1215" s="51">
        <v>0</v>
      </c>
      <c r="K1215" s="51">
        <v>0</v>
      </c>
      <c r="L1215" s="51">
        <v>9796.5</v>
      </c>
      <c r="M1215" s="42">
        <v>0</v>
      </c>
      <c r="N1215" s="89" t="s">
        <v>1328</v>
      </c>
      <c r="O1215" s="47" t="s">
        <v>1349</v>
      </c>
      <c r="P1215" s="58" t="s">
        <v>741</v>
      </c>
      <c r="Q1215" s="50" t="s">
        <v>4189</v>
      </c>
      <c r="R1215" s="30"/>
    </row>
    <row r="1216" spans="1:18" ht="19.95" customHeight="1">
      <c r="A1216" s="47">
        <v>1</v>
      </c>
      <c r="B1216" s="30" t="s">
        <v>4190</v>
      </c>
      <c r="C1216" s="43" t="s">
        <v>4191</v>
      </c>
      <c r="D1216" s="52">
        <v>44998</v>
      </c>
      <c r="E1216" s="52">
        <v>45008</v>
      </c>
      <c r="F1216" s="52">
        <v>45008</v>
      </c>
      <c r="G1216" s="47" t="s">
        <v>10</v>
      </c>
      <c r="H1216" s="51">
        <v>6708.55</v>
      </c>
      <c r="I1216" s="53">
        <v>1</v>
      </c>
      <c r="J1216" s="51">
        <v>0</v>
      </c>
      <c r="K1216" s="51">
        <v>0</v>
      </c>
      <c r="L1216" s="51">
        <v>6708.55</v>
      </c>
      <c r="M1216" s="42">
        <v>0</v>
      </c>
      <c r="N1216" s="89" t="s">
        <v>269</v>
      </c>
      <c r="O1216" s="47" t="s">
        <v>1874</v>
      </c>
      <c r="P1216" s="47" t="s">
        <v>4192</v>
      </c>
      <c r="Q1216" s="50" t="s">
        <v>4193</v>
      </c>
      <c r="R1216" s="30"/>
    </row>
    <row r="1217" spans="1:18" ht="19.95" customHeight="1">
      <c r="A1217" s="47">
        <v>1</v>
      </c>
      <c r="B1217" s="30" t="s">
        <v>2080</v>
      </c>
      <c r="C1217" s="43" t="s">
        <v>3821</v>
      </c>
      <c r="D1217" s="52">
        <v>44987</v>
      </c>
      <c r="E1217" s="52">
        <v>44993</v>
      </c>
      <c r="F1217" s="52">
        <v>45008</v>
      </c>
      <c r="G1217" s="47" t="s">
        <v>10</v>
      </c>
      <c r="H1217" s="49">
        <v>1000</v>
      </c>
      <c r="I1217" s="53">
        <v>1</v>
      </c>
      <c r="J1217" s="51">
        <v>0</v>
      </c>
      <c r="K1217" s="51">
        <v>0</v>
      </c>
      <c r="L1217" s="51">
        <v>1000</v>
      </c>
      <c r="M1217" s="42">
        <v>0</v>
      </c>
      <c r="N1217" s="89" t="s">
        <v>269</v>
      </c>
      <c r="O1217" s="47" t="s">
        <v>1329</v>
      </c>
      <c r="P1217" s="47" t="s">
        <v>1379</v>
      </c>
      <c r="Q1217" s="50" t="s">
        <v>3822</v>
      </c>
      <c r="R1217" s="30"/>
    </row>
    <row r="1218" spans="1:18" ht="19.95" customHeight="1">
      <c r="A1218" s="47">
        <v>1</v>
      </c>
      <c r="B1218" s="30" t="s">
        <v>2080</v>
      </c>
      <c r="C1218" s="43" t="s">
        <v>4194</v>
      </c>
      <c r="D1218" s="52">
        <v>45019</v>
      </c>
      <c r="E1218" s="52">
        <v>45019</v>
      </c>
      <c r="F1218" s="52">
        <v>45008</v>
      </c>
      <c r="G1218" s="47" t="s">
        <v>10</v>
      </c>
      <c r="H1218" s="49">
        <v>1560</v>
      </c>
      <c r="I1218" s="53">
        <v>1</v>
      </c>
      <c r="J1218" s="51">
        <v>0</v>
      </c>
      <c r="K1218" s="51">
        <v>0</v>
      </c>
      <c r="L1218" s="51">
        <v>1560</v>
      </c>
      <c r="M1218" s="42">
        <v>0</v>
      </c>
      <c r="N1218" s="89" t="s">
        <v>269</v>
      </c>
      <c r="O1218" s="47" t="s">
        <v>1329</v>
      </c>
      <c r="P1218" s="47" t="s">
        <v>1379</v>
      </c>
      <c r="Q1218" s="50" t="s">
        <v>4195</v>
      </c>
      <c r="R1218" s="30"/>
    </row>
    <row r="1219" spans="1:18" ht="19.95" customHeight="1">
      <c r="A1219" s="47">
        <v>1</v>
      </c>
      <c r="B1219" s="30" t="s">
        <v>235</v>
      </c>
      <c r="C1219" s="43" t="s">
        <v>4196</v>
      </c>
      <c r="D1219" s="52">
        <v>45013</v>
      </c>
      <c r="E1219" s="52">
        <v>45009</v>
      </c>
      <c r="F1219" s="52">
        <v>45009</v>
      </c>
      <c r="G1219" s="47" t="s">
        <v>10</v>
      </c>
      <c r="H1219" s="51">
        <v>27789.599999999999</v>
      </c>
      <c r="I1219" s="53">
        <v>1</v>
      </c>
      <c r="J1219" s="51">
        <v>0.1</v>
      </c>
      <c r="K1219" s="51">
        <v>0</v>
      </c>
      <c r="L1219" s="51">
        <v>27789.7</v>
      </c>
      <c r="M1219" s="42">
        <v>0</v>
      </c>
      <c r="N1219" s="89" t="s">
        <v>1328</v>
      </c>
      <c r="O1219" s="47" t="s">
        <v>1330</v>
      </c>
      <c r="P1219" s="47" t="s">
        <v>881</v>
      </c>
      <c r="Q1219" s="50" t="s">
        <v>4197</v>
      </c>
      <c r="R1219" s="30"/>
    </row>
    <row r="1220" spans="1:18" ht="19.95" customHeight="1">
      <c r="A1220" s="47">
        <v>1</v>
      </c>
      <c r="B1220" s="30" t="s">
        <v>90</v>
      </c>
      <c r="C1220" s="43" t="s">
        <v>4198</v>
      </c>
      <c r="D1220" s="52">
        <v>45033</v>
      </c>
      <c r="E1220" s="52">
        <v>44985</v>
      </c>
      <c r="F1220" s="52">
        <v>45009</v>
      </c>
      <c r="G1220" s="47" t="s">
        <v>10</v>
      </c>
      <c r="H1220" s="49">
        <v>5206410</v>
      </c>
      <c r="I1220" s="53">
        <v>1</v>
      </c>
      <c r="J1220" s="51">
        <v>0</v>
      </c>
      <c r="K1220" s="51">
        <v>0</v>
      </c>
      <c r="L1220" s="51">
        <v>5206410</v>
      </c>
      <c r="M1220" s="42">
        <v>0</v>
      </c>
      <c r="N1220" s="89" t="s">
        <v>1328</v>
      </c>
      <c r="O1220" s="47" t="s">
        <v>1330</v>
      </c>
      <c r="P1220" s="47" t="s">
        <v>881</v>
      </c>
      <c r="Q1220" s="50" t="s">
        <v>4199</v>
      </c>
      <c r="R1220" s="30"/>
    </row>
    <row r="1221" spans="1:18" ht="19.95" customHeight="1">
      <c r="A1221" s="47">
        <v>1</v>
      </c>
      <c r="B1221" s="30" t="s">
        <v>140</v>
      </c>
      <c r="C1221" s="43" t="s">
        <v>4200</v>
      </c>
      <c r="D1221" s="52">
        <v>44999</v>
      </c>
      <c r="E1221" s="52">
        <v>45009</v>
      </c>
      <c r="F1221" s="52">
        <v>45009</v>
      </c>
      <c r="G1221" s="47" t="s">
        <v>10</v>
      </c>
      <c r="H1221" s="51">
        <v>1515</v>
      </c>
      <c r="I1221" s="53">
        <v>1</v>
      </c>
      <c r="J1221" s="51">
        <v>0</v>
      </c>
      <c r="K1221" s="51">
        <v>0</v>
      </c>
      <c r="L1221" s="51">
        <v>1515</v>
      </c>
      <c r="M1221" s="42">
        <v>0</v>
      </c>
      <c r="N1221" s="89" t="s">
        <v>1328</v>
      </c>
      <c r="O1221" s="47" t="s">
        <v>1349</v>
      </c>
      <c r="P1221" s="58" t="s">
        <v>741</v>
      </c>
      <c r="Q1221" s="50" t="s">
        <v>4201</v>
      </c>
      <c r="R1221" s="30"/>
    </row>
    <row r="1222" spans="1:18" ht="19.95" customHeight="1">
      <c r="A1222" s="47">
        <v>4</v>
      </c>
      <c r="B1222" s="30" t="s">
        <v>2019</v>
      </c>
      <c r="C1222" s="43" t="s">
        <v>4202</v>
      </c>
      <c r="D1222" s="52">
        <v>44995</v>
      </c>
      <c r="E1222" s="52">
        <v>45009</v>
      </c>
      <c r="F1222" s="52">
        <v>45009</v>
      </c>
      <c r="G1222" s="47" t="s">
        <v>10</v>
      </c>
      <c r="H1222" s="51">
        <v>1110</v>
      </c>
      <c r="I1222" s="53">
        <v>1</v>
      </c>
      <c r="J1222" s="51">
        <v>0</v>
      </c>
      <c r="K1222" s="51">
        <v>0</v>
      </c>
      <c r="L1222" s="51">
        <v>1110</v>
      </c>
      <c r="M1222" s="42">
        <v>0</v>
      </c>
      <c r="N1222" s="89" t="s">
        <v>1328</v>
      </c>
      <c r="O1222" s="47" t="s">
        <v>1349</v>
      </c>
      <c r="P1222" s="58" t="s">
        <v>741</v>
      </c>
      <c r="Q1222" s="50" t="s">
        <v>4203</v>
      </c>
      <c r="R1222" s="30"/>
    </row>
    <row r="1223" spans="1:18" ht="19.95" customHeight="1">
      <c r="A1223" s="47">
        <v>4</v>
      </c>
      <c r="B1223" s="30" t="s">
        <v>2019</v>
      </c>
      <c r="C1223" s="43" t="s">
        <v>4204</v>
      </c>
      <c r="D1223" s="52">
        <v>44995</v>
      </c>
      <c r="E1223" s="52">
        <v>45009</v>
      </c>
      <c r="F1223" s="52">
        <v>45009</v>
      </c>
      <c r="G1223" s="47" t="s">
        <v>10</v>
      </c>
      <c r="H1223" s="51">
        <v>14800</v>
      </c>
      <c r="I1223" s="53">
        <v>1</v>
      </c>
      <c r="J1223" s="51">
        <v>0</v>
      </c>
      <c r="K1223" s="51">
        <v>0</v>
      </c>
      <c r="L1223" s="51">
        <v>14800</v>
      </c>
      <c r="M1223" s="42">
        <v>0</v>
      </c>
      <c r="N1223" s="89" t="s">
        <v>1328</v>
      </c>
      <c r="O1223" s="47" t="s">
        <v>1349</v>
      </c>
      <c r="P1223" s="58" t="s">
        <v>741</v>
      </c>
      <c r="Q1223" s="50" t="s">
        <v>4205</v>
      </c>
      <c r="R1223" s="30"/>
    </row>
    <row r="1224" spans="1:18" ht="19.95" customHeight="1">
      <c r="A1224" s="47">
        <v>1</v>
      </c>
      <c r="B1224" s="30" t="s">
        <v>16</v>
      </c>
      <c r="C1224" s="43" t="s">
        <v>4206</v>
      </c>
      <c r="D1224" s="52">
        <v>44994</v>
      </c>
      <c r="E1224" s="52">
        <v>45009</v>
      </c>
      <c r="F1224" s="52">
        <v>45009</v>
      </c>
      <c r="G1224" s="47" t="s">
        <v>10</v>
      </c>
      <c r="H1224" s="51">
        <v>10521</v>
      </c>
      <c r="I1224" s="53">
        <v>1</v>
      </c>
      <c r="J1224" s="51">
        <v>0</v>
      </c>
      <c r="K1224" s="51">
        <v>0</v>
      </c>
      <c r="L1224" s="51">
        <v>10521</v>
      </c>
      <c r="M1224" s="42">
        <v>0</v>
      </c>
      <c r="N1224" s="89" t="s">
        <v>1328</v>
      </c>
      <c r="O1224" s="47" t="s">
        <v>1349</v>
      </c>
      <c r="P1224" s="58" t="s">
        <v>741</v>
      </c>
      <c r="Q1224" s="50" t="s">
        <v>4207</v>
      </c>
      <c r="R1224" s="30"/>
    </row>
    <row r="1225" spans="1:18" ht="19.95" customHeight="1">
      <c r="A1225" s="47">
        <v>1</v>
      </c>
      <c r="B1225" s="30" t="s">
        <v>2112</v>
      </c>
      <c r="C1225" s="43" t="s">
        <v>4208</v>
      </c>
      <c r="D1225" s="52">
        <v>44985</v>
      </c>
      <c r="E1225" s="52">
        <v>44987</v>
      </c>
      <c r="F1225" s="52">
        <v>45009</v>
      </c>
      <c r="G1225" s="47" t="s">
        <v>10</v>
      </c>
      <c r="H1225" s="51">
        <v>1293.1500000000001</v>
      </c>
      <c r="I1225" s="53">
        <v>1</v>
      </c>
      <c r="J1225" s="51">
        <v>0</v>
      </c>
      <c r="K1225" s="51">
        <v>0</v>
      </c>
      <c r="L1225" s="51">
        <v>1293.1500000000001</v>
      </c>
      <c r="M1225" s="42">
        <v>0</v>
      </c>
      <c r="N1225" s="89" t="s">
        <v>269</v>
      </c>
      <c r="O1225" s="47" t="s">
        <v>1874</v>
      </c>
      <c r="P1225" s="47" t="s">
        <v>1358</v>
      </c>
      <c r="Q1225" s="50" t="s">
        <v>4209</v>
      </c>
      <c r="R1225" s="30"/>
    </row>
    <row r="1226" spans="1:18" ht="19.95" customHeight="1">
      <c r="A1226" s="47">
        <v>1</v>
      </c>
      <c r="B1226" s="30" t="s">
        <v>245</v>
      </c>
      <c r="C1226" s="43" t="s">
        <v>4210</v>
      </c>
      <c r="D1226" s="52">
        <v>45000</v>
      </c>
      <c r="E1226" s="52">
        <v>45009</v>
      </c>
      <c r="F1226" s="52">
        <v>45009</v>
      </c>
      <c r="G1226" s="47" t="s">
        <v>10</v>
      </c>
      <c r="H1226" s="51">
        <v>2599.29</v>
      </c>
      <c r="I1226" s="53">
        <v>1</v>
      </c>
      <c r="J1226" s="51">
        <v>0</v>
      </c>
      <c r="K1226" s="51">
        <v>0</v>
      </c>
      <c r="L1226" s="51">
        <v>2599.29</v>
      </c>
      <c r="M1226" s="42">
        <v>0</v>
      </c>
      <c r="N1226" s="89" t="s">
        <v>269</v>
      </c>
      <c r="O1226" s="47" t="s">
        <v>1874</v>
      </c>
      <c r="P1226" s="47" t="s">
        <v>1592</v>
      </c>
      <c r="Q1226" s="50" t="s">
        <v>4211</v>
      </c>
      <c r="R1226" s="30"/>
    </row>
    <row r="1227" spans="1:18" ht="19.95" customHeight="1">
      <c r="A1227" s="47">
        <v>4</v>
      </c>
      <c r="B1227" s="30" t="s">
        <v>245</v>
      </c>
      <c r="C1227" s="43" t="s">
        <v>4212</v>
      </c>
      <c r="D1227" s="52">
        <v>45000</v>
      </c>
      <c r="E1227" s="52">
        <v>45009</v>
      </c>
      <c r="F1227" s="52">
        <v>45009</v>
      </c>
      <c r="G1227" s="47" t="s">
        <v>10</v>
      </c>
      <c r="H1227" s="51">
        <v>7830</v>
      </c>
      <c r="I1227" s="53">
        <v>1</v>
      </c>
      <c r="J1227" s="51">
        <v>0</v>
      </c>
      <c r="K1227" s="51">
        <v>0</v>
      </c>
      <c r="L1227" s="51">
        <v>7830</v>
      </c>
      <c r="M1227" s="42">
        <v>0</v>
      </c>
      <c r="N1227" s="89" t="s">
        <v>269</v>
      </c>
      <c r="O1227" s="47" t="s">
        <v>1874</v>
      </c>
      <c r="P1227" s="47" t="s">
        <v>1592</v>
      </c>
      <c r="Q1227" s="50" t="s">
        <v>4213</v>
      </c>
      <c r="R1227" s="30"/>
    </row>
    <row r="1228" spans="1:18" ht="19.95" customHeight="1">
      <c r="A1228" s="47">
        <v>1</v>
      </c>
      <c r="B1228" s="30" t="s">
        <v>245</v>
      </c>
      <c r="C1228" s="43" t="s">
        <v>4214</v>
      </c>
      <c r="D1228" s="52">
        <v>45000</v>
      </c>
      <c r="E1228" s="52">
        <v>45009</v>
      </c>
      <c r="F1228" s="52">
        <v>45009</v>
      </c>
      <c r="G1228" s="47" t="s">
        <v>10</v>
      </c>
      <c r="H1228" s="51">
        <v>6969.78</v>
      </c>
      <c r="I1228" s="53">
        <v>1</v>
      </c>
      <c r="J1228" s="51">
        <v>0</v>
      </c>
      <c r="K1228" s="51">
        <v>0</v>
      </c>
      <c r="L1228" s="51">
        <v>6969.78</v>
      </c>
      <c r="M1228" s="42">
        <v>0</v>
      </c>
      <c r="N1228" s="89" t="s">
        <v>269</v>
      </c>
      <c r="O1228" s="47" t="s">
        <v>1874</v>
      </c>
      <c r="P1228" s="47" t="s">
        <v>1592</v>
      </c>
      <c r="Q1228" s="50" t="s">
        <v>4215</v>
      </c>
      <c r="R1228" s="30"/>
    </row>
    <row r="1229" spans="1:18" ht="19.95" customHeight="1">
      <c r="A1229" s="47">
        <v>1</v>
      </c>
      <c r="B1229" s="30" t="s">
        <v>245</v>
      </c>
      <c r="C1229" s="43" t="s">
        <v>4216</v>
      </c>
      <c r="D1229" s="52">
        <v>45000</v>
      </c>
      <c r="E1229" s="52">
        <v>45009</v>
      </c>
      <c r="F1229" s="52">
        <v>45009</v>
      </c>
      <c r="G1229" s="47" t="s">
        <v>10</v>
      </c>
      <c r="H1229" s="51">
        <v>19047.96</v>
      </c>
      <c r="I1229" s="53">
        <v>1</v>
      </c>
      <c r="J1229" s="51">
        <v>0</v>
      </c>
      <c r="K1229" s="51">
        <v>0</v>
      </c>
      <c r="L1229" s="51">
        <v>19047.96</v>
      </c>
      <c r="M1229" s="42">
        <v>0</v>
      </c>
      <c r="N1229" s="89" t="s">
        <v>269</v>
      </c>
      <c r="O1229" s="47" t="s">
        <v>1874</v>
      </c>
      <c r="P1229" s="47" t="s">
        <v>1592</v>
      </c>
      <c r="Q1229" s="50" t="s">
        <v>4217</v>
      </c>
      <c r="R1229" s="30"/>
    </row>
    <row r="1230" spans="1:18" ht="19.95" customHeight="1">
      <c r="A1230" s="47">
        <v>4</v>
      </c>
      <c r="B1230" s="30" t="s">
        <v>245</v>
      </c>
      <c r="C1230" s="43" t="s">
        <v>4218</v>
      </c>
      <c r="D1230" s="52">
        <v>45000</v>
      </c>
      <c r="E1230" s="52">
        <v>45009</v>
      </c>
      <c r="F1230" s="52">
        <v>45009</v>
      </c>
      <c r="G1230" s="47" t="s">
        <v>10</v>
      </c>
      <c r="H1230" s="51">
        <v>6747.3</v>
      </c>
      <c r="I1230" s="53">
        <v>1</v>
      </c>
      <c r="J1230" s="51">
        <v>0</v>
      </c>
      <c r="K1230" s="51">
        <v>0</v>
      </c>
      <c r="L1230" s="51">
        <v>6747.3</v>
      </c>
      <c r="M1230" s="42">
        <v>0</v>
      </c>
      <c r="N1230" s="89" t="s">
        <v>269</v>
      </c>
      <c r="O1230" s="47" t="s">
        <v>1874</v>
      </c>
      <c r="P1230" s="47" t="s">
        <v>1592</v>
      </c>
      <c r="Q1230" s="50" t="s">
        <v>4219</v>
      </c>
      <c r="R1230" s="30"/>
    </row>
    <row r="1231" spans="1:18" ht="19.95" customHeight="1">
      <c r="A1231" s="47">
        <v>1</v>
      </c>
      <c r="B1231" s="30" t="s">
        <v>4220</v>
      </c>
      <c r="C1231" s="43" t="s">
        <v>4221</v>
      </c>
      <c r="D1231" s="52">
        <v>45009</v>
      </c>
      <c r="E1231" s="52">
        <v>45009</v>
      </c>
      <c r="F1231" s="52">
        <v>45009</v>
      </c>
      <c r="G1231" s="47" t="s">
        <v>10</v>
      </c>
      <c r="H1231" s="51">
        <v>270</v>
      </c>
      <c r="I1231" s="53">
        <v>1</v>
      </c>
      <c r="J1231" s="51">
        <v>0</v>
      </c>
      <c r="K1231" s="51">
        <v>0</v>
      </c>
      <c r="L1231" s="51">
        <v>270</v>
      </c>
      <c r="M1231" s="42">
        <v>0</v>
      </c>
      <c r="N1231" s="89" t="s">
        <v>269</v>
      </c>
      <c r="O1231" s="47" t="s">
        <v>1342</v>
      </c>
      <c r="P1231" s="47" t="s">
        <v>1820</v>
      </c>
      <c r="Q1231" s="50" t="s">
        <v>4222</v>
      </c>
      <c r="R1231" s="30"/>
    </row>
    <row r="1232" spans="1:18" ht="19.95" customHeight="1">
      <c r="A1232" s="47">
        <v>1</v>
      </c>
      <c r="B1232" s="30" t="s">
        <v>260</v>
      </c>
      <c r="C1232" s="43" t="s">
        <v>4223</v>
      </c>
      <c r="D1232" s="52">
        <v>45009</v>
      </c>
      <c r="E1232" s="52">
        <v>45009</v>
      </c>
      <c r="F1232" s="52">
        <v>45009</v>
      </c>
      <c r="G1232" s="47" t="s">
        <v>10</v>
      </c>
      <c r="H1232" s="51">
        <v>120</v>
      </c>
      <c r="I1232" s="53">
        <v>1</v>
      </c>
      <c r="J1232" s="51">
        <v>0</v>
      </c>
      <c r="K1232" s="51">
        <v>0</v>
      </c>
      <c r="L1232" s="51">
        <v>120</v>
      </c>
      <c r="M1232" s="42">
        <v>0</v>
      </c>
      <c r="N1232" s="89" t="s">
        <v>269</v>
      </c>
      <c r="O1232" s="47" t="s">
        <v>1342</v>
      </c>
      <c r="P1232" s="47" t="s">
        <v>871</v>
      </c>
      <c r="Q1232" s="50" t="s">
        <v>4224</v>
      </c>
      <c r="R1232" s="30"/>
    </row>
    <row r="1233" spans="1:18" ht="19.95" customHeight="1">
      <c r="A1233" s="47">
        <v>1</v>
      </c>
      <c r="B1233" s="30" t="s">
        <v>228</v>
      </c>
      <c r="C1233" s="43" t="s">
        <v>4225</v>
      </c>
      <c r="D1233" s="52">
        <v>45002</v>
      </c>
      <c r="E1233" s="52">
        <v>45009</v>
      </c>
      <c r="F1233" s="52">
        <v>45009</v>
      </c>
      <c r="G1233" s="47" t="s">
        <v>10</v>
      </c>
      <c r="H1233" s="51">
        <v>100</v>
      </c>
      <c r="I1233" s="53">
        <v>1</v>
      </c>
      <c r="J1233" s="51">
        <v>0</v>
      </c>
      <c r="K1233" s="51">
        <v>0</v>
      </c>
      <c r="L1233" s="51">
        <v>100</v>
      </c>
      <c r="M1233" s="42">
        <v>0</v>
      </c>
      <c r="N1233" s="89" t="s">
        <v>269</v>
      </c>
      <c r="O1233" s="47" t="s">
        <v>1874</v>
      </c>
      <c r="P1233" s="47" t="s">
        <v>1592</v>
      </c>
      <c r="Q1233" s="50" t="s">
        <v>4226</v>
      </c>
      <c r="R1233" s="30"/>
    </row>
    <row r="1234" spans="1:18" ht="19.95" customHeight="1">
      <c r="A1234" s="47">
        <v>1</v>
      </c>
      <c r="B1234" s="30" t="s">
        <v>228</v>
      </c>
      <c r="C1234" s="43" t="s">
        <v>4227</v>
      </c>
      <c r="D1234" s="52">
        <v>45002</v>
      </c>
      <c r="E1234" s="52">
        <v>45009</v>
      </c>
      <c r="F1234" s="52">
        <v>45009</v>
      </c>
      <c r="G1234" s="47" t="s">
        <v>10</v>
      </c>
      <c r="H1234" s="51">
        <v>108.64</v>
      </c>
      <c r="I1234" s="53">
        <v>1</v>
      </c>
      <c r="J1234" s="51">
        <v>60</v>
      </c>
      <c r="K1234" s="51">
        <v>0</v>
      </c>
      <c r="L1234" s="51">
        <v>168.64</v>
      </c>
      <c r="M1234" s="42">
        <v>0</v>
      </c>
      <c r="N1234" s="89" t="s">
        <v>269</v>
      </c>
      <c r="O1234" s="47" t="s">
        <v>1874</v>
      </c>
      <c r="P1234" s="47" t="s">
        <v>1358</v>
      </c>
      <c r="Q1234" s="50" t="s">
        <v>4228</v>
      </c>
      <c r="R1234" s="30"/>
    </row>
    <row r="1235" spans="1:18" ht="19.95" customHeight="1">
      <c r="A1235" s="47">
        <v>1</v>
      </c>
      <c r="B1235" s="30" t="s">
        <v>252</v>
      </c>
      <c r="C1235" s="43" t="s">
        <v>4229</v>
      </c>
      <c r="D1235" s="52">
        <v>44993</v>
      </c>
      <c r="E1235" s="52">
        <v>45009</v>
      </c>
      <c r="F1235" s="52">
        <v>45009</v>
      </c>
      <c r="G1235" s="47" t="s">
        <v>10</v>
      </c>
      <c r="H1235" s="51">
        <v>2022.1</v>
      </c>
      <c r="I1235" s="53">
        <v>1</v>
      </c>
      <c r="J1235" s="51">
        <v>5.45</v>
      </c>
      <c r="K1235" s="51">
        <v>0</v>
      </c>
      <c r="L1235" s="51">
        <v>2027.55</v>
      </c>
      <c r="M1235" s="42">
        <v>0</v>
      </c>
      <c r="N1235" s="89" t="s">
        <v>269</v>
      </c>
      <c r="O1235" s="47" t="s">
        <v>1351</v>
      </c>
      <c r="P1235" s="47" t="s">
        <v>1353</v>
      </c>
      <c r="Q1235" s="50" t="s">
        <v>4230</v>
      </c>
      <c r="R1235" s="30"/>
    </row>
    <row r="1236" spans="1:18" ht="19.95" customHeight="1">
      <c r="A1236" s="47">
        <v>1</v>
      </c>
      <c r="B1236" s="30" t="s">
        <v>218</v>
      </c>
      <c r="C1236" s="43" t="s">
        <v>4231</v>
      </c>
      <c r="D1236" s="52">
        <v>44981</v>
      </c>
      <c r="E1236" s="52">
        <v>44987</v>
      </c>
      <c r="F1236" s="52">
        <v>45009</v>
      </c>
      <c r="G1236" s="47" t="s">
        <v>10</v>
      </c>
      <c r="H1236" s="51">
        <v>573.29999999999995</v>
      </c>
      <c r="I1236" s="53">
        <v>1</v>
      </c>
      <c r="J1236" s="51">
        <v>0</v>
      </c>
      <c r="K1236" s="51">
        <v>0</v>
      </c>
      <c r="L1236" s="51">
        <v>573.29999999999995</v>
      </c>
      <c r="M1236" s="42">
        <v>0</v>
      </c>
      <c r="N1236" s="89" t="s">
        <v>269</v>
      </c>
      <c r="O1236" s="47" t="s">
        <v>1874</v>
      </c>
      <c r="P1236" s="47" t="s">
        <v>4232</v>
      </c>
      <c r="Q1236" s="50" t="s">
        <v>4233</v>
      </c>
      <c r="R1236" s="30"/>
    </row>
    <row r="1237" spans="1:18" ht="19.95" customHeight="1">
      <c r="A1237" s="47">
        <v>1</v>
      </c>
      <c r="B1237" s="30" t="s">
        <v>246</v>
      </c>
      <c r="C1237" s="43" t="s">
        <v>4234</v>
      </c>
      <c r="D1237" s="52">
        <v>45008</v>
      </c>
      <c r="E1237" s="52">
        <v>45009</v>
      </c>
      <c r="F1237" s="52">
        <v>45009</v>
      </c>
      <c r="G1237" s="47" t="s">
        <v>10</v>
      </c>
      <c r="H1237" s="51">
        <v>2850</v>
      </c>
      <c r="I1237" s="53">
        <v>1</v>
      </c>
      <c r="J1237" s="51">
        <v>0</v>
      </c>
      <c r="K1237" s="51">
        <v>0</v>
      </c>
      <c r="L1237" s="51">
        <v>2850</v>
      </c>
      <c r="M1237" s="42">
        <v>0</v>
      </c>
      <c r="N1237" s="89" t="s">
        <v>269</v>
      </c>
      <c r="O1237" s="47" t="s">
        <v>1381</v>
      </c>
      <c r="P1237" s="47" t="s">
        <v>884</v>
      </c>
      <c r="Q1237" s="50" t="s">
        <v>4235</v>
      </c>
      <c r="R1237" s="30"/>
    </row>
    <row r="1238" spans="1:18" ht="19.95" customHeight="1">
      <c r="A1238" s="47">
        <v>4</v>
      </c>
      <c r="B1238" s="30" t="s">
        <v>2019</v>
      </c>
      <c r="C1238" s="43" t="s">
        <v>4236</v>
      </c>
      <c r="D1238" s="52">
        <v>44998</v>
      </c>
      <c r="E1238" s="52">
        <v>45011</v>
      </c>
      <c r="F1238" s="52">
        <v>45012</v>
      </c>
      <c r="G1238" s="47" t="s">
        <v>10</v>
      </c>
      <c r="H1238" s="51">
        <v>740</v>
      </c>
      <c r="I1238" s="53">
        <v>1</v>
      </c>
      <c r="J1238" s="51">
        <v>0</v>
      </c>
      <c r="K1238" s="51">
        <v>0</v>
      </c>
      <c r="L1238" s="51">
        <v>740</v>
      </c>
      <c r="M1238" s="42">
        <v>0</v>
      </c>
      <c r="N1238" s="89" t="s">
        <v>1328</v>
      </c>
      <c r="O1238" s="47" t="s">
        <v>1349</v>
      </c>
      <c r="P1238" s="58" t="s">
        <v>741</v>
      </c>
      <c r="Q1238" s="50" t="s">
        <v>4237</v>
      </c>
      <c r="R1238" s="30"/>
    </row>
    <row r="1239" spans="1:18" ht="19.95" customHeight="1">
      <c r="A1239" s="47">
        <v>4</v>
      </c>
      <c r="B1239" s="30" t="s">
        <v>2019</v>
      </c>
      <c r="C1239" s="43" t="s">
        <v>4238</v>
      </c>
      <c r="D1239" s="52">
        <v>44998</v>
      </c>
      <c r="E1239" s="52">
        <v>45011</v>
      </c>
      <c r="F1239" s="52">
        <v>45012</v>
      </c>
      <c r="G1239" s="47" t="s">
        <v>10</v>
      </c>
      <c r="H1239" s="51">
        <v>6660</v>
      </c>
      <c r="I1239" s="53">
        <v>1</v>
      </c>
      <c r="J1239" s="51">
        <v>0</v>
      </c>
      <c r="K1239" s="51">
        <v>0</v>
      </c>
      <c r="L1239" s="51">
        <v>6660</v>
      </c>
      <c r="M1239" s="42">
        <v>0</v>
      </c>
      <c r="N1239" s="89" t="s">
        <v>1328</v>
      </c>
      <c r="O1239" s="47" t="s">
        <v>1349</v>
      </c>
      <c r="P1239" s="58" t="s">
        <v>741</v>
      </c>
      <c r="Q1239" s="50" t="s">
        <v>4239</v>
      </c>
      <c r="R1239" s="30"/>
    </row>
    <row r="1240" spans="1:18" ht="19.95" customHeight="1">
      <c r="A1240" s="47">
        <v>2</v>
      </c>
      <c r="B1240" s="30" t="s">
        <v>230</v>
      </c>
      <c r="C1240" s="43" t="s">
        <v>4240</v>
      </c>
      <c r="D1240" s="52">
        <v>45019</v>
      </c>
      <c r="E1240" s="52">
        <v>45012</v>
      </c>
      <c r="F1240" s="52">
        <v>45012</v>
      </c>
      <c r="G1240" s="47" t="s">
        <v>10</v>
      </c>
      <c r="H1240" s="51">
        <v>150336.03</v>
      </c>
      <c r="I1240" s="53">
        <v>1</v>
      </c>
      <c r="J1240" s="51">
        <v>0</v>
      </c>
      <c r="K1240" s="51">
        <v>0</v>
      </c>
      <c r="L1240" s="51">
        <v>150336.03</v>
      </c>
      <c r="M1240" s="42">
        <v>0</v>
      </c>
      <c r="N1240" s="89" t="s">
        <v>1328</v>
      </c>
      <c r="O1240" s="47" t="s">
        <v>1330</v>
      </c>
      <c r="P1240" s="47" t="s">
        <v>881</v>
      </c>
      <c r="Q1240" s="50" t="s">
        <v>4241</v>
      </c>
      <c r="R1240" s="30"/>
    </row>
    <row r="1241" spans="1:18" ht="19.95" customHeight="1">
      <c r="A1241" s="47">
        <v>1</v>
      </c>
      <c r="B1241" s="30" t="s">
        <v>16</v>
      </c>
      <c r="C1241" s="43" t="s">
        <v>4242</v>
      </c>
      <c r="D1241" s="52">
        <v>44995</v>
      </c>
      <c r="E1241" s="52">
        <v>45012</v>
      </c>
      <c r="F1241" s="52">
        <v>45012</v>
      </c>
      <c r="G1241" s="47" t="s">
        <v>10</v>
      </c>
      <c r="H1241" s="51">
        <v>10485.299999999999</v>
      </c>
      <c r="I1241" s="53">
        <v>1</v>
      </c>
      <c r="J1241" s="51">
        <v>0</v>
      </c>
      <c r="K1241" s="51">
        <v>0</v>
      </c>
      <c r="L1241" s="51">
        <v>10485.299999999999</v>
      </c>
      <c r="M1241" s="42">
        <v>0</v>
      </c>
      <c r="N1241" s="89" t="s">
        <v>1328</v>
      </c>
      <c r="O1241" s="47" t="s">
        <v>1349</v>
      </c>
      <c r="P1241" s="58" t="s">
        <v>741</v>
      </c>
      <c r="Q1241" s="50" t="s">
        <v>4243</v>
      </c>
      <c r="R1241" s="30"/>
    </row>
    <row r="1242" spans="1:18" ht="19.95" customHeight="1">
      <c r="A1242" s="47">
        <v>2</v>
      </c>
      <c r="B1242" s="30" t="s">
        <v>142</v>
      </c>
      <c r="C1242" s="43" t="s">
        <v>4244</v>
      </c>
      <c r="D1242" s="52">
        <v>45002</v>
      </c>
      <c r="E1242" s="52">
        <v>45012</v>
      </c>
      <c r="F1242" s="52">
        <v>45012</v>
      </c>
      <c r="G1242" s="47" t="s">
        <v>10</v>
      </c>
      <c r="H1242" s="51">
        <v>73310.7</v>
      </c>
      <c r="I1242" s="53">
        <v>1</v>
      </c>
      <c r="J1242" s="51">
        <v>0</v>
      </c>
      <c r="K1242" s="51">
        <v>0</v>
      </c>
      <c r="L1242" s="51">
        <v>73310.7</v>
      </c>
      <c r="M1242" s="42">
        <v>0</v>
      </c>
      <c r="N1242" s="89" t="s">
        <v>1328</v>
      </c>
      <c r="O1242" s="47" t="s">
        <v>1349</v>
      </c>
      <c r="P1242" s="58" t="s">
        <v>741</v>
      </c>
      <c r="Q1242" s="50" t="s">
        <v>4245</v>
      </c>
      <c r="R1242" s="30"/>
    </row>
    <row r="1243" spans="1:18" ht="19.95" customHeight="1">
      <c r="A1243" s="47">
        <v>1</v>
      </c>
      <c r="B1243" s="30" t="s">
        <v>245</v>
      </c>
      <c r="C1243" s="43" t="s">
        <v>4246</v>
      </c>
      <c r="D1243" s="52">
        <v>45001</v>
      </c>
      <c r="E1243" s="52">
        <v>45012</v>
      </c>
      <c r="F1243" s="52">
        <v>45012</v>
      </c>
      <c r="G1243" s="47" t="s">
        <v>10</v>
      </c>
      <c r="H1243" s="51">
        <v>18981</v>
      </c>
      <c r="I1243" s="53">
        <v>1</v>
      </c>
      <c r="J1243" s="51">
        <v>0</v>
      </c>
      <c r="K1243" s="51">
        <v>0</v>
      </c>
      <c r="L1243" s="51">
        <v>18981</v>
      </c>
      <c r="M1243" s="42">
        <v>0</v>
      </c>
      <c r="N1243" s="89" t="s">
        <v>269</v>
      </c>
      <c r="O1243" s="47" t="s">
        <v>1874</v>
      </c>
      <c r="P1243" s="47" t="s">
        <v>1592</v>
      </c>
      <c r="Q1243" s="50" t="s">
        <v>4247</v>
      </c>
      <c r="R1243" s="30"/>
    </row>
    <row r="1244" spans="1:18" ht="19.95" customHeight="1">
      <c r="A1244" s="47">
        <v>4</v>
      </c>
      <c r="B1244" s="30" t="s">
        <v>245</v>
      </c>
      <c r="C1244" s="43" t="s">
        <v>4248</v>
      </c>
      <c r="D1244" s="52">
        <v>45001</v>
      </c>
      <c r="E1244" s="52">
        <v>45012</v>
      </c>
      <c r="F1244" s="52">
        <v>45012</v>
      </c>
      <c r="G1244" s="47" t="s">
        <v>10</v>
      </c>
      <c r="H1244" s="51">
        <v>7452</v>
      </c>
      <c r="I1244" s="53">
        <v>1</v>
      </c>
      <c r="J1244" s="51">
        <v>0</v>
      </c>
      <c r="K1244" s="51">
        <v>0</v>
      </c>
      <c r="L1244" s="51">
        <v>7452</v>
      </c>
      <c r="M1244" s="42">
        <v>0</v>
      </c>
      <c r="N1244" s="89" t="s">
        <v>269</v>
      </c>
      <c r="O1244" s="47" t="s">
        <v>1874</v>
      </c>
      <c r="P1244" s="47" t="s">
        <v>1592</v>
      </c>
      <c r="Q1244" s="50" t="s">
        <v>4249</v>
      </c>
      <c r="R1244" s="30"/>
    </row>
    <row r="1245" spans="1:18" ht="19.95" customHeight="1">
      <c r="A1245" s="47">
        <v>1</v>
      </c>
      <c r="B1245" s="30" t="s">
        <v>2312</v>
      </c>
      <c r="C1245" s="43" t="s">
        <v>4250</v>
      </c>
      <c r="D1245" s="52">
        <v>44995</v>
      </c>
      <c r="E1245" s="52">
        <v>45012</v>
      </c>
      <c r="F1245" s="52">
        <v>45012</v>
      </c>
      <c r="G1245" s="47" t="s">
        <v>10</v>
      </c>
      <c r="H1245" s="51">
        <v>80.31</v>
      </c>
      <c r="I1245" s="53">
        <v>1</v>
      </c>
      <c r="J1245" s="51">
        <v>0</v>
      </c>
      <c r="K1245" s="51">
        <v>0</v>
      </c>
      <c r="L1245" s="51">
        <v>80.31</v>
      </c>
      <c r="M1245" s="42">
        <v>0</v>
      </c>
      <c r="N1245" s="89" t="s">
        <v>269</v>
      </c>
      <c r="O1245" s="47" t="s">
        <v>1362</v>
      </c>
      <c r="P1245" s="47" t="s">
        <v>1363</v>
      </c>
      <c r="Q1245" s="50" t="s">
        <v>4251</v>
      </c>
      <c r="R1245" s="30"/>
    </row>
    <row r="1246" spans="1:18" ht="19.95" customHeight="1">
      <c r="A1246" s="47">
        <v>1</v>
      </c>
      <c r="B1246" s="30" t="s">
        <v>22</v>
      </c>
      <c r="C1246" s="43" t="s">
        <v>4252</v>
      </c>
      <c r="D1246" s="52">
        <v>44992</v>
      </c>
      <c r="E1246" s="52">
        <v>45012</v>
      </c>
      <c r="F1246" s="52">
        <v>45012</v>
      </c>
      <c r="G1246" s="47" t="s">
        <v>10</v>
      </c>
      <c r="H1246" s="51">
        <v>1302</v>
      </c>
      <c r="I1246" s="53">
        <v>1</v>
      </c>
      <c r="J1246" s="51">
        <v>0</v>
      </c>
      <c r="K1246" s="51">
        <v>0</v>
      </c>
      <c r="L1246" s="51">
        <v>1302</v>
      </c>
      <c r="M1246" s="42">
        <v>0</v>
      </c>
      <c r="N1246" s="89" t="s">
        <v>269</v>
      </c>
      <c r="O1246" s="47" t="s">
        <v>1346</v>
      </c>
      <c r="P1246" s="47" t="s">
        <v>284</v>
      </c>
      <c r="Q1246" s="50" t="s">
        <v>4253</v>
      </c>
      <c r="R1246" s="30"/>
    </row>
    <row r="1247" spans="1:18" ht="19.95" customHeight="1">
      <c r="A1247" s="47">
        <v>1</v>
      </c>
      <c r="B1247" s="30" t="s">
        <v>2722</v>
      </c>
      <c r="C1247" s="43" t="s">
        <v>4254</v>
      </c>
      <c r="D1247" s="52">
        <v>44994</v>
      </c>
      <c r="E1247" s="52">
        <v>45012</v>
      </c>
      <c r="F1247" s="52">
        <v>45012</v>
      </c>
      <c r="G1247" s="47" t="s">
        <v>10</v>
      </c>
      <c r="H1247" s="51">
        <v>802.28</v>
      </c>
      <c r="I1247" s="53">
        <v>1</v>
      </c>
      <c r="J1247" s="51">
        <v>0</v>
      </c>
      <c r="K1247" s="51">
        <v>0</v>
      </c>
      <c r="L1247" s="51">
        <v>802.28</v>
      </c>
      <c r="M1247" s="42">
        <v>0</v>
      </c>
      <c r="N1247" s="89" t="s">
        <v>269</v>
      </c>
      <c r="O1247" s="47" t="s">
        <v>1351</v>
      </c>
      <c r="P1247" s="47" t="s">
        <v>1378</v>
      </c>
      <c r="Q1247" s="50" t="s">
        <v>4255</v>
      </c>
      <c r="R1247" s="30"/>
    </row>
    <row r="1248" spans="1:18" ht="19.95" customHeight="1">
      <c r="A1248" s="47">
        <v>1</v>
      </c>
      <c r="B1248" s="30" t="s">
        <v>237</v>
      </c>
      <c r="C1248" s="43">
        <v>419368287</v>
      </c>
      <c r="D1248" s="52">
        <v>44988</v>
      </c>
      <c r="E1248" s="52">
        <v>45010</v>
      </c>
      <c r="F1248" s="52">
        <v>45012</v>
      </c>
      <c r="G1248" s="47" t="s">
        <v>10</v>
      </c>
      <c r="H1248" s="51">
        <v>468.87</v>
      </c>
      <c r="I1248" s="53">
        <v>1</v>
      </c>
      <c r="J1248" s="51">
        <v>0</v>
      </c>
      <c r="K1248" s="51">
        <v>0</v>
      </c>
      <c r="L1248" s="51">
        <v>468.87</v>
      </c>
      <c r="M1248" s="42">
        <v>0</v>
      </c>
      <c r="N1248" s="89" t="s">
        <v>269</v>
      </c>
      <c r="O1248" s="47" t="s">
        <v>1342</v>
      </c>
      <c r="P1248" s="47" t="s">
        <v>280</v>
      </c>
      <c r="Q1248" s="50" t="s">
        <v>4256</v>
      </c>
      <c r="R1248" s="30"/>
    </row>
    <row r="1249" spans="1:18" ht="19.95" customHeight="1">
      <c r="A1249" s="47">
        <v>1</v>
      </c>
      <c r="B1249" s="30" t="s">
        <v>56</v>
      </c>
      <c r="C1249" s="43" t="s">
        <v>4257</v>
      </c>
      <c r="D1249" s="52">
        <v>44621</v>
      </c>
      <c r="E1249" s="52">
        <v>45013</v>
      </c>
      <c r="F1249" s="52">
        <v>45013</v>
      </c>
      <c r="G1249" s="47" t="s">
        <v>10</v>
      </c>
      <c r="H1249" s="51">
        <v>1288.06</v>
      </c>
      <c r="I1249" s="53">
        <v>1</v>
      </c>
      <c r="J1249" s="51">
        <v>0.43</v>
      </c>
      <c r="K1249" s="51">
        <v>0</v>
      </c>
      <c r="L1249" s="51">
        <v>1288.49</v>
      </c>
      <c r="M1249" s="42">
        <v>0</v>
      </c>
      <c r="N1249" s="89" t="s">
        <v>1328</v>
      </c>
      <c r="O1249" s="47" t="s">
        <v>1351</v>
      </c>
      <c r="P1249" s="47" t="s">
        <v>1378</v>
      </c>
      <c r="Q1249" s="50" t="s">
        <v>4258</v>
      </c>
      <c r="R1249" s="30"/>
    </row>
    <row r="1250" spans="1:18" ht="19.95" customHeight="1">
      <c r="A1250" s="47">
        <v>1</v>
      </c>
      <c r="B1250" s="30" t="s">
        <v>2052</v>
      </c>
      <c r="C1250" s="43" t="s">
        <v>4259</v>
      </c>
      <c r="D1250" s="52">
        <v>45008</v>
      </c>
      <c r="E1250" s="52">
        <v>45013</v>
      </c>
      <c r="F1250" s="52">
        <v>45013</v>
      </c>
      <c r="G1250" s="47" t="s">
        <v>10</v>
      </c>
      <c r="H1250" s="51">
        <v>9564</v>
      </c>
      <c r="I1250" s="53">
        <v>1</v>
      </c>
      <c r="J1250" s="51">
        <v>0</v>
      </c>
      <c r="K1250" s="51">
        <v>0</v>
      </c>
      <c r="L1250" s="51">
        <v>9564</v>
      </c>
      <c r="M1250" s="42">
        <v>0</v>
      </c>
      <c r="N1250" s="89" t="s">
        <v>1328</v>
      </c>
      <c r="O1250" s="47" t="s">
        <v>1349</v>
      </c>
      <c r="P1250" s="58" t="s">
        <v>741</v>
      </c>
      <c r="Q1250" s="50" t="s">
        <v>7383</v>
      </c>
      <c r="R1250" s="30"/>
    </row>
    <row r="1251" spans="1:18" ht="19.95" customHeight="1">
      <c r="A1251" s="47">
        <v>1</v>
      </c>
      <c r="B1251" s="30" t="s">
        <v>2052</v>
      </c>
      <c r="C1251" s="43" t="s">
        <v>4260</v>
      </c>
      <c r="D1251" s="52">
        <v>45008</v>
      </c>
      <c r="E1251" s="52">
        <v>45013</v>
      </c>
      <c r="F1251" s="52">
        <v>45013</v>
      </c>
      <c r="G1251" s="47" t="s">
        <v>10</v>
      </c>
      <c r="H1251" s="51">
        <v>77912</v>
      </c>
      <c r="I1251" s="53">
        <v>1</v>
      </c>
      <c r="J1251" s="51">
        <v>0</v>
      </c>
      <c r="K1251" s="51">
        <v>0</v>
      </c>
      <c r="L1251" s="51">
        <v>77912</v>
      </c>
      <c r="M1251" s="42">
        <v>0</v>
      </c>
      <c r="N1251" s="89" t="s">
        <v>1328</v>
      </c>
      <c r="O1251" s="47" t="s">
        <v>1349</v>
      </c>
      <c r="P1251" s="58" t="s">
        <v>741</v>
      </c>
      <c r="Q1251" s="50" t="s">
        <v>7384</v>
      </c>
      <c r="R1251" s="30"/>
    </row>
    <row r="1252" spans="1:18" ht="19.95" customHeight="1">
      <c r="A1252" s="47">
        <v>1</v>
      </c>
      <c r="B1252" s="30" t="s">
        <v>2052</v>
      </c>
      <c r="C1252" s="43" t="s">
        <v>4261</v>
      </c>
      <c r="D1252" s="52">
        <v>45008</v>
      </c>
      <c r="E1252" s="52">
        <v>45013</v>
      </c>
      <c r="F1252" s="52">
        <v>45013</v>
      </c>
      <c r="G1252" s="47" t="s">
        <v>10</v>
      </c>
      <c r="H1252" s="51">
        <v>30752</v>
      </c>
      <c r="I1252" s="53">
        <v>1</v>
      </c>
      <c r="J1252" s="51">
        <v>0</v>
      </c>
      <c r="K1252" s="51">
        <v>0</v>
      </c>
      <c r="L1252" s="51">
        <v>30752</v>
      </c>
      <c r="M1252" s="42">
        <v>0</v>
      </c>
      <c r="N1252" s="89" t="s">
        <v>1328</v>
      </c>
      <c r="O1252" s="47" t="s">
        <v>1349</v>
      </c>
      <c r="P1252" s="58" t="s">
        <v>741</v>
      </c>
      <c r="Q1252" s="50" t="s">
        <v>7385</v>
      </c>
      <c r="R1252" s="30"/>
    </row>
    <row r="1253" spans="1:18" ht="19.95" customHeight="1">
      <c r="A1253" s="47">
        <v>1</v>
      </c>
      <c r="B1253" s="30" t="s">
        <v>2052</v>
      </c>
      <c r="C1253" s="43" t="s">
        <v>4262</v>
      </c>
      <c r="D1253" s="52">
        <v>45008</v>
      </c>
      <c r="E1253" s="52">
        <v>45013</v>
      </c>
      <c r="F1253" s="52">
        <v>45013</v>
      </c>
      <c r="G1253" s="47" t="s">
        <v>10</v>
      </c>
      <c r="H1253" s="51">
        <v>6702.4</v>
      </c>
      <c r="I1253" s="53">
        <v>1</v>
      </c>
      <c r="J1253" s="51">
        <v>0</v>
      </c>
      <c r="K1253" s="51">
        <v>0</v>
      </c>
      <c r="L1253" s="51">
        <v>6702.4</v>
      </c>
      <c r="M1253" s="42">
        <v>0</v>
      </c>
      <c r="N1253" s="89" t="s">
        <v>1328</v>
      </c>
      <c r="O1253" s="47" t="s">
        <v>1349</v>
      </c>
      <c r="P1253" s="58" t="s">
        <v>741</v>
      </c>
      <c r="Q1253" s="50" t="s">
        <v>7386</v>
      </c>
      <c r="R1253" s="30"/>
    </row>
    <row r="1254" spans="1:18" ht="19.95" customHeight="1">
      <c r="A1254" s="47">
        <v>1</v>
      </c>
      <c r="B1254" s="30" t="s">
        <v>1357</v>
      </c>
      <c r="C1254" s="43" t="s">
        <v>2958</v>
      </c>
      <c r="D1254" s="52">
        <v>45013</v>
      </c>
      <c r="E1254" s="52">
        <v>45013</v>
      </c>
      <c r="F1254" s="52">
        <v>45013</v>
      </c>
      <c r="G1254" s="47" t="s">
        <v>10</v>
      </c>
      <c r="H1254" s="51">
        <v>1760.5</v>
      </c>
      <c r="I1254" s="53">
        <v>1</v>
      </c>
      <c r="J1254" s="51">
        <v>0</v>
      </c>
      <c r="K1254" s="51">
        <v>0</v>
      </c>
      <c r="L1254" s="51">
        <v>1760.5</v>
      </c>
      <c r="M1254" s="42">
        <v>0</v>
      </c>
      <c r="N1254" s="89" t="s">
        <v>269</v>
      </c>
      <c r="O1254" s="47" t="s">
        <v>1360</v>
      </c>
      <c r="P1254" s="47" t="s">
        <v>3777</v>
      </c>
      <c r="Q1254" s="50" t="s">
        <v>4263</v>
      </c>
      <c r="R1254" s="30"/>
    </row>
    <row r="1255" spans="1:18" ht="19.95" customHeight="1">
      <c r="A1255" s="47">
        <v>1</v>
      </c>
      <c r="B1255" s="30" t="s">
        <v>298</v>
      </c>
      <c r="C1255" s="43" t="s">
        <v>4264</v>
      </c>
      <c r="D1255" s="52">
        <v>45006</v>
      </c>
      <c r="E1255" s="52">
        <v>45013</v>
      </c>
      <c r="F1255" s="52">
        <v>45013</v>
      </c>
      <c r="G1255" s="47" t="s">
        <v>10</v>
      </c>
      <c r="H1255" s="51">
        <v>117.15</v>
      </c>
      <c r="I1255" s="53">
        <v>1</v>
      </c>
      <c r="J1255" s="51">
        <v>0</v>
      </c>
      <c r="K1255" s="51">
        <v>0</v>
      </c>
      <c r="L1255" s="51">
        <v>117.15</v>
      </c>
      <c r="M1255" s="42">
        <v>0</v>
      </c>
      <c r="N1255" s="89" t="s">
        <v>269</v>
      </c>
      <c r="O1255" s="47" t="s">
        <v>1874</v>
      </c>
      <c r="P1255" s="47" t="s">
        <v>1358</v>
      </c>
      <c r="Q1255" s="50" t="s">
        <v>4265</v>
      </c>
      <c r="R1255" s="30"/>
    </row>
    <row r="1256" spans="1:18" ht="19.95" customHeight="1">
      <c r="A1256" s="47">
        <v>2</v>
      </c>
      <c r="B1256" s="30" t="s">
        <v>298</v>
      </c>
      <c r="C1256" s="43" t="s">
        <v>4266</v>
      </c>
      <c r="D1256" s="52">
        <v>45006</v>
      </c>
      <c r="E1256" s="52">
        <v>45013</v>
      </c>
      <c r="F1256" s="52">
        <v>45013</v>
      </c>
      <c r="G1256" s="47" t="s">
        <v>10</v>
      </c>
      <c r="H1256" s="51">
        <v>352.01</v>
      </c>
      <c r="I1256" s="53">
        <v>1</v>
      </c>
      <c r="J1256" s="51">
        <v>0</v>
      </c>
      <c r="K1256" s="51">
        <v>0</v>
      </c>
      <c r="L1256" s="51">
        <v>352.01</v>
      </c>
      <c r="M1256" s="42">
        <v>0</v>
      </c>
      <c r="N1256" s="89" t="s">
        <v>269</v>
      </c>
      <c r="O1256" s="47" t="s">
        <v>1874</v>
      </c>
      <c r="P1256" s="47" t="s">
        <v>1358</v>
      </c>
      <c r="Q1256" s="50" t="s">
        <v>4267</v>
      </c>
      <c r="R1256" s="30"/>
    </row>
    <row r="1257" spans="1:18" ht="19.95" customHeight="1">
      <c r="A1257" s="47">
        <v>1</v>
      </c>
      <c r="B1257" s="30" t="s">
        <v>4147</v>
      </c>
      <c r="C1257" s="43" t="s">
        <v>4268</v>
      </c>
      <c r="D1257" s="52">
        <v>45014</v>
      </c>
      <c r="E1257" s="52">
        <v>45014</v>
      </c>
      <c r="F1257" s="52">
        <v>45014</v>
      </c>
      <c r="G1257" s="47" t="s">
        <v>10</v>
      </c>
      <c r="H1257" s="51">
        <v>315.77</v>
      </c>
      <c r="I1257" s="53">
        <v>1</v>
      </c>
      <c r="J1257" s="51">
        <v>0</v>
      </c>
      <c r="K1257" s="51">
        <v>0</v>
      </c>
      <c r="L1257" s="51">
        <v>315.77</v>
      </c>
      <c r="M1257" s="42">
        <v>0</v>
      </c>
      <c r="N1257" s="89" t="s">
        <v>1328</v>
      </c>
      <c r="O1257" s="47" t="s">
        <v>1874</v>
      </c>
      <c r="P1257" s="47" t="s">
        <v>1358</v>
      </c>
      <c r="Q1257" s="50" t="s">
        <v>4269</v>
      </c>
      <c r="R1257" s="30"/>
    </row>
    <row r="1258" spans="1:18" ht="19.95" customHeight="1">
      <c r="A1258" s="47">
        <v>1</v>
      </c>
      <c r="B1258" s="30" t="s">
        <v>2853</v>
      </c>
      <c r="C1258" s="43" t="s">
        <v>2854</v>
      </c>
      <c r="D1258" s="52">
        <v>44942</v>
      </c>
      <c r="E1258" s="52">
        <v>45046</v>
      </c>
      <c r="F1258" s="52">
        <v>45014</v>
      </c>
      <c r="G1258" s="47" t="s">
        <v>18</v>
      </c>
      <c r="H1258" s="60">
        <v>890110.12</v>
      </c>
      <c r="I1258" s="53">
        <v>4.9901</v>
      </c>
      <c r="J1258" s="60">
        <v>0</v>
      </c>
      <c r="K1258" s="60">
        <v>0</v>
      </c>
      <c r="L1258" s="51">
        <v>4441738.5</v>
      </c>
      <c r="M1258" s="42">
        <v>0</v>
      </c>
      <c r="N1258" s="89" t="s">
        <v>1328</v>
      </c>
      <c r="O1258" s="47" t="s">
        <v>1330</v>
      </c>
      <c r="P1258" s="47" t="s">
        <v>881</v>
      </c>
      <c r="Q1258" s="50" t="s">
        <v>4270</v>
      </c>
      <c r="R1258" s="30"/>
    </row>
    <row r="1259" spans="1:18" ht="19.95" customHeight="1">
      <c r="A1259" s="47">
        <v>1</v>
      </c>
      <c r="B1259" s="30" t="s">
        <v>234</v>
      </c>
      <c r="C1259" s="43" t="s">
        <v>4271</v>
      </c>
      <c r="D1259" s="52">
        <v>45007</v>
      </c>
      <c r="E1259" s="52">
        <v>45014</v>
      </c>
      <c r="F1259" s="52">
        <v>45014</v>
      </c>
      <c r="G1259" s="47" t="s">
        <v>10</v>
      </c>
      <c r="H1259" s="51">
        <v>11425.27</v>
      </c>
      <c r="I1259" s="53">
        <v>1</v>
      </c>
      <c r="J1259" s="51">
        <v>0</v>
      </c>
      <c r="K1259" s="51">
        <v>0</v>
      </c>
      <c r="L1259" s="51">
        <v>11425.27</v>
      </c>
      <c r="M1259" s="42">
        <v>0</v>
      </c>
      <c r="N1259" s="89" t="s">
        <v>269</v>
      </c>
      <c r="O1259" s="47" t="s">
        <v>1874</v>
      </c>
      <c r="P1259" s="47" t="s">
        <v>1358</v>
      </c>
      <c r="Q1259" s="50" t="s">
        <v>4272</v>
      </c>
      <c r="R1259" s="30"/>
    </row>
    <row r="1260" spans="1:18" ht="19.95" customHeight="1">
      <c r="A1260" s="47">
        <v>2</v>
      </c>
      <c r="B1260" s="30" t="s">
        <v>234</v>
      </c>
      <c r="C1260" s="43" t="s">
        <v>4273</v>
      </c>
      <c r="D1260" s="52">
        <v>45007</v>
      </c>
      <c r="E1260" s="52">
        <v>45014</v>
      </c>
      <c r="F1260" s="52">
        <v>45014</v>
      </c>
      <c r="G1260" s="47" t="s">
        <v>10</v>
      </c>
      <c r="H1260" s="51">
        <v>13806.9</v>
      </c>
      <c r="I1260" s="53">
        <v>1</v>
      </c>
      <c r="J1260" s="51">
        <v>0</v>
      </c>
      <c r="K1260" s="51">
        <v>0</v>
      </c>
      <c r="L1260" s="51">
        <v>13806.9</v>
      </c>
      <c r="M1260" s="42">
        <v>0</v>
      </c>
      <c r="N1260" s="89" t="s">
        <v>269</v>
      </c>
      <c r="O1260" s="47" t="s">
        <v>1874</v>
      </c>
      <c r="P1260" s="47" t="s">
        <v>1358</v>
      </c>
      <c r="Q1260" s="50" t="s">
        <v>4274</v>
      </c>
      <c r="R1260" s="30"/>
    </row>
    <row r="1261" spans="1:18" ht="19.95" customHeight="1">
      <c r="A1261" s="47">
        <v>2</v>
      </c>
      <c r="B1261" s="30" t="s">
        <v>240</v>
      </c>
      <c r="C1261" s="43" t="s">
        <v>4275</v>
      </c>
      <c r="D1261" s="52">
        <v>45009</v>
      </c>
      <c r="E1261" s="52">
        <v>45014</v>
      </c>
      <c r="F1261" s="52">
        <v>45014</v>
      </c>
      <c r="G1261" s="47" t="s">
        <v>10</v>
      </c>
      <c r="H1261" s="51">
        <v>7396.26</v>
      </c>
      <c r="I1261" s="53">
        <v>1</v>
      </c>
      <c r="J1261" s="51">
        <v>0</v>
      </c>
      <c r="K1261" s="51">
        <v>0</v>
      </c>
      <c r="L1261" s="51">
        <v>7396.26</v>
      </c>
      <c r="M1261" s="42">
        <v>0</v>
      </c>
      <c r="N1261" s="89" t="s">
        <v>269</v>
      </c>
      <c r="O1261" s="47" t="s">
        <v>1874</v>
      </c>
      <c r="P1261" s="47" t="s">
        <v>1324</v>
      </c>
      <c r="Q1261" s="50" t="s">
        <v>4276</v>
      </c>
      <c r="R1261" s="30"/>
    </row>
    <row r="1262" spans="1:18" ht="19.95" customHeight="1">
      <c r="A1262" s="47">
        <v>2</v>
      </c>
      <c r="B1262" s="30" t="s">
        <v>240</v>
      </c>
      <c r="C1262" s="43" t="s">
        <v>3894</v>
      </c>
      <c r="D1262" s="52">
        <v>45009</v>
      </c>
      <c r="E1262" s="52">
        <v>45009</v>
      </c>
      <c r="F1262" s="52">
        <v>45014</v>
      </c>
      <c r="G1262" s="47" t="s">
        <v>10</v>
      </c>
      <c r="H1262" s="49">
        <v>6568.24</v>
      </c>
      <c r="I1262" s="53">
        <v>1</v>
      </c>
      <c r="J1262" s="51">
        <v>0</v>
      </c>
      <c r="K1262" s="51">
        <v>0</v>
      </c>
      <c r="L1262" s="51">
        <v>6568.24</v>
      </c>
      <c r="M1262" s="42">
        <v>0</v>
      </c>
      <c r="N1262" s="89" t="s">
        <v>269</v>
      </c>
      <c r="O1262" s="47" t="s">
        <v>1874</v>
      </c>
      <c r="P1262" s="47" t="s">
        <v>1358</v>
      </c>
      <c r="Q1262" s="50" t="s">
        <v>3895</v>
      </c>
      <c r="R1262" s="30"/>
    </row>
    <row r="1263" spans="1:18" ht="19.95" customHeight="1">
      <c r="A1263" s="47">
        <v>1</v>
      </c>
      <c r="B1263" s="30" t="s">
        <v>58</v>
      </c>
      <c r="C1263" s="43" t="s">
        <v>4277</v>
      </c>
      <c r="D1263" s="52">
        <v>45015</v>
      </c>
      <c r="E1263" s="52">
        <v>45015</v>
      </c>
      <c r="F1263" s="52">
        <v>45015</v>
      </c>
      <c r="G1263" s="47" t="s">
        <v>10</v>
      </c>
      <c r="H1263" s="51">
        <v>2722.44</v>
      </c>
      <c r="I1263" s="53">
        <v>1</v>
      </c>
      <c r="J1263" s="51">
        <v>0</v>
      </c>
      <c r="K1263" s="51">
        <v>0</v>
      </c>
      <c r="L1263" s="51">
        <v>2722.44</v>
      </c>
      <c r="M1263" s="42">
        <v>0</v>
      </c>
      <c r="N1263" s="89" t="s">
        <v>1328</v>
      </c>
      <c r="O1263" s="47" t="s">
        <v>1381</v>
      </c>
      <c r="P1263" s="47" t="s">
        <v>888</v>
      </c>
      <c r="Q1263" s="50" t="s">
        <v>4278</v>
      </c>
      <c r="R1263" s="30"/>
    </row>
    <row r="1264" spans="1:18" ht="19.95" customHeight="1">
      <c r="A1264" s="47">
        <v>1</v>
      </c>
      <c r="B1264" s="30" t="s">
        <v>71</v>
      </c>
      <c r="C1264" s="43" t="s">
        <v>3580</v>
      </c>
      <c r="D1264" s="52">
        <v>44970</v>
      </c>
      <c r="E1264" s="52">
        <v>45015</v>
      </c>
      <c r="F1264" s="52">
        <v>45015</v>
      </c>
      <c r="G1264" s="47" t="s">
        <v>10</v>
      </c>
      <c r="H1264" s="51">
        <v>2500</v>
      </c>
      <c r="I1264" s="53">
        <v>1</v>
      </c>
      <c r="J1264" s="51">
        <v>0</v>
      </c>
      <c r="K1264" s="51">
        <v>0</v>
      </c>
      <c r="L1264" s="51">
        <v>2500</v>
      </c>
      <c r="M1264" s="42">
        <v>0</v>
      </c>
      <c r="N1264" s="89" t="s">
        <v>1328</v>
      </c>
      <c r="O1264" s="47" t="s">
        <v>1329</v>
      </c>
      <c r="P1264" s="47" t="s">
        <v>1373</v>
      </c>
      <c r="Q1264" s="50" t="s">
        <v>3581</v>
      </c>
      <c r="R1264" s="30"/>
    </row>
    <row r="1265" spans="1:18" ht="19.95" customHeight="1">
      <c r="A1265" s="47">
        <v>1</v>
      </c>
      <c r="B1265" s="30" t="s">
        <v>68</v>
      </c>
      <c r="C1265" s="43" t="s">
        <v>4277</v>
      </c>
      <c r="D1265" s="52">
        <v>45015</v>
      </c>
      <c r="E1265" s="52">
        <v>45015</v>
      </c>
      <c r="F1265" s="52">
        <v>45015</v>
      </c>
      <c r="G1265" s="47" t="s">
        <v>10</v>
      </c>
      <c r="H1265" s="51">
        <v>1140.4100000000001</v>
      </c>
      <c r="I1265" s="53">
        <v>1</v>
      </c>
      <c r="J1265" s="51">
        <v>0</v>
      </c>
      <c r="K1265" s="51">
        <v>0</v>
      </c>
      <c r="L1265" s="51">
        <v>1140.4100000000001</v>
      </c>
      <c r="M1265" s="42">
        <v>0</v>
      </c>
      <c r="N1265" s="89" t="s">
        <v>1328</v>
      </c>
      <c r="O1265" s="47" t="s">
        <v>1381</v>
      </c>
      <c r="P1265" s="47" t="s">
        <v>888</v>
      </c>
      <c r="Q1265" s="50" t="s">
        <v>4278</v>
      </c>
      <c r="R1265" s="30"/>
    </row>
    <row r="1266" spans="1:18" ht="19.95" customHeight="1">
      <c r="A1266" s="47">
        <v>1</v>
      </c>
      <c r="B1266" s="30" t="s">
        <v>19</v>
      </c>
      <c r="C1266" s="43" t="s">
        <v>4279</v>
      </c>
      <c r="D1266" s="52">
        <v>45015</v>
      </c>
      <c r="E1266" s="52">
        <v>45015</v>
      </c>
      <c r="F1266" s="52">
        <v>45015</v>
      </c>
      <c r="G1266" s="47" t="s">
        <v>10</v>
      </c>
      <c r="H1266" s="51">
        <v>45000</v>
      </c>
      <c r="I1266" s="53">
        <v>1</v>
      </c>
      <c r="J1266" s="51">
        <v>0</v>
      </c>
      <c r="K1266" s="51">
        <v>0</v>
      </c>
      <c r="L1266" s="51">
        <v>45000</v>
      </c>
      <c r="M1266" s="42">
        <v>0</v>
      </c>
      <c r="N1266" s="89" t="s">
        <v>1328</v>
      </c>
      <c r="O1266" s="47" t="s">
        <v>1381</v>
      </c>
      <c r="P1266" s="47" t="s">
        <v>671</v>
      </c>
      <c r="Q1266" s="50" t="s">
        <v>4280</v>
      </c>
      <c r="R1266" s="30"/>
    </row>
    <row r="1267" spans="1:18" ht="19.95" customHeight="1">
      <c r="A1267" s="47">
        <v>1</v>
      </c>
      <c r="B1267" s="30" t="s">
        <v>19</v>
      </c>
      <c r="C1267" s="43" t="s">
        <v>4281</v>
      </c>
      <c r="D1267" s="52">
        <v>45015</v>
      </c>
      <c r="E1267" s="52">
        <v>45015</v>
      </c>
      <c r="F1267" s="52">
        <v>45015</v>
      </c>
      <c r="G1267" s="47" t="s">
        <v>10</v>
      </c>
      <c r="H1267" s="51">
        <v>399.89</v>
      </c>
      <c r="I1267" s="53">
        <v>1</v>
      </c>
      <c r="J1267" s="51">
        <v>0</v>
      </c>
      <c r="K1267" s="51">
        <v>0</v>
      </c>
      <c r="L1267" s="51">
        <v>399.89</v>
      </c>
      <c r="M1267" s="42">
        <v>0</v>
      </c>
      <c r="N1267" s="89" t="s">
        <v>1328</v>
      </c>
      <c r="O1267" s="47" t="s">
        <v>1342</v>
      </c>
      <c r="P1267" s="47" t="s">
        <v>280</v>
      </c>
      <c r="Q1267" s="50" t="s">
        <v>4282</v>
      </c>
      <c r="R1267" s="30"/>
    </row>
    <row r="1268" spans="1:18" ht="19.95" customHeight="1">
      <c r="A1268" s="47">
        <v>1</v>
      </c>
      <c r="B1268" s="30" t="s">
        <v>63</v>
      </c>
      <c r="C1268" s="43" t="s">
        <v>4277</v>
      </c>
      <c r="D1268" s="52">
        <v>45015</v>
      </c>
      <c r="E1268" s="52">
        <v>45015</v>
      </c>
      <c r="F1268" s="52">
        <v>45015</v>
      </c>
      <c r="G1268" s="47" t="s">
        <v>10</v>
      </c>
      <c r="H1268" s="51">
        <v>2750.9</v>
      </c>
      <c r="I1268" s="53">
        <v>1</v>
      </c>
      <c r="J1268" s="51">
        <v>0</v>
      </c>
      <c r="K1268" s="51">
        <v>0</v>
      </c>
      <c r="L1268" s="51">
        <v>2750.9</v>
      </c>
      <c r="M1268" s="42">
        <v>0</v>
      </c>
      <c r="N1268" s="89" t="s">
        <v>1328</v>
      </c>
      <c r="O1268" s="47" t="s">
        <v>1381</v>
      </c>
      <c r="P1268" s="47" t="s">
        <v>888</v>
      </c>
      <c r="Q1268" s="50" t="s">
        <v>4278</v>
      </c>
      <c r="R1268" s="30"/>
    </row>
    <row r="1269" spans="1:18" ht="19.95" customHeight="1">
      <c r="A1269" s="47">
        <v>1</v>
      </c>
      <c r="B1269" s="30" t="s">
        <v>230</v>
      </c>
      <c r="C1269" s="43" t="s">
        <v>4283</v>
      </c>
      <c r="D1269" s="52">
        <v>45016</v>
      </c>
      <c r="E1269" s="52">
        <v>45015</v>
      </c>
      <c r="F1269" s="52">
        <v>45015</v>
      </c>
      <c r="G1269" s="47" t="s">
        <v>10</v>
      </c>
      <c r="H1269" s="51">
        <v>198000</v>
      </c>
      <c r="I1269" s="53">
        <v>1</v>
      </c>
      <c r="J1269" s="51">
        <v>0</v>
      </c>
      <c r="K1269" s="51">
        <v>0</v>
      </c>
      <c r="L1269" s="51">
        <v>198000</v>
      </c>
      <c r="M1269" s="42">
        <v>0</v>
      </c>
      <c r="N1269" s="89" t="s">
        <v>1328</v>
      </c>
      <c r="O1269" s="47" t="s">
        <v>1330</v>
      </c>
      <c r="P1269" s="47" t="s">
        <v>881</v>
      </c>
      <c r="Q1269" s="50" t="s">
        <v>4284</v>
      </c>
      <c r="R1269" s="30"/>
    </row>
    <row r="1270" spans="1:18" ht="19.95" customHeight="1">
      <c r="A1270" s="47">
        <v>1</v>
      </c>
      <c r="B1270" s="30" t="s">
        <v>64</v>
      </c>
      <c r="C1270" s="43" t="s">
        <v>4277</v>
      </c>
      <c r="D1270" s="52">
        <v>45015</v>
      </c>
      <c r="E1270" s="52">
        <v>45015</v>
      </c>
      <c r="F1270" s="52">
        <v>45015</v>
      </c>
      <c r="G1270" s="47" t="s">
        <v>10</v>
      </c>
      <c r="H1270" s="51">
        <v>3511.03</v>
      </c>
      <c r="I1270" s="53">
        <v>1</v>
      </c>
      <c r="J1270" s="51">
        <v>0</v>
      </c>
      <c r="K1270" s="51">
        <v>0</v>
      </c>
      <c r="L1270" s="51">
        <v>3511.03</v>
      </c>
      <c r="M1270" s="42">
        <v>0</v>
      </c>
      <c r="N1270" s="89" t="s">
        <v>1328</v>
      </c>
      <c r="O1270" s="47" t="s">
        <v>1381</v>
      </c>
      <c r="P1270" s="47" t="s">
        <v>888</v>
      </c>
      <c r="Q1270" s="50" t="s">
        <v>4278</v>
      </c>
      <c r="R1270" s="30"/>
    </row>
    <row r="1271" spans="1:18" ht="19.95" customHeight="1">
      <c r="A1271" s="47">
        <v>1</v>
      </c>
      <c r="B1271" s="30" t="s">
        <v>2052</v>
      </c>
      <c r="C1271" s="43" t="s">
        <v>4285</v>
      </c>
      <c r="D1271" s="52">
        <v>45012</v>
      </c>
      <c r="E1271" s="52">
        <v>45015</v>
      </c>
      <c r="F1271" s="52">
        <v>45015</v>
      </c>
      <c r="G1271" s="47" t="s">
        <v>10</v>
      </c>
      <c r="H1271" s="51">
        <v>114652</v>
      </c>
      <c r="I1271" s="53">
        <v>1</v>
      </c>
      <c r="J1271" s="51">
        <v>0</v>
      </c>
      <c r="K1271" s="51">
        <v>0</v>
      </c>
      <c r="L1271" s="51">
        <v>114652</v>
      </c>
      <c r="M1271" s="42">
        <v>0</v>
      </c>
      <c r="N1271" s="89" t="s">
        <v>1328</v>
      </c>
      <c r="O1271" s="47" t="s">
        <v>1349</v>
      </c>
      <c r="P1271" s="58" t="s">
        <v>741</v>
      </c>
      <c r="Q1271" s="50" t="s">
        <v>7387</v>
      </c>
      <c r="R1271" s="30"/>
    </row>
    <row r="1272" spans="1:18" ht="19.95" customHeight="1">
      <c r="A1272" s="47">
        <v>1</v>
      </c>
      <c r="B1272" s="30" t="s">
        <v>2052</v>
      </c>
      <c r="C1272" s="43" t="s">
        <v>4286</v>
      </c>
      <c r="D1272" s="52">
        <v>45012</v>
      </c>
      <c r="E1272" s="52">
        <v>45015</v>
      </c>
      <c r="F1272" s="52">
        <v>45015</v>
      </c>
      <c r="G1272" s="47" t="s">
        <v>10</v>
      </c>
      <c r="H1272" s="51">
        <v>8011.3</v>
      </c>
      <c r="I1272" s="53">
        <v>1</v>
      </c>
      <c r="J1272" s="51">
        <v>0</v>
      </c>
      <c r="K1272" s="51">
        <v>0</v>
      </c>
      <c r="L1272" s="51">
        <v>8011.3</v>
      </c>
      <c r="M1272" s="42">
        <v>0</v>
      </c>
      <c r="N1272" s="89" t="s">
        <v>1328</v>
      </c>
      <c r="O1272" s="47" t="s">
        <v>1349</v>
      </c>
      <c r="P1272" s="58" t="s">
        <v>741</v>
      </c>
      <c r="Q1272" s="50" t="s">
        <v>7388</v>
      </c>
      <c r="R1272" s="30"/>
    </row>
    <row r="1273" spans="1:18" ht="19.95" customHeight="1">
      <c r="A1273" s="47">
        <v>1</v>
      </c>
      <c r="B1273" s="30" t="s">
        <v>2052</v>
      </c>
      <c r="C1273" s="43" t="s">
        <v>4287</v>
      </c>
      <c r="D1273" s="52">
        <v>45012</v>
      </c>
      <c r="E1273" s="52">
        <v>45015</v>
      </c>
      <c r="F1273" s="52">
        <v>45015</v>
      </c>
      <c r="G1273" s="47" t="s">
        <v>10</v>
      </c>
      <c r="H1273" s="51">
        <v>7000</v>
      </c>
      <c r="I1273" s="53">
        <v>1</v>
      </c>
      <c r="J1273" s="51">
        <v>0</v>
      </c>
      <c r="K1273" s="51">
        <v>0</v>
      </c>
      <c r="L1273" s="51">
        <v>7000</v>
      </c>
      <c r="M1273" s="42">
        <v>0</v>
      </c>
      <c r="N1273" s="89" t="s">
        <v>1328</v>
      </c>
      <c r="O1273" s="47" t="s">
        <v>1349</v>
      </c>
      <c r="P1273" s="58" t="s">
        <v>741</v>
      </c>
      <c r="Q1273" s="50" t="s">
        <v>7389</v>
      </c>
      <c r="R1273" s="30"/>
    </row>
    <row r="1274" spans="1:18" ht="19.95" customHeight="1">
      <c r="A1274" s="47">
        <v>1</v>
      </c>
      <c r="B1274" s="30" t="s">
        <v>2052</v>
      </c>
      <c r="C1274" s="43" t="s">
        <v>4288</v>
      </c>
      <c r="D1274" s="52">
        <v>45013</v>
      </c>
      <c r="E1274" s="52">
        <v>45015</v>
      </c>
      <c r="F1274" s="52">
        <v>45015</v>
      </c>
      <c r="G1274" s="47" t="s">
        <v>10</v>
      </c>
      <c r="H1274" s="51">
        <v>29642</v>
      </c>
      <c r="I1274" s="53">
        <v>1</v>
      </c>
      <c r="J1274" s="51">
        <v>0</v>
      </c>
      <c r="K1274" s="51">
        <v>0</v>
      </c>
      <c r="L1274" s="51">
        <v>29642</v>
      </c>
      <c r="M1274" s="42">
        <v>0</v>
      </c>
      <c r="N1274" s="89" t="s">
        <v>1328</v>
      </c>
      <c r="O1274" s="47" t="s">
        <v>1349</v>
      </c>
      <c r="P1274" s="58" t="s">
        <v>741</v>
      </c>
      <c r="Q1274" s="50" t="s">
        <v>7390</v>
      </c>
      <c r="R1274" s="30"/>
    </row>
    <row r="1275" spans="1:18" ht="19.95" customHeight="1">
      <c r="A1275" s="47">
        <v>1</v>
      </c>
      <c r="B1275" s="30" t="s">
        <v>65</v>
      </c>
      <c r="C1275" s="43" t="s">
        <v>4277</v>
      </c>
      <c r="D1275" s="52">
        <v>45015</v>
      </c>
      <c r="E1275" s="52">
        <v>45015</v>
      </c>
      <c r="F1275" s="52">
        <v>45015</v>
      </c>
      <c r="G1275" s="47" t="s">
        <v>10</v>
      </c>
      <c r="H1275" s="51">
        <v>3130.82</v>
      </c>
      <c r="I1275" s="53">
        <v>1</v>
      </c>
      <c r="J1275" s="51">
        <v>0</v>
      </c>
      <c r="K1275" s="51">
        <v>0</v>
      </c>
      <c r="L1275" s="51">
        <v>3130.82</v>
      </c>
      <c r="M1275" s="42">
        <v>0</v>
      </c>
      <c r="N1275" s="89" t="s">
        <v>1328</v>
      </c>
      <c r="O1275" s="47" t="s">
        <v>1381</v>
      </c>
      <c r="P1275" s="47" t="s">
        <v>888</v>
      </c>
      <c r="Q1275" s="50" t="s">
        <v>4278</v>
      </c>
      <c r="R1275" s="30"/>
    </row>
    <row r="1276" spans="1:18" ht="19.95" customHeight="1">
      <c r="A1276" s="47">
        <v>1</v>
      </c>
      <c r="B1276" s="30" t="s">
        <v>51</v>
      </c>
      <c r="C1276" s="43" t="s">
        <v>4289</v>
      </c>
      <c r="D1276" s="52">
        <v>45016</v>
      </c>
      <c r="E1276" s="52">
        <v>45016</v>
      </c>
      <c r="F1276" s="52">
        <v>45015</v>
      </c>
      <c r="G1276" s="47" t="s">
        <v>10</v>
      </c>
      <c r="H1276" s="51">
        <v>41.45</v>
      </c>
      <c r="I1276" s="53">
        <v>1</v>
      </c>
      <c r="J1276" s="51">
        <v>0</v>
      </c>
      <c r="K1276" s="51">
        <v>0</v>
      </c>
      <c r="L1276" s="51">
        <v>41.45</v>
      </c>
      <c r="M1276" s="42">
        <v>0</v>
      </c>
      <c r="N1276" s="89" t="s">
        <v>1328</v>
      </c>
      <c r="O1276" s="47" t="s">
        <v>1362</v>
      </c>
      <c r="P1276" s="47" t="s">
        <v>1365</v>
      </c>
      <c r="Q1276" s="50" t="s">
        <v>4290</v>
      </c>
      <c r="R1276" s="30"/>
    </row>
    <row r="1277" spans="1:18" ht="19.95" customHeight="1">
      <c r="A1277" s="47">
        <v>1</v>
      </c>
      <c r="B1277" s="30" t="s">
        <v>242</v>
      </c>
      <c r="C1277" s="43" t="s">
        <v>4291</v>
      </c>
      <c r="D1277" s="52">
        <v>45012</v>
      </c>
      <c r="E1277" s="52">
        <v>45021</v>
      </c>
      <c r="F1277" s="52">
        <v>45015</v>
      </c>
      <c r="G1277" s="47" t="s">
        <v>10</v>
      </c>
      <c r="H1277" s="51">
        <v>44.87</v>
      </c>
      <c r="I1277" s="53">
        <v>1</v>
      </c>
      <c r="J1277" s="51">
        <v>0</v>
      </c>
      <c r="K1277" s="51">
        <v>0</v>
      </c>
      <c r="L1277" s="51">
        <v>44.87</v>
      </c>
      <c r="M1277" s="42">
        <v>0</v>
      </c>
      <c r="N1277" s="89" t="s">
        <v>1328</v>
      </c>
      <c r="O1277" s="47" t="s">
        <v>1362</v>
      </c>
      <c r="P1277" s="47" t="s">
        <v>1366</v>
      </c>
      <c r="Q1277" s="50" t="s">
        <v>4292</v>
      </c>
      <c r="R1277" s="30"/>
    </row>
    <row r="1278" spans="1:18" ht="19.95" customHeight="1">
      <c r="A1278" s="47">
        <v>1</v>
      </c>
      <c r="B1278" s="30" t="s">
        <v>66</v>
      </c>
      <c r="C1278" s="43" t="s">
        <v>4277</v>
      </c>
      <c r="D1278" s="52">
        <v>45015</v>
      </c>
      <c r="E1278" s="52">
        <v>45015</v>
      </c>
      <c r="F1278" s="52">
        <v>45015</v>
      </c>
      <c r="G1278" s="47" t="s">
        <v>10</v>
      </c>
      <c r="H1278" s="51">
        <v>7028.02</v>
      </c>
      <c r="I1278" s="53">
        <v>1</v>
      </c>
      <c r="J1278" s="51">
        <v>0</v>
      </c>
      <c r="K1278" s="51">
        <v>0</v>
      </c>
      <c r="L1278" s="51">
        <v>7028.02</v>
      </c>
      <c r="M1278" s="42">
        <v>0</v>
      </c>
      <c r="N1278" s="89" t="s">
        <v>1328</v>
      </c>
      <c r="O1278" s="47" t="s">
        <v>1381</v>
      </c>
      <c r="P1278" s="47" t="s">
        <v>888</v>
      </c>
      <c r="Q1278" s="50" t="s">
        <v>4278</v>
      </c>
      <c r="R1278" s="30"/>
    </row>
    <row r="1279" spans="1:18" ht="19.95" customHeight="1">
      <c r="A1279" s="47">
        <v>1</v>
      </c>
      <c r="B1279" s="30" t="s">
        <v>67</v>
      </c>
      <c r="C1279" s="43" t="s">
        <v>4277</v>
      </c>
      <c r="D1279" s="52">
        <v>45015</v>
      </c>
      <c r="E1279" s="52">
        <v>45015</v>
      </c>
      <c r="F1279" s="52">
        <v>45015</v>
      </c>
      <c r="G1279" s="47" t="s">
        <v>10</v>
      </c>
      <c r="H1279" s="51">
        <v>2950.26</v>
      </c>
      <c r="I1279" s="53">
        <v>1</v>
      </c>
      <c r="J1279" s="51">
        <v>0</v>
      </c>
      <c r="K1279" s="51">
        <v>0</v>
      </c>
      <c r="L1279" s="51">
        <v>2950.26</v>
      </c>
      <c r="M1279" s="42">
        <v>0</v>
      </c>
      <c r="N1279" s="89" t="s">
        <v>1328</v>
      </c>
      <c r="O1279" s="47" t="s">
        <v>1381</v>
      </c>
      <c r="P1279" s="47" t="s">
        <v>888</v>
      </c>
      <c r="Q1279" s="50" t="s">
        <v>4278</v>
      </c>
      <c r="R1279" s="30"/>
    </row>
    <row r="1280" spans="1:18" ht="19.95" customHeight="1">
      <c r="A1280" s="47">
        <v>1</v>
      </c>
      <c r="B1280" s="30" t="s">
        <v>60</v>
      </c>
      <c r="C1280" s="43" t="s">
        <v>4277</v>
      </c>
      <c r="D1280" s="52">
        <v>45015</v>
      </c>
      <c r="E1280" s="52">
        <v>45015</v>
      </c>
      <c r="F1280" s="52">
        <v>45015</v>
      </c>
      <c r="G1280" s="47" t="s">
        <v>10</v>
      </c>
      <c r="H1280" s="51">
        <v>1557.2</v>
      </c>
      <c r="I1280" s="53">
        <v>1</v>
      </c>
      <c r="J1280" s="51">
        <v>0</v>
      </c>
      <c r="K1280" s="51">
        <v>0</v>
      </c>
      <c r="L1280" s="51">
        <v>1557.2</v>
      </c>
      <c r="M1280" s="42">
        <v>0</v>
      </c>
      <c r="N1280" s="89" t="s">
        <v>269</v>
      </c>
      <c r="O1280" s="47" t="s">
        <v>1381</v>
      </c>
      <c r="P1280" s="47" t="s">
        <v>888</v>
      </c>
      <c r="Q1280" s="50" t="s">
        <v>4278</v>
      </c>
      <c r="R1280" s="30"/>
    </row>
    <row r="1281" spans="1:18" ht="19.95" customHeight="1">
      <c r="A1281" s="47">
        <v>1</v>
      </c>
      <c r="B1281" s="30" t="s">
        <v>234</v>
      </c>
      <c r="C1281" s="43" t="s">
        <v>4293</v>
      </c>
      <c r="D1281" s="52">
        <v>45008</v>
      </c>
      <c r="E1281" s="52">
        <v>45015</v>
      </c>
      <c r="F1281" s="52">
        <v>45015</v>
      </c>
      <c r="G1281" s="47" t="s">
        <v>10</v>
      </c>
      <c r="H1281" s="51">
        <v>574.94000000000005</v>
      </c>
      <c r="I1281" s="53">
        <v>1</v>
      </c>
      <c r="J1281" s="51">
        <v>0</v>
      </c>
      <c r="K1281" s="51">
        <v>0</v>
      </c>
      <c r="L1281" s="51">
        <v>574.94000000000005</v>
      </c>
      <c r="M1281" s="42">
        <v>0</v>
      </c>
      <c r="N1281" s="89" t="s">
        <v>269</v>
      </c>
      <c r="O1281" s="47" t="s">
        <v>1874</v>
      </c>
      <c r="P1281" s="47" t="s">
        <v>1358</v>
      </c>
      <c r="Q1281" s="50" t="s">
        <v>4294</v>
      </c>
      <c r="R1281" s="30"/>
    </row>
    <row r="1282" spans="1:18" ht="19.95" customHeight="1">
      <c r="A1282" s="47">
        <v>4</v>
      </c>
      <c r="B1282" s="30" t="s">
        <v>234</v>
      </c>
      <c r="C1282" s="43" t="s">
        <v>4295</v>
      </c>
      <c r="D1282" s="52">
        <v>45008</v>
      </c>
      <c r="E1282" s="52">
        <v>45015</v>
      </c>
      <c r="F1282" s="52">
        <v>45015</v>
      </c>
      <c r="G1282" s="47" t="s">
        <v>10</v>
      </c>
      <c r="H1282" s="51">
        <v>969.47</v>
      </c>
      <c r="I1282" s="53">
        <v>1</v>
      </c>
      <c r="J1282" s="51">
        <v>0</v>
      </c>
      <c r="K1282" s="51">
        <v>0</v>
      </c>
      <c r="L1282" s="51">
        <v>969.47</v>
      </c>
      <c r="M1282" s="42">
        <v>0</v>
      </c>
      <c r="N1282" s="89" t="s">
        <v>269</v>
      </c>
      <c r="O1282" s="47" t="s">
        <v>1874</v>
      </c>
      <c r="P1282" s="47" t="s">
        <v>1358</v>
      </c>
      <c r="Q1282" s="50" t="s">
        <v>4296</v>
      </c>
      <c r="R1282" s="30"/>
    </row>
    <row r="1283" spans="1:18" ht="19.95" customHeight="1">
      <c r="A1283" s="47">
        <v>2</v>
      </c>
      <c r="B1283" s="30" t="s">
        <v>234</v>
      </c>
      <c r="C1283" s="43" t="s">
        <v>4297</v>
      </c>
      <c r="D1283" s="52">
        <v>45009</v>
      </c>
      <c r="E1283" s="52">
        <v>45015</v>
      </c>
      <c r="F1283" s="52">
        <v>45015</v>
      </c>
      <c r="G1283" s="47" t="s">
        <v>10</v>
      </c>
      <c r="H1283" s="51">
        <v>1128.4000000000001</v>
      </c>
      <c r="I1283" s="53">
        <v>1</v>
      </c>
      <c r="J1283" s="51">
        <v>0</v>
      </c>
      <c r="K1283" s="51">
        <v>0</v>
      </c>
      <c r="L1283" s="51">
        <v>1128.4000000000001</v>
      </c>
      <c r="M1283" s="42">
        <v>0</v>
      </c>
      <c r="N1283" s="89" t="s">
        <v>269</v>
      </c>
      <c r="O1283" s="47" t="s">
        <v>1874</v>
      </c>
      <c r="P1283" s="47" t="s">
        <v>1358</v>
      </c>
      <c r="Q1283" s="50" t="s">
        <v>4298</v>
      </c>
      <c r="R1283" s="30"/>
    </row>
    <row r="1284" spans="1:18" ht="19.95" customHeight="1">
      <c r="A1284" s="47">
        <v>1</v>
      </c>
      <c r="B1284" s="30" t="s">
        <v>234</v>
      </c>
      <c r="C1284" s="43" t="s">
        <v>4299</v>
      </c>
      <c r="D1284" s="52">
        <v>45008</v>
      </c>
      <c r="E1284" s="52">
        <v>45015</v>
      </c>
      <c r="F1284" s="52">
        <v>45015</v>
      </c>
      <c r="G1284" s="47" t="s">
        <v>10</v>
      </c>
      <c r="H1284" s="51">
        <v>1617.19</v>
      </c>
      <c r="I1284" s="53">
        <v>1</v>
      </c>
      <c r="J1284" s="51">
        <v>0</v>
      </c>
      <c r="K1284" s="51">
        <v>0</v>
      </c>
      <c r="L1284" s="51">
        <v>1617.19</v>
      </c>
      <c r="M1284" s="42">
        <v>0</v>
      </c>
      <c r="N1284" s="89" t="s">
        <v>269</v>
      </c>
      <c r="O1284" s="47" t="s">
        <v>1874</v>
      </c>
      <c r="P1284" s="47" t="s">
        <v>1358</v>
      </c>
      <c r="Q1284" s="50" t="s">
        <v>4300</v>
      </c>
      <c r="R1284" s="30"/>
    </row>
    <row r="1285" spans="1:18" ht="19.95" customHeight="1">
      <c r="A1285" s="47">
        <v>1</v>
      </c>
      <c r="B1285" s="30" t="s">
        <v>220</v>
      </c>
      <c r="C1285" s="43">
        <v>4291361</v>
      </c>
      <c r="D1285" s="52">
        <v>45008</v>
      </c>
      <c r="E1285" s="52">
        <v>45015</v>
      </c>
      <c r="F1285" s="52">
        <v>45015</v>
      </c>
      <c r="G1285" s="47" t="s">
        <v>10</v>
      </c>
      <c r="H1285" s="51">
        <v>243.48</v>
      </c>
      <c r="I1285" s="53">
        <v>1</v>
      </c>
      <c r="J1285" s="51">
        <v>0</v>
      </c>
      <c r="K1285" s="51">
        <v>0</v>
      </c>
      <c r="L1285" s="51">
        <v>243.48</v>
      </c>
      <c r="M1285" s="42">
        <v>0</v>
      </c>
      <c r="N1285" s="89" t="s">
        <v>269</v>
      </c>
      <c r="O1285" s="47" t="s">
        <v>1342</v>
      </c>
      <c r="P1285" s="47" t="s">
        <v>286</v>
      </c>
      <c r="Q1285" s="50" t="s">
        <v>4301</v>
      </c>
      <c r="R1285" s="30"/>
    </row>
    <row r="1286" spans="1:18" ht="19.95" customHeight="1">
      <c r="A1286" s="47">
        <v>1</v>
      </c>
      <c r="B1286" s="30" t="s">
        <v>62</v>
      </c>
      <c r="C1286" s="43" t="s">
        <v>4277</v>
      </c>
      <c r="D1286" s="52">
        <v>45015</v>
      </c>
      <c r="E1286" s="52">
        <v>45015</v>
      </c>
      <c r="F1286" s="52">
        <v>45015</v>
      </c>
      <c r="G1286" s="47" t="s">
        <v>10</v>
      </c>
      <c r="H1286" s="51">
        <v>5038.38</v>
      </c>
      <c r="I1286" s="53">
        <v>1</v>
      </c>
      <c r="J1286" s="51">
        <v>0</v>
      </c>
      <c r="K1286" s="51">
        <v>0</v>
      </c>
      <c r="L1286" s="51">
        <v>5038.38</v>
      </c>
      <c r="M1286" s="42">
        <v>0</v>
      </c>
      <c r="N1286" s="89" t="s">
        <v>269</v>
      </c>
      <c r="O1286" s="47" t="s">
        <v>1381</v>
      </c>
      <c r="P1286" s="47" t="s">
        <v>888</v>
      </c>
      <c r="Q1286" s="50" t="s">
        <v>4278</v>
      </c>
      <c r="R1286" s="30"/>
    </row>
    <row r="1287" spans="1:18" ht="19.95" customHeight="1">
      <c r="A1287" s="47">
        <v>1</v>
      </c>
      <c r="B1287" s="30" t="s">
        <v>1357</v>
      </c>
      <c r="C1287" s="43" t="s">
        <v>4302</v>
      </c>
      <c r="D1287" s="52">
        <v>45015</v>
      </c>
      <c r="E1287" s="52">
        <v>45015</v>
      </c>
      <c r="F1287" s="52">
        <v>45015</v>
      </c>
      <c r="G1287" s="47" t="s">
        <v>10</v>
      </c>
      <c r="H1287" s="51">
        <v>750</v>
      </c>
      <c r="I1287" s="53">
        <v>1</v>
      </c>
      <c r="J1287" s="51">
        <v>0</v>
      </c>
      <c r="K1287" s="51">
        <v>0</v>
      </c>
      <c r="L1287" s="51">
        <v>750</v>
      </c>
      <c r="M1287" s="42">
        <v>0</v>
      </c>
      <c r="N1287" s="89" t="s">
        <v>269</v>
      </c>
      <c r="O1287" s="47" t="s">
        <v>1360</v>
      </c>
      <c r="P1287" s="47" t="s">
        <v>876</v>
      </c>
      <c r="Q1287" s="50" t="s">
        <v>4303</v>
      </c>
      <c r="R1287" s="30"/>
    </row>
    <row r="1288" spans="1:18" ht="19.95" customHeight="1">
      <c r="A1288" s="47">
        <v>1</v>
      </c>
      <c r="B1288" s="30" t="s">
        <v>4304</v>
      </c>
      <c r="C1288" s="43" t="s">
        <v>4305</v>
      </c>
      <c r="D1288" s="52">
        <v>44994</v>
      </c>
      <c r="E1288" s="52">
        <v>45015</v>
      </c>
      <c r="F1288" s="52">
        <v>45015</v>
      </c>
      <c r="G1288" s="47" t="s">
        <v>10</v>
      </c>
      <c r="H1288" s="51">
        <v>2465.42</v>
      </c>
      <c r="I1288" s="53">
        <v>1</v>
      </c>
      <c r="J1288" s="51">
        <v>0</v>
      </c>
      <c r="K1288" s="51">
        <v>0</v>
      </c>
      <c r="L1288" s="51">
        <v>2465.42</v>
      </c>
      <c r="M1288" s="42">
        <v>0</v>
      </c>
      <c r="N1288" s="89" t="s">
        <v>269</v>
      </c>
      <c r="O1288" s="47" t="s">
        <v>1874</v>
      </c>
      <c r="P1288" s="47" t="s">
        <v>1358</v>
      </c>
      <c r="Q1288" s="50" t="s">
        <v>4306</v>
      </c>
      <c r="R1288" s="30"/>
    </row>
    <row r="1289" spans="1:18" ht="19.95" customHeight="1">
      <c r="A1289" s="47">
        <v>1</v>
      </c>
      <c r="B1289" s="30" t="s">
        <v>4068</v>
      </c>
      <c r="C1289" s="43" t="s">
        <v>4277</v>
      </c>
      <c r="D1289" s="52">
        <v>45015</v>
      </c>
      <c r="E1289" s="52">
        <v>45015</v>
      </c>
      <c r="F1289" s="52">
        <v>45015</v>
      </c>
      <c r="G1289" s="47" t="s">
        <v>10</v>
      </c>
      <c r="H1289" s="51">
        <v>1140.4100000000001</v>
      </c>
      <c r="I1289" s="53">
        <v>1</v>
      </c>
      <c r="J1289" s="51">
        <v>0</v>
      </c>
      <c r="K1289" s="51">
        <v>0</v>
      </c>
      <c r="L1289" s="51">
        <v>1140.4100000000001</v>
      </c>
      <c r="M1289" s="42">
        <v>0</v>
      </c>
      <c r="N1289" s="89" t="s">
        <v>269</v>
      </c>
      <c r="O1289" s="47" t="s">
        <v>1381</v>
      </c>
      <c r="P1289" s="47" t="s">
        <v>888</v>
      </c>
      <c r="Q1289" s="50" t="s">
        <v>4278</v>
      </c>
      <c r="R1289" s="30"/>
    </row>
    <row r="1290" spans="1:18" ht="19.95" customHeight="1">
      <c r="A1290" s="47">
        <v>1</v>
      </c>
      <c r="B1290" s="30" t="s">
        <v>4068</v>
      </c>
      <c r="C1290" s="43" t="s">
        <v>4307</v>
      </c>
      <c r="D1290" s="52">
        <v>45015</v>
      </c>
      <c r="E1290" s="52">
        <v>45015</v>
      </c>
      <c r="F1290" s="52">
        <v>45015</v>
      </c>
      <c r="G1290" s="47" t="s">
        <v>10</v>
      </c>
      <c r="H1290" s="51">
        <v>178.2</v>
      </c>
      <c r="I1290" s="53">
        <v>1</v>
      </c>
      <c r="J1290" s="51">
        <v>0</v>
      </c>
      <c r="K1290" s="51">
        <v>0</v>
      </c>
      <c r="L1290" s="51">
        <v>178.2</v>
      </c>
      <c r="M1290" s="42">
        <v>0</v>
      </c>
      <c r="N1290" s="89" t="s">
        <v>269</v>
      </c>
      <c r="O1290" s="47" t="s">
        <v>1381</v>
      </c>
      <c r="P1290" s="47" t="s">
        <v>674</v>
      </c>
      <c r="Q1290" s="50" t="s">
        <v>4308</v>
      </c>
      <c r="R1290" s="30"/>
    </row>
    <row r="1291" spans="1:18" ht="19.95" customHeight="1">
      <c r="A1291" s="47">
        <v>1</v>
      </c>
      <c r="B1291" s="30" t="s">
        <v>69</v>
      </c>
      <c r="C1291" s="43" t="s">
        <v>4277</v>
      </c>
      <c r="D1291" s="52">
        <v>45015</v>
      </c>
      <c r="E1291" s="52">
        <v>45015</v>
      </c>
      <c r="F1291" s="52">
        <v>45015</v>
      </c>
      <c r="G1291" s="47" t="s">
        <v>10</v>
      </c>
      <c r="H1291" s="51">
        <v>1928.54</v>
      </c>
      <c r="I1291" s="53">
        <v>1</v>
      </c>
      <c r="J1291" s="51">
        <v>0</v>
      </c>
      <c r="K1291" s="51">
        <v>0</v>
      </c>
      <c r="L1291" s="51">
        <v>1928.54</v>
      </c>
      <c r="M1291" s="42">
        <v>0</v>
      </c>
      <c r="N1291" s="89" t="s">
        <v>269</v>
      </c>
      <c r="O1291" s="47" t="s">
        <v>1381</v>
      </c>
      <c r="P1291" s="47" t="s">
        <v>888</v>
      </c>
      <c r="Q1291" s="50" t="s">
        <v>4309</v>
      </c>
      <c r="R1291" s="30"/>
    </row>
    <row r="1292" spans="1:18" ht="19.95" customHeight="1">
      <c r="A1292" s="47">
        <v>1</v>
      </c>
      <c r="B1292" s="30" t="s">
        <v>69</v>
      </c>
      <c r="C1292" s="43" t="s">
        <v>4307</v>
      </c>
      <c r="D1292" s="52">
        <v>45015</v>
      </c>
      <c r="E1292" s="52">
        <v>45015</v>
      </c>
      <c r="F1292" s="52">
        <v>45015</v>
      </c>
      <c r="G1292" s="47" t="s">
        <v>10</v>
      </c>
      <c r="H1292" s="51">
        <v>178.2</v>
      </c>
      <c r="I1292" s="53">
        <v>1</v>
      </c>
      <c r="J1292" s="51">
        <v>0</v>
      </c>
      <c r="K1292" s="51">
        <v>0</v>
      </c>
      <c r="L1292" s="51">
        <v>178.2</v>
      </c>
      <c r="M1292" s="42">
        <v>0</v>
      </c>
      <c r="N1292" s="89" t="s">
        <v>269</v>
      </c>
      <c r="O1292" s="47" t="s">
        <v>1381</v>
      </c>
      <c r="P1292" s="47" t="s">
        <v>674</v>
      </c>
      <c r="Q1292" s="50" t="s">
        <v>4308</v>
      </c>
      <c r="R1292" s="30"/>
    </row>
    <row r="1293" spans="1:18" ht="19.95" customHeight="1">
      <c r="A1293" s="47">
        <v>1</v>
      </c>
      <c r="B1293" s="30" t="s">
        <v>22</v>
      </c>
      <c r="C1293" s="43" t="s">
        <v>4310</v>
      </c>
      <c r="D1293" s="52">
        <v>44993</v>
      </c>
      <c r="E1293" s="52">
        <v>45015</v>
      </c>
      <c r="F1293" s="52">
        <v>45015</v>
      </c>
      <c r="G1293" s="47" t="s">
        <v>10</v>
      </c>
      <c r="H1293" s="51">
        <v>5859.53</v>
      </c>
      <c r="I1293" s="53">
        <v>1</v>
      </c>
      <c r="J1293" s="51">
        <v>0</v>
      </c>
      <c r="K1293" s="51">
        <v>0</v>
      </c>
      <c r="L1293" s="51">
        <v>5859.53</v>
      </c>
      <c r="M1293" s="42">
        <v>0</v>
      </c>
      <c r="N1293" s="89" t="s">
        <v>269</v>
      </c>
      <c r="O1293" s="47" t="s">
        <v>1346</v>
      </c>
      <c r="P1293" s="47" t="s">
        <v>284</v>
      </c>
      <c r="Q1293" s="50" t="s">
        <v>4311</v>
      </c>
      <c r="R1293" s="30"/>
    </row>
    <row r="1294" spans="1:18" ht="19.95" customHeight="1">
      <c r="A1294" s="47">
        <v>1</v>
      </c>
      <c r="B1294" s="30" t="s">
        <v>240</v>
      </c>
      <c r="C1294" s="43" t="s">
        <v>3892</v>
      </c>
      <c r="D1294" s="52">
        <v>45009</v>
      </c>
      <c r="E1294" s="52">
        <v>45014</v>
      </c>
      <c r="F1294" s="52">
        <v>45015</v>
      </c>
      <c r="G1294" s="47" t="s">
        <v>10</v>
      </c>
      <c r="H1294" s="49">
        <v>2202.56</v>
      </c>
      <c r="I1294" s="53">
        <v>1</v>
      </c>
      <c r="J1294" s="51">
        <v>0</v>
      </c>
      <c r="K1294" s="51">
        <v>0</v>
      </c>
      <c r="L1294" s="51">
        <v>2202.56</v>
      </c>
      <c r="M1294" s="42">
        <v>0</v>
      </c>
      <c r="N1294" s="89" t="s">
        <v>269</v>
      </c>
      <c r="O1294" s="47" t="s">
        <v>1874</v>
      </c>
      <c r="P1294" s="47" t="s">
        <v>1358</v>
      </c>
      <c r="Q1294" s="50" t="s">
        <v>4312</v>
      </c>
      <c r="R1294" s="30"/>
    </row>
    <row r="1295" spans="1:18" ht="19.95" customHeight="1">
      <c r="A1295" s="47">
        <v>1</v>
      </c>
      <c r="B1295" s="30" t="s">
        <v>244</v>
      </c>
      <c r="C1295" s="43" t="s">
        <v>4313</v>
      </c>
      <c r="D1295" s="52">
        <v>45002</v>
      </c>
      <c r="E1295" s="52">
        <v>45016</v>
      </c>
      <c r="F1295" s="52">
        <v>45016</v>
      </c>
      <c r="G1295" s="47" t="s">
        <v>10</v>
      </c>
      <c r="H1295" s="51">
        <v>10969.3</v>
      </c>
      <c r="I1295" s="53">
        <v>1</v>
      </c>
      <c r="J1295" s="51">
        <v>0</v>
      </c>
      <c r="K1295" s="51">
        <v>0</v>
      </c>
      <c r="L1295" s="51">
        <v>10969.3</v>
      </c>
      <c r="M1295" s="42">
        <v>0</v>
      </c>
      <c r="N1295" s="89" t="s">
        <v>1328</v>
      </c>
      <c r="O1295" s="47" t="s">
        <v>1349</v>
      </c>
      <c r="P1295" s="58" t="s">
        <v>741</v>
      </c>
      <c r="Q1295" s="50" t="s">
        <v>4314</v>
      </c>
      <c r="R1295" s="30"/>
    </row>
    <row r="1296" spans="1:18" ht="19.95" customHeight="1">
      <c r="A1296" s="47">
        <v>1</v>
      </c>
      <c r="B1296" s="30" t="s">
        <v>61</v>
      </c>
      <c r="C1296" s="43" t="s">
        <v>4277</v>
      </c>
      <c r="D1296" s="52">
        <v>45016</v>
      </c>
      <c r="E1296" s="52">
        <v>45016</v>
      </c>
      <c r="F1296" s="52">
        <v>45016</v>
      </c>
      <c r="G1296" s="47" t="s">
        <v>10</v>
      </c>
      <c r="H1296" s="51">
        <v>1928.54</v>
      </c>
      <c r="I1296" s="53">
        <v>1</v>
      </c>
      <c r="J1296" s="51">
        <v>0</v>
      </c>
      <c r="K1296" s="51">
        <v>0</v>
      </c>
      <c r="L1296" s="51">
        <v>1928.54</v>
      </c>
      <c r="M1296" s="42">
        <v>0</v>
      </c>
      <c r="N1296" s="89" t="s">
        <v>1328</v>
      </c>
      <c r="O1296" s="47" t="s">
        <v>1381</v>
      </c>
      <c r="P1296" s="47" t="s">
        <v>888</v>
      </c>
      <c r="Q1296" s="50" t="s">
        <v>4278</v>
      </c>
      <c r="R1296" s="30"/>
    </row>
    <row r="1297" spans="1:18" ht="19.95" customHeight="1">
      <c r="A1297" s="47">
        <v>1</v>
      </c>
      <c r="B1297" s="30" t="s">
        <v>2129</v>
      </c>
      <c r="C1297" s="43" t="s">
        <v>4315</v>
      </c>
      <c r="D1297" s="52">
        <v>45005</v>
      </c>
      <c r="E1297" s="52">
        <v>45016</v>
      </c>
      <c r="F1297" s="52">
        <v>45016</v>
      </c>
      <c r="G1297" s="47" t="s">
        <v>10</v>
      </c>
      <c r="H1297" s="51">
        <v>6163.7</v>
      </c>
      <c r="I1297" s="53">
        <v>1</v>
      </c>
      <c r="J1297" s="51">
        <v>0</v>
      </c>
      <c r="K1297" s="51">
        <v>0</v>
      </c>
      <c r="L1297" s="51">
        <v>6163.7</v>
      </c>
      <c r="M1297" s="42">
        <v>0</v>
      </c>
      <c r="N1297" s="89" t="s">
        <v>1328</v>
      </c>
      <c r="O1297" s="47" t="s">
        <v>1349</v>
      </c>
      <c r="P1297" s="58" t="s">
        <v>741</v>
      </c>
      <c r="Q1297" s="50" t="s">
        <v>4316</v>
      </c>
      <c r="R1297" s="30"/>
    </row>
    <row r="1298" spans="1:18" ht="19.95" customHeight="1">
      <c r="A1298" s="47">
        <v>2</v>
      </c>
      <c r="B1298" s="30" t="s">
        <v>2019</v>
      </c>
      <c r="C1298" s="43" t="s">
        <v>4317</v>
      </c>
      <c r="D1298" s="52">
        <v>45002</v>
      </c>
      <c r="E1298" s="52">
        <v>45016</v>
      </c>
      <c r="F1298" s="52">
        <v>45016</v>
      </c>
      <c r="G1298" s="47" t="s">
        <v>10</v>
      </c>
      <c r="H1298" s="51">
        <v>90368.8</v>
      </c>
      <c r="I1298" s="53">
        <v>1</v>
      </c>
      <c r="J1298" s="51">
        <v>0</v>
      </c>
      <c r="K1298" s="51">
        <v>0</v>
      </c>
      <c r="L1298" s="51">
        <v>90368.8</v>
      </c>
      <c r="M1298" s="42">
        <v>0</v>
      </c>
      <c r="N1298" s="89" t="s">
        <v>1328</v>
      </c>
      <c r="O1298" s="47" t="s">
        <v>1349</v>
      </c>
      <c r="P1298" s="58" t="s">
        <v>741</v>
      </c>
      <c r="Q1298" s="50" t="s">
        <v>4318</v>
      </c>
      <c r="R1298" s="30"/>
    </row>
    <row r="1299" spans="1:18" ht="19.95" customHeight="1">
      <c r="A1299" s="47">
        <v>1</v>
      </c>
      <c r="B1299" s="30" t="s">
        <v>236</v>
      </c>
      <c r="C1299" s="43" t="s">
        <v>3296</v>
      </c>
      <c r="D1299" s="52">
        <v>45016</v>
      </c>
      <c r="E1299" s="52">
        <v>45016</v>
      </c>
      <c r="F1299" s="52">
        <v>45016</v>
      </c>
      <c r="G1299" s="47" t="s">
        <v>10</v>
      </c>
      <c r="H1299" s="51">
        <v>500000</v>
      </c>
      <c r="I1299" s="53">
        <v>1</v>
      </c>
      <c r="J1299" s="51">
        <v>0</v>
      </c>
      <c r="K1299" s="51">
        <v>0</v>
      </c>
      <c r="L1299" s="51">
        <v>500000</v>
      </c>
      <c r="M1299" s="42">
        <v>0</v>
      </c>
      <c r="N1299" s="89" t="s">
        <v>1328</v>
      </c>
      <c r="O1299" s="47" t="s">
        <v>3297</v>
      </c>
      <c r="P1299" s="47" t="s">
        <v>3298</v>
      </c>
      <c r="Q1299" s="50" t="s">
        <v>3299</v>
      </c>
      <c r="R1299" s="30"/>
    </row>
    <row r="1300" spans="1:18" ht="19.95" customHeight="1">
      <c r="A1300" s="47">
        <v>1</v>
      </c>
      <c r="B1300" s="30" t="s">
        <v>16</v>
      </c>
      <c r="C1300" s="43" t="s">
        <v>4319</v>
      </c>
      <c r="D1300" s="52">
        <v>45001</v>
      </c>
      <c r="E1300" s="52">
        <v>45016</v>
      </c>
      <c r="F1300" s="52">
        <v>45016</v>
      </c>
      <c r="G1300" s="47" t="s">
        <v>10</v>
      </c>
      <c r="H1300" s="51">
        <v>20840.400000000001</v>
      </c>
      <c r="I1300" s="53">
        <v>1</v>
      </c>
      <c r="J1300" s="51">
        <v>0</v>
      </c>
      <c r="K1300" s="51">
        <v>0</v>
      </c>
      <c r="L1300" s="51">
        <v>20840.400000000001</v>
      </c>
      <c r="M1300" s="42">
        <v>0</v>
      </c>
      <c r="N1300" s="89" t="s">
        <v>1328</v>
      </c>
      <c r="O1300" s="47" t="s">
        <v>1349</v>
      </c>
      <c r="P1300" s="58" t="s">
        <v>741</v>
      </c>
      <c r="Q1300" s="50" t="s">
        <v>4320</v>
      </c>
      <c r="R1300" s="30"/>
    </row>
    <row r="1301" spans="1:18" ht="19.95" customHeight="1">
      <c r="A1301" s="47">
        <v>1</v>
      </c>
      <c r="B1301" s="30" t="s">
        <v>238</v>
      </c>
      <c r="C1301" s="43" t="s">
        <v>4321</v>
      </c>
      <c r="D1301" s="52">
        <v>45013</v>
      </c>
      <c r="E1301" s="52">
        <v>45016</v>
      </c>
      <c r="F1301" s="52">
        <v>45016</v>
      </c>
      <c r="G1301" s="47" t="s">
        <v>10</v>
      </c>
      <c r="H1301" s="51">
        <v>867428.9</v>
      </c>
      <c r="I1301" s="53">
        <v>1</v>
      </c>
      <c r="J1301" s="51">
        <v>0</v>
      </c>
      <c r="K1301" s="51">
        <v>0</v>
      </c>
      <c r="L1301" s="51">
        <v>867428.9</v>
      </c>
      <c r="M1301" s="42">
        <v>0</v>
      </c>
      <c r="N1301" s="89" t="s">
        <v>1328</v>
      </c>
      <c r="O1301" s="47" t="s">
        <v>1349</v>
      </c>
      <c r="P1301" s="58" t="s">
        <v>741</v>
      </c>
      <c r="Q1301" s="50" t="s">
        <v>4322</v>
      </c>
      <c r="R1301" s="30"/>
    </row>
    <row r="1302" spans="1:18" ht="19.95" customHeight="1">
      <c r="A1302" s="47">
        <v>1</v>
      </c>
      <c r="B1302" s="30" t="s">
        <v>60</v>
      </c>
      <c r="C1302" s="43" t="s">
        <v>203</v>
      </c>
      <c r="D1302" s="52">
        <v>44965</v>
      </c>
      <c r="E1302" s="52">
        <v>45016</v>
      </c>
      <c r="F1302" s="52">
        <v>45016</v>
      </c>
      <c r="G1302" s="47" t="s">
        <v>10</v>
      </c>
      <c r="H1302" s="51">
        <v>2837.73</v>
      </c>
      <c r="I1302" s="53">
        <v>1</v>
      </c>
      <c r="J1302" s="51">
        <v>0</v>
      </c>
      <c r="K1302" s="51">
        <v>0</v>
      </c>
      <c r="L1302" s="51">
        <v>2837.73</v>
      </c>
      <c r="M1302" s="42">
        <v>0</v>
      </c>
      <c r="N1302" s="89" t="s">
        <v>269</v>
      </c>
      <c r="O1302" s="47" t="s">
        <v>1381</v>
      </c>
      <c r="P1302" s="47" t="s">
        <v>166</v>
      </c>
      <c r="Q1302" s="50" t="s">
        <v>4323</v>
      </c>
      <c r="R1302" s="30"/>
    </row>
    <row r="1303" spans="1:18" ht="19.95" customHeight="1">
      <c r="A1303" s="47">
        <v>1</v>
      </c>
      <c r="B1303" s="30" t="s">
        <v>225</v>
      </c>
      <c r="C1303" s="43" t="s">
        <v>4324</v>
      </c>
      <c r="D1303" s="52">
        <v>44986</v>
      </c>
      <c r="E1303" s="52">
        <v>45017</v>
      </c>
      <c r="F1303" s="52">
        <v>45017</v>
      </c>
      <c r="G1303" s="47" t="s">
        <v>10</v>
      </c>
      <c r="H1303" s="51">
        <v>728.83</v>
      </c>
      <c r="I1303" s="53">
        <v>1</v>
      </c>
      <c r="J1303" s="51">
        <v>0</v>
      </c>
      <c r="K1303" s="51">
        <v>0</v>
      </c>
      <c r="L1303" s="51">
        <v>728.83</v>
      </c>
      <c r="M1303" s="42">
        <v>0</v>
      </c>
      <c r="N1303" s="89" t="s">
        <v>272</v>
      </c>
      <c r="O1303" s="47" t="s">
        <v>1342</v>
      </c>
      <c r="P1303" s="47" t="s">
        <v>871</v>
      </c>
      <c r="Q1303" s="50" t="s">
        <v>4325</v>
      </c>
      <c r="R1303" s="30"/>
    </row>
    <row r="1304" spans="1:18" ht="19.95" customHeight="1">
      <c r="A1304" s="47">
        <v>1</v>
      </c>
      <c r="B1304" s="30" t="s">
        <v>219</v>
      </c>
      <c r="C1304" s="43" t="s">
        <v>4326</v>
      </c>
      <c r="D1304" s="52">
        <v>44972</v>
      </c>
      <c r="E1304" s="52">
        <v>44986</v>
      </c>
      <c r="F1304" s="52">
        <v>45017</v>
      </c>
      <c r="G1304" s="47" t="s">
        <v>10</v>
      </c>
      <c r="H1304" s="51">
        <v>135.26</v>
      </c>
      <c r="I1304" s="53">
        <v>1</v>
      </c>
      <c r="J1304" s="51">
        <v>0</v>
      </c>
      <c r="K1304" s="51">
        <v>0</v>
      </c>
      <c r="L1304" s="51">
        <v>135.26</v>
      </c>
      <c r="M1304" s="42">
        <v>0</v>
      </c>
      <c r="N1304" s="89" t="s">
        <v>272</v>
      </c>
      <c r="O1304" s="47" t="s">
        <v>1342</v>
      </c>
      <c r="P1304" s="47" t="s">
        <v>1345</v>
      </c>
      <c r="Q1304" s="50" t="s">
        <v>4327</v>
      </c>
      <c r="R1304" s="30"/>
    </row>
    <row r="1305" spans="1:18" ht="19.95" customHeight="1">
      <c r="A1305" s="47">
        <v>1</v>
      </c>
      <c r="B1305" s="30" t="s">
        <v>219</v>
      </c>
      <c r="C1305" s="43" t="s">
        <v>4328</v>
      </c>
      <c r="D1305" s="52">
        <v>44981</v>
      </c>
      <c r="E1305" s="52">
        <v>45017</v>
      </c>
      <c r="F1305" s="52">
        <v>45017</v>
      </c>
      <c r="G1305" s="47" t="s">
        <v>10</v>
      </c>
      <c r="H1305" s="51">
        <v>150.08000000000001</v>
      </c>
      <c r="I1305" s="53">
        <v>1</v>
      </c>
      <c r="J1305" s="51">
        <v>0</v>
      </c>
      <c r="K1305" s="51">
        <v>0</v>
      </c>
      <c r="L1305" s="51">
        <v>150.08000000000001</v>
      </c>
      <c r="M1305" s="42">
        <v>0</v>
      </c>
      <c r="N1305" s="89" t="s">
        <v>272</v>
      </c>
      <c r="O1305" s="47" t="s">
        <v>1342</v>
      </c>
      <c r="P1305" s="47" t="s">
        <v>1345</v>
      </c>
      <c r="Q1305" s="50" t="s">
        <v>4329</v>
      </c>
      <c r="R1305" s="30"/>
    </row>
    <row r="1306" spans="1:18" ht="19.95" customHeight="1">
      <c r="A1306" s="47">
        <v>1</v>
      </c>
      <c r="B1306" s="30" t="s">
        <v>219</v>
      </c>
      <c r="C1306" s="43" t="s">
        <v>4330</v>
      </c>
      <c r="D1306" s="52">
        <v>44995</v>
      </c>
      <c r="E1306" s="52">
        <v>44995</v>
      </c>
      <c r="F1306" s="52">
        <v>45017</v>
      </c>
      <c r="G1306" s="47" t="s">
        <v>10</v>
      </c>
      <c r="H1306" s="51">
        <v>153.59</v>
      </c>
      <c r="I1306" s="53">
        <v>1</v>
      </c>
      <c r="J1306" s="51">
        <v>0</v>
      </c>
      <c r="K1306" s="51">
        <v>0</v>
      </c>
      <c r="L1306" s="51">
        <v>153.59</v>
      </c>
      <c r="M1306" s="42">
        <v>0</v>
      </c>
      <c r="N1306" s="89" t="s">
        <v>272</v>
      </c>
      <c r="O1306" s="47" t="s">
        <v>1342</v>
      </c>
      <c r="P1306" s="47" t="s">
        <v>1345</v>
      </c>
      <c r="Q1306" s="50" t="s">
        <v>4331</v>
      </c>
      <c r="R1306" s="30"/>
    </row>
    <row r="1307" spans="1:18" ht="19.95" customHeight="1">
      <c r="A1307" s="47">
        <v>1</v>
      </c>
      <c r="B1307" s="30" t="s">
        <v>219</v>
      </c>
      <c r="C1307" s="43" t="s">
        <v>4332</v>
      </c>
      <c r="D1307" s="52">
        <v>45000</v>
      </c>
      <c r="E1307" s="52">
        <v>45000</v>
      </c>
      <c r="F1307" s="52">
        <v>45017</v>
      </c>
      <c r="G1307" s="47" t="s">
        <v>10</v>
      </c>
      <c r="H1307" s="51">
        <v>75.790000000000006</v>
      </c>
      <c r="I1307" s="53">
        <v>1</v>
      </c>
      <c r="J1307" s="51">
        <v>0</v>
      </c>
      <c r="K1307" s="51">
        <v>0</v>
      </c>
      <c r="L1307" s="51">
        <v>75.790000000000006</v>
      </c>
      <c r="M1307" s="42">
        <v>0</v>
      </c>
      <c r="N1307" s="89" t="s">
        <v>272</v>
      </c>
      <c r="O1307" s="47" t="s">
        <v>1342</v>
      </c>
      <c r="P1307" s="47" t="s">
        <v>1345</v>
      </c>
      <c r="Q1307" s="50" t="s">
        <v>4333</v>
      </c>
      <c r="R1307" s="30"/>
    </row>
    <row r="1308" spans="1:18" ht="19.95" customHeight="1">
      <c r="A1308" s="47">
        <v>1</v>
      </c>
      <c r="B1308" s="30" t="s">
        <v>1357</v>
      </c>
      <c r="C1308" s="43" t="s">
        <v>4334</v>
      </c>
      <c r="D1308" s="52">
        <v>44980</v>
      </c>
      <c r="E1308" s="52">
        <v>44980</v>
      </c>
      <c r="F1308" s="52">
        <v>45017</v>
      </c>
      <c r="G1308" s="47" t="s">
        <v>10</v>
      </c>
      <c r="H1308" s="51">
        <v>47.5</v>
      </c>
      <c r="I1308" s="53">
        <v>1</v>
      </c>
      <c r="J1308" s="51">
        <v>0</v>
      </c>
      <c r="K1308" s="51">
        <v>0</v>
      </c>
      <c r="L1308" s="51">
        <v>47.5</v>
      </c>
      <c r="M1308" s="42">
        <v>0</v>
      </c>
      <c r="N1308" s="89" t="s">
        <v>272</v>
      </c>
      <c r="O1308" s="47" t="s">
        <v>1355</v>
      </c>
      <c r="P1308" s="47" t="s">
        <v>872</v>
      </c>
      <c r="Q1308" s="50" t="s">
        <v>4335</v>
      </c>
      <c r="R1308" s="30"/>
    </row>
    <row r="1309" spans="1:18" ht="19.95" customHeight="1">
      <c r="A1309" s="47">
        <v>1</v>
      </c>
      <c r="B1309" s="30" t="s">
        <v>1357</v>
      </c>
      <c r="C1309" s="43" t="s">
        <v>4336</v>
      </c>
      <c r="D1309" s="52">
        <v>44986</v>
      </c>
      <c r="E1309" s="52">
        <v>45017</v>
      </c>
      <c r="F1309" s="52">
        <v>45017</v>
      </c>
      <c r="G1309" s="47" t="s">
        <v>10</v>
      </c>
      <c r="H1309" s="51">
        <v>120</v>
      </c>
      <c r="I1309" s="53">
        <v>1</v>
      </c>
      <c r="J1309" s="51">
        <v>0</v>
      </c>
      <c r="K1309" s="51">
        <v>0</v>
      </c>
      <c r="L1309" s="51">
        <v>120</v>
      </c>
      <c r="M1309" s="42">
        <v>0</v>
      </c>
      <c r="N1309" s="89" t="s">
        <v>272</v>
      </c>
      <c r="O1309" s="47" t="s">
        <v>1360</v>
      </c>
      <c r="P1309" s="47" t="s">
        <v>871</v>
      </c>
      <c r="Q1309" s="50" t="s">
        <v>4337</v>
      </c>
      <c r="R1309" s="30"/>
    </row>
    <row r="1310" spans="1:18" ht="19.95" customHeight="1">
      <c r="A1310" s="47">
        <v>1</v>
      </c>
      <c r="B1310" s="30" t="s">
        <v>1357</v>
      </c>
      <c r="C1310" s="43" t="s">
        <v>4338</v>
      </c>
      <c r="D1310" s="52">
        <v>45001</v>
      </c>
      <c r="E1310" s="52">
        <v>45017</v>
      </c>
      <c r="F1310" s="52">
        <v>45017</v>
      </c>
      <c r="G1310" s="47" t="s">
        <v>10</v>
      </c>
      <c r="H1310" s="51">
        <v>38</v>
      </c>
      <c r="I1310" s="53">
        <v>1</v>
      </c>
      <c r="J1310" s="51">
        <v>0</v>
      </c>
      <c r="K1310" s="51">
        <v>0</v>
      </c>
      <c r="L1310" s="51">
        <v>38</v>
      </c>
      <c r="M1310" s="42">
        <v>0</v>
      </c>
      <c r="N1310" s="89" t="s">
        <v>272</v>
      </c>
      <c r="O1310" s="47" t="s">
        <v>1355</v>
      </c>
      <c r="P1310" s="47" t="s">
        <v>872</v>
      </c>
      <c r="Q1310" s="50" t="s">
        <v>4339</v>
      </c>
      <c r="R1310" s="30"/>
    </row>
    <row r="1311" spans="1:18" ht="19.95" customHeight="1">
      <c r="A1311" s="47">
        <v>1</v>
      </c>
      <c r="B1311" s="30" t="s">
        <v>224</v>
      </c>
      <c r="C1311" s="43" t="s">
        <v>4340</v>
      </c>
      <c r="D1311" s="52">
        <v>44979</v>
      </c>
      <c r="E1311" s="52">
        <v>45017</v>
      </c>
      <c r="F1311" s="52">
        <v>45017</v>
      </c>
      <c r="G1311" s="47" t="s">
        <v>10</v>
      </c>
      <c r="H1311" s="51">
        <v>136.56</v>
      </c>
      <c r="I1311" s="53">
        <v>1</v>
      </c>
      <c r="J1311" s="51">
        <v>0</v>
      </c>
      <c r="K1311" s="51">
        <v>0</v>
      </c>
      <c r="L1311" s="51">
        <v>136.56</v>
      </c>
      <c r="M1311" s="42">
        <v>0</v>
      </c>
      <c r="N1311" s="89" t="s">
        <v>272</v>
      </c>
      <c r="O1311" s="47" t="s">
        <v>1342</v>
      </c>
      <c r="P1311" s="47" t="s">
        <v>1345</v>
      </c>
      <c r="Q1311" s="50" t="s">
        <v>4341</v>
      </c>
      <c r="R1311" s="30"/>
    </row>
    <row r="1312" spans="1:18" ht="19.95" customHeight="1">
      <c r="A1312" s="47">
        <v>1</v>
      </c>
      <c r="B1312" s="30" t="s">
        <v>224</v>
      </c>
      <c r="C1312" s="43" t="s">
        <v>4342</v>
      </c>
      <c r="D1312" s="52">
        <v>44988</v>
      </c>
      <c r="E1312" s="52">
        <v>45017</v>
      </c>
      <c r="F1312" s="52">
        <v>45017</v>
      </c>
      <c r="G1312" s="47" t="s">
        <v>10</v>
      </c>
      <c r="H1312" s="51">
        <v>147.99</v>
      </c>
      <c r="I1312" s="53">
        <v>1</v>
      </c>
      <c r="J1312" s="51">
        <v>0</v>
      </c>
      <c r="K1312" s="51">
        <v>0</v>
      </c>
      <c r="L1312" s="51">
        <v>147.99</v>
      </c>
      <c r="M1312" s="42">
        <v>0</v>
      </c>
      <c r="N1312" s="89" t="s">
        <v>272</v>
      </c>
      <c r="O1312" s="47" t="s">
        <v>1342</v>
      </c>
      <c r="P1312" s="47" t="s">
        <v>1345</v>
      </c>
      <c r="Q1312" s="50" t="s">
        <v>4343</v>
      </c>
      <c r="R1312" s="30"/>
    </row>
    <row r="1313" spans="1:18" ht="19.95" customHeight="1">
      <c r="A1313" s="47">
        <v>1</v>
      </c>
      <c r="B1313" s="30" t="s">
        <v>4344</v>
      </c>
      <c r="C1313" s="43" t="s">
        <v>4345</v>
      </c>
      <c r="D1313" s="52">
        <v>44981</v>
      </c>
      <c r="E1313" s="52">
        <v>45017</v>
      </c>
      <c r="F1313" s="52">
        <v>45017</v>
      </c>
      <c r="G1313" s="47" t="s">
        <v>10</v>
      </c>
      <c r="H1313" s="51">
        <v>93</v>
      </c>
      <c r="I1313" s="53">
        <v>1</v>
      </c>
      <c r="J1313" s="51">
        <v>0</v>
      </c>
      <c r="K1313" s="51">
        <v>0</v>
      </c>
      <c r="L1313" s="51">
        <v>93</v>
      </c>
      <c r="M1313" s="42">
        <v>0</v>
      </c>
      <c r="N1313" s="89" t="s">
        <v>272</v>
      </c>
      <c r="O1313" s="47" t="s">
        <v>1342</v>
      </c>
      <c r="P1313" s="47" t="s">
        <v>871</v>
      </c>
      <c r="Q1313" s="50" t="s">
        <v>4346</v>
      </c>
      <c r="R1313" s="30"/>
    </row>
    <row r="1314" spans="1:18" ht="19.95" customHeight="1">
      <c r="A1314" s="47">
        <v>1</v>
      </c>
      <c r="B1314" s="30" t="s">
        <v>4347</v>
      </c>
      <c r="C1314" s="43" t="s">
        <v>4348</v>
      </c>
      <c r="D1314" s="52">
        <v>44979</v>
      </c>
      <c r="E1314" s="52">
        <v>45017</v>
      </c>
      <c r="F1314" s="52">
        <v>45017</v>
      </c>
      <c r="G1314" s="47" t="s">
        <v>10</v>
      </c>
      <c r="H1314" s="51">
        <v>83.25</v>
      </c>
      <c r="I1314" s="53">
        <v>1</v>
      </c>
      <c r="J1314" s="51">
        <v>0</v>
      </c>
      <c r="K1314" s="51">
        <v>0</v>
      </c>
      <c r="L1314" s="51">
        <v>83.25</v>
      </c>
      <c r="M1314" s="42">
        <v>0</v>
      </c>
      <c r="N1314" s="89" t="s">
        <v>272</v>
      </c>
      <c r="O1314" s="47" t="s">
        <v>1355</v>
      </c>
      <c r="P1314" s="47" t="s">
        <v>873</v>
      </c>
      <c r="Q1314" s="50" t="s">
        <v>4349</v>
      </c>
      <c r="R1314" s="30"/>
    </row>
    <row r="1315" spans="1:18" ht="19.95" customHeight="1">
      <c r="A1315" s="47">
        <v>1</v>
      </c>
      <c r="B1315" s="30" t="s">
        <v>227</v>
      </c>
      <c r="C1315" s="43" t="s">
        <v>4350</v>
      </c>
      <c r="D1315" s="52">
        <v>44991</v>
      </c>
      <c r="E1315" s="52">
        <v>45017</v>
      </c>
      <c r="F1315" s="52">
        <v>45017</v>
      </c>
      <c r="G1315" s="47" t="s">
        <v>10</v>
      </c>
      <c r="H1315" s="51">
        <v>260</v>
      </c>
      <c r="I1315" s="53">
        <v>1</v>
      </c>
      <c r="J1315" s="51">
        <v>0</v>
      </c>
      <c r="K1315" s="51">
        <v>0</v>
      </c>
      <c r="L1315" s="51">
        <v>260</v>
      </c>
      <c r="M1315" s="42">
        <v>0</v>
      </c>
      <c r="N1315" s="89" t="s">
        <v>273</v>
      </c>
      <c r="O1315" s="47" t="s">
        <v>1355</v>
      </c>
      <c r="P1315" s="47" t="s">
        <v>870</v>
      </c>
      <c r="Q1315" s="50" t="s">
        <v>4351</v>
      </c>
      <c r="R1315" s="30"/>
    </row>
    <row r="1316" spans="1:18" ht="19.95" customHeight="1">
      <c r="A1316" s="47">
        <v>1</v>
      </c>
      <c r="B1316" s="30" t="s">
        <v>227</v>
      </c>
      <c r="C1316" s="43" t="s">
        <v>4352</v>
      </c>
      <c r="D1316" s="52">
        <v>44991</v>
      </c>
      <c r="E1316" s="52">
        <v>45017</v>
      </c>
      <c r="F1316" s="52">
        <v>45017</v>
      </c>
      <c r="G1316" s="47" t="s">
        <v>10</v>
      </c>
      <c r="H1316" s="51">
        <v>260</v>
      </c>
      <c r="I1316" s="53">
        <v>1</v>
      </c>
      <c r="J1316" s="51">
        <v>0</v>
      </c>
      <c r="K1316" s="51">
        <v>0</v>
      </c>
      <c r="L1316" s="51">
        <v>260</v>
      </c>
      <c r="M1316" s="42">
        <v>0</v>
      </c>
      <c r="N1316" s="89" t="s">
        <v>273</v>
      </c>
      <c r="O1316" s="47" t="s">
        <v>1355</v>
      </c>
      <c r="P1316" s="47" t="s">
        <v>870</v>
      </c>
      <c r="Q1316" s="50" t="s">
        <v>4353</v>
      </c>
      <c r="R1316" s="30"/>
    </row>
    <row r="1317" spans="1:18" ht="19.95" customHeight="1">
      <c r="A1317" s="47">
        <v>1</v>
      </c>
      <c r="B1317" s="30" t="s">
        <v>226</v>
      </c>
      <c r="C1317" s="43" t="s">
        <v>4354</v>
      </c>
      <c r="D1317" s="52">
        <v>44989</v>
      </c>
      <c r="E1317" s="52">
        <v>45017</v>
      </c>
      <c r="F1317" s="52">
        <v>45017</v>
      </c>
      <c r="G1317" s="47" t="s">
        <v>10</v>
      </c>
      <c r="H1317" s="51">
        <v>280.77</v>
      </c>
      <c r="I1317" s="53">
        <v>1</v>
      </c>
      <c r="J1317" s="51">
        <v>0</v>
      </c>
      <c r="K1317" s="51">
        <v>0</v>
      </c>
      <c r="L1317" s="51">
        <v>280.77</v>
      </c>
      <c r="M1317" s="42">
        <v>0</v>
      </c>
      <c r="N1317" s="89" t="s">
        <v>273</v>
      </c>
      <c r="O1317" s="47" t="s">
        <v>1342</v>
      </c>
      <c r="P1317" s="47" t="s">
        <v>1345</v>
      </c>
      <c r="Q1317" s="50" t="s">
        <v>4355</v>
      </c>
      <c r="R1317" s="30"/>
    </row>
    <row r="1318" spans="1:18" ht="19.95" customHeight="1">
      <c r="A1318" s="47">
        <v>1</v>
      </c>
      <c r="B1318" s="30" t="s">
        <v>1357</v>
      </c>
      <c r="C1318" s="43" t="s">
        <v>4356</v>
      </c>
      <c r="D1318" s="52">
        <v>44993</v>
      </c>
      <c r="E1318" s="52">
        <v>45017</v>
      </c>
      <c r="F1318" s="52">
        <v>45017</v>
      </c>
      <c r="G1318" s="47" t="s">
        <v>10</v>
      </c>
      <c r="H1318" s="51">
        <v>434.46</v>
      </c>
      <c r="I1318" s="53">
        <v>1</v>
      </c>
      <c r="J1318" s="51">
        <v>0</v>
      </c>
      <c r="K1318" s="51">
        <v>0</v>
      </c>
      <c r="L1318" s="51">
        <v>434.46</v>
      </c>
      <c r="M1318" s="42">
        <v>0</v>
      </c>
      <c r="N1318" s="89" t="s">
        <v>273</v>
      </c>
      <c r="O1318" s="47" t="s">
        <v>1355</v>
      </c>
      <c r="P1318" s="47" t="s">
        <v>872</v>
      </c>
      <c r="Q1318" s="50" t="s">
        <v>4357</v>
      </c>
      <c r="R1318" s="30"/>
    </row>
    <row r="1319" spans="1:18" ht="19.95" customHeight="1">
      <c r="A1319" s="47">
        <v>1</v>
      </c>
      <c r="B1319" s="30" t="s">
        <v>1357</v>
      </c>
      <c r="C1319" s="43" t="s">
        <v>4358</v>
      </c>
      <c r="D1319" s="52">
        <v>44986</v>
      </c>
      <c r="E1319" s="52">
        <v>45017</v>
      </c>
      <c r="F1319" s="52">
        <v>45017</v>
      </c>
      <c r="G1319" s="47" t="s">
        <v>10</v>
      </c>
      <c r="H1319" s="51">
        <v>93.5</v>
      </c>
      <c r="I1319" s="53">
        <v>1</v>
      </c>
      <c r="J1319" s="51">
        <v>0</v>
      </c>
      <c r="K1319" s="51">
        <v>0</v>
      </c>
      <c r="L1319" s="51">
        <v>93.5</v>
      </c>
      <c r="M1319" s="42">
        <v>0</v>
      </c>
      <c r="N1319" s="89" t="s">
        <v>273</v>
      </c>
      <c r="O1319" s="47" t="s">
        <v>1360</v>
      </c>
      <c r="P1319" s="47" t="s">
        <v>872</v>
      </c>
      <c r="Q1319" s="50" t="s">
        <v>4359</v>
      </c>
      <c r="R1319" s="30"/>
    </row>
    <row r="1320" spans="1:18" ht="19.95" customHeight="1">
      <c r="A1320" s="47">
        <v>1</v>
      </c>
      <c r="B1320" s="30" t="s">
        <v>1357</v>
      </c>
      <c r="C1320" s="43" t="s">
        <v>4360</v>
      </c>
      <c r="D1320" s="52">
        <v>44987</v>
      </c>
      <c r="E1320" s="52">
        <v>45017</v>
      </c>
      <c r="F1320" s="52">
        <v>45017</v>
      </c>
      <c r="G1320" s="47" t="s">
        <v>10</v>
      </c>
      <c r="H1320" s="51">
        <v>622.63</v>
      </c>
      <c r="I1320" s="53">
        <v>1</v>
      </c>
      <c r="J1320" s="51">
        <v>0</v>
      </c>
      <c r="K1320" s="51">
        <v>0</v>
      </c>
      <c r="L1320" s="51">
        <v>622.63</v>
      </c>
      <c r="M1320" s="42">
        <v>0</v>
      </c>
      <c r="N1320" s="89" t="s">
        <v>273</v>
      </c>
      <c r="O1320" s="47" t="s">
        <v>1360</v>
      </c>
      <c r="P1320" s="47" t="s">
        <v>872</v>
      </c>
      <c r="Q1320" s="50" t="s">
        <v>4361</v>
      </c>
      <c r="R1320" s="30"/>
    </row>
    <row r="1321" spans="1:18" ht="19.95" customHeight="1">
      <c r="A1321" s="47">
        <v>1</v>
      </c>
      <c r="B1321" s="30" t="s">
        <v>1357</v>
      </c>
      <c r="C1321" s="43" t="s">
        <v>4362</v>
      </c>
      <c r="D1321" s="52">
        <v>44988</v>
      </c>
      <c r="E1321" s="52">
        <v>45017</v>
      </c>
      <c r="F1321" s="52">
        <v>45017</v>
      </c>
      <c r="G1321" s="47" t="s">
        <v>10</v>
      </c>
      <c r="H1321" s="51">
        <v>622.6</v>
      </c>
      <c r="I1321" s="53">
        <v>1</v>
      </c>
      <c r="J1321" s="51">
        <v>0</v>
      </c>
      <c r="K1321" s="51">
        <v>0</v>
      </c>
      <c r="L1321" s="51">
        <v>622.6</v>
      </c>
      <c r="M1321" s="42">
        <v>0</v>
      </c>
      <c r="N1321" s="89" t="s">
        <v>273</v>
      </c>
      <c r="O1321" s="47" t="s">
        <v>1360</v>
      </c>
      <c r="P1321" s="47" t="s">
        <v>872</v>
      </c>
      <c r="Q1321" s="50" t="s">
        <v>4363</v>
      </c>
      <c r="R1321" s="30"/>
    </row>
    <row r="1322" spans="1:18" ht="19.95" customHeight="1">
      <c r="A1322" s="47">
        <v>1</v>
      </c>
      <c r="B1322" s="30" t="s">
        <v>1357</v>
      </c>
      <c r="C1322" s="43" t="s">
        <v>4364</v>
      </c>
      <c r="D1322" s="52">
        <v>44991</v>
      </c>
      <c r="E1322" s="52">
        <v>45017</v>
      </c>
      <c r="F1322" s="52">
        <v>45017</v>
      </c>
      <c r="G1322" s="47" t="s">
        <v>10</v>
      </c>
      <c r="H1322" s="51">
        <v>301.44</v>
      </c>
      <c r="I1322" s="53">
        <v>1</v>
      </c>
      <c r="J1322" s="51">
        <v>0</v>
      </c>
      <c r="K1322" s="51">
        <v>0</v>
      </c>
      <c r="L1322" s="51">
        <v>301.44</v>
      </c>
      <c r="M1322" s="42">
        <v>0</v>
      </c>
      <c r="N1322" s="89" t="s">
        <v>273</v>
      </c>
      <c r="O1322" s="47" t="s">
        <v>1360</v>
      </c>
      <c r="P1322" s="47" t="s">
        <v>872</v>
      </c>
      <c r="Q1322" s="50" t="s">
        <v>4365</v>
      </c>
      <c r="R1322" s="30"/>
    </row>
    <row r="1323" spans="1:18" ht="19.95" customHeight="1">
      <c r="A1323" s="47">
        <v>1</v>
      </c>
      <c r="B1323" s="30" t="s">
        <v>1357</v>
      </c>
      <c r="C1323" s="43" t="s">
        <v>3841</v>
      </c>
      <c r="D1323" s="52">
        <v>44974</v>
      </c>
      <c r="E1323" s="52">
        <v>45017</v>
      </c>
      <c r="F1323" s="52">
        <v>45017</v>
      </c>
      <c r="G1323" s="47" t="s">
        <v>10</v>
      </c>
      <c r="H1323" s="51">
        <v>3484.1</v>
      </c>
      <c r="I1323" s="53">
        <v>1</v>
      </c>
      <c r="J1323" s="51">
        <v>0</v>
      </c>
      <c r="K1323" s="51">
        <v>0</v>
      </c>
      <c r="L1323" s="51">
        <v>3484.1</v>
      </c>
      <c r="M1323" s="42">
        <v>0</v>
      </c>
      <c r="N1323" s="89" t="s">
        <v>273</v>
      </c>
      <c r="O1323" s="47" t="s">
        <v>1355</v>
      </c>
      <c r="P1323" s="47" t="s">
        <v>1956</v>
      </c>
      <c r="Q1323" s="50" t="s">
        <v>4366</v>
      </c>
      <c r="R1323" s="30"/>
    </row>
    <row r="1324" spans="1:18" ht="19.95" customHeight="1">
      <c r="A1324" s="47">
        <v>1</v>
      </c>
      <c r="B1324" s="30" t="s">
        <v>224</v>
      </c>
      <c r="C1324" s="43" t="s">
        <v>4367</v>
      </c>
      <c r="D1324" s="52">
        <v>44973</v>
      </c>
      <c r="E1324" s="52">
        <v>45017</v>
      </c>
      <c r="F1324" s="52">
        <v>45017</v>
      </c>
      <c r="G1324" s="47" t="s">
        <v>10</v>
      </c>
      <c r="H1324" s="51">
        <v>371.76</v>
      </c>
      <c r="I1324" s="53">
        <v>1</v>
      </c>
      <c r="J1324" s="51">
        <v>0</v>
      </c>
      <c r="K1324" s="51">
        <v>0</v>
      </c>
      <c r="L1324" s="51">
        <v>371.76</v>
      </c>
      <c r="M1324" s="42">
        <v>0</v>
      </c>
      <c r="N1324" s="89" t="s">
        <v>273</v>
      </c>
      <c r="O1324" s="47" t="s">
        <v>1355</v>
      </c>
      <c r="P1324" s="47" t="s">
        <v>873</v>
      </c>
      <c r="Q1324" s="50" t="s">
        <v>4368</v>
      </c>
      <c r="R1324" s="30"/>
    </row>
    <row r="1325" spans="1:18" ht="19.95" customHeight="1">
      <c r="A1325" s="47">
        <v>1</v>
      </c>
      <c r="B1325" s="30" t="s">
        <v>4369</v>
      </c>
      <c r="C1325" s="43" t="s">
        <v>4370</v>
      </c>
      <c r="D1325" s="52">
        <v>44984</v>
      </c>
      <c r="E1325" s="52">
        <v>45017</v>
      </c>
      <c r="F1325" s="52">
        <v>45017</v>
      </c>
      <c r="G1325" s="47" t="s">
        <v>10</v>
      </c>
      <c r="H1325" s="51">
        <v>400.57</v>
      </c>
      <c r="I1325" s="53">
        <v>1</v>
      </c>
      <c r="J1325" s="51">
        <v>0</v>
      </c>
      <c r="K1325" s="51">
        <v>0</v>
      </c>
      <c r="L1325" s="51">
        <v>400.57</v>
      </c>
      <c r="M1325" s="42">
        <v>0</v>
      </c>
      <c r="N1325" s="89" t="s">
        <v>273</v>
      </c>
      <c r="O1325" s="47" t="s">
        <v>1355</v>
      </c>
      <c r="P1325" s="47" t="s">
        <v>873</v>
      </c>
      <c r="Q1325" s="50" t="s">
        <v>4371</v>
      </c>
      <c r="R1325" s="30"/>
    </row>
    <row r="1326" spans="1:18" ht="19.95" customHeight="1">
      <c r="A1326" s="47">
        <v>1</v>
      </c>
      <c r="B1326" s="30" t="s">
        <v>1953</v>
      </c>
      <c r="C1326" s="43" t="s">
        <v>4372</v>
      </c>
      <c r="D1326" s="52">
        <v>44974</v>
      </c>
      <c r="E1326" s="52">
        <v>45017</v>
      </c>
      <c r="F1326" s="52">
        <v>45017</v>
      </c>
      <c r="G1326" s="47" t="s">
        <v>10</v>
      </c>
      <c r="H1326" s="51">
        <v>482.9</v>
      </c>
      <c r="I1326" s="53">
        <v>1</v>
      </c>
      <c r="J1326" s="51">
        <v>0</v>
      </c>
      <c r="K1326" s="51">
        <v>0</v>
      </c>
      <c r="L1326" s="51">
        <v>482.9</v>
      </c>
      <c r="M1326" s="42">
        <v>0</v>
      </c>
      <c r="N1326" s="89" t="s">
        <v>273</v>
      </c>
      <c r="O1326" s="47" t="s">
        <v>1355</v>
      </c>
      <c r="P1326" s="47" t="s">
        <v>1938</v>
      </c>
      <c r="Q1326" s="50" t="s">
        <v>4373</v>
      </c>
      <c r="R1326" s="30"/>
    </row>
    <row r="1327" spans="1:18" ht="19.95" customHeight="1">
      <c r="A1327" s="47">
        <v>1</v>
      </c>
      <c r="B1327" s="30" t="s">
        <v>227</v>
      </c>
      <c r="C1327" s="43" t="s">
        <v>4374</v>
      </c>
      <c r="D1327" s="52">
        <v>44992</v>
      </c>
      <c r="E1327" s="52">
        <v>45017</v>
      </c>
      <c r="F1327" s="52">
        <v>45017</v>
      </c>
      <c r="G1327" s="47" t="s">
        <v>10</v>
      </c>
      <c r="H1327" s="51">
        <v>29</v>
      </c>
      <c r="I1327" s="53">
        <v>1</v>
      </c>
      <c r="J1327" s="51">
        <v>0</v>
      </c>
      <c r="K1327" s="51">
        <v>0</v>
      </c>
      <c r="L1327" s="51">
        <v>29</v>
      </c>
      <c r="M1327" s="42">
        <v>0</v>
      </c>
      <c r="N1327" s="89" t="s">
        <v>274</v>
      </c>
      <c r="O1327" s="47" t="s">
        <v>1355</v>
      </c>
      <c r="P1327" s="47" t="s">
        <v>870</v>
      </c>
      <c r="Q1327" s="50" t="s">
        <v>4375</v>
      </c>
      <c r="R1327" s="30"/>
    </row>
    <row r="1328" spans="1:18" ht="19.95" customHeight="1">
      <c r="A1328" s="47">
        <v>1</v>
      </c>
      <c r="B1328" s="30" t="s">
        <v>1357</v>
      </c>
      <c r="C1328" s="43" t="s">
        <v>4376</v>
      </c>
      <c r="D1328" s="52">
        <v>44992</v>
      </c>
      <c r="E1328" s="52">
        <v>45017</v>
      </c>
      <c r="F1328" s="52">
        <v>45017</v>
      </c>
      <c r="G1328" s="47" t="s">
        <v>10</v>
      </c>
      <c r="H1328" s="51">
        <v>38.340000000000003</v>
      </c>
      <c r="I1328" s="53">
        <v>1</v>
      </c>
      <c r="J1328" s="51">
        <v>0</v>
      </c>
      <c r="K1328" s="51">
        <v>0</v>
      </c>
      <c r="L1328" s="51">
        <v>38.340000000000003</v>
      </c>
      <c r="M1328" s="42">
        <v>0</v>
      </c>
      <c r="N1328" s="89" t="s">
        <v>274</v>
      </c>
      <c r="O1328" s="47" t="s">
        <v>1355</v>
      </c>
      <c r="P1328" s="47" t="s">
        <v>872</v>
      </c>
      <c r="Q1328" s="50" t="s">
        <v>4377</v>
      </c>
      <c r="R1328" s="30"/>
    </row>
    <row r="1329" spans="1:18" ht="19.95" customHeight="1">
      <c r="A1329" s="47">
        <v>1</v>
      </c>
      <c r="B1329" s="30" t="s">
        <v>1357</v>
      </c>
      <c r="C1329" s="43" t="s">
        <v>4378</v>
      </c>
      <c r="D1329" s="52">
        <v>45003</v>
      </c>
      <c r="E1329" s="52">
        <v>45017</v>
      </c>
      <c r="F1329" s="52">
        <v>45017</v>
      </c>
      <c r="G1329" s="47" t="s">
        <v>10</v>
      </c>
      <c r="H1329" s="51">
        <v>71.89</v>
      </c>
      <c r="I1329" s="53">
        <v>1</v>
      </c>
      <c r="J1329" s="51">
        <v>0</v>
      </c>
      <c r="K1329" s="51">
        <v>0</v>
      </c>
      <c r="L1329" s="51">
        <v>71.89</v>
      </c>
      <c r="M1329" s="42">
        <v>0</v>
      </c>
      <c r="N1329" s="89" t="s">
        <v>274</v>
      </c>
      <c r="O1329" s="47" t="s">
        <v>1355</v>
      </c>
      <c r="P1329" s="47" t="s">
        <v>872</v>
      </c>
      <c r="Q1329" s="50" t="s">
        <v>4379</v>
      </c>
      <c r="R1329" s="30"/>
    </row>
    <row r="1330" spans="1:18" ht="19.95" customHeight="1">
      <c r="A1330" s="47">
        <v>1</v>
      </c>
      <c r="B1330" s="30" t="s">
        <v>1357</v>
      </c>
      <c r="C1330" s="43" t="s">
        <v>4380</v>
      </c>
      <c r="D1330" s="52">
        <v>44991</v>
      </c>
      <c r="E1330" s="52">
        <v>45017</v>
      </c>
      <c r="F1330" s="52">
        <v>45017</v>
      </c>
      <c r="G1330" s="47" t="s">
        <v>10</v>
      </c>
      <c r="H1330" s="51">
        <v>52.8</v>
      </c>
      <c r="I1330" s="53">
        <v>1</v>
      </c>
      <c r="J1330" s="51">
        <v>0</v>
      </c>
      <c r="K1330" s="51">
        <v>0</v>
      </c>
      <c r="L1330" s="51">
        <v>52.8</v>
      </c>
      <c r="M1330" s="42">
        <v>0</v>
      </c>
      <c r="N1330" s="89" t="s">
        <v>274</v>
      </c>
      <c r="O1330" s="47" t="s">
        <v>1355</v>
      </c>
      <c r="P1330" s="47" t="s">
        <v>872</v>
      </c>
      <c r="Q1330" s="50" t="s">
        <v>4381</v>
      </c>
      <c r="R1330" s="30"/>
    </row>
    <row r="1331" spans="1:18" ht="19.95" customHeight="1">
      <c r="A1331" s="47">
        <v>1</v>
      </c>
      <c r="B1331" s="30" t="s">
        <v>1357</v>
      </c>
      <c r="C1331" s="43" t="s">
        <v>4382</v>
      </c>
      <c r="D1331" s="52">
        <v>44984</v>
      </c>
      <c r="E1331" s="52">
        <v>45017</v>
      </c>
      <c r="F1331" s="52">
        <v>45017</v>
      </c>
      <c r="G1331" s="47" t="s">
        <v>10</v>
      </c>
      <c r="H1331" s="51">
        <v>22</v>
      </c>
      <c r="I1331" s="53">
        <v>1</v>
      </c>
      <c r="J1331" s="51">
        <v>0</v>
      </c>
      <c r="K1331" s="51">
        <v>0</v>
      </c>
      <c r="L1331" s="51">
        <v>22</v>
      </c>
      <c r="M1331" s="42">
        <v>0</v>
      </c>
      <c r="N1331" s="89" t="s">
        <v>274</v>
      </c>
      <c r="O1331" s="47" t="s">
        <v>1355</v>
      </c>
      <c r="P1331" s="47" t="s">
        <v>872</v>
      </c>
      <c r="Q1331" s="50" t="s">
        <v>4383</v>
      </c>
      <c r="R1331" s="30"/>
    </row>
    <row r="1332" spans="1:18" ht="19.95" customHeight="1">
      <c r="A1332" s="47">
        <v>1</v>
      </c>
      <c r="B1332" s="30" t="s">
        <v>1357</v>
      </c>
      <c r="C1332" s="43" t="s">
        <v>4384</v>
      </c>
      <c r="D1332" s="52">
        <v>44985</v>
      </c>
      <c r="E1332" s="52">
        <v>45017</v>
      </c>
      <c r="F1332" s="52">
        <v>45017</v>
      </c>
      <c r="G1332" s="47" t="s">
        <v>10</v>
      </c>
      <c r="H1332" s="51">
        <v>27.99</v>
      </c>
      <c r="I1332" s="53">
        <v>1</v>
      </c>
      <c r="J1332" s="51">
        <v>0</v>
      </c>
      <c r="K1332" s="51">
        <v>0</v>
      </c>
      <c r="L1332" s="51">
        <v>27.99</v>
      </c>
      <c r="M1332" s="42">
        <v>0</v>
      </c>
      <c r="N1332" s="89" t="s">
        <v>274</v>
      </c>
      <c r="O1332" s="47" t="s">
        <v>1355</v>
      </c>
      <c r="P1332" s="47" t="s">
        <v>872</v>
      </c>
      <c r="Q1332" s="50" t="s">
        <v>4385</v>
      </c>
      <c r="R1332" s="30"/>
    </row>
    <row r="1333" spans="1:18" ht="19.95" customHeight="1">
      <c r="A1333" s="47">
        <v>1</v>
      </c>
      <c r="B1333" s="30" t="s">
        <v>1357</v>
      </c>
      <c r="C1333" s="43" t="s">
        <v>4386</v>
      </c>
      <c r="D1333" s="52">
        <v>44992</v>
      </c>
      <c r="E1333" s="52">
        <v>45017</v>
      </c>
      <c r="F1333" s="52">
        <v>45017</v>
      </c>
      <c r="G1333" s="47" t="s">
        <v>10</v>
      </c>
      <c r="H1333" s="51">
        <v>44</v>
      </c>
      <c r="I1333" s="53">
        <v>1</v>
      </c>
      <c r="J1333" s="51">
        <v>0</v>
      </c>
      <c r="K1333" s="51">
        <v>0</v>
      </c>
      <c r="L1333" s="51">
        <v>44</v>
      </c>
      <c r="M1333" s="42">
        <v>0</v>
      </c>
      <c r="N1333" s="89" t="s">
        <v>274</v>
      </c>
      <c r="O1333" s="47" t="s">
        <v>1355</v>
      </c>
      <c r="P1333" s="47" t="s">
        <v>872</v>
      </c>
      <c r="Q1333" s="50" t="s">
        <v>4387</v>
      </c>
      <c r="R1333" s="30"/>
    </row>
    <row r="1334" spans="1:18" ht="19.95" customHeight="1">
      <c r="A1334" s="47">
        <v>1</v>
      </c>
      <c r="B1334" s="30" t="s">
        <v>1357</v>
      </c>
      <c r="C1334" s="43" t="s">
        <v>4388</v>
      </c>
      <c r="D1334" s="52">
        <v>44992</v>
      </c>
      <c r="E1334" s="52">
        <v>45017</v>
      </c>
      <c r="F1334" s="52">
        <v>45017</v>
      </c>
      <c r="G1334" s="47" t="s">
        <v>10</v>
      </c>
      <c r="H1334" s="51">
        <v>25</v>
      </c>
      <c r="I1334" s="53">
        <v>1</v>
      </c>
      <c r="J1334" s="51">
        <v>0</v>
      </c>
      <c r="K1334" s="51">
        <v>0</v>
      </c>
      <c r="L1334" s="51">
        <v>25</v>
      </c>
      <c r="M1334" s="42">
        <v>0</v>
      </c>
      <c r="N1334" s="89" t="s">
        <v>274</v>
      </c>
      <c r="O1334" s="47" t="s">
        <v>1355</v>
      </c>
      <c r="P1334" s="47" t="s">
        <v>886</v>
      </c>
      <c r="Q1334" s="50" t="s">
        <v>4389</v>
      </c>
      <c r="R1334" s="30"/>
    </row>
    <row r="1335" spans="1:18" ht="19.95" customHeight="1">
      <c r="A1335" s="47">
        <v>1</v>
      </c>
      <c r="B1335" s="30" t="s">
        <v>1357</v>
      </c>
      <c r="C1335" s="43" t="s">
        <v>4390</v>
      </c>
      <c r="D1335" s="52">
        <v>44993</v>
      </c>
      <c r="E1335" s="52">
        <v>45017</v>
      </c>
      <c r="F1335" s="52">
        <v>45017</v>
      </c>
      <c r="G1335" s="47" t="s">
        <v>10</v>
      </c>
      <c r="H1335" s="51">
        <v>60</v>
      </c>
      <c r="I1335" s="53">
        <v>1</v>
      </c>
      <c r="J1335" s="51">
        <v>0</v>
      </c>
      <c r="K1335" s="51">
        <v>0</v>
      </c>
      <c r="L1335" s="51">
        <v>60</v>
      </c>
      <c r="M1335" s="42">
        <v>0</v>
      </c>
      <c r="N1335" s="89" t="s">
        <v>274</v>
      </c>
      <c r="O1335" s="47" t="s">
        <v>1355</v>
      </c>
      <c r="P1335" s="47" t="s">
        <v>886</v>
      </c>
      <c r="Q1335" s="50" t="s">
        <v>4391</v>
      </c>
      <c r="R1335" s="30"/>
    </row>
    <row r="1336" spans="1:18" ht="19.95" customHeight="1">
      <c r="A1336" s="47">
        <v>1</v>
      </c>
      <c r="B1336" s="30" t="s">
        <v>258</v>
      </c>
      <c r="C1336" s="43" t="s">
        <v>4392</v>
      </c>
      <c r="D1336" s="52">
        <v>44993</v>
      </c>
      <c r="E1336" s="52">
        <v>45017</v>
      </c>
      <c r="F1336" s="52">
        <v>45017</v>
      </c>
      <c r="G1336" s="47" t="s">
        <v>10</v>
      </c>
      <c r="H1336" s="51">
        <v>26</v>
      </c>
      <c r="I1336" s="53">
        <v>1</v>
      </c>
      <c r="J1336" s="51">
        <v>0</v>
      </c>
      <c r="K1336" s="51">
        <v>0</v>
      </c>
      <c r="L1336" s="51">
        <v>26</v>
      </c>
      <c r="M1336" s="42">
        <v>0</v>
      </c>
      <c r="N1336" s="89" t="s">
        <v>274</v>
      </c>
      <c r="O1336" s="47" t="s">
        <v>1355</v>
      </c>
      <c r="P1336" s="47" t="s">
        <v>870</v>
      </c>
      <c r="Q1336" s="50" t="s">
        <v>4393</v>
      </c>
      <c r="R1336" s="30"/>
    </row>
    <row r="1337" spans="1:18" ht="19.95" customHeight="1">
      <c r="A1337" s="47">
        <v>1</v>
      </c>
      <c r="B1337" s="30" t="s">
        <v>258</v>
      </c>
      <c r="C1337" s="43" t="s">
        <v>4394</v>
      </c>
      <c r="D1337" s="52">
        <v>44993</v>
      </c>
      <c r="E1337" s="52">
        <v>45017</v>
      </c>
      <c r="F1337" s="52">
        <v>45017</v>
      </c>
      <c r="G1337" s="47" t="s">
        <v>10</v>
      </c>
      <c r="H1337" s="51">
        <v>29</v>
      </c>
      <c r="I1337" s="53">
        <v>1</v>
      </c>
      <c r="J1337" s="51">
        <v>0</v>
      </c>
      <c r="K1337" s="51">
        <v>0</v>
      </c>
      <c r="L1337" s="51">
        <v>29</v>
      </c>
      <c r="M1337" s="42">
        <v>0</v>
      </c>
      <c r="N1337" s="89" t="s">
        <v>274</v>
      </c>
      <c r="O1337" s="47" t="s">
        <v>1355</v>
      </c>
      <c r="P1337" s="47" t="s">
        <v>870</v>
      </c>
      <c r="Q1337" s="50" t="s">
        <v>4395</v>
      </c>
      <c r="R1337" s="30"/>
    </row>
    <row r="1338" spans="1:18" ht="19.95" customHeight="1">
      <c r="A1338" s="47">
        <v>1</v>
      </c>
      <c r="B1338" s="30" t="s">
        <v>258</v>
      </c>
      <c r="C1338" s="43" t="s">
        <v>4396</v>
      </c>
      <c r="D1338" s="52">
        <v>44993</v>
      </c>
      <c r="E1338" s="52">
        <v>45017</v>
      </c>
      <c r="F1338" s="52">
        <v>45017</v>
      </c>
      <c r="G1338" s="47" t="s">
        <v>10</v>
      </c>
      <c r="H1338" s="51">
        <v>490</v>
      </c>
      <c r="I1338" s="53">
        <v>1</v>
      </c>
      <c r="J1338" s="51">
        <v>0</v>
      </c>
      <c r="K1338" s="51">
        <v>0</v>
      </c>
      <c r="L1338" s="51">
        <v>490</v>
      </c>
      <c r="M1338" s="42">
        <v>0</v>
      </c>
      <c r="N1338" s="89" t="s">
        <v>274</v>
      </c>
      <c r="O1338" s="47" t="s">
        <v>1355</v>
      </c>
      <c r="P1338" s="47" t="s">
        <v>870</v>
      </c>
      <c r="Q1338" s="50" t="s">
        <v>4397</v>
      </c>
      <c r="R1338" s="30"/>
    </row>
    <row r="1339" spans="1:18" ht="19.95" customHeight="1">
      <c r="A1339" s="47">
        <v>1</v>
      </c>
      <c r="B1339" s="30" t="s">
        <v>4398</v>
      </c>
      <c r="C1339" s="43" t="s">
        <v>4399</v>
      </c>
      <c r="D1339" s="52">
        <v>44999</v>
      </c>
      <c r="E1339" s="52">
        <v>45017</v>
      </c>
      <c r="F1339" s="52">
        <v>45017</v>
      </c>
      <c r="G1339" s="47" t="s">
        <v>10</v>
      </c>
      <c r="H1339" s="51">
        <v>1380</v>
      </c>
      <c r="I1339" s="53">
        <v>1</v>
      </c>
      <c r="J1339" s="51">
        <v>0</v>
      </c>
      <c r="K1339" s="51">
        <v>0</v>
      </c>
      <c r="L1339" s="51">
        <v>1380</v>
      </c>
      <c r="M1339" s="42">
        <v>0</v>
      </c>
      <c r="N1339" s="89" t="s">
        <v>274</v>
      </c>
      <c r="O1339" s="47" t="s">
        <v>1381</v>
      </c>
      <c r="P1339" s="47" t="s">
        <v>882</v>
      </c>
      <c r="Q1339" s="50" t="s">
        <v>4400</v>
      </c>
      <c r="R1339" s="30"/>
    </row>
    <row r="1340" spans="1:18" ht="19.95" customHeight="1">
      <c r="A1340" s="47">
        <v>1</v>
      </c>
      <c r="B1340" s="30" t="s">
        <v>4347</v>
      </c>
      <c r="C1340" s="43" t="s">
        <v>4401</v>
      </c>
      <c r="D1340" s="52">
        <v>44984</v>
      </c>
      <c r="E1340" s="52">
        <v>45017</v>
      </c>
      <c r="F1340" s="52">
        <v>45017</v>
      </c>
      <c r="G1340" s="47" t="s">
        <v>10</v>
      </c>
      <c r="H1340" s="51">
        <v>359.31</v>
      </c>
      <c r="I1340" s="53">
        <v>1</v>
      </c>
      <c r="J1340" s="51">
        <v>0</v>
      </c>
      <c r="K1340" s="51">
        <v>0</v>
      </c>
      <c r="L1340" s="51">
        <v>359.31</v>
      </c>
      <c r="M1340" s="42">
        <v>0</v>
      </c>
      <c r="N1340" s="89" t="s">
        <v>274</v>
      </c>
      <c r="O1340" s="47" t="s">
        <v>1355</v>
      </c>
      <c r="P1340" s="47" t="s">
        <v>873</v>
      </c>
      <c r="Q1340" s="50" t="s">
        <v>4402</v>
      </c>
      <c r="R1340" s="30"/>
    </row>
    <row r="1341" spans="1:18" ht="19.95" customHeight="1">
      <c r="A1341" s="47">
        <v>1</v>
      </c>
      <c r="B1341" s="30" t="s">
        <v>300</v>
      </c>
      <c r="C1341" s="43" t="s">
        <v>4403</v>
      </c>
      <c r="D1341" s="52">
        <v>45016</v>
      </c>
      <c r="E1341" s="52">
        <v>45019</v>
      </c>
      <c r="F1341" s="52">
        <v>45019</v>
      </c>
      <c r="G1341" s="47" t="s">
        <v>10</v>
      </c>
      <c r="H1341" s="51">
        <v>21300</v>
      </c>
      <c r="I1341" s="53">
        <v>1</v>
      </c>
      <c r="J1341" s="51">
        <v>0</v>
      </c>
      <c r="K1341" s="51">
        <v>0</v>
      </c>
      <c r="L1341" s="51">
        <v>21300</v>
      </c>
      <c r="M1341" s="42">
        <v>0</v>
      </c>
      <c r="N1341" s="89" t="s">
        <v>1328</v>
      </c>
      <c r="O1341" s="47" t="s">
        <v>1874</v>
      </c>
      <c r="P1341" s="47" t="s">
        <v>1358</v>
      </c>
      <c r="Q1341" s="50" t="s">
        <v>4404</v>
      </c>
      <c r="R1341" s="30"/>
    </row>
    <row r="1342" spans="1:18" ht="19.95" customHeight="1">
      <c r="A1342" s="47">
        <v>1</v>
      </c>
      <c r="B1342" s="30" t="s">
        <v>300</v>
      </c>
      <c r="C1342" s="43" t="s">
        <v>4403</v>
      </c>
      <c r="D1342" s="52">
        <v>45016</v>
      </c>
      <c r="E1342" s="52">
        <v>45019</v>
      </c>
      <c r="F1342" s="52">
        <v>45019</v>
      </c>
      <c r="G1342" s="47" t="s">
        <v>10</v>
      </c>
      <c r="H1342" s="51">
        <v>3108</v>
      </c>
      <c r="I1342" s="53">
        <v>1</v>
      </c>
      <c r="J1342" s="51">
        <v>0</v>
      </c>
      <c r="K1342" s="51">
        <v>0</v>
      </c>
      <c r="L1342" s="51">
        <v>3108</v>
      </c>
      <c r="M1342" s="42">
        <v>0</v>
      </c>
      <c r="N1342" s="89" t="s">
        <v>1328</v>
      </c>
      <c r="O1342" s="47" t="s">
        <v>1874</v>
      </c>
      <c r="P1342" s="47" t="s">
        <v>1358</v>
      </c>
      <c r="Q1342" s="50" t="s">
        <v>4405</v>
      </c>
      <c r="R1342" s="30"/>
    </row>
    <row r="1343" spans="1:18" ht="19.95" customHeight="1">
      <c r="A1343" s="47">
        <v>1</v>
      </c>
      <c r="B1343" s="30" t="s">
        <v>32</v>
      </c>
      <c r="C1343" s="43" t="s">
        <v>4406</v>
      </c>
      <c r="D1343" s="52">
        <v>45019</v>
      </c>
      <c r="E1343" s="52">
        <v>45019</v>
      </c>
      <c r="F1343" s="52">
        <v>45019</v>
      </c>
      <c r="G1343" s="47" t="s">
        <v>10</v>
      </c>
      <c r="H1343" s="51">
        <v>4468.3</v>
      </c>
      <c r="I1343" s="53">
        <v>1</v>
      </c>
      <c r="J1343" s="51">
        <v>0</v>
      </c>
      <c r="K1343" s="51">
        <v>0</v>
      </c>
      <c r="L1343" s="51">
        <v>4468.3</v>
      </c>
      <c r="M1343" s="42">
        <v>0</v>
      </c>
      <c r="N1343" s="89" t="s">
        <v>1328</v>
      </c>
      <c r="O1343" s="47" t="s">
        <v>1349</v>
      </c>
      <c r="P1343" s="47" t="s">
        <v>283</v>
      </c>
      <c r="Q1343" s="50" t="s">
        <v>4407</v>
      </c>
      <c r="R1343" s="30"/>
    </row>
    <row r="1344" spans="1:18" ht="19.95" customHeight="1">
      <c r="A1344" s="47">
        <v>1</v>
      </c>
      <c r="B1344" s="30" t="s">
        <v>238</v>
      </c>
      <c r="C1344" s="43" t="s">
        <v>4408</v>
      </c>
      <c r="D1344" s="52">
        <v>45006</v>
      </c>
      <c r="E1344" s="52">
        <v>45019</v>
      </c>
      <c r="F1344" s="52">
        <v>45019</v>
      </c>
      <c r="G1344" s="47" t="s">
        <v>10</v>
      </c>
      <c r="H1344" s="51">
        <v>576399.80000000005</v>
      </c>
      <c r="I1344" s="53">
        <v>1</v>
      </c>
      <c r="J1344" s="51">
        <v>0</v>
      </c>
      <c r="K1344" s="51">
        <v>0.8</v>
      </c>
      <c r="L1344" s="51">
        <v>576399</v>
      </c>
      <c r="M1344" s="42">
        <v>0</v>
      </c>
      <c r="N1344" s="89" t="s">
        <v>1328</v>
      </c>
      <c r="O1344" s="47" t="s">
        <v>1349</v>
      </c>
      <c r="P1344" s="58" t="s">
        <v>741</v>
      </c>
      <c r="Q1344" s="50" t="s">
        <v>4409</v>
      </c>
      <c r="R1344" s="30"/>
    </row>
    <row r="1345" spans="1:18" ht="19.95" customHeight="1">
      <c r="A1345" s="47">
        <v>1</v>
      </c>
      <c r="B1345" s="30" t="s">
        <v>11</v>
      </c>
      <c r="C1345" s="43" t="s">
        <v>4410</v>
      </c>
      <c r="D1345" s="52">
        <v>45019</v>
      </c>
      <c r="E1345" s="52">
        <v>45019</v>
      </c>
      <c r="F1345" s="52">
        <v>45019</v>
      </c>
      <c r="G1345" s="47" t="s">
        <v>10</v>
      </c>
      <c r="H1345" s="51">
        <v>1212</v>
      </c>
      <c r="I1345" s="53">
        <v>1</v>
      </c>
      <c r="J1345" s="51">
        <v>0</v>
      </c>
      <c r="K1345" s="51">
        <v>0</v>
      </c>
      <c r="L1345" s="51">
        <v>1212</v>
      </c>
      <c r="M1345" s="42">
        <v>0</v>
      </c>
      <c r="N1345" s="89" t="s">
        <v>269</v>
      </c>
      <c r="O1345" s="47" t="s">
        <v>1329</v>
      </c>
      <c r="P1345" s="47" t="s">
        <v>875</v>
      </c>
      <c r="Q1345" s="50" t="s">
        <v>4411</v>
      </c>
      <c r="R1345" s="30"/>
    </row>
    <row r="1346" spans="1:18" ht="19.95" customHeight="1">
      <c r="A1346" s="47">
        <v>1</v>
      </c>
      <c r="B1346" s="30" t="s">
        <v>23</v>
      </c>
      <c r="C1346" s="43" t="s">
        <v>4412</v>
      </c>
      <c r="D1346" s="52">
        <v>44988</v>
      </c>
      <c r="E1346" s="52">
        <v>45019</v>
      </c>
      <c r="F1346" s="52">
        <v>45019</v>
      </c>
      <c r="G1346" s="47" t="s">
        <v>10</v>
      </c>
      <c r="H1346" s="51">
        <v>2051.41</v>
      </c>
      <c r="I1346" s="53">
        <v>1</v>
      </c>
      <c r="J1346" s="51">
        <v>0</v>
      </c>
      <c r="K1346" s="51">
        <v>0</v>
      </c>
      <c r="L1346" s="51">
        <v>2051.41</v>
      </c>
      <c r="M1346" s="42">
        <v>0</v>
      </c>
      <c r="N1346" s="89" t="s">
        <v>269</v>
      </c>
      <c r="O1346" s="47" t="s">
        <v>1351</v>
      </c>
      <c r="P1346" s="47" t="s">
        <v>1378</v>
      </c>
      <c r="Q1346" s="50" t="s">
        <v>4413</v>
      </c>
      <c r="R1346" s="30"/>
    </row>
    <row r="1347" spans="1:18" ht="19.95" customHeight="1">
      <c r="A1347" s="47">
        <v>1</v>
      </c>
      <c r="B1347" s="30" t="s">
        <v>30</v>
      </c>
      <c r="C1347" s="43" t="s">
        <v>4414</v>
      </c>
      <c r="D1347" s="52">
        <v>44979</v>
      </c>
      <c r="E1347" s="52">
        <v>45019</v>
      </c>
      <c r="F1347" s="52">
        <v>45019</v>
      </c>
      <c r="G1347" s="47" t="s">
        <v>10</v>
      </c>
      <c r="H1347" s="51">
        <v>3906.56</v>
      </c>
      <c r="I1347" s="53">
        <v>1</v>
      </c>
      <c r="J1347" s="51">
        <v>0</v>
      </c>
      <c r="K1347" s="51">
        <v>0</v>
      </c>
      <c r="L1347" s="51">
        <v>3906.56</v>
      </c>
      <c r="M1347" s="42">
        <v>0</v>
      </c>
      <c r="N1347" s="89" t="s">
        <v>269</v>
      </c>
      <c r="O1347" s="47" t="s">
        <v>1381</v>
      </c>
      <c r="P1347" s="47" t="s">
        <v>279</v>
      </c>
      <c r="Q1347" s="50" t="s">
        <v>4415</v>
      </c>
      <c r="R1347" s="30"/>
    </row>
    <row r="1348" spans="1:18" ht="19.95" customHeight="1">
      <c r="A1348" s="47">
        <v>1</v>
      </c>
      <c r="B1348" s="30" t="s">
        <v>27</v>
      </c>
      <c r="C1348" s="43" t="s">
        <v>4416</v>
      </c>
      <c r="D1348" s="52">
        <v>45091</v>
      </c>
      <c r="E1348" s="52">
        <v>45019</v>
      </c>
      <c r="F1348" s="52">
        <v>45019</v>
      </c>
      <c r="G1348" s="47" t="s">
        <v>10</v>
      </c>
      <c r="H1348" s="51">
        <v>560</v>
      </c>
      <c r="I1348" s="53">
        <v>1</v>
      </c>
      <c r="J1348" s="51">
        <v>0</v>
      </c>
      <c r="K1348" s="51">
        <v>0</v>
      </c>
      <c r="L1348" s="51">
        <v>560</v>
      </c>
      <c r="M1348" s="42">
        <v>0</v>
      </c>
      <c r="N1348" s="89" t="s">
        <v>269</v>
      </c>
      <c r="O1348" s="47" t="s">
        <v>1329</v>
      </c>
      <c r="P1348" s="47" t="s">
        <v>1379</v>
      </c>
      <c r="Q1348" s="50" t="s">
        <v>4417</v>
      </c>
      <c r="R1348" s="30"/>
    </row>
    <row r="1349" spans="1:18" ht="19.95" customHeight="1">
      <c r="A1349" s="47">
        <v>1</v>
      </c>
      <c r="B1349" s="30" t="s">
        <v>65</v>
      </c>
      <c r="C1349" s="43" t="s">
        <v>4281</v>
      </c>
      <c r="D1349" s="52">
        <v>45019</v>
      </c>
      <c r="E1349" s="52">
        <v>45019</v>
      </c>
      <c r="F1349" s="52">
        <v>45019</v>
      </c>
      <c r="G1349" s="47" t="s">
        <v>10</v>
      </c>
      <c r="H1349" s="51">
        <v>883.33</v>
      </c>
      <c r="I1349" s="53">
        <v>1</v>
      </c>
      <c r="J1349" s="51">
        <v>0</v>
      </c>
      <c r="K1349" s="51">
        <v>0</v>
      </c>
      <c r="L1349" s="51">
        <v>883.33</v>
      </c>
      <c r="M1349" s="42">
        <v>0</v>
      </c>
      <c r="N1349" s="89" t="s">
        <v>269</v>
      </c>
      <c r="O1349" s="47" t="s">
        <v>1355</v>
      </c>
      <c r="P1349" s="47" t="s">
        <v>672</v>
      </c>
      <c r="Q1349" s="50" t="s">
        <v>4418</v>
      </c>
      <c r="R1349" s="30"/>
    </row>
    <row r="1350" spans="1:18" ht="19.95" customHeight="1">
      <c r="A1350" s="47">
        <v>1</v>
      </c>
      <c r="B1350" s="30" t="s">
        <v>12</v>
      </c>
      <c r="C1350" s="43" t="s">
        <v>4419</v>
      </c>
      <c r="D1350" s="52">
        <v>45009</v>
      </c>
      <c r="E1350" s="52">
        <v>45017</v>
      </c>
      <c r="F1350" s="52">
        <v>45019</v>
      </c>
      <c r="G1350" s="47" t="s">
        <v>10</v>
      </c>
      <c r="H1350" s="51">
        <v>4600</v>
      </c>
      <c r="I1350" s="53">
        <v>1</v>
      </c>
      <c r="J1350" s="51">
        <v>0</v>
      </c>
      <c r="K1350" s="51">
        <v>0</v>
      </c>
      <c r="L1350" s="51">
        <v>4600</v>
      </c>
      <c r="M1350" s="42">
        <v>0</v>
      </c>
      <c r="N1350" s="89" t="s">
        <v>269</v>
      </c>
      <c r="O1350" s="47" t="s">
        <v>1342</v>
      </c>
      <c r="P1350" s="47" t="s">
        <v>278</v>
      </c>
      <c r="Q1350" s="50" t="s">
        <v>4420</v>
      </c>
      <c r="R1350" s="30"/>
    </row>
    <row r="1351" spans="1:18" ht="19.95" customHeight="1">
      <c r="A1351" s="47">
        <v>1</v>
      </c>
      <c r="B1351" s="30" t="s">
        <v>2080</v>
      </c>
      <c r="C1351" s="43" t="s">
        <v>4194</v>
      </c>
      <c r="D1351" s="52">
        <v>45019</v>
      </c>
      <c r="E1351" s="52">
        <v>45019</v>
      </c>
      <c r="F1351" s="52">
        <v>45019</v>
      </c>
      <c r="G1351" s="47" t="s">
        <v>10</v>
      </c>
      <c r="H1351" s="49">
        <v>6440</v>
      </c>
      <c r="I1351" s="53">
        <v>1</v>
      </c>
      <c r="J1351" s="51">
        <v>0</v>
      </c>
      <c r="K1351" s="51">
        <v>0</v>
      </c>
      <c r="L1351" s="51">
        <v>6440</v>
      </c>
      <c r="M1351" s="42">
        <v>0</v>
      </c>
      <c r="N1351" s="89" t="s">
        <v>269</v>
      </c>
      <c r="O1351" s="47" t="s">
        <v>1329</v>
      </c>
      <c r="P1351" s="47" t="s">
        <v>1379</v>
      </c>
      <c r="Q1351" s="50" t="s">
        <v>4195</v>
      </c>
      <c r="R1351" s="30"/>
    </row>
    <row r="1352" spans="1:18" ht="19.95" customHeight="1">
      <c r="A1352" s="47">
        <v>1</v>
      </c>
      <c r="B1352" s="30" t="s">
        <v>4122</v>
      </c>
      <c r="C1352" s="43" t="s">
        <v>4421</v>
      </c>
      <c r="D1352" s="52">
        <v>45002</v>
      </c>
      <c r="E1352" s="52">
        <v>45019</v>
      </c>
      <c r="F1352" s="52">
        <v>45019</v>
      </c>
      <c r="G1352" s="47" t="s">
        <v>10</v>
      </c>
      <c r="H1352" s="51">
        <v>65800.5</v>
      </c>
      <c r="I1352" s="53">
        <v>1</v>
      </c>
      <c r="J1352" s="51">
        <v>0</v>
      </c>
      <c r="K1352" s="51">
        <v>0</v>
      </c>
      <c r="L1352" s="51">
        <v>65800.5</v>
      </c>
      <c r="M1352" s="42">
        <v>0</v>
      </c>
      <c r="N1352" s="89" t="s">
        <v>269</v>
      </c>
      <c r="O1352" s="47" t="s">
        <v>3297</v>
      </c>
      <c r="P1352" s="47" t="s">
        <v>3298</v>
      </c>
      <c r="Q1352" s="50" t="s">
        <v>4422</v>
      </c>
      <c r="R1352" s="30"/>
    </row>
    <row r="1353" spans="1:18" ht="19.95" customHeight="1">
      <c r="A1353" s="47">
        <v>1</v>
      </c>
      <c r="B1353" s="30" t="s">
        <v>2146</v>
      </c>
      <c r="C1353" s="43" t="s">
        <v>4423</v>
      </c>
      <c r="D1353" s="52">
        <v>45019</v>
      </c>
      <c r="E1353" s="52">
        <v>45019</v>
      </c>
      <c r="F1353" s="52">
        <v>45019</v>
      </c>
      <c r="G1353" s="47" t="s">
        <v>10</v>
      </c>
      <c r="H1353" s="51">
        <v>3000</v>
      </c>
      <c r="I1353" s="53">
        <v>1</v>
      </c>
      <c r="J1353" s="51">
        <v>0</v>
      </c>
      <c r="K1353" s="51">
        <v>0</v>
      </c>
      <c r="L1353" s="51">
        <v>3000</v>
      </c>
      <c r="M1353" s="42">
        <v>0</v>
      </c>
      <c r="N1353" s="89" t="s">
        <v>269</v>
      </c>
      <c r="O1353" s="47" t="s">
        <v>1342</v>
      </c>
      <c r="P1353" s="47" t="s">
        <v>278</v>
      </c>
      <c r="Q1353" s="50" t="s">
        <v>4424</v>
      </c>
      <c r="R1353" s="30"/>
    </row>
    <row r="1354" spans="1:18" ht="19.95" customHeight="1">
      <c r="A1354" s="47">
        <v>2</v>
      </c>
      <c r="B1354" s="30" t="s">
        <v>137</v>
      </c>
      <c r="C1354" s="43" t="s">
        <v>4425</v>
      </c>
      <c r="D1354" s="52">
        <v>45019</v>
      </c>
      <c r="E1354" s="52">
        <v>45019</v>
      </c>
      <c r="F1354" s="52">
        <v>45019</v>
      </c>
      <c r="G1354" s="47" t="s">
        <v>18</v>
      </c>
      <c r="H1354" s="60">
        <v>9039.83</v>
      </c>
      <c r="I1354" s="53">
        <v>5.0759999999999996</v>
      </c>
      <c r="J1354" s="60">
        <v>0</v>
      </c>
      <c r="K1354" s="60">
        <v>0</v>
      </c>
      <c r="L1354" s="51">
        <v>45886.18</v>
      </c>
      <c r="M1354" s="42">
        <v>0</v>
      </c>
      <c r="N1354" s="89" t="s">
        <v>275</v>
      </c>
      <c r="O1354" s="47" t="s">
        <v>1874</v>
      </c>
      <c r="P1354" s="47" t="s">
        <v>1358</v>
      </c>
      <c r="Q1354" s="50" t="s">
        <v>4426</v>
      </c>
      <c r="R1354" s="30"/>
    </row>
    <row r="1355" spans="1:18" ht="19.95" customHeight="1">
      <c r="A1355" s="47">
        <v>1</v>
      </c>
      <c r="B1355" s="30" t="s">
        <v>3406</v>
      </c>
      <c r="C1355" s="43" t="s">
        <v>4427</v>
      </c>
      <c r="D1355" s="52">
        <v>45019</v>
      </c>
      <c r="E1355" s="52">
        <v>45021</v>
      </c>
      <c r="F1355" s="52">
        <v>45020</v>
      </c>
      <c r="G1355" s="47" t="s">
        <v>10</v>
      </c>
      <c r="H1355" s="51">
        <v>145</v>
      </c>
      <c r="I1355" s="53">
        <v>1</v>
      </c>
      <c r="J1355" s="51">
        <v>0</v>
      </c>
      <c r="K1355" s="51">
        <v>0</v>
      </c>
      <c r="L1355" s="51">
        <v>145</v>
      </c>
      <c r="M1355" s="42">
        <v>0</v>
      </c>
      <c r="N1355" s="89" t="s">
        <v>1328</v>
      </c>
      <c r="O1355" s="47" t="s">
        <v>1342</v>
      </c>
      <c r="P1355" s="47" t="s">
        <v>871</v>
      </c>
      <c r="Q1355" s="50" t="s">
        <v>4428</v>
      </c>
      <c r="R1355" s="30"/>
    </row>
    <row r="1356" spans="1:18" ht="19.95" customHeight="1">
      <c r="A1356" s="47">
        <v>1</v>
      </c>
      <c r="B1356" s="30" t="s">
        <v>2853</v>
      </c>
      <c r="C1356" s="43" t="s">
        <v>2854</v>
      </c>
      <c r="D1356" s="52">
        <v>44942</v>
      </c>
      <c r="E1356" s="52">
        <v>45046</v>
      </c>
      <c r="F1356" s="52">
        <v>45020</v>
      </c>
      <c r="G1356" s="47" t="s">
        <v>18</v>
      </c>
      <c r="H1356" s="60">
        <v>439560.44</v>
      </c>
      <c r="I1356" s="53">
        <v>5.0636999999999999</v>
      </c>
      <c r="J1356" s="60">
        <v>0</v>
      </c>
      <c r="K1356" s="60">
        <v>0</v>
      </c>
      <c r="L1356" s="51">
        <v>2225802.2000000002</v>
      </c>
      <c r="M1356" s="42">
        <v>0</v>
      </c>
      <c r="N1356" s="89" t="s">
        <v>1328</v>
      </c>
      <c r="O1356" s="47" t="s">
        <v>1330</v>
      </c>
      <c r="P1356" s="47" t="s">
        <v>881</v>
      </c>
      <c r="Q1356" s="50" t="s">
        <v>7418</v>
      </c>
      <c r="R1356" s="30"/>
    </row>
    <row r="1357" spans="1:18" ht="19.95" customHeight="1">
      <c r="A1357" s="47">
        <v>1</v>
      </c>
      <c r="B1357" s="30" t="s">
        <v>2853</v>
      </c>
      <c r="C1357" s="43" t="s">
        <v>2854</v>
      </c>
      <c r="D1357" s="52">
        <v>44942</v>
      </c>
      <c r="E1357" s="52">
        <v>45046</v>
      </c>
      <c r="F1357" s="52">
        <v>45020</v>
      </c>
      <c r="G1357" s="47" t="s">
        <v>18</v>
      </c>
      <c r="H1357" s="60">
        <v>879120.88</v>
      </c>
      <c r="I1357" s="53">
        <v>5.0636999999999999</v>
      </c>
      <c r="J1357" s="60">
        <v>0</v>
      </c>
      <c r="K1357" s="60">
        <v>0</v>
      </c>
      <c r="L1357" s="51">
        <v>4451604.4000000004</v>
      </c>
      <c r="M1357" s="42">
        <v>0</v>
      </c>
      <c r="N1357" s="89" t="s">
        <v>1328</v>
      </c>
      <c r="O1357" s="47" t="s">
        <v>1330</v>
      </c>
      <c r="P1357" s="47" t="s">
        <v>881</v>
      </c>
      <c r="Q1357" s="50" t="s">
        <v>7419</v>
      </c>
      <c r="R1357" s="30"/>
    </row>
    <row r="1358" spans="1:18" ht="19.95" customHeight="1">
      <c r="A1358" s="47">
        <v>1</v>
      </c>
      <c r="B1358" s="30" t="s">
        <v>230</v>
      </c>
      <c r="C1358" s="43" t="s">
        <v>4429</v>
      </c>
      <c r="D1358" s="52">
        <v>45020</v>
      </c>
      <c r="E1358" s="52">
        <v>45020</v>
      </c>
      <c r="F1358" s="52">
        <v>45020</v>
      </c>
      <c r="G1358" s="47" t="s">
        <v>10</v>
      </c>
      <c r="H1358" s="51">
        <v>462384</v>
      </c>
      <c r="I1358" s="53">
        <v>1</v>
      </c>
      <c r="J1358" s="51">
        <v>0</v>
      </c>
      <c r="K1358" s="51">
        <v>0</v>
      </c>
      <c r="L1358" s="51">
        <v>462384</v>
      </c>
      <c r="M1358" s="42">
        <v>0</v>
      </c>
      <c r="N1358" s="89" t="s">
        <v>1328</v>
      </c>
      <c r="O1358" s="47" t="s">
        <v>1330</v>
      </c>
      <c r="P1358" s="47" t="s">
        <v>881</v>
      </c>
      <c r="Q1358" s="50" t="s">
        <v>4430</v>
      </c>
      <c r="R1358" s="30"/>
    </row>
    <row r="1359" spans="1:18" ht="19.95" customHeight="1">
      <c r="A1359" s="47">
        <v>1</v>
      </c>
      <c r="B1359" s="30" t="s">
        <v>2052</v>
      </c>
      <c r="C1359" s="43" t="s">
        <v>4431</v>
      </c>
      <c r="D1359" s="52">
        <v>45015</v>
      </c>
      <c r="E1359" s="52">
        <v>45020</v>
      </c>
      <c r="F1359" s="52">
        <v>45020</v>
      </c>
      <c r="G1359" s="47" t="s">
        <v>10</v>
      </c>
      <c r="H1359" s="51">
        <v>75784</v>
      </c>
      <c r="I1359" s="53">
        <v>1</v>
      </c>
      <c r="J1359" s="51">
        <v>0</v>
      </c>
      <c r="K1359" s="51">
        <v>0</v>
      </c>
      <c r="L1359" s="51">
        <v>75784</v>
      </c>
      <c r="M1359" s="42">
        <v>0</v>
      </c>
      <c r="N1359" s="89" t="s">
        <v>1328</v>
      </c>
      <c r="O1359" s="47" t="s">
        <v>1349</v>
      </c>
      <c r="P1359" s="58" t="s">
        <v>741</v>
      </c>
      <c r="Q1359" s="50" t="s">
        <v>7391</v>
      </c>
      <c r="R1359" s="30"/>
    </row>
    <row r="1360" spans="1:18" ht="19.95" customHeight="1">
      <c r="A1360" s="47">
        <v>1</v>
      </c>
      <c r="B1360" s="30" t="s">
        <v>2052</v>
      </c>
      <c r="C1360" s="43" t="s">
        <v>4432</v>
      </c>
      <c r="D1360" s="52">
        <v>45015</v>
      </c>
      <c r="E1360" s="52">
        <v>45020</v>
      </c>
      <c r="F1360" s="52">
        <v>45020</v>
      </c>
      <c r="G1360" s="47" t="s">
        <v>10</v>
      </c>
      <c r="H1360" s="51">
        <v>46669.8</v>
      </c>
      <c r="I1360" s="53">
        <v>1</v>
      </c>
      <c r="J1360" s="51">
        <v>0</v>
      </c>
      <c r="K1360" s="51">
        <v>0</v>
      </c>
      <c r="L1360" s="51">
        <v>46669.8</v>
      </c>
      <c r="M1360" s="42">
        <v>0</v>
      </c>
      <c r="N1360" s="89" t="s">
        <v>1328</v>
      </c>
      <c r="O1360" s="47" t="s">
        <v>1349</v>
      </c>
      <c r="P1360" s="58" t="s">
        <v>741</v>
      </c>
      <c r="Q1360" s="50" t="s">
        <v>7392</v>
      </c>
      <c r="R1360" s="30"/>
    </row>
    <row r="1361" spans="1:18" ht="19.95" customHeight="1">
      <c r="A1361" s="47">
        <v>1</v>
      </c>
      <c r="B1361" s="30" t="s">
        <v>2052</v>
      </c>
      <c r="C1361" s="43" t="s">
        <v>4433</v>
      </c>
      <c r="D1361" s="52">
        <v>45015</v>
      </c>
      <c r="E1361" s="52">
        <v>45020</v>
      </c>
      <c r="F1361" s="52">
        <v>45020</v>
      </c>
      <c r="G1361" s="47" t="s">
        <v>10</v>
      </c>
      <c r="H1361" s="51">
        <v>33876</v>
      </c>
      <c r="I1361" s="53">
        <v>1</v>
      </c>
      <c r="J1361" s="51">
        <v>0</v>
      </c>
      <c r="K1361" s="51">
        <v>0</v>
      </c>
      <c r="L1361" s="51">
        <v>33876</v>
      </c>
      <c r="M1361" s="42">
        <v>0</v>
      </c>
      <c r="N1361" s="89" t="s">
        <v>1328</v>
      </c>
      <c r="O1361" s="47" t="s">
        <v>1349</v>
      </c>
      <c r="P1361" s="58" t="s">
        <v>741</v>
      </c>
      <c r="Q1361" s="50" t="s">
        <v>7393</v>
      </c>
      <c r="R1361" s="30"/>
    </row>
    <row r="1362" spans="1:18" ht="19.95" customHeight="1">
      <c r="A1362" s="47">
        <v>4</v>
      </c>
      <c r="B1362" s="30" t="s">
        <v>2052</v>
      </c>
      <c r="C1362" s="43" t="s">
        <v>4434</v>
      </c>
      <c r="D1362" s="52">
        <v>45015</v>
      </c>
      <c r="E1362" s="52">
        <v>45020</v>
      </c>
      <c r="F1362" s="52">
        <v>45020</v>
      </c>
      <c r="G1362" s="47" t="s">
        <v>10</v>
      </c>
      <c r="H1362" s="51">
        <v>4600</v>
      </c>
      <c r="I1362" s="53">
        <v>1</v>
      </c>
      <c r="J1362" s="51">
        <v>0</v>
      </c>
      <c r="K1362" s="51">
        <v>0</v>
      </c>
      <c r="L1362" s="51">
        <v>4600</v>
      </c>
      <c r="M1362" s="42">
        <v>0</v>
      </c>
      <c r="N1362" s="89" t="s">
        <v>1328</v>
      </c>
      <c r="O1362" s="47" t="s">
        <v>1349</v>
      </c>
      <c r="P1362" s="58" t="s">
        <v>741</v>
      </c>
      <c r="Q1362" s="50" t="s">
        <v>7394</v>
      </c>
      <c r="R1362" s="30"/>
    </row>
    <row r="1363" spans="1:18" ht="19.95" customHeight="1">
      <c r="A1363" s="47">
        <v>1</v>
      </c>
      <c r="B1363" s="30" t="s">
        <v>259</v>
      </c>
      <c r="C1363" s="43" t="s">
        <v>3591</v>
      </c>
      <c r="D1363" s="52">
        <v>45020</v>
      </c>
      <c r="E1363" s="52">
        <v>45020</v>
      </c>
      <c r="F1363" s="52">
        <v>45020</v>
      </c>
      <c r="G1363" s="47" t="s">
        <v>10</v>
      </c>
      <c r="H1363" s="51">
        <v>19.920000000000002</v>
      </c>
      <c r="I1363" s="53">
        <v>1</v>
      </c>
      <c r="J1363" s="51">
        <v>0</v>
      </c>
      <c r="K1363" s="51">
        <v>0</v>
      </c>
      <c r="L1363" s="51">
        <v>19.920000000000002</v>
      </c>
      <c r="M1363" s="42">
        <v>0</v>
      </c>
      <c r="N1363" s="89" t="s">
        <v>1328</v>
      </c>
      <c r="O1363" s="47" t="s">
        <v>1874</v>
      </c>
      <c r="P1363" s="47" t="s">
        <v>1358</v>
      </c>
      <c r="Q1363" s="50" t="s">
        <v>4435</v>
      </c>
      <c r="R1363" s="30"/>
    </row>
    <row r="1364" spans="1:18" ht="19.95" customHeight="1">
      <c r="A1364" s="47">
        <v>1</v>
      </c>
      <c r="B1364" s="30" t="s">
        <v>259</v>
      </c>
      <c r="C1364" s="43" t="s">
        <v>4436</v>
      </c>
      <c r="D1364" s="52">
        <v>45020</v>
      </c>
      <c r="E1364" s="52">
        <v>45020</v>
      </c>
      <c r="F1364" s="52">
        <v>45020</v>
      </c>
      <c r="G1364" s="47" t="s">
        <v>10</v>
      </c>
      <c r="H1364" s="51">
        <v>59.77</v>
      </c>
      <c r="I1364" s="53">
        <v>1</v>
      </c>
      <c r="J1364" s="51">
        <v>0</v>
      </c>
      <c r="K1364" s="51">
        <v>0</v>
      </c>
      <c r="L1364" s="51">
        <v>59.77</v>
      </c>
      <c r="M1364" s="42">
        <v>0</v>
      </c>
      <c r="N1364" s="89" t="s">
        <v>1328</v>
      </c>
      <c r="O1364" s="47" t="s">
        <v>1874</v>
      </c>
      <c r="P1364" s="47" t="s">
        <v>1358</v>
      </c>
      <c r="Q1364" s="50" t="s">
        <v>4437</v>
      </c>
      <c r="R1364" s="30"/>
    </row>
    <row r="1365" spans="1:18" ht="19.95" customHeight="1">
      <c r="A1365" s="47">
        <v>2</v>
      </c>
      <c r="B1365" s="30" t="s">
        <v>234</v>
      </c>
      <c r="C1365" s="43" t="s">
        <v>4438</v>
      </c>
      <c r="D1365" s="52">
        <v>45013</v>
      </c>
      <c r="E1365" s="52">
        <v>45020</v>
      </c>
      <c r="F1365" s="52">
        <v>45020</v>
      </c>
      <c r="G1365" s="47" t="s">
        <v>10</v>
      </c>
      <c r="H1365" s="51">
        <v>458.87</v>
      </c>
      <c r="I1365" s="53">
        <v>1</v>
      </c>
      <c r="J1365" s="51">
        <v>0</v>
      </c>
      <c r="K1365" s="51">
        <v>0</v>
      </c>
      <c r="L1365" s="51">
        <v>458.87</v>
      </c>
      <c r="M1365" s="42">
        <v>0</v>
      </c>
      <c r="N1365" s="89" t="s">
        <v>269</v>
      </c>
      <c r="O1365" s="47" t="s">
        <v>1874</v>
      </c>
      <c r="P1365" s="47" t="s">
        <v>1358</v>
      </c>
      <c r="Q1365" s="50" t="s">
        <v>4439</v>
      </c>
      <c r="R1365" s="30"/>
    </row>
    <row r="1366" spans="1:18" ht="19.95" customHeight="1">
      <c r="A1366" s="47">
        <v>1</v>
      </c>
      <c r="B1366" s="30" t="s">
        <v>220</v>
      </c>
      <c r="C1366" s="43">
        <v>4360785</v>
      </c>
      <c r="D1366" s="52">
        <v>45013</v>
      </c>
      <c r="E1366" s="52">
        <v>45020</v>
      </c>
      <c r="F1366" s="52">
        <v>45020</v>
      </c>
      <c r="G1366" s="47" t="s">
        <v>10</v>
      </c>
      <c r="H1366" s="51">
        <v>52.18</v>
      </c>
      <c r="I1366" s="53">
        <v>1</v>
      </c>
      <c r="J1366" s="51">
        <v>0</v>
      </c>
      <c r="K1366" s="51">
        <v>0</v>
      </c>
      <c r="L1366" s="51">
        <v>52.18</v>
      </c>
      <c r="M1366" s="42">
        <v>0</v>
      </c>
      <c r="N1366" s="89" t="s">
        <v>269</v>
      </c>
      <c r="O1366" s="47" t="s">
        <v>1342</v>
      </c>
      <c r="P1366" s="47" t="s">
        <v>286</v>
      </c>
      <c r="Q1366" s="50" t="s">
        <v>4440</v>
      </c>
      <c r="R1366" s="30"/>
    </row>
    <row r="1367" spans="1:18" ht="19.95" customHeight="1">
      <c r="A1367" s="47">
        <v>1</v>
      </c>
      <c r="B1367" s="30" t="s">
        <v>4441</v>
      </c>
      <c r="C1367" s="43" t="s">
        <v>4442</v>
      </c>
      <c r="D1367" s="52">
        <v>44992</v>
      </c>
      <c r="E1367" s="52">
        <v>45020</v>
      </c>
      <c r="F1367" s="52">
        <v>45020</v>
      </c>
      <c r="G1367" s="47" t="s">
        <v>10</v>
      </c>
      <c r="H1367" s="51">
        <v>3180</v>
      </c>
      <c r="I1367" s="53">
        <v>1</v>
      </c>
      <c r="J1367" s="51">
        <v>0</v>
      </c>
      <c r="K1367" s="51">
        <v>0</v>
      </c>
      <c r="L1367" s="51">
        <v>3180</v>
      </c>
      <c r="M1367" s="42">
        <v>0</v>
      </c>
      <c r="N1367" s="89" t="s">
        <v>269</v>
      </c>
      <c r="O1367" s="47" t="s">
        <v>1330</v>
      </c>
      <c r="P1367" s="47" t="s">
        <v>1821</v>
      </c>
      <c r="Q1367" s="50" t="s">
        <v>4443</v>
      </c>
      <c r="R1367" s="30"/>
    </row>
    <row r="1368" spans="1:18" ht="19.95" customHeight="1">
      <c r="A1368" s="47">
        <v>4</v>
      </c>
      <c r="B1368" s="30" t="s">
        <v>90</v>
      </c>
      <c r="C1368" s="43" t="s">
        <v>3164</v>
      </c>
      <c r="D1368" s="52">
        <v>45054</v>
      </c>
      <c r="E1368" s="52">
        <v>44972</v>
      </c>
      <c r="F1368" s="52">
        <v>45021</v>
      </c>
      <c r="G1368" s="47" t="s">
        <v>10</v>
      </c>
      <c r="H1368" s="49">
        <v>306974.98</v>
      </c>
      <c r="I1368" s="53">
        <v>1</v>
      </c>
      <c r="J1368" s="51">
        <v>0</v>
      </c>
      <c r="K1368" s="51">
        <v>0</v>
      </c>
      <c r="L1368" s="51">
        <v>306974.98</v>
      </c>
      <c r="M1368" s="42">
        <v>0</v>
      </c>
      <c r="N1368" s="89" t="s">
        <v>1328</v>
      </c>
      <c r="O1368" s="47" t="s">
        <v>1330</v>
      </c>
      <c r="P1368" s="47" t="s">
        <v>881</v>
      </c>
      <c r="Q1368" s="50" t="s">
        <v>4444</v>
      </c>
      <c r="R1368" s="30"/>
    </row>
    <row r="1369" spans="1:18" ht="19.95" customHeight="1">
      <c r="A1369" s="47">
        <v>1</v>
      </c>
      <c r="B1369" s="30" t="s">
        <v>90</v>
      </c>
      <c r="C1369" s="43" t="s">
        <v>4022</v>
      </c>
      <c r="D1369" s="52">
        <v>45054</v>
      </c>
      <c r="E1369" s="52">
        <v>45000</v>
      </c>
      <c r="F1369" s="52">
        <v>45021</v>
      </c>
      <c r="G1369" s="47" t="s">
        <v>10</v>
      </c>
      <c r="H1369" s="49">
        <v>307138.76</v>
      </c>
      <c r="I1369" s="53">
        <v>1</v>
      </c>
      <c r="J1369" s="51">
        <v>0</v>
      </c>
      <c r="K1369" s="51">
        <v>0</v>
      </c>
      <c r="L1369" s="51">
        <v>307138.76</v>
      </c>
      <c r="M1369" s="42">
        <v>0</v>
      </c>
      <c r="N1369" s="89" t="s">
        <v>1328</v>
      </c>
      <c r="O1369" s="47" t="s">
        <v>1330</v>
      </c>
      <c r="P1369" s="47" t="s">
        <v>881</v>
      </c>
      <c r="Q1369" s="50" t="s">
        <v>4444</v>
      </c>
      <c r="R1369" s="30"/>
    </row>
    <row r="1370" spans="1:18" ht="19.95" customHeight="1">
      <c r="A1370" s="47">
        <v>2</v>
      </c>
      <c r="B1370" s="30" t="s">
        <v>90</v>
      </c>
      <c r="C1370" s="43" t="s">
        <v>3761</v>
      </c>
      <c r="D1370" s="52">
        <v>45054</v>
      </c>
      <c r="E1370" s="52">
        <v>44995</v>
      </c>
      <c r="F1370" s="52">
        <v>45021</v>
      </c>
      <c r="G1370" s="47" t="s">
        <v>10</v>
      </c>
      <c r="H1370" s="49">
        <v>245579.99</v>
      </c>
      <c r="I1370" s="53">
        <v>1</v>
      </c>
      <c r="J1370" s="51">
        <v>0</v>
      </c>
      <c r="K1370" s="51">
        <v>0</v>
      </c>
      <c r="L1370" s="51">
        <v>245579.99</v>
      </c>
      <c r="M1370" s="42">
        <v>0</v>
      </c>
      <c r="N1370" s="89" t="s">
        <v>1328</v>
      </c>
      <c r="O1370" s="47" t="s">
        <v>1330</v>
      </c>
      <c r="P1370" s="47" t="s">
        <v>881</v>
      </c>
      <c r="Q1370" s="50" t="s">
        <v>4445</v>
      </c>
      <c r="R1370" s="30"/>
    </row>
    <row r="1371" spans="1:18" ht="19.95" customHeight="1">
      <c r="A1371" s="47">
        <v>1</v>
      </c>
      <c r="B1371" s="30" t="s">
        <v>16</v>
      </c>
      <c r="C1371" s="43" t="s">
        <v>4446</v>
      </c>
      <c r="D1371" s="52">
        <v>45006</v>
      </c>
      <c r="E1371" s="52">
        <v>45021</v>
      </c>
      <c r="F1371" s="52">
        <v>45021</v>
      </c>
      <c r="G1371" s="47" t="s">
        <v>10</v>
      </c>
      <c r="H1371" s="51">
        <v>9120</v>
      </c>
      <c r="I1371" s="53">
        <v>1</v>
      </c>
      <c r="J1371" s="51">
        <v>0</v>
      </c>
      <c r="K1371" s="51">
        <v>0</v>
      </c>
      <c r="L1371" s="51">
        <v>9120</v>
      </c>
      <c r="M1371" s="42">
        <v>0</v>
      </c>
      <c r="N1371" s="89" t="s">
        <v>1328</v>
      </c>
      <c r="O1371" s="47" t="s">
        <v>1349</v>
      </c>
      <c r="P1371" s="58" t="s">
        <v>741</v>
      </c>
      <c r="Q1371" s="50" t="s">
        <v>4447</v>
      </c>
      <c r="R1371" s="30"/>
    </row>
    <row r="1372" spans="1:18" ht="19.95" customHeight="1">
      <c r="A1372" s="47">
        <v>1</v>
      </c>
      <c r="B1372" s="30" t="s">
        <v>16</v>
      </c>
      <c r="C1372" s="43" t="s">
        <v>4448</v>
      </c>
      <c r="D1372" s="52">
        <v>45006</v>
      </c>
      <c r="E1372" s="52">
        <v>45021</v>
      </c>
      <c r="F1372" s="52">
        <v>45021</v>
      </c>
      <c r="G1372" s="47" t="s">
        <v>10</v>
      </c>
      <c r="H1372" s="51">
        <v>33619.599999999999</v>
      </c>
      <c r="I1372" s="53">
        <v>1</v>
      </c>
      <c r="J1372" s="51">
        <v>0</v>
      </c>
      <c r="K1372" s="51">
        <v>0</v>
      </c>
      <c r="L1372" s="51">
        <v>33619.599999999999</v>
      </c>
      <c r="M1372" s="42">
        <v>0</v>
      </c>
      <c r="N1372" s="89" t="s">
        <v>1328</v>
      </c>
      <c r="O1372" s="47" t="s">
        <v>1349</v>
      </c>
      <c r="P1372" s="58" t="s">
        <v>741</v>
      </c>
      <c r="Q1372" s="50" t="s">
        <v>4449</v>
      </c>
      <c r="R1372" s="30"/>
    </row>
    <row r="1373" spans="1:18" ht="19.95" customHeight="1">
      <c r="A1373" s="47">
        <v>2</v>
      </c>
      <c r="B1373" s="30" t="s">
        <v>16</v>
      </c>
      <c r="C1373" s="43" t="s">
        <v>4450</v>
      </c>
      <c r="D1373" s="52">
        <v>45006</v>
      </c>
      <c r="E1373" s="52">
        <v>45021</v>
      </c>
      <c r="F1373" s="52">
        <v>45021</v>
      </c>
      <c r="G1373" s="47" t="s">
        <v>10</v>
      </c>
      <c r="H1373" s="51">
        <v>10321.9</v>
      </c>
      <c r="I1373" s="53">
        <v>1</v>
      </c>
      <c r="J1373" s="51">
        <v>0</v>
      </c>
      <c r="K1373" s="51">
        <v>0</v>
      </c>
      <c r="L1373" s="51">
        <v>10321.9</v>
      </c>
      <c r="M1373" s="42">
        <v>0</v>
      </c>
      <c r="N1373" s="89" t="s">
        <v>1328</v>
      </c>
      <c r="O1373" s="47" t="s">
        <v>1349</v>
      </c>
      <c r="P1373" s="58" t="s">
        <v>741</v>
      </c>
      <c r="Q1373" s="50" t="s">
        <v>4451</v>
      </c>
      <c r="R1373" s="30"/>
    </row>
    <row r="1374" spans="1:18" ht="19.95" customHeight="1">
      <c r="A1374" s="47">
        <v>2</v>
      </c>
      <c r="B1374" s="30" t="s">
        <v>2027</v>
      </c>
      <c r="C1374" s="43" t="s">
        <v>4452</v>
      </c>
      <c r="D1374" s="52">
        <v>45007</v>
      </c>
      <c r="E1374" s="52">
        <v>45021</v>
      </c>
      <c r="F1374" s="52">
        <v>45021</v>
      </c>
      <c r="G1374" s="47" t="s">
        <v>10</v>
      </c>
      <c r="H1374" s="51">
        <v>2560.8000000000002</v>
      </c>
      <c r="I1374" s="53">
        <v>1</v>
      </c>
      <c r="J1374" s="51">
        <v>0</v>
      </c>
      <c r="K1374" s="51">
        <v>0</v>
      </c>
      <c r="L1374" s="51">
        <v>2560.8000000000002</v>
      </c>
      <c r="M1374" s="42">
        <v>0</v>
      </c>
      <c r="N1374" s="89" t="s">
        <v>1328</v>
      </c>
      <c r="O1374" s="47" t="s">
        <v>1874</v>
      </c>
      <c r="P1374" s="47" t="s">
        <v>1358</v>
      </c>
      <c r="Q1374" s="50" t="s">
        <v>4453</v>
      </c>
      <c r="R1374" s="30"/>
    </row>
    <row r="1375" spans="1:18" ht="19.95" customHeight="1">
      <c r="A1375" s="47">
        <v>2</v>
      </c>
      <c r="B1375" s="30" t="s">
        <v>2027</v>
      </c>
      <c r="C1375" s="43" t="s">
        <v>4454</v>
      </c>
      <c r="D1375" s="52">
        <v>45007</v>
      </c>
      <c r="E1375" s="52">
        <v>45021</v>
      </c>
      <c r="F1375" s="52">
        <v>45021</v>
      </c>
      <c r="G1375" s="47" t="s">
        <v>10</v>
      </c>
      <c r="H1375" s="51">
        <v>923.99</v>
      </c>
      <c r="I1375" s="53">
        <v>1</v>
      </c>
      <c r="J1375" s="51">
        <v>0</v>
      </c>
      <c r="K1375" s="51">
        <v>0</v>
      </c>
      <c r="L1375" s="51">
        <v>923.99</v>
      </c>
      <c r="M1375" s="42">
        <v>0</v>
      </c>
      <c r="N1375" s="89" t="s">
        <v>1328</v>
      </c>
      <c r="O1375" s="47" t="s">
        <v>1874</v>
      </c>
      <c r="P1375" s="47" t="s">
        <v>1358</v>
      </c>
      <c r="Q1375" s="50" t="s">
        <v>4455</v>
      </c>
      <c r="R1375" s="30"/>
    </row>
    <row r="1376" spans="1:18" ht="19.95" customHeight="1">
      <c r="A1376" s="47">
        <v>1</v>
      </c>
      <c r="B1376" s="30" t="s">
        <v>3503</v>
      </c>
      <c r="C1376" s="43" t="s">
        <v>3504</v>
      </c>
      <c r="D1376" s="52">
        <v>44974</v>
      </c>
      <c r="E1376" s="52">
        <v>45021</v>
      </c>
      <c r="F1376" s="52">
        <v>45021</v>
      </c>
      <c r="G1376" s="47" t="s">
        <v>10</v>
      </c>
      <c r="H1376" s="51">
        <v>2089.9899999999998</v>
      </c>
      <c r="I1376" s="53">
        <v>1</v>
      </c>
      <c r="J1376" s="51">
        <v>0</v>
      </c>
      <c r="K1376" s="51">
        <v>0</v>
      </c>
      <c r="L1376" s="51">
        <v>2089.9899999999998</v>
      </c>
      <c r="M1376" s="42">
        <v>0</v>
      </c>
      <c r="N1376" s="89" t="s">
        <v>269</v>
      </c>
      <c r="O1376" s="47" t="s">
        <v>1342</v>
      </c>
      <c r="P1376" s="47" t="s">
        <v>3505</v>
      </c>
      <c r="Q1376" s="50" t="s">
        <v>4456</v>
      </c>
      <c r="R1376" s="30"/>
    </row>
    <row r="1377" spans="1:18" ht="19.95" customHeight="1">
      <c r="A1377" s="47">
        <v>1</v>
      </c>
      <c r="B1377" s="30" t="s">
        <v>28</v>
      </c>
      <c r="C1377" s="43" t="s">
        <v>4457</v>
      </c>
      <c r="D1377" s="52">
        <v>45010</v>
      </c>
      <c r="E1377" s="52">
        <v>45021</v>
      </c>
      <c r="F1377" s="52">
        <v>45021</v>
      </c>
      <c r="G1377" s="47" t="s">
        <v>10</v>
      </c>
      <c r="H1377" s="51">
        <v>1478.44</v>
      </c>
      <c r="I1377" s="53">
        <v>1</v>
      </c>
      <c r="J1377" s="51">
        <v>0</v>
      </c>
      <c r="K1377" s="51">
        <v>0</v>
      </c>
      <c r="L1377" s="51">
        <v>1478.44</v>
      </c>
      <c r="M1377" s="42">
        <v>0</v>
      </c>
      <c r="N1377" s="89" t="s">
        <v>269</v>
      </c>
      <c r="O1377" s="47" t="s">
        <v>1342</v>
      </c>
      <c r="P1377" s="47" t="s">
        <v>287</v>
      </c>
      <c r="Q1377" s="50" t="s">
        <v>4458</v>
      </c>
      <c r="R1377" s="30"/>
    </row>
    <row r="1378" spans="1:18" ht="19.95" customHeight="1">
      <c r="A1378" s="47">
        <v>2</v>
      </c>
      <c r="B1378" s="30" t="s">
        <v>8</v>
      </c>
      <c r="C1378" s="43" t="s">
        <v>4459</v>
      </c>
      <c r="D1378" s="52">
        <v>45013</v>
      </c>
      <c r="E1378" s="52">
        <v>45021</v>
      </c>
      <c r="F1378" s="52">
        <v>45021</v>
      </c>
      <c r="G1378" s="47" t="s">
        <v>10</v>
      </c>
      <c r="H1378" s="51">
        <v>1302</v>
      </c>
      <c r="I1378" s="53">
        <v>1</v>
      </c>
      <c r="J1378" s="51">
        <v>0</v>
      </c>
      <c r="K1378" s="51">
        <v>0</v>
      </c>
      <c r="L1378" s="51">
        <v>1302</v>
      </c>
      <c r="M1378" s="42">
        <v>0</v>
      </c>
      <c r="N1378" s="89" t="s">
        <v>269</v>
      </c>
      <c r="O1378" s="47" t="s">
        <v>1346</v>
      </c>
      <c r="P1378" s="47" t="s">
        <v>284</v>
      </c>
      <c r="Q1378" s="50" t="s">
        <v>4460</v>
      </c>
      <c r="R1378" s="30"/>
    </row>
    <row r="1379" spans="1:18" ht="19.95" customHeight="1">
      <c r="A1379" s="47">
        <v>5</v>
      </c>
      <c r="B1379" s="30" t="s">
        <v>4461</v>
      </c>
      <c r="C1379" s="43" t="s">
        <v>4462</v>
      </c>
      <c r="D1379" s="52">
        <v>45022</v>
      </c>
      <c r="E1379" s="52">
        <v>45022</v>
      </c>
      <c r="F1379" s="52">
        <v>45021</v>
      </c>
      <c r="G1379" s="47" t="s">
        <v>10</v>
      </c>
      <c r="H1379" s="51">
        <v>12580</v>
      </c>
      <c r="I1379" s="53">
        <v>1</v>
      </c>
      <c r="J1379" s="51">
        <v>0</v>
      </c>
      <c r="K1379" s="51">
        <v>0</v>
      </c>
      <c r="L1379" s="51">
        <v>12580</v>
      </c>
      <c r="M1379" s="42">
        <v>0</v>
      </c>
      <c r="N1379" s="89" t="s">
        <v>269</v>
      </c>
      <c r="O1379" s="47" t="s">
        <v>1349</v>
      </c>
      <c r="P1379" s="47" t="s">
        <v>1920</v>
      </c>
      <c r="Q1379" s="50" t="s">
        <v>4463</v>
      </c>
      <c r="R1379" s="30"/>
    </row>
    <row r="1380" spans="1:18" ht="19.95" customHeight="1">
      <c r="A1380" s="47">
        <v>4</v>
      </c>
      <c r="B1380" s="30" t="s">
        <v>15</v>
      </c>
      <c r="C1380" s="43" t="s">
        <v>4464</v>
      </c>
      <c r="D1380" s="52">
        <v>45006</v>
      </c>
      <c r="E1380" s="52">
        <v>45021</v>
      </c>
      <c r="F1380" s="52">
        <v>45021</v>
      </c>
      <c r="G1380" s="47" t="s">
        <v>10</v>
      </c>
      <c r="H1380" s="51">
        <v>2815.36</v>
      </c>
      <c r="I1380" s="53">
        <v>1</v>
      </c>
      <c r="J1380" s="51">
        <v>0</v>
      </c>
      <c r="K1380" s="51">
        <v>0</v>
      </c>
      <c r="L1380" s="51">
        <v>2815.36</v>
      </c>
      <c r="M1380" s="42">
        <v>0</v>
      </c>
      <c r="N1380" s="89" t="s">
        <v>269</v>
      </c>
      <c r="O1380" s="47" t="s">
        <v>1351</v>
      </c>
      <c r="P1380" s="47" t="s">
        <v>1353</v>
      </c>
      <c r="Q1380" s="50" t="s">
        <v>4465</v>
      </c>
      <c r="R1380" s="30"/>
    </row>
    <row r="1381" spans="1:18" ht="19.95" customHeight="1">
      <c r="A1381" s="47">
        <v>1</v>
      </c>
      <c r="B1381" s="30" t="s">
        <v>2027</v>
      </c>
      <c r="C1381" s="43" t="s">
        <v>4466</v>
      </c>
      <c r="D1381" s="52">
        <v>45007</v>
      </c>
      <c r="E1381" s="52">
        <v>45021</v>
      </c>
      <c r="F1381" s="52">
        <v>45021</v>
      </c>
      <c r="G1381" s="47" t="s">
        <v>10</v>
      </c>
      <c r="H1381" s="51">
        <v>858.67</v>
      </c>
      <c r="I1381" s="53">
        <v>1</v>
      </c>
      <c r="J1381" s="51">
        <v>0</v>
      </c>
      <c r="K1381" s="51">
        <v>0</v>
      </c>
      <c r="L1381" s="51">
        <v>858.67</v>
      </c>
      <c r="M1381" s="42">
        <v>0</v>
      </c>
      <c r="N1381" s="89" t="s">
        <v>269</v>
      </c>
      <c r="O1381" s="47" t="s">
        <v>1874</v>
      </c>
      <c r="P1381" s="47" t="s">
        <v>1358</v>
      </c>
      <c r="Q1381" s="50" t="s">
        <v>4467</v>
      </c>
      <c r="R1381" s="30"/>
    </row>
    <row r="1382" spans="1:18" ht="19.95" customHeight="1">
      <c r="A1382" s="47">
        <v>1</v>
      </c>
      <c r="B1382" s="30" t="s">
        <v>2027</v>
      </c>
      <c r="C1382" s="43" t="s">
        <v>4468</v>
      </c>
      <c r="D1382" s="52">
        <v>45007</v>
      </c>
      <c r="E1382" s="52">
        <v>45021</v>
      </c>
      <c r="F1382" s="52">
        <v>45021</v>
      </c>
      <c r="G1382" s="47" t="s">
        <v>10</v>
      </c>
      <c r="H1382" s="51">
        <v>289.79000000000002</v>
      </c>
      <c r="I1382" s="53">
        <v>1</v>
      </c>
      <c r="J1382" s="51">
        <v>0</v>
      </c>
      <c r="K1382" s="51">
        <v>0</v>
      </c>
      <c r="L1382" s="51">
        <v>289.79000000000002</v>
      </c>
      <c r="M1382" s="42">
        <v>0</v>
      </c>
      <c r="N1382" s="89" t="s">
        <v>269</v>
      </c>
      <c r="O1382" s="47" t="s">
        <v>1874</v>
      </c>
      <c r="P1382" s="47" t="s">
        <v>1358</v>
      </c>
      <c r="Q1382" s="50" t="s">
        <v>4469</v>
      </c>
      <c r="R1382" s="30"/>
    </row>
    <row r="1383" spans="1:18" ht="19.95" customHeight="1">
      <c r="A1383" s="47">
        <v>1</v>
      </c>
      <c r="B1383" s="30" t="s">
        <v>242</v>
      </c>
      <c r="C1383" s="43" t="s">
        <v>4470</v>
      </c>
      <c r="D1383" s="52">
        <v>45021</v>
      </c>
      <c r="E1383" s="52">
        <v>45028</v>
      </c>
      <c r="F1383" s="52">
        <v>45021</v>
      </c>
      <c r="G1383" s="47" t="s">
        <v>10</v>
      </c>
      <c r="H1383" s="51">
        <v>45.25</v>
      </c>
      <c r="I1383" s="53">
        <v>1</v>
      </c>
      <c r="J1383" s="51">
        <v>0</v>
      </c>
      <c r="K1383" s="51">
        <v>0</v>
      </c>
      <c r="L1383" s="51">
        <v>45.25</v>
      </c>
      <c r="M1383" s="42">
        <v>0</v>
      </c>
      <c r="N1383" s="89" t="s">
        <v>269</v>
      </c>
      <c r="O1383" s="47" t="s">
        <v>1362</v>
      </c>
      <c r="P1383" s="47" t="s">
        <v>1366</v>
      </c>
      <c r="Q1383" s="50" t="s">
        <v>4471</v>
      </c>
      <c r="R1383" s="30"/>
    </row>
    <row r="1384" spans="1:18" ht="19.95" customHeight="1">
      <c r="A1384" s="47">
        <v>1</v>
      </c>
      <c r="B1384" s="30" t="s">
        <v>42</v>
      </c>
      <c r="C1384" s="43" t="s">
        <v>4472</v>
      </c>
      <c r="D1384" s="52">
        <v>45014</v>
      </c>
      <c r="E1384" s="52">
        <v>45021</v>
      </c>
      <c r="F1384" s="52">
        <v>45021</v>
      </c>
      <c r="G1384" s="47" t="s">
        <v>10</v>
      </c>
      <c r="H1384" s="51">
        <v>128.9</v>
      </c>
      <c r="I1384" s="53">
        <v>1</v>
      </c>
      <c r="J1384" s="51">
        <v>0</v>
      </c>
      <c r="K1384" s="51">
        <v>0</v>
      </c>
      <c r="L1384" s="51">
        <v>128.9</v>
      </c>
      <c r="M1384" s="42">
        <v>0</v>
      </c>
      <c r="N1384" s="89" t="s">
        <v>276</v>
      </c>
      <c r="O1384" s="47" t="s">
        <v>1355</v>
      </c>
      <c r="P1384" s="47" t="s">
        <v>1961</v>
      </c>
      <c r="Q1384" s="50" t="s">
        <v>4473</v>
      </c>
      <c r="R1384" s="30"/>
    </row>
    <row r="1385" spans="1:18" ht="19.95" customHeight="1">
      <c r="A1385" s="47">
        <v>2</v>
      </c>
      <c r="B1385" s="30" t="s">
        <v>244</v>
      </c>
      <c r="C1385" s="43" t="s">
        <v>4474</v>
      </c>
      <c r="D1385" s="52">
        <v>45007</v>
      </c>
      <c r="E1385" s="52">
        <v>45022</v>
      </c>
      <c r="F1385" s="52">
        <v>45022</v>
      </c>
      <c r="G1385" s="47" t="s">
        <v>10</v>
      </c>
      <c r="H1385" s="51">
        <v>7787.3</v>
      </c>
      <c r="I1385" s="53">
        <v>1</v>
      </c>
      <c r="J1385" s="51">
        <v>0</v>
      </c>
      <c r="K1385" s="51">
        <v>0</v>
      </c>
      <c r="L1385" s="51">
        <v>7787.3</v>
      </c>
      <c r="M1385" s="42">
        <v>0</v>
      </c>
      <c r="N1385" s="89" t="s">
        <v>1328</v>
      </c>
      <c r="O1385" s="47" t="s">
        <v>1349</v>
      </c>
      <c r="P1385" s="58" t="s">
        <v>741</v>
      </c>
      <c r="Q1385" s="50" t="s">
        <v>4475</v>
      </c>
      <c r="R1385" s="30"/>
    </row>
    <row r="1386" spans="1:18" ht="19.95" customHeight="1">
      <c r="A1386" s="47">
        <v>4</v>
      </c>
      <c r="B1386" s="30" t="s">
        <v>2052</v>
      </c>
      <c r="C1386" s="43" t="s">
        <v>4476</v>
      </c>
      <c r="D1386" s="52">
        <v>45019</v>
      </c>
      <c r="E1386" s="52">
        <v>45022</v>
      </c>
      <c r="F1386" s="52">
        <v>45022</v>
      </c>
      <c r="G1386" s="47" t="s">
        <v>10</v>
      </c>
      <c r="H1386" s="51">
        <v>5520</v>
      </c>
      <c r="I1386" s="53">
        <v>1</v>
      </c>
      <c r="J1386" s="51">
        <v>0</v>
      </c>
      <c r="K1386" s="51">
        <v>0</v>
      </c>
      <c r="L1386" s="51">
        <v>5520</v>
      </c>
      <c r="M1386" s="42">
        <v>0</v>
      </c>
      <c r="N1386" s="89" t="s">
        <v>1328</v>
      </c>
      <c r="O1386" s="47" t="s">
        <v>1349</v>
      </c>
      <c r="P1386" s="58" t="s">
        <v>741</v>
      </c>
      <c r="Q1386" s="50" t="s">
        <v>7395</v>
      </c>
      <c r="R1386" s="30"/>
    </row>
    <row r="1387" spans="1:18" ht="19.95" customHeight="1">
      <c r="A1387" s="47">
        <v>2</v>
      </c>
      <c r="B1387" s="30" t="s">
        <v>2052</v>
      </c>
      <c r="C1387" s="43" t="s">
        <v>4477</v>
      </c>
      <c r="D1387" s="52">
        <v>45019</v>
      </c>
      <c r="E1387" s="52">
        <v>45022</v>
      </c>
      <c r="F1387" s="52">
        <v>45022</v>
      </c>
      <c r="G1387" s="47" t="s">
        <v>10</v>
      </c>
      <c r="H1387" s="51">
        <v>11100</v>
      </c>
      <c r="I1387" s="53">
        <v>1</v>
      </c>
      <c r="J1387" s="51">
        <v>0</v>
      </c>
      <c r="K1387" s="51">
        <v>0</v>
      </c>
      <c r="L1387" s="51">
        <v>11100</v>
      </c>
      <c r="M1387" s="42">
        <v>0</v>
      </c>
      <c r="N1387" s="89" t="s">
        <v>1328</v>
      </c>
      <c r="O1387" s="47" t="s">
        <v>1349</v>
      </c>
      <c r="P1387" s="58" t="s">
        <v>741</v>
      </c>
      <c r="Q1387" s="50" t="s">
        <v>7396</v>
      </c>
      <c r="R1387" s="30"/>
    </row>
    <row r="1388" spans="1:18" ht="19.95" customHeight="1">
      <c r="A1388" s="47">
        <v>2</v>
      </c>
      <c r="B1388" s="30" t="s">
        <v>2052</v>
      </c>
      <c r="C1388" s="43" t="s">
        <v>4478</v>
      </c>
      <c r="D1388" s="52">
        <v>45019</v>
      </c>
      <c r="E1388" s="52">
        <v>45022</v>
      </c>
      <c r="F1388" s="52">
        <v>45022</v>
      </c>
      <c r="G1388" s="47" t="s">
        <v>10</v>
      </c>
      <c r="H1388" s="51">
        <v>5180</v>
      </c>
      <c r="I1388" s="53">
        <v>1</v>
      </c>
      <c r="J1388" s="51">
        <v>0</v>
      </c>
      <c r="K1388" s="51">
        <v>0</v>
      </c>
      <c r="L1388" s="51">
        <v>5180</v>
      </c>
      <c r="M1388" s="42">
        <v>0</v>
      </c>
      <c r="N1388" s="89" t="s">
        <v>1328</v>
      </c>
      <c r="O1388" s="47" t="s">
        <v>1349</v>
      </c>
      <c r="P1388" s="58" t="s">
        <v>741</v>
      </c>
      <c r="Q1388" s="50" t="s">
        <v>7397</v>
      </c>
      <c r="R1388" s="30"/>
    </row>
    <row r="1389" spans="1:18" ht="19.95" customHeight="1">
      <c r="A1389" s="47">
        <v>1</v>
      </c>
      <c r="B1389" s="30" t="s">
        <v>16</v>
      </c>
      <c r="C1389" s="43" t="s">
        <v>4479</v>
      </c>
      <c r="D1389" s="52">
        <v>45007</v>
      </c>
      <c r="E1389" s="52">
        <v>45022</v>
      </c>
      <c r="F1389" s="52">
        <v>45022</v>
      </c>
      <c r="G1389" s="47" t="s">
        <v>10</v>
      </c>
      <c r="H1389" s="51">
        <v>15436.8</v>
      </c>
      <c r="I1389" s="53">
        <v>1</v>
      </c>
      <c r="J1389" s="51">
        <v>0</v>
      </c>
      <c r="K1389" s="51">
        <v>0</v>
      </c>
      <c r="L1389" s="51">
        <v>15436.8</v>
      </c>
      <c r="M1389" s="42">
        <v>0</v>
      </c>
      <c r="N1389" s="89" t="s">
        <v>1328</v>
      </c>
      <c r="O1389" s="47" t="s">
        <v>1349</v>
      </c>
      <c r="P1389" s="58" t="s">
        <v>741</v>
      </c>
      <c r="Q1389" s="50" t="s">
        <v>4480</v>
      </c>
      <c r="R1389" s="30"/>
    </row>
    <row r="1390" spans="1:18" ht="19.95" customHeight="1">
      <c r="A1390" s="47">
        <v>1</v>
      </c>
      <c r="B1390" s="30" t="s">
        <v>238</v>
      </c>
      <c r="C1390" s="43" t="s">
        <v>4481</v>
      </c>
      <c r="D1390" s="52">
        <v>45013</v>
      </c>
      <c r="E1390" s="52">
        <v>45023</v>
      </c>
      <c r="F1390" s="52">
        <v>45022</v>
      </c>
      <c r="G1390" s="47" t="s">
        <v>10</v>
      </c>
      <c r="H1390" s="51">
        <v>225944.5</v>
      </c>
      <c r="I1390" s="53">
        <v>1</v>
      </c>
      <c r="J1390" s="51">
        <v>0</v>
      </c>
      <c r="K1390" s="51">
        <v>0</v>
      </c>
      <c r="L1390" s="51">
        <v>225944.5</v>
      </c>
      <c r="M1390" s="42">
        <v>0</v>
      </c>
      <c r="N1390" s="89" t="s">
        <v>1328</v>
      </c>
      <c r="O1390" s="47" t="s">
        <v>1349</v>
      </c>
      <c r="P1390" s="58" t="s">
        <v>741</v>
      </c>
      <c r="Q1390" s="50" t="s">
        <v>4482</v>
      </c>
      <c r="R1390" s="30"/>
    </row>
    <row r="1391" spans="1:18" ht="19.95" customHeight="1">
      <c r="A1391" s="47">
        <v>1</v>
      </c>
      <c r="B1391" s="30" t="s">
        <v>247</v>
      </c>
      <c r="C1391" s="43" t="s">
        <v>4483</v>
      </c>
      <c r="D1391" s="52">
        <v>45022</v>
      </c>
      <c r="E1391" s="52">
        <v>45022</v>
      </c>
      <c r="F1391" s="52">
        <v>45022</v>
      </c>
      <c r="G1391" s="47" t="s">
        <v>10</v>
      </c>
      <c r="H1391" s="51">
        <v>250000</v>
      </c>
      <c r="I1391" s="53">
        <v>1</v>
      </c>
      <c r="J1391" s="51">
        <v>0</v>
      </c>
      <c r="K1391" s="51">
        <v>0</v>
      </c>
      <c r="L1391" s="51">
        <v>250000</v>
      </c>
      <c r="M1391" s="42">
        <v>0</v>
      </c>
      <c r="N1391" s="89" t="s">
        <v>269</v>
      </c>
      <c r="O1391" s="47" t="s">
        <v>2725</v>
      </c>
      <c r="P1391" s="47" t="s">
        <v>879</v>
      </c>
      <c r="Q1391" s="50" t="s">
        <v>4483</v>
      </c>
      <c r="R1391" s="30"/>
    </row>
    <row r="1392" spans="1:18" ht="19.95" customHeight="1">
      <c r="A1392" s="47">
        <v>2</v>
      </c>
      <c r="B1392" s="30" t="s">
        <v>2112</v>
      </c>
      <c r="C1392" s="43" t="s">
        <v>4484</v>
      </c>
      <c r="D1392" s="52">
        <v>45013</v>
      </c>
      <c r="E1392" s="52">
        <v>45022</v>
      </c>
      <c r="F1392" s="52">
        <v>45022</v>
      </c>
      <c r="G1392" s="47" t="s">
        <v>10</v>
      </c>
      <c r="H1392" s="51">
        <v>1293.1500000000001</v>
      </c>
      <c r="I1392" s="53">
        <v>1</v>
      </c>
      <c r="J1392" s="51">
        <v>0</v>
      </c>
      <c r="K1392" s="51">
        <v>0</v>
      </c>
      <c r="L1392" s="51">
        <v>1293.1500000000001</v>
      </c>
      <c r="M1392" s="42">
        <v>0</v>
      </c>
      <c r="N1392" s="89" t="s">
        <v>269</v>
      </c>
      <c r="O1392" s="47" t="s">
        <v>1874</v>
      </c>
      <c r="P1392" s="47" t="s">
        <v>1358</v>
      </c>
      <c r="Q1392" s="50" t="s">
        <v>4485</v>
      </c>
      <c r="R1392" s="30"/>
    </row>
    <row r="1393" spans="1:18" ht="19.95" customHeight="1">
      <c r="A1393" s="47">
        <v>1</v>
      </c>
      <c r="B1393" s="30" t="s">
        <v>248</v>
      </c>
      <c r="C1393" s="43" t="s">
        <v>4483</v>
      </c>
      <c r="D1393" s="52">
        <v>45022</v>
      </c>
      <c r="E1393" s="52">
        <v>45022</v>
      </c>
      <c r="F1393" s="52">
        <v>45022</v>
      </c>
      <c r="G1393" s="47" t="s">
        <v>10</v>
      </c>
      <c r="H1393" s="51">
        <v>250000</v>
      </c>
      <c r="I1393" s="53">
        <v>1</v>
      </c>
      <c r="J1393" s="51">
        <v>0</v>
      </c>
      <c r="K1393" s="51">
        <v>0</v>
      </c>
      <c r="L1393" s="51">
        <v>250000</v>
      </c>
      <c r="M1393" s="42">
        <v>0</v>
      </c>
      <c r="N1393" s="89" t="s">
        <v>269</v>
      </c>
      <c r="O1393" s="47" t="s">
        <v>1381</v>
      </c>
      <c r="P1393" s="47" t="s">
        <v>671</v>
      </c>
      <c r="Q1393" s="50" t="s">
        <v>4483</v>
      </c>
      <c r="R1393" s="30"/>
    </row>
    <row r="1394" spans="1:18" ht="19.95" customHeight="1">
      <c r="A1394" s="47">
        <v>1</v>
      </c>
      <c r="B1394" s="30" t="s">
        <v>252</v>
      </c>
      <c r="C1394" s="43" t="s">
        <v>4486</v>
      </c>
      <c r="D1394" s="52">
        <v>45023</v>
      </c>
      <c r="E1394" s="52">
        <v>45023</v>
      </c>
      <c r="F1394" s="52">
        <v>45022</v>
      </c>
      <c r="G1394" s="47" t="s">
        <v>10</v>
      </c>
      <c r="H1394" s="51">
        <v>3337.85</v>
      </c>
      <c r="I1394" s="53">
        <v>1</v>
      </c>
      <c r="J1394" s="51">
        <v>0</v>
      </c>
      <c r="K1394" s="51">
        <v>0</v>
      </c>
      <c r="L1394" s="51">
        <v>3337.85</v>
      </c>
      <c r="M1394" s="42">
        <v>0</v>
      </c>
      <c r="N1394" s="89" t="s">
        <v>269</v>
      </c>
      <c r="O1394" s="47" t="s">
        <v>1351</v>
      </c>
      <c r="P1394" s="47" t="s">
        <v>1353</v>
      </c>
      <c r="Q1394" s="50" t="s">
        <v>4487</v>
      </c>
      <c r="R1394" s="30"/>
    </row>
    <row r="1395" spans="1:18" ht="19.95" customHeight="1">
      <c r="A1395" s="47">
        <v>2</v>
      </c>
      <c r="B1395" s="30" t="s">
        <v>218</v>
      </c>
      <c r="C1395" s="43" t="s">
        <v>4488</v>
      </c>
      <c r="D1395" s="52">
        <v>45008</v>
      </c>
      <c r="E1395" s="52">
        <v>45022</v>
      </c>
      <c r="F1395" s="52">
        <v>45022</v>
      </c>
      <c r="G1395" s="47" t="s">
        <v>10</v>
      </c>
      <c r="H1395" s="51">
        <v>573.29999999999995</v>
      </c>
      <c r="I1395" s="53">
        <v>1</v>
      </c>
      <c r="J1395" s="51">
        <v>0</v>
      </c>
      <c r="K1395" s="51">
        <v>0</v>
      </c>
      <c r="L1395" s="51">
        <v>573.29999999999995</v>
      </c>
      <c r="M1395" s="42">
        <v>0</v>
      </c>
      <c r="N1395" s="89" t="s">
        <v>269</v>
      </c>
      <c r="O1395" s="47" t="s">
        <v>1874</v>
      </c>
      <c r="P1395" s="47" t="s">
        <v>4232</v>
      </c>
      <c r="Q1395" s="50" t="s">
        <v>4489</v>
      </c>
      <c r="R1395" s="30"/>
    </row>
    <row r="1396" spans="1:18" ht="19.95" customHeight="1">
      <c r="A1396" s="47">
        <v>1</v>
      </c>
      <c r="B1396" s="30" t="s">
        <v>4490</v>
      </c>
      <c r="C1396" s="43" t="s">
        <v>4491</v>
      </c>
      <c r="D1396" s="52">
        <v>44992</v>
      </c>
      <c r="E1396" s="52">
        <v>45024</v>
      </c>
      <c r="F1396" s="52">
        <v>45024</v>
      </c>
      <c r="G1396" s="47" t="s">
        <v>10</v>
      </c>
      <c r="H1396" s="51">
        <v>309.72000000000003</v>
      </c>
      <c r="I1396" s="53">
        <v>1</v>
      </c>
      <c r="J1396" s="51">
        <v>0</v>
      </c>
      <c r="K1396" s="51">
        <v>0</v>
      </c>
      <c r="L1396" s="51">
        <v>309.72000000000003</v>
      </c>
      <c r="M1396" s="42">
        <v>0</v>
      </c>
      <c r="N1396" s="89" t="s">
        <v>270</v>
      </c>
      <c r="O1396" s="47" t="s">
        <v>1342</v>
      </c>
      <c r="P1396" s="47" t="s">
        <v>871</v>
      </c>
      <c r="Q1396" s="50" t="s">
        <v>4492</v>
      </c>
      <c r="R1396" s="30"/>
    </row>
    <row r="1397" spans="1:18" ht="19.95" customHeight="1">
      <c r="A1397" s="47">
        <v>1</v>
      </c>
      <c r="B1397" s="30" t="s">
        <v>232</v>
      </c>
      <c r="C1397" s="43" t="s">
        <v>4493</v>
      </c>
      <c r="D1397" s="52">
        <v>45004</v>
      </c>
      <c r="E1397" s="52">
        <v>45024</v>
      </c>
      <c r="F1397" s="52">
        <v>45024</v>
      </c>
      <c r="G1397" s="47" t="s">
        <v>10</v>
      </c>
      <c r="H1397" s="51">
        <v>39</v>
      </c>
      <c r="I1397" s="53">
        <v>1</v>
      </c>
      <c r="J1397" s="51">
        <v>0</v>
      </c>
      <c r="K1397" s="51">
        <v>0</v>
      </c>
      <c r="L1397" s="51">
        <v>39</v>
      </c>
      <c r="M1397" s="42">
        <v>0</v>
      </c>
      <c r="N1397" s="89" t="s">
        <v>270</v>
      </c>
      <c r="O1397" s="47" t="s">
        <v>1329</v>
      </c>
      <c r="P1397" s="47" t="s">
        <v>1373</v>
      </c>
      <c r="Q1397" s="50" t="s">
        <v>4494</v>
      </c>
      <c r="R1397" s="30"/>
    </row>
    <row r="1398" spans="1:18" ht="19.95" customHeight="1">
      <c r="A1398" s="47">
        <v>1</v>
      </c>
      <c r="B1398" s="30" t="s">
        <v>226</v>
      </c>
      <c r="C1398" s="43" t="s">
        <v>4495</v>
      </c>
      <c r="D1398" s="52">
        <v>44984</v>
      </c>
      <c r="E1398" s="52">
        <v>45024</v>
      </c>
      <c r="F1398" s="52">
        <v>45024</v>
      </c>
      <c r="G1398" s="47" t="s">
        <v>10</v>
      </c>
      <c r="H1398" s="51">
        <v>158.09</v>
      </c>
      <c r="I1398" s="53">
        <v>1</v>
      </c>
      <c r="J1398" s="51">
        <v>0</v>
      </c>
      <c r="K1398" s="51">
        <v>0</v>
      </c>
      <c r="L1398" s="51">
        <v>158.09</v>
      </c>
      <c r="M1398" s="42">
        <v>0</v>
      </c>
      <c r="N1398" s="89" t="s">
        <v>270</v>
      </c>
      <c r="O1398" s="47" t="s">
        <v>1342</v>
      </c>
      <c r="P1398" s="47" t="s">
        <v>1345</v>
      </c>
      <c r="Q1398" s="50" t="s">
        <v>4496</v>
      </c>
      <c r="R1398" s="30"/>
    </row>
    <row r="1399" spans="1:18" ht="19.95" customHeight="1">
      <c r="A1399" s="47">
        <v>1</v>
      </c>
      <c r="B1399" s="30" t="s">
        <v>226</v>
      </c>
      <c r="C1399" s="43" t="s">
        <v>4497</v>
      </c>
      <c r="D1399" s="52">
        <v>44992</v>
      </c>
      <c r="E1399" s="52">
        <v>45024</v>
      </c>
      <c r="F1399" s="52">
        <v>45024</v>
      </c>
      <c r="G1399" s="47" t="s">
        <v>10</v>
      </c>
      <c r="H1399" s="51">
        <v>166.01</v>
      </c>
      <c r="I1399" s="53">
        <v>1</v>
      </c>
      <c r="J1399" s="51">
        <v>0</v>
      </c>
      <c r="K1399" s="51">
        <v>0</v>
      </c>
      <c r="L1399" s="51">
        <v>166.01</v>
      </c>
      <c r="M1399" s="42">
        <v>0</v>
      </c>
      <c r="N1399" s="89" t="s">
        <v>270</v>
      </c>
      <c r="O1399" s="47" t="s">
        <v>1342</v>
      </c>
      <c r="P1399" s="47" t="s">
        <v>1345</v>
      </c>
      <c r="Q1399" s="50" t="s">
        <v>4498</v>
      </c>
      <c r="R1399" s="30"/>
    </row>
    <row r="1400" spans="1:18" ht="19.95" customHeight="1">
      <c r="A1400" s="47">
        <v>1</v>
      </c>
      <c r="B1400" s="30" t="s">
        <v>1357</v>
      </c>
      <c r="C1400" s="43" t="s">
        <v>4499</v>
      </c>
      <c r="D1400" s="52">
        <v>45008</v>
      </c>
      <c r="E1400" s="52">
        <v>45024</v>
      </c>
      <c r="F1400" s="52">
        <v>45024</v>
      </c>
      <c r="G1400" s="47" t="s">
        <v>10</v>
      </c>
      <c r="H1400" s="51">
        <v>221.72</v>
      </c>
      <c r="I1400" s="53">
        <v>1</v>
      </c>
      <c r="J1400" s="51">
        <v>0</v>
      </c>
      <c r="K1400" s="51">
        <v>0</v>
      </c>
      <c r="L1400" s="51">
        <v>221.72</v>
      </c>
      <c r="M1400" s="42">
        <v>0</v>
      </c>
      <c r="N1400" s="89" t="s">
        <v>270</v>
      </c>
      <c r="O1400" s="47" t="s">
        <v>1355</v>
      </c>
      <c r="P1400" s="47" t="s">
        <v>872</v>
      </c>
      <c r="Q1400" s="50" t="s">
        <v>4500</v>
      </c>
      <c r="R1400" s="30"/>
    </row>
    <row r="1401" spans="1:18" ht="19.95" customHeight="1">
      <c r="A1401" s="47">
        <v>1</v>
      </c>
      <c r="B1401" s="30" t="s">
        <v>1357</v>
      </c>
      <c r="C1401" s="43" t="s">
        <v>4499</v>
      </c>
      <c r="D1401" s="52">
        <v>45008</v>
      </c>
      <c r="E1401" s="52">
        <v>45024</v>
      </c>
      <c r="F1401" s="52">
        <v>45024</v>
      </c>
      <c r="G1401" s="47" t="s">
        <v>10</v>
      </c>
      <c r="H1401" s="51">
        <v>113.9</v>
      </c>
      <c r="I1401" s="53">
        <v>1</v>
      </c>
      <c r="J1401" s="51">
        <v>0</v>
      </c>
      <c r="K1401" s="51">
        <v>0</v>
      </c>
      <c r="L1401" s="51">
        <v>113.9</v>
      </c>
      <c r="M1401" s="42">
        <v>0</v>
      </c>
      <c r="N1401" s="89" t="s">
        <v>270</v>
      </c>
      <c r="O1401" s="47" t="s">
        <v>1355</v>
      </c>
      <c r="P1401" s="47" t="s">
        <v>873</v>
      </c>
      <c r="Q1401" s="50" t="s">
        <v>4501</v>
      </c>
      <c r="R1401" s="30"/>
    </row>
    <row r="1402" spans="1:18" ht="19.95" customHeight="1">
      <c r="A1402" s="47">
        <v>1</v>
      </c>
      <c r="B1402" s="30" t="s">
        <v>1357</v>
      </c>
      <c r="C1402" s="43" t="s">
        <v>4502</v>
      </c>
      <c r="D1402" s="52">
        <v>44984</v>
      </c>
      <c r="E1402" s="52">
        <v>45024</v>
      </c>
      <c r="F1402" s="52">
        <v>45024</v>
      </c>
      <c r="G1402" s="47" t="s">
        <v>10</v>
      </c>
      <c r="H1402" s="51">
        <v>83.89</v>
      </c>
      <c r="I1402" s="53">
        <v>1</v>
      </c>
      <c r="J1402" s="51">
        <v>0</v>
      </c>
      <c r="K1402" s="51">
        <v>0</v>
      </c>
      <c r="L1402" s="51">
        <v>83.89</v>
      </c>
      <c r="M1402" s="42">
        <v>0</v>
      </c>
      <c r="N1402" s="89" t="s">
        <v>270</v>
      </c>
      <c r="O1402" s="47" t="s">
        <v>1360</v>
      </c>
      <c r="P1402" s="47" t="s">
        <v>876</v>
      </c>
      <c r="Q1402" s="50" t="s">
        <v>4503</v>
      </c>
      <c r="R1402" s="30"/>
    </row>
    <row r="1403" spans="1:18" ht="19.95" customHeight="1">
      <c r="A1403" s="47">
        <v>1</v>
      </c>
      <c r="B1403" s="30" t="s">
        <v>1357</v>
      </c>
      <c r="C1403" s="43" t="s">
        <v>4504</v>
      </c>
      <c r="D1403" s="52">
        <v>44985</v>
      </c>
      <c r="E1403" s="52">
        <v>45024</v>
      </c>
      <c r="F1403" s="52">
        <v>45024</v>
      </c>
      <c r="G1403" s="47" t="s">
        <v>10</v>
      </c>
      <c r="H1403" s="51">
        <v>40.880000000000003</v>
      </c>
      <c r="I1403" s="53">
        <v>1</v>
      </c>
      <c r="J1403" s="51">
        <v>0</v>
      </c>
      <c r="K1403" s="51">
        <v>0</v>
      </c>
      <c r="L1403" s="51">
        <v>40.880000000000003</v>
      </c>
      <c r="M1403" s="42">
        <v>0</v>
      </c>
      <c r="N1403" s="89" t="s">
        <v>270</v>
      </c>
      <c r="O1403" s="47" t="s">
        <v>1360</v>
      </c>
      <c r="P1403" s="47" t="s">
        <v>876</v>
      </c>
      <c r="Q1403" s="50" t="s">
        <v>4505</v>
      </c>
      <c r="R1403" s="30"/>
    </row>
    <row r="1404" spans="1:18" ht="19.95" customHeight="1">
      <c r="A1404" s="47">
        <v>1</v>
      </c>
      <c r="B1404" s="30" t="s">
        <v>1357</v>
      </c>
      <c r="C1404" s="43" t="s">
        <v>4506</v>
      </c>
      <c r="D1404" s="52">
        <v>44989</v>
      </c>
      <c r="E1404" s="52">
        <v>45024</v>
      </c>
      <c r="F1404" s="52">
        <v>45024</v>
      </c>
      <c r="G1404" s="47" t="s">
        <v>10</v>
      </c>
      <c r="H1404" s="51">
        <v>365.31</v>
      </c>
      <c r="I1404" s="53">
        <v>1</v>
      </c>
      <c r="J1404" s="51">
        <v>0</v>
      </c>
      <c r="K1404" s="51">
        <v>0</v>
      </c>
      <c r="L1404" s="51">
        <v>365.31</v>
      </c>
      <c r="M1404" s="42">
        <v>0</v>
      </c>
      <c r="N1404" s="89" t="s">
        <v>270</v>
      </c>
      <c r="O1404" s="47" t="s">
        <v>1355</v>
      </c>
      <c r="P1404" s="47" t="s">
        <v>873</v>
      </c>
      <c r="Q1404" s="50" t="s">
        <v>4507</v>
      </c>
      <c r="R1404" s="30"/>
    </row>
    <row r="1405" spans="1:18" ht="19.95" customHeight="1">
      <c r="A1405" s="47">
        <v>1</v>
      </c>
      <c r="B1405" s="30" t="s">
        <v>1357</v>
      </c>
      <c r="C1405" s="43" t="s">
        <v>4508</v>
      </c>
      <c r="D1405" s="52">
        <v>44990</v>
      </c>
      <c r="E1405" s="52">
        <v>45024</v>
      </c>
      <c r="F1405" s="52">
        <v>45024</v>
      </c>
      <c r="G1405" s="47" t="s">
        <v>10</v>
      </c>
      <c r="H1405" s="51">
        <v>290.02</v>
      </c>
      <c r="I1405" s="53">
        <v>1</v>
      </c>
      <c r="J1405" s="51">
        <v>0</v>
      </c>
      <c r="K1405" s="51">
        <v>0</v>
      </c>
      <c r="L1405" s="51">
        <v>290.02</v>
      </c>
      <c r="M1405" s="42">
        <v>0</v>
      </c>
      <c r="N1405" s="89" t="s">
        <v>270</v>
      </c>
      <c r="O1405" s="47" t="s">
        <v>1355</v>
      </c>
      <c r="P1405" s="47" t="s">
        <v>873</v>
      </c>
      <c r="Q1405" s="50" t="s">
        <v>4509</v>
      </c>
      <c r="R1405" s="30"/>
    </row>
    <row r="1406" spans="1:18" ht="19.95" customHeight="1">
      <c r="A1406" s="47">
        <v>1</v>
      </c>
      <c r="B1406" s="30" t="s">
        <v>1357</v>
      </c>
      <c r="C1406" s="43" t="s">
        <v>4510</v>
      </c>
      <c r="D1406" s="52">
        <v>44995</v>
      </c>
      <c r="E1406" s="52">
        <v>45024</v>
      </c>
      <c r="F1406" s="52">
        <v>45024</v>
      </c>
      <c r="G1406" s="47" t="s">
        <v>10</v>
      </c>
      <c r="H1406" s="51">
        <v>401.31</v>
      </c>
      <c r="I1406" s="53">
        <v>1</v>
      </c>
      <c r="J1406" s="51">
        <v>0</v>
      </c>
      <c r="K1406" s="51">
        <v>0</v>
      </c>
      <c r="L1406" s="51">
        <v>401.31</v>
      </c>
      <c r="M1406" s="42">
        <v>0</v>
      </c>
      <c r="N1406" s="89" t="s">
        <v>270</v>
      </c>
      <c r="O1406" s="47" t="s">
        <v>1355</v>
      </c>
      <c r="P1406" s="47" t="s">
        <v>1956</v>
      </c>
      <c r="Q1406" s="50" t="s">
        <v>4511</v>
      </c>
      <c r="R1406" s="30"/>
    </row>
    <row r="1407" spans="1:18" ht="19.95" customHeight="1">
      <c r="A1407" s="47">
        <v>1</v>
      </c>
      <c r="B1407" s="30" t="s">
        <v>1357</v>
      </c>
      <c r="C1407" s="43" t="s">
        <v>4512</v>
      </c>
      <c r="D1407" s="52">
        <v>44995</v>
      </c>
      <c r="E1407" s="52">
        <v>45024</v>
      </c>
      <c r="F1407" s="52">
        <v>45024</v>
      </c>
      <c r="G1407" s="47" t="s">
        <v>10</v>
      </c>
      <c r="H1407" s="51">
        <v>4040.24</v>
      </c>
      <c r="I1407" s="53">
        <v>1</v>
      </c>
      <c r="J1407" s="51">
        <v>0</v>
      </c>
      <c r="K1407" s="51">
        <v>0</v>
      </c>
      <c r="L1407" s="51">
        <v>4040.24</v>
      </c>
      <c r="M1407" s="42">
        <v>0</v>
      </c>
      <c r="N1407" s="89" t="s">
        <v>270</v>
      </c>
      <c r="O1407" s="47" t="s">
        <v>1360</v>
      </c>
      <c r="P1407" s="47" t="s">
        <v>281</v>
      </c>
      <c r="Q1407" s="50" t="s">
        <v>4513</v>
      </c>
      <c r="R1407" s="30"/>
    </row>
    <row r="1408" spans="1:18" ht="19.95" customHeight="1">
      <c r="A1408" s="47">
        <v>1</v>
      </c>
      <c r="B1408" s="30" t="s">
        <v>1357</v>
      </c>
      <c r="C1408" s="43" t="s">
        <v>4514</v>
      </c>
      <c r="D1408" s="52">
        <v>44996</v>
      </c>
      <c r="E1408" s="52">
        <v>45024</v>
      </c>
      <c r="F1408" s="52">
        <v>45024</v>
      </c>
      <c r="G1408" s="47" t="s">
        <v>10</v>
      </c>
      <c r="H1408" s="51">
        <v>25</v>
      </c>
      <c r="I1408" s="53">
        <v>1</v>
      </c>
      <c r="J1408" s="51">
        <v>0</v>
      </c>
      <c r="K1408" s="51">
        <v>0</v>
      </c>
      <c r="L1408" s="51">
        <v>25</v>
      </c>
      <c r="M1408" s="42">
        <v>0</v>
      </c>
      <c r="N1408" s="89" t="s">
        <v>270</v>
      </c>
      <c r="O1408" s="47" t="s">
        <v>1360</v>
      </c>
      <c r="P1408" s="47" t="s">
        <v>281</v>
      </c>
      <c r="Q1408" s="50" t="s">
        <v>4515</v>
      </c>
      <c r="R1408" s="30"/>
    </row>
    <row r="1409" spans="1:18" ht="19.95" customHeight="1">
      <c r="A1409" s="47">
        <v>1</v>
      </c>
      <c r="B1409" s="30" t="s">
        <v>1357</v>
      </c>
      <c r="C1409" s="43" t="s">
        <v>4516</v>
      </c>
      <c r="D1409" s="52">
        <v>44981</v>
      </c>
      <c r="E1409" s="52">
        <v>45024</v>
      </c>
      <c r="F1409" s="52">
        <v>45024</v>
      </c>
      <c r="G1409" s="47" t="s">
        <v>10</v>
      </c>
      <c r="H1409" s="51">
        <v>431.88</v>
      </c>
      <c r="I1409" s="53">
        <v>1</v>
      </c>
      <c r="J1409" s="51">
        <v>0</v>
      </c>
      <c r="K1409" s="51">
        <v>0</v>
      </c>
      <c r="L1409" s="51">
        <v>431.88</v>
      </c>
      <c r="M1409" s="42">
        <v>0</v>
      </c>
      <c r="N1409" s="89" t="s">
        <v>270</v>
      </c>
      <c r="O1409" s="47" t="s">
        <v>1360</v>
      </c>
      <c r="P1409" s="47" t="s">
        <v>872</v>
      </c>
      <c r="Q1409" s="50" t="s">
        <v>4517</v>
      </c>
      <c r="R1409" s="30"/>
    </row>
    <row r="1410" spans="1:18" ht="19.95" customHeight="1">
      <c r="A1410" s="47">
        <v>1</v>
      </c>
      <c r="B1410" s="30" t="s">
        <v>1357</v>
      </c>
      <c r="C1410" s="43" t="s">
        <v>4518</v>
      </c>
      <c r="D1410" s="52">
        <v>44994</v>
      </c>
      <c r="E1410" s="52">
        <v>45024</v>
      </c>
      <c r="F1410" s="52">
        <v>45024</v>
      </c>
      <c r="G1410" s="47" t="s">
        <v>10</v>
      </c>
      <c r="H1410" s="51">
        <v>5613.54</v>
      </c>
      <c r="I1410" s="53">
        <v>1</v>
      </c>
      <c r="J1410" s="51">
        <v>0</v>
      </c>
      <c r="K1410" s="51">
        <v>0</v>
      </c>
      <c r="L1410" s="51">
        <v>5613.54</v>
      </c>
      <c r="M1410" s="42">
        <v>0</v>
      </c>
      <c r="N1410" s="89" t="s">
        <v>270</v>
      </c>
      <c r="O1410" s="47" t="s">
        <v>1360</v>
      </c>
      <c r="P1410" s="47" t="s">
        <v>281</v>
      </c>
      <c r="Q1410" s="50" t="s">
        <v>4519</v>
      </c>
      <c r="R1410" s="30"/>
    </row>
    <row r="1411" spans="1:18" ht="19.95" customHeight="1">
      <c r="A1411" s="47">
        <v>1</v>
      </c>
      <c r="B1411" s="30" t="s">
        <v>1357</v>
      </c>
      <c r="C1411" s="43" t="s">
        <v>4520</v>
      </c>
      <c r="D1411" s="52">
        <v>45000</v>
      </c>
      <c r="E1411" s="52">
        <v>45024</v>
      </c>
      <c r="F1411" s="52">
        <v>45024</v>
      </c>
      <c r="G1411" s="47" t="s">
        <v>10</v>
      </c>
      <c r="H1411" s="51">
        <v>1477.59</v>
      </c>
      <c r="I1411" s="53">
        <v>1</v>
      </c>
      <c r="J1411" s="51">
        <v>0</v>
      </c>
      <c r="K1411" s="51">
        <v>0</v>
      </c>
      <c r="L1411" s="51">
        <v>1477.59</v>
      </c>
      <c r="M1411" s="42">
        <v>0</v>
      </c>
      <c r="N1411" s="89" t="s">
        <v>270</v>
      </c>
      <c r="O1411" s="47" t="s">
        <v>1360</v>
      </c>
      <c r="P1411" s="47" t="s">
        <v>281</v>
      </c>
      <c r="Q1411" s="50" t="s">
        <v>4521</v>
      </c>
      <c r="R1411" s="30"/>
    </row>
    <row r="1412" spans="1:18" ht="19.95" customHeight="1">
      <c r="A1412" s="47">
        <v>1</v>
      </c>
      <c r="B1412" s="30" t="s">
        <v>1357</v>
      </c>
      <c r="C1412" s="43" t="s">
        <v>4522</v>
      </c>
      <c r="D1412" s="52">
        <v>44985</v>
      </c>
      <c r="E1412" s="52">
        <v>45024</v>
      </c>
      <c r="F1412" s="52">
        <v>45024</v>
      </c>
      <c r="G1412" s="47" t="s">
        <v>10</v>
      </c>
      <c r="H1412" s="51">
        <v>2457.04</v>
      </c>
      <c r="I1412" s="53">
        <v>1</v>
      </c>
      <c r="J1412" s="51">
        <v>0</v>
      </c>
      <c r="K1412" s="51">
        <v>0</v>
      </c>
      <c r="L1412" s="51">
        <v>2457.04</v>
      </c>
      <c r="M1412" s="42">
        <v>0</v>
      </c>
      <c r="N1412" s="89" t="s">
        <v>270</v>
      </c>
      <c r="O1412" s="47" t="s">
        <v>1360</v>
      </c>
      <c r="P1412" s="47" t="s">
        <v>281</v>
      </c>
      <c r="Q1412" s="50" t="s">
        <v>4523</v>
      </c>
      <c r="R1412" s="30"/>
    </row>
    <row r="1413" spans="1:18" ht="19.95" customHeight="1">
      <c r="A1413" s="47">
        <v>1</v>
      </c>
      <c r="B1413" s="30" t="s">
        <v>1357</v>
      </c>
      <c r="C1413" s="43" t="s">
        <v>4524</v>
      </c>
      <c r="D1413" s="52">
        <v>44985</v>
      </c>
      <c r="E1413" s="52">
        <v>45024</v>
      </c>
      <c r="F1413" s="52">
        <v>45024</v>
      </c>
      <c r="G1413" s="47" t="s">
        <v>10</v>
      </c>
      <c r="H1413" s="51">
        <v>2448.2800000000002</v>
      </c>
      <c r="I1413" s="53">
        <v>1</v>
      </c>
      <c r="J1413" s="51">
        <v>0</v>
      </c>
      <c r="K1413" s="51">
        <v>0</v>
      </c>
      <c r="L1413" s="51">
        <v>2448.2800000000002</v>
      </c>
      <c r="M1413" s="42">
        <v>0</v>
      </c>
      <c r="N1413" s="89" t="s">
        <v>270</v>
      </c>
      <c r="O1413" s="47" t="s">
        <v>1360</v>
      </c>
      <c r="P1413" s="47" t="s">
        <v>281</v>
      </c>
      <c r="Q1413" s="50" t="s">
        <v>4525</v>
      </c>
      <c r="R1413" s="30"/>
    </row>
    <row r="1414" spans="1:18" ht="19.95" customHeight="1">
      <c r="A1414" s="47">
        <v>0</v>
      </c>
      <c r="B1414" s="30" t="s">
        <v>1357</v>
      </c>
      <c r="C1414" s="43" t="s">
        <v>4526</v>
      </c>
      <c r="D1414" s="52">
        <v>44992</v>
      </c>
      <c r="E1414" s="52">
        <v>45024</v>
      </c>
      <c r="F1414" s="52">
        <v>45024</v>
      </c>
      <c r="G1414" s="47" t="s">
        <v>10</v>
      </c>
      <c r="H1414" s="51">
        <v>87.07</v>
      </c>
      <c r="I1414" s="53">
        <v>1</v>
      </c>
      <c r="J1414" s="51">
        <v>0</v>
      </c>
      <c r="K1414" s="51">
        <v>0</v>
      </c>
      <c r="L1414" s="51">
        <v>87.07</v>
      </c>
      <c r="M1414" s="42">
        <v>0</v>
      </c>
      <c r="N1414" s="89" t="s">
        <v>270</v>
      </c>
      <c r="O1414" s="47" t="s">
        <v>1360</v>
      </c>
      <c r="P1414" s="47" t="s">
        <v>872</v>
      </c>
      <c r="Q1414" s="50" t="s">
        <v>4527</v>
      </c>
      <c r="R1414" s="30"/>
    </row>
    <row r="1415" spans="1:18" ht="19.95" customHeight="1">
      <c r="A1415" s="47">
        <v>1</v>
      </c>
      <c r="B1415" s="30" t="s">
        <v>1357</v>
      </c>
      <c r="C1415" s="43" t="s">
        <v>4528</v>
      </c>
      <c r="D1415" s="52">
        <v>45029</v>
      </c>
      <c r="E1415" s="52">
        <v>45024</v>
      </c>
      <c r="F1415" s="52">
        <v>45024</v>
      </c>
      <c r="G1415" s="47" t="s">
        <v>10</v>
      </c>
      <c r="H1415" s="51">
        <v>308.05</v>
      </c>
      <c r="I1415" s="53">
        <v>1</v>
      </c>
      <c r="J1415" s="51">
        <v>0</v>
      </c>
      <c r="K1415" s="51">
        <v>0</v>
      </c>
      <c r="L1415" s="51">
        <v>308.05</v>
      </c>
      <c r="M1415" s="42">
        <v>0</v>
      </c>
      <c r="N1415" s="89" t="s">
        <v>270</v>
      </c>
      <c r="O1415" s="47" t="s">
        <v>1355</v>
      </c>
      <c r="P1415" s="47" t="s">
        <v>873</v>
      </c>
      <c r="Q1415" s="50" t="s">
        <v>4529</v>
      </c>
      <c r="R1415" s="30"/>
    </row>
    <row r="1416" spans="1:18" ht="19.95" customHeight="1">
      <c r="A1416" s="47">
        <v>1</v>
      </c>
      <c r="B1416" s="30" t="s">
        <v>1357</v>
      </c>
      <c r="C1416" s="43" t="s">
        <v>4530</v>
      </c>
      <c r="D1416" s="52">
        <v>45002</v>
      </c>
      <c r="E1416" s="52">
        <v>45024</v>
      </c>
      <c r="F1416" s="52">
        <v>45024</v>
      </c>
      <c r="G1416" s="47" t="s">
        <v>10</v>
      </c>
      <c r="H1416" s="51">
        <v>21.99</v>
      </c>
      <c r="I1416" s="53">
        <v>1</v>
      </c>
      <c r="J1416" s="51">
        <v>0</v>
      </c>
      <c r="K1416" s="51">
        <v>0</v>
      </c>
      <c r="L1416" s="51">
        <v>21.99</v>
      </c>
      <c r="M1416" s="42">
        <v>0</v>
      </c>
      <c r="N1416" s="89" t="s">
        <v>270</v>
      </c>
      <c r="O1416" s="47" t="s">
        <v>1360</v>
      </c>
      <c r="P1416" s="47" t="s">
        <v>872</v>
      </c>
      <c r="Q1416" s="50" t="s">
        <v>4531</v>
      </c>
      <c r="R1416" s="30"/>
    </row>
    <row r="1417" spans="1:18" ht="19.95" customHeight="1">
      <c r="A1417" s="47">
        <v>1</v>
      </c>
      <c r="B1417" s="30" t="s">
        <v>224</v>
      </c>
      <c r="C1417" s="43" t="s">
        <v>4532</v>
      </c>
      <c r="D1417" s="52">
        <v>44995</v>
      </c>
      <c r="E1417" s="52">
        <v>45024</v>
      </c>
      <c r="F1417" s="52">
        <v>45024</v>
      </c>
      <c r="G1417" s="47" t="s">
        <v>10</v>
      </c>
      <c r="H1417" s="51">
        <v>135.25</v>
      </c>
      <c r="I1417" s="53">
        <v>1</v>
      </c>
      <c r="J1417" s="51">
        <v>0</v>
      </c>
      <c r="K1417" s="51">
        <v>0</v>
      </c>
      <c r="L1417" s="51">
        <v>135.25</v>
      </c>
      <c r="M1417" s="42">
        <v>0</v>
      </c>
      <c r="N1417" s="89" t="s">
        <v>270</v>
      </c>
      <c r="O1417" s="47" t="s">
        <v>1355</v>
      </c>
      <c r="P1417" s="47" t="s">
        <v>873</v>
      </c>
      <c r="Q1417" s="50" t="s">
        <v>4533</v>
      </c>
      <c r="R1417" s="30"/>
    </row>
    <row r="1418" spans="1:18" ht="19.95" customHeight="1">
      <c r="A1418" s="47">
        <v>1</v>
      </c>
      <c r="B1418" s="30" t="s">
        <v>3563</v>
      </c>
      <c r="C1418" s="43" t="s">
        <v>4534</v>
      </c>
      <c r="D1418" s="52">
        <v>44988</v>
      </c>
      <c r="E1418" s="52">
        <v>45024</v>
      </c>
      <c r="F1418" s="52">
        <v>45024</v>
      </c>
      <c r="G1418" s="47" t="s">
        <v>10</v>
      </c>
      <c r="H1418" s="51">
        <v>519.5</v>
      </c>
      <c r="I1418" s="53">
        <v>1</v>
      </c>
      <c r="J1418" s="51">
        <v>0</v>
      </c>
      <c r="K1418" s="51">
        <v>0</v>
      </c>
      <c r="L1418" s="51">
        <v>519.5</v>
      </c>
      <c r="M1418" s="42">
        <v>0</v>
      </c>
      <c r="N1418" s="89" t="s">
        <v>270</v>
      </c>
      <c r="O1418" s="47" t="s">
        <v>3776</v>
      </c>
      <c r="P1418" s="47" t="s">
        <v>2637</v>
      </c>
      <c r="Q1418" s="50" t="s">
        <v>4535</v>
      </c>
      <c r="R1418" s="30"/>
    </row>
    <row r="1419" spans="1:18" ht="19.95" customHeight="1">
      <c r="A1419" s="47">
        <v>1</v>
      </c>
      <c r="B1419" s="30" t="s">
        <v>296</v>
      </c>
      <c r="C1419" s="43" t="s">
        <v>4536</v>
      </c>
      <c r="D1419" s="52">
        <v>45001</v>
      </c>
      <c r="E1419" s="52">
        <v>45024</v>
      </c>
      <c r="F1419" s="52">
        <v>45024</v>
      </c>
      <c r="G1419" s="47" t="s">
        <v>10</v>
      </c>
      <c r="H1419" s="51">
        <v>885</v>
      </c>
      <c r="I1419" s="53">
        <v>1</v>
      </c>
      <c r="J1419" s="51">
        <v>0</v>
      </c>
      <c r="K1419" s="51">
        <v>0</v>
      </c>
      <c r="L1419" s="51">
        <v>885</v>
      </c>
      <c r="M1419" s="42">
        <v>0</v>
      </c>
      <c r="N1419" s="89" t="s">
        <v>270</v>
      </c>
      <c r="O1419" s="47" t="s">
        <v>1342</v>
      </c>
      <c r="P1419" s="47" t="s">
        <v>2156</v>
      </c>
      <c r="Q1419" s="50" t="s">
        <v>4537</v>
      </c>
      <c r="R1419" s="30"/>
    </row>
    <row r="1420" spans="1:18" ht="19.95" customHeight="1">
      <c r="A1420" s="47">
        <v>1</v>
      </c>
      <c r="B1420" s="30" t="s">
        <v>42</v>
      </c>
      <c r="C1420" s="43" t="s">
        <v>4538</v>
      </c>
      <c r="D1420" s="52">
        <v>45008</v>
      </c>
      <c r="E1420" s="52">
        <v>45024</v>
      </c>
      <c r="F1420" s="52">
        <v>45024</v>
      </c>
      <c r="G1420" s="47" t="s">
        <v>10</v>
      </c>
      <c r="H1420" s="51">
        <v>117.16</v>
      </c>
      <c r="I1420" s="53">
        <v>1</v>
      </c>
      <c r="J1420" s="51">
        <v>0</v>
      </c>
      <c r="K1420" s="51">
        <v>0</v>
      </c>
      <c r="L1420" s="51">
        <v>117.16</v>
      </c>
      <c r="M1420" s="42">
        <v>0</v>
      </c>
      <c r="N1420" s="89" t="s">
        <v>270</v>
      </c>
      <c r="O1420" s="47" t="s">
        <v>1355</v>
      </c>
      <c r="P1420" s="47" t="s">
        <v>1961</v>
      </c>
      <c r="Q1420" s="50" t="s">
        <v>4539</v>
      </c>
      <c r="R1420" s="30"/>
    </row>
    <row r="1421" spans="1:18" ht="19.95" customHeight="1">
      <c r="A1421" s="47">
        <v>1</v>
      </c>
      <c r="B1421" s="30" t="s">
        <v>294</v>
      </c>
      <c r="C1421" s="43" t="s">
        <v>4540</v>
      </c>
      <c r="D1421" s="52">
        <v>44992</v>
      </c>
      <c r="E1421" s="52">
        <v>45024</v>
      </c>
      <c r="F1421" s="52">
        <v>45024</v>
      </c>
      <c r="G1421" s="47" t="s">
        <v>10</v>
      </c>
      <c r="H1421" s="51">
        <v>490.06</v>
      </c>
      <c r="I1421" s="53">
        <v>1</v>
      </c>
      <c r="J1421" s="51">
        <v>0</v>
      </c>
      <c r="K1421" s="51">
        <v>0</v>
      </c>
      <c r="L1421" s="51">
        <v>490.06</v>
      </c>
      <c r="M1421" s="42">
        <v>0</v>
      </c>
      <c r="N1421" s="89" t="s">
        <v>270</v>
      </c>
      <c r="O1421" s="47" t="s">
        <v>1342</v>
      </c>
      <c r="P1421" s="47" t="s">
        <v>880</v>
      </c>
      <c r="Q1421" s="50" t="s">
        <v>4541</v>
      </c>
      <c r="R1421" s="30"/>
    </row>
    <row r="1422" spans="1:18" ht="19.95" customHeight="1">
      <c r="A1422" s="47">
        <v>1</v>
      </c>
      <c r="B1422" s="30" t="s">
        <v>295</v>
      </c>
      <c r="C1422" s="43" t="s">
        <v>4542</v>
      </c>
      <c r="D1422" s="52">
        <v>44994</v>
      </c>
      <c r="E1422" s="52">
        <v>45024</v>
      </c>
      <c r="F1422" s="52">
        <v>45024</v>
      </c>
      <c r="G1422" s="47" t="s">
        <v>10</v>
      </c>
      <c r="H1422" s="51">
        <v>328.95</v>
      </c>
      <c r="I1422" s="53">
        <v>1</v>
      </c>
      <c r="J1422" s="51">
        <v>0</v>
      </c>
      <c r="K1422" s="51">
        <v>279.05</v>
      </c>
      <c r="L1422" s="51">
        <v>49.9</v>
      </c>
      <c r="M1422" s="42">
        <v>0</v>
      </c>
      <c r="N1422" s="89" t="s">
        <v>270</v>
      </c>
      <c r="O1422" s="47" t="s">
        <v>1342</v>
      </c>
      <c r="P1422" s="47" t="s">
        <v>871</v>
      </c>
      <c r="Q1422" s="50" t="s">
        <v>4543</v>
      </c>
      <c r="R1422" s="30"/>
    </row>
    <row r="1423" spans="1:18" ht="19.95" customHeight="1">
      <c r="A1423" s="47">
        <v>1</v>
      </c>
      <c r="B1423" s="30" t="s">
        <v>249</v>
      </c>
      <c r="C1423" s="43" t="s">
        <v>4544</v>
      </c>
      <c r="D1423" s="52">
        <v>45019</v>
      </c>
      <c r="E1423" s="52">
        <v>45026</v>
      </c>
      <c r="F1423" s="52">
        <v>45026</v>
      </c>
      <c r="G1423" s="47" t="s">
        <v>10</v>
      </c>
      <c r="H1423" s="51">
        <v>5823.54</v>
      </c>
      <c r="I1423" s="53">
        <v>1</v>
      </c>
      <c r="J1423" s="51">
        <v>0</v>
      </c>
      <c r="K1423" s="51">
        <v>0</v>
      </c>
      <c r="L1423" s="51">
        <v>5823.54</v>
      </c>
      <c r="M1423" s="42">
        <v>0</v>
      </c>
      <c r="N1423" s="89" t="s">
        <v>1328</v>
      </c>
      <c r="O1423" s="47" t="s">
        <v>1874</v>
      </c>
      <c r="P1423" s="47" t="s">
        <v>1344</v>
      </c>
      <c r="Q1423" s="50" t="s">
        <v>4545</v>
      </c>
      <c r="R1423" s="30"/>
    </row>
    <row r="1424" spans="1:18" ht="19.95" customHeight="1">
      <c r="A1424" s="47">
        <v>4</v>
      </c>
      <c r="B1424" s="30" t="s">
        <v>249</v>
      </c>
      <c r="C1424" s="43" t="s">
        <v>4546</v>
      </c>
      <c r="D1424" s="52">
        <v>45019</v>
      </c>
      <c r="E1424" s="52">
        <v>45026</v>
      </c>
      <c r="F1424" s="52">
        <v>45026</v>
      </c>
      <c r="G1424" s="47" t="s">
        <v>10</v>
      </c>
      <c r="H1424" s="51">
        <v>37970.19</v>
      </c>
      <c r="I1424" s="53">
        <v>1</v>
      </c>
      <c r="J1424" s="51">
        <v>0</v>
      </c>
      <c r="K1424" s="51">
        <v>0</v>
      </c>
      <c r="L1424" s="51">
        <v>37970.19</v>
      </c>
      <c r="M1424" s="42">
        <v>0</v>
      </c>
      <c r="N1424" s="89" t="s">
        <v>1328</v>
      </c>
      <c r="O1424" s="47" t="s">
        <v>1874</v>
      </c>
      <c r="P1424" s="47" t="s">
        <v>1344</v>
      </c>
      <c r="Q1424" s="50" t="s">
        <v>4547</v>
      </c>
      <c r="R1424" s="30"/>
    </row>
    <row r="1425" spans="1:18" ht="19.95" customHeight="1">
      <c r="A1425" s="47">
        <v>2</v>
      </c>
      <c r="B1425" s="30" t="s">
        <v>249</v>
      </c>
      <c r="C1425" s="43" t="s">
        <v>4548</v>
      </c>
      <c r="D1425" s="52">
        <v>45019</v>
      </c>
      <c r="E1425" s="52">
        <v>45026</v>
      </c>
      <c r="F1425" s="52">
        <v>45026</v>
      </c>
      <c r="G1425" s="47" t="s">
        <v>10</v>
      </c>
      <c r="H1425" s="51">
        <v>10909.89</v>
      </c>
      <c r="I1425" s="53">
        <v>1</v>
      </c>
      <c r="J1425" s="51">
        <v>0</v>
      </c>
      <c r="K1425" s="51">
        <v>0</v>
      </c>
      <c r="L1425" s="51">
        <v>10909.89</v>
      </c>
      <c r="M1425" s="42">
        <v>0</v>
      </c>
      <c r="N1425" s="89" t="s">
        <v>1328</v>
      </c>
      <c r="O1425" s="47" t="s">
        <v>1874</v>
      </c>
      <c r="P1425" s="47" t="s">
        <v>1344</v>
      </c>
      <c r="Q1425" s="50" t="s">
        <v>4549</v>
      </c>
      <c r="R1425" s="30"/>
    </row>
    <row r="1426" spans="1:18" ht="19.95" customHeight="1">
      <c r="A1426" s="47">
        <v>4</v>
      </c>
      <c r="B1426" s="30" t="s">
        <v>249</v>
      </c>
      <c r="C1426" s="43" t="s">
        <v>4550</v>
      </c>
      <c r="D1426" s="52">
        <v>45019</v>
      </c>
      <c r="E1426" s="52">
        <v>45026</v>
      </c>
      <c r="F1426" s="52">
        <v>45026</v>
      </c>
      <c r="G1426" s="47" t="s">
        <v>10</v>
      </c>
      <c r="H1426" s="51">
        <v>8364</v>
      </c>
      <c r="I1426" s="53">
        <v>1</v>
      </c>
      <c r="J1426" s="51">
        <v>0</v>
      </c>
      <c r="K1426" s="51">
        <v>0</v>
      </c>
      <c r="L1426" s="51">
        <v>8364</v>
      </c>
      <c r="M1426" s="42">
        <v>0</v>
      </c>
      <c r="N1426" s="89" t="s">
        <v>1328</v>
      </c>
      <c r="O1426" s="47" t="s">
        <v>1329</v>
      </c>
      <c r="P1426" s="47" t="s">
        <v>1373</v>
      </c>
      <c r="Q1426" s="50" t="s">
        <v>4551</v>
      </c>
      <c r="R1426" s="30"/>
    </row>
    <row r="1427" spans="1:18" ht="19.95" customHeight="1">
      <c r="A1427" s="47">
        <v>1</v>
      </c>
      <c r="B1427" s="30" t="s">
        <v>236</v>
      </c>
      <c r="C1427" s="43" t="s">
        <v>4552</v>
      </c>
      <c r="D1427" s="52">
        <v>45022</v>
      </c>
      <c r="E1427" s="52">
        <v>45026</v>
      </c>
      <c r="F1427" s="52">
        <v>45026</v>
      </c>
      <c r="G1427" s="47" t="s">
        <v>10</v>
      </c>
      <c r="H1427" s="51">
        <v>21</v>
      </c>
      <c r="I1427" s="53">
        <v>1</v>
      </c>
      <c r="J1427" s="51">
        <v>0</v>
      </c>
      <c r="K1427" s="51">
        <v>0</v>
      </c>
      <c r="L1427" s="51">
        <v>21</v>
      </c>
      <c r="M1427" s="42">
        <v>0</v>
      </c>
      <c r="N1427" s="89" t="s">
        <v>1328</v>
      </c>
      <c r="O1427" s="47" t="s">
        <v>1330</v>
      </c>
      <c r="P1427" s="47" t="s">
        <v>1343</v>
      </c>
      <c r="Q1427" s="50" t="s">
        <v>4553</v>
      </c>
      <c r="R1427" s="30"/>
    </row>
    <row r="1428" spans="1:18" ht="19.95" customHeight="1">
      <c r="A1428" s="47">
        <v>1</v>
      </c>
      <c r="B1428" s="30" t="s">
        <v>236</v>
      </c>
      <c r="C1428" s="43" t="s">
        <v>4554</v>
      </c>
      <c r="D1428" s="52">
        <v>45022</v>
      </c>
      <c r="E1428" s="52">
        <v>45026</v>
      </c>
      <c r="F1428" s="52">
        <v>45026</v>
      </c>
      <c r="G1428" s="47" t="s">
        <v>10</v>
      </c>
      <c r="H1428" s="51">
        <v>21.4</v>
      </c>
      <c r="I1428" s="53">
        <v>1</v>
      </c>
      <c r="J1428" s="51">
        <v>0</v>
      </c>
      <c r="K1428" s="51">
        <v>0</v>
      </c>
      <c r="L1428" s="51">
        <v>21.4</v>
      </c>
      <c r="M1428" s="42">
        <v>0</v>
      </c>
      <c r="N1428" s="89" t="s">
        <v>1328</v>
      </c>
      <c r="O1428" s="47" t="s">
        <v>1330</v>
      </c>
      <c r="P1428" s="47" t="s">
        <v>1343</v>
      </c>
      <c r="Q1428" s="50" t="s">
        <v>4555</v>
      </c>
      <c r="R1428" s="30"/>
    </row>
    <row r="1429" spans="1:18" ht="19.95" customHeight="1">
      <c r="A1429" s="47">
        <v>1</v>
      </c>
      <c r="B1429" s="30" t="s">
        <v>236</v>
      </c>
      <c r="C1429" s="43" t="s">
        <v>4556</v>
      </c>
      <c r="D1429" s="52">
        <v>45022</v>
      </c>
      <c r="E1429" s="52">
        <v>45026</v>
      </c>
      <c r="F1429" s="52">
        <v>45026</v>
      </c>
      <c r="G1429" s="47" t="s">
        <v>10</v>
      </c>
      <c r="H1429" s="51">
        <v>12418.9</v>
      </c>
      <c r="I1429" s="53">
        <v>1</v>
      </c>
      <c r="J1429" s="51">
        <v>0</v>
      </c>
      <c r="K1429" s="51">
        <v>0</v>
      </c>
      <c r="L1429" s="51">
        <v>12418.9</v>
      </c>
      <c r="M1429" s="42">
        <v>0</v>
      </c>
      <c r="N1429" s="89" t="s">
        <v>1328</v>
      </c>
      <c r="O1429" s="47" t="s">
        <v>1330</v>
      </c>
      <c r="P1429" s="47" t="s">
        <v>1343</v>
      </c>
      <c r="Q1429" s="50" t="s">
        <v>4557</v>
      </c>
      <c r="R1429" s="30"/>
    </row>
    <row r="1430" spans="1:18" ht="19.95" customHeight="1">
      <c r="A1430" s="47">
        <v>1</v>
      </c>
      <c r="B1430" s="30" t="s">
        <v>236</v>
      </c>
      <c r="C1430" s="43" t="s">
        <v>4558</v>
      </c>
      <c r="D1430" s="52">
        <v>45022</v>
      </c>
      <c r="E1430" s="52">
        <v>45026</v>
      </c>
      <c r="F1430" s="52">
        <v>45026</v>
      </c>
      <c r="G1430" s="47" t="s">
        <v>10</v>
      </c>
      <c r="H1430" s="51">
        <v>1920</v>
      </c>
      <c r="I1430" s="53">
        <v>1</v>
      </c>
      <c r="J1430" s="51">
        <v>0</v>
      </c>
      <c r="K1430" s="51">
        <v>0</v>
      </c>
      <c r="L1430" s="51">
        <v>1920</v>
      </c>
      <c r="M1430" s="42">
        <v>0</v>
      </c>
      <c r="N1430" s="89" t="s">
        <v>1328</v>
      </c>
      <c r="O1430" s="47" t="s">
        <v>1330</v>
      </c>
      <c r="P1430" s="47" t="s">
        <v>1343</v>
      </c>
      <c r="Q1430" s="50" t="s">
        <v>4559</v>
      </c>
      <c r="R1430" s="30"/>
    </row>
    <row r="1431" spans="1:18" ht="19.95" customHeight="1">
      <c r="A1431" s="47">
        <v>1</v>
      </c>
      <c r="B1431" s="30" t="s">
        <v>236</v>
      </c>
      <c r="C1431" s="43" t="s">
        <v>4560</v>
      </c>
      <c r="D1431" s="52">
        <v>45022</v>
      </c>
      <c r="E1431" s="52">
        <v>45026</v>
      </c>
      <c r="F1431" s="52">
        <v>45026</v>
      </c>
      <c r="G1431" s="47" t="s">
        <v>10</v>
      </c>
      <c r="H1431" s="51">
        <v>53.3</v>
      </c>
      <c r="I1431" s="53">
        <v>1</v>
      </c>
      <c r="J1431" s="51">
        <v>0</v>
      </c>
      <c r="K1431" s="51">
        <v>0</v>
      </c>
      <c r="L1431" s="51">
        <v>53.3</v>
      </c>
      <c r="M1431" s="42">
        <v>0</v>
      </c>
      <c r="N1431" s="89" t="s">
        <v>1328</v>
      </c>
      <c r="O1431" s="47" t="s">
        <v>1330</v>
      </c>
      <c r="P1431" s="47" t="s">
        <v>1343</v>
      </c>
      <c r="Q1431" s="50" t="s">
        <v>4561</v>
      </c>
      <c r="R1431" s="30"/>
    </row>
    <row r="1432" spans="1:18" ht="19.95" customHeight="1">
      <c r="A1432" s="47">
        <v>1</v>
      </c>
      <c r="B1432" s="30" t="s">
        <v>236</v>
      </c>
      <c r="C1432" s="43" t="s">
        <v>4562</v>
      </c>
      <c r="D1432" s="52">
        <v>45022</v>
      </c>
      <c r="E1432" s="52">
        <v>45026</v>
      </c>
      <c r="F1432" s="52">
        <v>45026</v>
      </c>
      <c r="G1432" s="47" t="s">
        <v>10</v>
      </c>
      <c r="H1432" s="51">
        <v>150</v>
      </c>
      <c r="I1432" s="53">
        <v>1</v>
      </c>
      <c r="J1432" s="51">
        <v>0</v>
      </c>
      <c r="K1432" s="51">
        <v>0</v>
      </c>
      <c r="L1432" s="51">
        <v>150</v>
      </c>
      <c r="M1432" s="42">
        <v>0</v>
      </c>
      <c r="N1432" s="89" t="s">
        <v>1328</v>
      </c>
      <c r="O1432" s="47" t="s">
        <v>1330</v>
      </c>
      <c r="P1432" s="47" t="s">
        <v>1343</v>
      </c>
      <c r="Q1432" s="50" t="s">
        <v>4563</v>
      </c>
      <c r="R1432" s="30"/>
    </row>
    <row r="1433" spans="1:18" ht="19.95" customHeight="1">
      <c r="A1433" s="47">
        <v>1</v>
      </c>
      <c r="B1433" s="30" t="s">
        <v>236</v>
      </c>
      <c r="C1433" s="43" t="s">
        <v>4564</v>
      </c>
      <c r="D1433" s="52">
        <v>45022</v>
      </c>
      <c r="E1433" s="52">
        <v>45026</v>
      </c>
      <c r="F1433" s="52">
        <v>45026</v>
      </c>
      <c r="G1433" s="47" t="s">
        <v>10</v>
      </c>
      <c r="H1433" s="51">
        <v>119.4</v>
      </c>
      <c r="I1433" s="53">
        <v>1</v>
      </c>
      <c r="J1433" s="51">
        <v>0</v>
      </c>
      <c r="K1433" s="51">
        <v>0</v>
      </c>
      <c r="L1433" s="51">
        <v>119.4</v>
      </c>
      <c r="M1433" s="42">
        <v>0</v>
      </c>
      <c r="N1433" s="89" t="s">
        <v>1328</v>
      </c>
      <c r="O1433" s="47" t="s">
        <v>1330</v>
      </c>
      <c r="P1433" s="47" t="s">
        <v>1343</v>
      </c>
      <c r="Q1433" s="50" t="s">
        <v>4565</v>
      </c>
      <c r="R1433" s="30"/>
    </row>
    <row r="1434" spans="1:18" ht="19.95" customHeight="1">
      <c r="A1434" s="47">
        <v>1</v>
      </c>
      <c r="B1434" s="30" t="s">
        <v>236</v>
      </c>
      <c r="C1434" s="43" t="s">
        <v>301</v>
      </c>
      <c r="D1434" s="52">
        <v>45022</v>
      </c>
      <c r="E1434" s="52">
        <v>45026</v>
      </c>
      <c r="F1434" s="52">
        <v>45026</v>
      </c>
      <c r="G1434" s="47" t="s">
        <v>10</v>
      </c>
      <c r="H1434" s="51">
        <v>60.8</v>
      </c>
      <c r="I1434" s="53">
        <v>1</v>
      </c>
      <c r="J1434" s="51">
        <v>0</v>
      </c>
      <c r="K1434" s="51">
        <v>0</v>
      </c>
      <c r="L1434" s="51">
        <v>60.8</v>
      </c>
      <c r="M1434" s="42">
        <v>0</v>
      </c>
      <c r="N1434" s="89" t="s">
        <v>1328</v>
      </c>
      <c r="O1434" s="47" t="s">
        <v>1330</v>
      </c>
      <c r="P1434" s="47" t="s">
        <v>1343</v>
      </c>
      <c r="Q1434" s="50" t="s">
        <v>4566</v>
      </c>
      <c r="R1434" s="30"/>
    </row>
    <row r="1435" spans="1:18" ht="19.95" customHeight="1">
      <c r="A1435" s="47">
        <v>1</v>
      </c>
      <c r="B1435" s="30" t="s">
        <v>259</v>
      </c>
      <c r="C1435" s="43" t="s">
        <v>4567</v>
      </c>
      <c r="D1435" s="52">
        <v>45026</v>
      </c>
      <c r="E1435" s="52">
        <v>45026</v>
      </c>
      <c r="F1435" s="52">
        <v>45026</v>
      </c>
      <c r="G1435" s="47" t="s">
        <v>10</v>
      </c>
      <c r="H1435" s="51">
        <v>6832.84</v>
      </c>
      <c r="I1435" s="53">
        <v>1</v>
      </c>
      <c r="J1435" s="51">
        <v>0</v>
      </c>
      <c r="K1435" s="51">
        <v>0</v>
      </c>
      <c r="L1435" s="51">
        <v>6832.84</v>
      </c>
      <c r="M1435" s="42">
        <v>0</v>
      </c>
      <c r="N1435" s="89" t="s">
        <v>1328</v>
      </c>
      <c r="O1435" s="47" t="s">
        <v>1874</v>
      </c>
      <c r="P1435" s="47" t="s">
        <v>1358</v>
      </c>
      <c r="Q1435" s="50" t="s">
        <v>4568</v>
      </c>
      <c r="R1435" s="30"/>
    </row>
    <row r="1436" spans="1:18" ht="19.95" customHeight="1">
      <c r="A1436" s="47">
        <v>1</v>
      </c>
      <c r="B1436" s="30" t="s">
        <v>1357</v>
      </c>
      <c r="C1436" s="43" t="s">
        <v>4569</v>
      </c>
      <c r="D1436" s="52">
        <v>45007</v>
      </c>
      <c r="E1436" s="52">
        <v>45026</v>
      </c>
      <c r="F1436" s="52">
        <v>45026</v>
      </c>
      <c r="G1436" s="47" t="s">
        <v>10</v>
      </c>
      <c r="H1436" s="51">
        <v>74.95</v>
      </c>
      <c r="I1436" s="53">
        <v>1</v>
      </c>
      <c r="J1436" s="51">
        <v>0</v>
      </c>
      <c r="K1436" s="51">
        <v>0</v>
      </c>
      <c r="L1436" s="51">
        <v>74.95</v>
      </c>
      <c r="M1436" s="42">
        <v>0</v>
      </c>
      <c r="N1436" s="89" t="s">
        <v>277</v>
      </c>
      <c r="O1436" s="47" t="s">
        <v>1355</v>
      </c>
      <c r="P1436" s="47" t="s">
        <v>872</v>
      </c>
      <c r="Q1436" s="50" t="s">
        <v>4570</v>
      </c>
      <c r="R1436" s="30"/>
    </row>
    <row r="1437" spans="1:18" ht="19.95" customHeight="1">
      <c r="A1437" s="47">
        <v>1</v>
      </c>
      <c r="B1437" s="30" t="s">
        <v>3563</v>
      </c>
      <c r="C1437" s="43" t="s">
        <v>4571</v>
      </c>
      <c r="D1437" s="52">
        <v>45009</v>
      </c>
      <c r="E1437" s="52">
        <v>45026</v>
      </c>
      <c r="F1437" s="52">
        <v>45026</v>
      </c>
      <c r="G1437" s="47" t="s">
        <v>10</v>
      </c>
      <c r="H1437" s="51">
        <v>338</v>
      </c>
      <c r="I1437" s="53">
        <v>1</v>
      </c>
      <c r="J1437" s="51">
        <v>0</v>
      </c>
      <c r="K1437" s="51">
        <v>0</v>
      </c>
      <c r="L1437" s="51">
        <v>338</v>
      </c>
      <c r="M1437" s="42">
        <v>0</v>
      </c>
      <c r="N1437" s="89" t="s">
        <v>277</v>
      </c>
      <c r="O1437" s="47" t="s">
        <v>3776</v>
      </c>
      <c r="P1437" s="47" t="s">
        <v>2637</v>
      </c>
      <c r="Q1437" s="50" t="s">
        <v>4572</v>
      </c>
      <c r="R1437" s="30"/>
    </row>
    <row r="1438" spans="1:18" ht="19.95" customHeight="1">
      <c r="A1438" s="47">
        <v>4</v>
      </c>
      <c r="B1438" s="30" t="s">
        <v>33</v>
      </c>
      <c r="C1438" s="43" t="s">
        <v>4573</v>
      </c>
      <c r="D1438" s="52">
        <v>44959</v>
      </c>
      <c r="E1438" s="52">
        <v>45026</v>
      </c>
      <c r="F1438" s="52">
        <v>45026</v>
      </c>
      <c r="G1438" s="47" t="s">
        <v>10</v>
      </c>
      <c r="H1438" s="51">
        <v>2012</v>
      </c>
      <c r="I1438" s="53">
        <v>1</v>
      </c>
      <c r="J1438" s="51">
        <v>0</v>
      </c>
      <c r="K1438" s="51">
        <v>0</v>
      </c>
      <c r="L1438" s="51">
        <v>2012</v>
      </c>
      <c r="M1438" s="42">
        <v>0</v>
      </c>
      <c r="N1438" s="89" t="s">
        <v>269</v>
      </c>
      <c r="O1438" s="47" t="s">
        <v>1346</v>
      </c>
      <c r="P1438" s="47" t="s">
        <v>284</v>
      </c>
      <c r="Q1438" s="50" t="s">
        <v>4574</v>
      </c>
      <c r="R1438" s="30"/>
    </row>
    <row r="1439" spans="1:18" ht="19.95" customHeight="1">
      <c r="A1439" s="47">
        <v>1</v>
      </c>
      <c r="B1439" s="30" t="s">
        <v>37</v>
      </c>
      <c r="C1439" s="43" t="s">
        <v>4575</v>
      </c>
      <c r="D1439" s="52">
        <v>45027</v>
      </c>
      <c r="E1439" s="52">
        <v>45027</v>
      </c>
      <c r="F1439" s="52">
        <v>45026</v>
      </c>
      <c r="G1439" s="47" t="s">
        <v>10</v>
      </c>
      <c r="H1439" s="51">
        <v>349.9</v>
      </c>
      <c r="I1439" s="53">
        <v>1</v>
      </c>
      <c r="J1439" s="51">
        <v>0</v>
      </c>
      <c r="K1439" s="51">
        <v>0</v>
      </c>
      <c r="L1439" s="51">
        <v>349.9</v>
      </c>
      <c r="M1439" s="42">
        <v>0</v>
      </c>
      <c r="N1439" s="89" t="s">
        <v>269</v>
      </c>
      <c r="O1439" s="47" t="s">
        <v>1342</v>
      </c>
      <c r="P1439" s="47" t="s">
        <v>880</v>
      </c>
      <c r="Q1439" s="50" t="s">
        <v>4576</v>
      </c>
      <c r="R1439" s="30"/>
    </row>
    <row r="1440" spans="1:18" ht="19.95" customHeight="1">
      <c r="A1440" s="47">
        <v>1</v>
      </c>
      <c r="B1440" s="30" t="s">
        <v>38</v>
      </c>
      <c r="C1440" s="43" t="s">
        <v>4577</v>
      </c>
      <c r="D1440" s="52">
        <v>45003</v>
      </c>
      <c r="E1440" s="52">
        <v>45026</v>
      </c>
      <c r="F1440" s="52">
        <v>45026</v>
      </c>
      <c r="G1440" s="47" t="s">
        <v>10</v>
      </c>
      <c r="H1440" s="51">
        <v>651</v>
      </c>
      <c r="I1440" s="53">
        <v>1</v>
      </c>
      <c r="J1440" s="51">
        <v>0</v>
      </c>
      <c r="K1440" s="51">
        <v>0</v>
      </c>
      <c r="L1440" s="51">
        <v>651</v>
      </c>
      <c r="M1440" s="42">
        <v>0</v>
      </c>
      <c r="N1440" s="89" t="s">
        <v>269</v>
      </c>
      <c r="O1440" s="47" t="s">
        <v>1346</v>
      </c>
      <c r="P1440" s="47" t="s">
        <v>284</v>
      </c>
      <c r="Q1440" s="50" t="s">
        <v>4578</v>
      </c>
      <c r="R1440" s="30"/>
    </row>
    <row r="1441" spans="1:18" ht="19.95" customHeight="1">
      <c r="A1441" s="47">
        <v>1</v>
      </c>
      <c r="B1441" s="30" t="s">
        <v>34</v>
      </c>
      <c r="C1441" s="43" t="s">
        <v>4579</v>
      </c>
      <c r="D1441" s="52">
        <v>45017</v>
      </c>
      <c r="E1441" s="52">
        <v>45026</v>
      </c>
      <c r="F1441" s="52">
        <v>45026</v>
      </c>
      <c r="G1441" s="47" t="s">
        <v>10</v>
      </c>
      <c r="H1441" s="51">
        <v>957.5</v>
      </c>
      <c r="I1441" s="53">
        <v>1</v>
      </c>
      <c r="J1441" s="51">
        <v>0</v>
      </c>
      <c r="K1441" s="51">
        <v>0</v>
      </c>
      <c r="L1441" s="51">
        <v>957.5</v>
      </c>
      <c r="M1441" s="42">
        <v>0</v>
      </c>
      <c r="N1441" s="89" t="s">
        <v>269</v>
      </c>
      <c r="O1441" s="47" t="s">
        <v>1329</v>
      </c>
      <c r="P1441" s="47" t="s">
        <v>878</v>
      </c>
      <c r="Q1441" s="50" t="s">
        <v>4580</v>
      </c>
      <c r="R1441" s="30"/>
    </row>
    <row r="1442" spans="1:18" ht="19.95" customHeight="1">
      <c r="A1442" s="47">
        <v>1</v>
      </c>
      <c r="B1442" s="30" t="s">
        <v>2112</v>
      </c>
      <c r="C1442" s="43" t="s">
        <v>4581</v>
      </c>
      <c r="D1442" s="52">
        <v>45015</v>
      </c>
      <c r="E1442" s="52">
        <v>45026</v>
      </c>
      <c r="F1442" s="52">
        <v>45026</v>
      </c>
      <c r="G1442" s="47" t="s">
        <v>10</v>
      </c>
      <c r="H1442" s="51">
        <v>1293.1500000000001</v>
      </c>
      <c r="I1442" s="53">
        <v>1</v>
      </c>
      <c r="J1442" s="51">
        <v>0</v>
      </c>
      <c r="K1442" s="51">
        <v>0</v>
      </c>
      <c r="L1442" s="51">
        <v>1293.1500000000001</v>
      </c>
      <c r="M1442" s="42">
        <v>0</v>
      </c>
      <c r="N1442" s="89" t="s">
        <v>269</v>
      </c>
      <c r="O1442" s="47" t="s">
        <v>1874</v>
      </c>
      <c r="P1442" s="47" t="s">
        <v>1358</v>
      </c>
      <c r="Q1442" s="50" t="s">
        <v>4582</v>
      </c>
      <c r="R1442" s="30"/>
    </row>
    <row r="1443" spans="1:18" ht="19.95" customHeight="1">
      <c r="A1443" s="47">
        <v>2</v>
      </c>
      <c r="B1443" s="30" t="s">
        <v>36</v>
      </c>
      <c r="C1443" s="43" t="s">
        <v>4583</v>
      </c>
      <c r="D1443" s="52">
        <v>45027</v>
      </c>
      <c r="E1443" s="52">
        <v>45027</v>
      </c>
      <c r="F1443" s="52">
        <v>45026</v>
      </c>
      <c r="G1443" s="47" t="s">
        <v>10</v>
      </c>
      <c r="H1443" s="51">
        <v>559.83000000000004</v>
      </c>
      <c r="I1443" s="53">
        <v>1</v>
      </c>
      <c r="J1443" s="51">
        <v>0</v>
      </c>
      <c r="K1443" s="51">
        <v>0</v>
      </c>
      <c r="L1443" s="51">
        <v>559.83000000000004</v>
      </c>
      <c r="M1443" s="42">
        <v>0</v>
      </c>
      <c r="N1443" s="89" t="s">
        <v>269</v>
      </c>
      <c r="O1443" s="47" t="s">
        <v>1346</v>
      </c>
      <c r="P1443" s="47" t="s">
        <v>284</v>
      </c>
      <c r="Q1443" s="50" t="s">
        <v>4584</v>
      </c>
      <c r="R1443" s="30"/>
    </row>
    <row r="1444" spans="1:18" ht="19.95" customHeight="1">
      <c r="A1444" s="47">
        <v>1</v>
      </c>
      <c r="B1444" s="30" t="s">
        <v>48</v>
      </c>
      <c r="C1444" s="43" t="s">
        <v>4585</v>
      </c>
      <c r="D1444" s="52">
        <v>45023</v>
      </c>
      <c r="E1444" s="52">
        <v>45026</v>
      </c>
      <c r="F1444" s="52">
        <v>45026</v>
      </c>
      <c r="G1444" s="47" t="s">
        <v>10</v>
      </c>
      <c r="H1444" s="51">
        <v>3293</v>
      </c>
      <c r="I1444" s="53">
        <v>1</v>
      </c>
      <c r="J1444" s="51">
        <v>0</v>
      </c>
      <c r="K1444" s="51">
        <v>0</v>
      </c>
      <c r="L1444" s="51">
        <v>3293</v>
      </c>
      <c r="M1444" s="42">
        <v>0</v>
      </c>
      <c r="N1444" s="89" t="s">
        <v>269</v>
      </c>
      <c r="O1444" s="47" t="s">
        <v>1329</v>
      </c>
      <c r="P1444" s="47" t="s">
        <v>878</v>
      </c>
      <c r="Q1444" s="50" t="s">
        <v>4586</v>
      </c>
      <c r="R1444" s="30"/>
    </row>
    <row r="1445" spans="1:18" ht="19.95" customHeight="1">
      <c r="A1445" s="47">
        <v>4</v>
      </c>
      <c r="B1445" s="30" t="s">
        <v>15</v>
      </c>
      <c r="C1445" s="43" t="s">
        <v>4587</v>
      </c>
      <c r="D1445" s="52">
        <v>45009</v>
      </c>
      <c r="E1445" s="52">
        <v>45024</v>
      </c>
      <c r="F1445" s="52">
        <v>45026</v>
      </c>
      <c r="G1445" s="47" t="s">
        <v>10</v>
      </c>
      <c r="H1445" s="51">
        <v>3691.84</v>
      </c>
      <c r="I1445" s="53">
        <v>1</v>
      </c>
      <c r="J1445" s="51">
        <v>0</v>
      </c>
      <c r="K1445" s="51">
        <v>0</v>
      </c>
      <c r="L1445" s="51">
        <v>3691.84</v>
      </c>
      <c r="M1445" s="42">
        <v>0</v>
      </c>
      <c r="N1445" s="89" t="s">
        <v>269</v>
      </c>
      <c r="O1445" s="47" t="s">
        <v>1351</v>
      </c>
      <c r="P1445" s="47" t="s">
        <v>1353</v>
      </c>
      <c r="Q1445" s="50" t="s">
        <v>4588</v>
      </c>
      <c r="R1445" s="30"/>
    </row>
    <row r="1446" spans="1:18" ht="19.95" customHeight="1">
      <c r="A1446" s="47">
        <v>1</v>
      </c>
      <c r="B1446" s="30" t="s">
        <v>39</v>
      </c>
      <c r="C1446" s="43" t="s">
        <v>4589</v>
      </c>
      <c r="D1446" s="52">
        <v>45026</v>
      </c>
      <c r="E1446" s="52">
        <v>45026</v>
      </c>
      <c r="F1446" s="52">
        <v>45026</v>
      </c>
      <c r="G1446" s="47" t="s">
        <v>10</v>
      </c>
      <c r="H1446" s="51">
        <v>1000</v>
      </c>
      <c r="I1446" s="53">
        <v>1</v>
      </c>
      <c r="J1446" s="51">
        <v>0</v>
      </c>
      <c r="K1446" s="51">
        <v>0</v>
      </c>
      <c r="L1446" s="51">
        <v>1000</v>
      </c>
      <c r="M1446" s="42">
        <v>0</v>
      </c>
      <c r="N1446" s="89" t="s">
        <v>269</v>
      </c>
      <c r="O1446" s="47" t="s">
        <v>1329</v>
      </c>
      <c r="P1446" s="47" t="s">
        <v>875</v>
      </c>
      <c r="Q1446" s="50" t="s">
        <v>4590</v>
      </c>
      <c r="R1446" s="30"/>
    </row>
    <row r="1447" spans="1:18" ht="19.95" customHeight="1">
      <c r="A1447" s="47">
        <v>1</v>
      </c>
      <c r="B1447" s="30" t="s">
        <v>4591</v>
      </c>
      <c r="C1447" s="43" t="s">
        <v>4592</v>
      </c>
      <c r="D1447" s="52">
        <v>45021</v>
      </c>
      <c r="E1447" s="52">
        <v>45026</v>
      </c>
      <c r="F1447" s="52">
        <v>45026</v>
      </c>
      <c r="G1447" s="47" t="s">
        <v>10</v>
      </c>
      <c r="H1447" s="51">
        <v>520</v>
      </c>
      <c r="I1447" s="53">
        <v>1</v>
      </c>
      <c r="J1447" s="51">
        <v>0</v>
      </c>
      <c r="K1447" s="51">
        <v>0</v>
      </c>
      <c r="L1447" s="51">
        <v>520</v>
      </c>
      <c r="M1447" s="42">
        <v>0</v>
      </c>
      <c r="N1447" s="89" t="s">
        <v>269</v>
      </c>
      <c r="O1447" s="47" t="s">
        <v>1351</v>
      </c>
      <c r="P1447" s="47" t="s">
        <v>4593</v>
      </c>
      <c r="Q1447" s="50" t="s">
        <v>4594</v>
      </c>
      <c r="R1447" s="30"/>
    </row>
    <row r="1448" spans="1:18" ht="19.95" customHeight="1">
      <c r="A1448" s="47">
        <v>1</v>
      </c>
      <c r="B1448" s="30" t="s">
        <v>2733</v>
      </c>
      <c r="C1448" s="43" t="s">
        <v>4595</v>
      </c>
      <c r="D1448" s="52">
        <v>45061</v>
      </c>
      <c r="E1448" s="52">
        <v>45026</v>
      </c>
      <c r="F1448" s="52">
        <v>45026</v>
      </c>
      <c r="G1448" s="47" t="s">
        <v>10</v>
      </c>
      <c r="H1448" s="51">
        <v>2900</v>
      </c>
      <c r="I1448" s="53">
        <v>1</v>
      </c>
      <c r="J1448" s="51">
        <v>0</v>
      </c>
      <c r="K1448" s="51">
        <v>0</v>
      </c>
      <c r="L1448" s="51">
        <v>2900</v>
      </c>
      <c r="M1448" s="42">
        <v>0</v>
      </c>
      <c r="N1448" s="89" t="s">
        <v>269</v>
      </c>
      <c r="O1448" s="47" t="s">
        <v>1342</v>
      </c>
      <c r="P1448" s="47" t="s">
        <v>871</v>
      </c>
      <c r="Q1448" s="50" t="s">
        <v>4596</v>
      </c>
      <c r="R1448" s="30"/>
    </row>
    <row r="1449" spans="1:18" ht="19.95" customHeight="1">
      <c r="A1449" s="47">
        <v>1</v>
      </c>
      <c r="B1449" s="30" t="s">
        <v>218</v>
      </c>
      <c r="C1449" s="43" t="s">
        <v>4597</v>
      </c>
      <c r="D1449" s="52">
        <v>45016</v>
      </c>
      <c r="E1449" s="52">
        <v>45026</v>
      </c>
      <c r="F1449" s="52">
        <v>45026</v>
      </c>
      <c r="G1449" s="47" t="s">
        <v>10</v>
      </c>
      <c r="H1449" s="51">
        <v>573.29999999999995</v>
      </c>
      <c r="I1449" s="53">
        <v>1</v>
      </c>
      <c r="J1449" s="51">
        <v>0</v>
      </c>
      <c r="K1449" s="51">
        <v>0</v>
      </c>
      <c r="L1449" s="51">
        <v>573.29999999999995</v>
      </c>
      <c r="M1449" s="42">
        <v>0</v>
      </c>
      <c r="N1449" s="89" t="s">
        <v>269</v>
      </c>
      <c r="O1449" s="47" t="s">
        <v>1874</v>
      </c>
      <c r="P1449" s="47" t="s">
        <v>4232</v>
      </c>
      <c r="Q1449" s="50" t="s">
        <v>4598</v>
      </c>
      <c r="R1449" s="30"/>
    </row>
    <row r="1450" spans="1:18" ht="19.95" customHeight="1">
      <c r="A1450" s="47">
        <v>1</v>
      </c>
      <c r="B1450" s="30" t="s">
        <v>40</v>
      </c>
      <c r="C1450" s="43" t="s">
        <v>4599</v>
      </c>
      <c r="D1450" s="52">
        <v>45011</v>
      </c>
      <c r="E1450" s="52">
        <v>45026</v>
      </c>
      <c r="F1450" s="52">
        <v>45026</v>
      </c>
      <c r="G1450" s="47" t="s">
        <v>10</v>
      </c>
      <c r="H1450" s="51">
        <v>559</v>
      </c>
      <c r="I1450" s="53">
        <v>1</v>
      </c>
      <c r="J1450" s="51">
        <v>0</v>
      </c>
      <c r="K1450" s="51">
        <v>0</v>
      </c>
      <c r="L1450" s="51">
        <v>559</v>
      </c>
      <c r="M1450" s="42">
        <v>0</v>
      </c>
      <c r="N1450" s="89" t="s">
        <v>269</v>
      </c>
      <c r="O1450" s="47" t="s">
        <v>1342</v>
      </c>
      <c r="P1450" s="47" t="s">
        <v>280</v>
      </c>
      <c r="Q1450" s="50" t="s">
        <v>1598</v>
      </c>
      <c r="R1450" s="30"/>
    </row>
    <row r="1451" spans="1:18" ht="19.95" customHeight="1">
      <c r="A1451" s="47">
        <v>1</v>
      </c>
      <c r="B1451" s="30" t="s">
        <v>90</v>
      </c>
      <c r="C1451" s="43" t="s">
        <v>4198</v>
      </c>
      <c r="D1451" s="52">
        <v>45033</v>
      </c>
      <c r="E1451" s="52">
        <v>44985</v>
      </c>
      <c r="F1451" s="52">
        <v>45027</v>
      </c>
      <c r="G1451" s="47" t="s">
        <v>10</v>
      </c>
      <c r="H1451" s="49">
        <v>459927.93</v>
      </c>
      <c r="I1451" s="53">
        <v>1</v>
      </c>
      <c r="J1451" s="51">
        <v>0</v>
      </c>
      <c r="K1451" s="51">
        <v>0</v>
      </c>
      <c r="L1451" s="51">
        <v>459927.93</v>
      </c>
      <c r="M1451" s="42">
        <v>0</v>
      </c>
      <c r="N1451" s="89" t="s">
        <v>1328</v>
      </c>
      <c r="O1451" s="47" t="s">
        <v>1330</v>
      </c>
      <c r="P1451" s="47" t="s">
        <v>881</v>
      </c>
      <c r="Q1451" s="50" t="s">
        <v>4600</v>
      </c>
      <c r="R1451" s="30"/>
    </row>
    <row r="1452" spans="1:18" ht="19.95" customHeight="1">
      <c r="A1452" s="47">
        <v>1</v>
      </c>
      <c r="B1452" s="30" t="s">
        <v>90</v>
      </c>
      <c r="C1452" s="43" t="s">
        <v>4601</v>
      </c>
      <c r="D1452" s="52">
        <v>45027</v>
      </c>
      <c r="E1452" s="52">
        <v>45027</v>
      </c>
      <c r="F1452" s="52">
        <v>45027</v>
      </c>
      <c r="G1452" s="47" t="s">
        <v>10</v>
      </c>
      <c r="H1452" s="51">
        <v>403720.16</v>
      </c>
      <c r="I1452" s="53">
        <v>1</v>
      </c>
      <c r="J1452" s="51">
        <v>0</v>
      </c>
      <c r="K1452" s="51">
        <v>0</v>
      </c>
      <c r="L1452" s="51">
        <v>403720.16</v>
      </c>
      <c r="M1452" s="42">
        <v>0</v>
      </c>
      <c r="N1452" s="89" t="s">
        <v>1328</v>
      </c>
      <c r="O1452" s="47" t="s">
        <v>1874</v>
      </c>
      <c r="P1452" s="47" t="s">
        <v>1358</v>
      </c>
      <c r="Q1452" s="50" t="s">
        <v>4602</v>
      </c>
      <c r="R1452" s="30"/>
    </row>
    <row r="1453" spans="1:18" ht="19.95" customHeight="1">
      <c r="A1453" s="47">
        <v>1</v>
      </c>
      <c r="B1453" s="30" t="s">
        <v>257</v>
      </c>
      <c r="C1453" s="43" t="s">
        <v>4603</v>
      </c>
      <c r="D1453" s="52">
        <v>45027</v>
      </c>
      <c r="E1453" s="52">
        <v>45027</v>
      </c>
      <c r="F1453" s="52">
        <v>45027</v>
      </c>
      <c r="G1453" s="47" t="s">
        <v>10</v>
      </c>
      <c r="H1453" s="51">
        <v>24299.74</v>
      </c>
      <c r="I1453" s="53">
        <v>1</v>
      </c>
      <c r="J1453" s="51">
        <v>0</v>
      </c>
      <c r="K1453" s="51">
        <v>0</v>
      </c>
      <c r="L1453" s="51">
        <v>24299.74</v>
      </c>
      <c r="M1453" s="42">
        <v>0</v>
      </c>
      <c r="N1453" s="89" t="s">
        <v>1328</v>
      </c>
      <c r="O1453" s="47" t="s">
        <v>1874</v>
      </c>
      <c r="P1453" s="47" t="s">
        <v>889</v>
      </c>
      <c r="Q1453" s="50" t="s">
        <v>4604</v>
      </c>
      <c r="R1453" s="30"/>
    </row>
    <row r="1454" spans="1:18" ht="19.95" customHeight="1">
      <c r="A1454" s="47">
        <v>1</v>
      </c>
      <c r="B1454" s="30" t="s">
        <v>2052</v>
      </c>
      <c r="C1454" s="43" t="s">
        <v>4605</v>
      </c>
      <c r="D1454" s="52">
        <v>45020</v>
      </c>
      <c r="E1454" s="52">
        <v>45027</v>
      </c>
      <c r="F1454" s="52">
        <v>45027</v>
      </c>
      <c r="G1454" s="47" t="s">
        <v>10</v>
      </c>
      <c r="H1454" s="51">
        <v>27000</v>
      </c>
      <c r="I1454" s="53">
        <v>1</v>
      </c>
      <c r="J1454" s="51">
        <v>0</v>
      </c>
      <c r="K1454" s="51">
        <v>0</v>
      </c>
      <c r="L1454" s="51">
        <v>27000</v>
      </c>
      <c r="M1454" s="42">
        <v>0</v>
      </c>
      <c r="N1454" s="89" t="s">
        <v>1328</v>
      </c>
      <c r="O1454" s="47" t="s">
        <v>1349</v>
      </c>
      <c r="P1454" s="58" t="s">
        <v>741</v>
      </c>
      <c r="Q1454" s="50" t="s">
        <v>7398</v>
      </c>
      <c r="R1454" s="30"/>
    </row>
    <row r="1455" spans="1:18" ht="19.95" customHeight="1">
      <c r="A1455" s="47">
        <v>1</v>
      </c>
      <c r="B1455" s="30" t="s">
        <v>2052</v>
      </c>
      <c r="C1455" s="43" t="s">
        <v>4606</v>
      </c>
      <c r="D1455" s="52">
        <v>45022</v>
      </c>
      <c r="E1455" s="52">
        <v>45027</v>
      </c>
      <c r="F1455" s="52">
        <v>45027</v>
      </c>
      <c r="G1455" s="47" t="s">
        <v>10</v>
      </c>
      <c r="H1455" s="51">
        <v>10000</v>
      </c>
      <c r="I1455" s="53">
        <v>1</v>
      </c>
      <c r="J1455" s="51">
        <v>0</v>
      </c>
      <c r="K1455" s="51">
        <v>0</v>
      </c>
      <c r="L1455" s="51">
        <v>10000</v>
      </c>
      <c r="M1455" s="42">
        <v>0</v>
      </c>
      <c r="N1455" s="89" t="s">
        <v>1328</v>
      </c>
      <c r="O1455" s="47" t="s">
        <v>1349</v>
      </c>
      <c r="P1455" s="58" t="s">
        <v>741</v>
      </c>
      <c r="Q1455" s="50" t="s">
        <v>7399</v>
      </c>
      <c r="R1455" s="30"/>
    </row>
    <row r="1456" spans="1:18" ht="19.95" customHeight="1">
      <c r="A1456" s="47">
        <v>1</v>
      </c>
      <c r="B1456" s="30" t="s">
        <v>2052</v>
      </c>
      <c r="C1456" s="43" t="s">
        <v>4607</v>
      </c>
      <c r="D1456" s="52">
        <v>45022</v>
      </c>
      <c r="E1456" s="52">
        <v>45027</v>
      </c>
      <c r="F1456" s="52">
        <v>45027</v>
      </c>
      <c r="G1456" s="47" t="s">
        <v>10</v>
      </c>
      <c r="H1456" s="51">
        <v>69502.8</v>
      </c>
      <c r="I1456" s="53">
        <v>1</v>
      </c>
      <c r="J1456" s="51">
        <v>0</v>
      </c>
      <c r="K1456" s="51">
        <v>0</v>
      </c>
      <c r="L1456" s="51">
        <v>69502.8</v>
      </c>
      <c r="M1456" s="42">
        <v>0</v>
      </c>
      <c r="N1456" s="89" t="s">
        <v>1328</v>
      </c>
      <c r="O1456" s="47" t="s">
        <v>1349</v>
      </c>
      <c r="P1456" s="58" t="s">
        <v>741</v>
      </c>
      <c r="Q1456" s="50" t="s">
        <v>7400</v>
      </c>
      <c r="R1456" s="30"/>
    </row>
    <row r="1457" spans="1:18" ht="19.95" customHeight="1">
      <c r="A1457" s="47">
        <v>1</v>
      </c>
      <c r="B1457" s="30" t="s">
        <v>2052</v>
      </c>
      <c r="C1457" s="43" t="s">
        <v>4608</v>
      </c>
      <c r="D1457" s="52">
        <v>45022</v>
      </c>
      <c r="E1457" s="52">
        <v>45027</v>
      </c>
      <c r="F1457" s="52">
        <v>45027</v>
      </c>
      <c r="G1457" s="47" t="s">
        <v>10</v>
      </c>
      <c r="H1457" s="51">
        <v>2890.35</v>
      </c>
      <c r="I1457" s="53">
        <v>1</v>
      </c>
      <c r="J1457" s="51">
        <v>0</v>
      </c>
      <c r="K1457" s="51">
        <v>0</v>
      </c>
      <c r="L1457" s="51">
        <v>2890.35</v>
      </c>
      <c r="M1457" s="42">
        <v>0</v>
      </c>
      <c r="N1457" s="89" t="s">
        <v>1328</v>
      </c>
      <c r="O1457" s="47" t="s">
        <v>1349</v>
      </c>
      <c r="P1457" s="58" t="s">
        <v>741</v>
      </c>
      <c r="Q1457" s="50" t="s">
        <v>7401</v>
      </c>
      <c r="R1457" s="30"/>
    </row>
    <row r="1458" spans="1:18" ht="19.95" customHeight="1">
      <c r="A1458" s="47">
        <v>1</v>
      </c>
      <c r="B1458" s="30" t="s">
        <v>16</v>
      </c>
      <c r="C1458" s="43" t="s">
        <v>4609</v>
      </c>
      <c r="D1458" s="52">
        <v>45012</v>
      </c>
      <c r="E1458" s="52">
        <v>45027</v>
      </c>
      <c r="F1458" s="52">
        <v>45027</v>
      </c>
      <c r="G1458" s="47" t="s">
        <v>10</v>
      </c>
      <c r="H1458" s="51">
        <v>16745.599999999999</v>
      </c>
      <c r="I1458" s="53">
        <v>1</v>
      </c>
      <c r="J1458" s="51">
        <v>0</v>
      </c>
      <c r="K1458" s="51">
        <v>0</v>
      </c>
      <c r="L1458" s="51">
        <v>16745.599999999999</v>
      </c>
      <c r="M1458" s="42">
        <v>0</v>
      </c>
      <c r="N1458" s="89" t="s">
        <v>1328</v>
      </c>
      <c r="O1458" s="47" t="s">
        <v>1349</v>
      </c>
      <c r="P1458" s="58" t="s">
        <v>741</v>
      </c>
      <c r="Q1458" s="50" t="s">
        <v>4610</v>
      </c>
      <c r="R1458" s="30"/>
    </row>
    <row r="1459" spans="1:18" ht="19.95" customHeight="1">
      <c r="A1459" s="47">
        <v>1</v>
      </c>
      <c r="B1459" s="30" t="s">
        <v>3779</v>
      </c>
      <c r="C1459" s="43" t="s">
        <v>4611</v>
      </c>
      <c r="D1459" s="52">
        <v>45027</v>
      </c>
      <c r="E1459" s="52">
        <v>45027</v>
      </c>
      <c r="F1459" s="52">
        <v>45027</v>
      </c>
      <c r="G1459" s="47" t="s">
        <v>10</v>
      </c>
      <c r="H1459" s="51">
        <v>29236.68</v>
      </c>
      <c r="I1459" s="53">
        <v>1</v>
      </c>
      <c r="J1459" s="51">
        <v>0</v>
      </c>
      <c r="K1459" s="51">
        <v>0</v>
      </c>
      <c r="L1459" s="51">
        <v>29236.68</v>
      </c>
      <c r="M1459" s="42">
        <v>0</v>
      </c>
      <c r="N1459" s="89" t="s">
        <v>1328</v>
      </c>
      <c r="O1459" s="47" t="s">
        <v>1874</v>
      </c>
      <c r="P1459" s="47" t="s">
        <v>1358</v>
      </c>
      <c r="Q1459" s="50" t="s">
        <v>4612</v>
      </c>
      <c r="R1459" s="30"/>
    </row>
    <row r="1460" spans="1:18" ht="19.95" customHeight="1">
      <c r="A1460" s="47">
        <v>1</v>
      </c>
      <c r="B1460" s="30" t="s">
        <v>29</v>
      </c>
      <c r="C1460" s="43" t="s">
        <v>4613</v>
      </c>
      <c r="D1460" s="52">
        <v>45007</v>
      </c>
      <c r="E1460" s="52">
        <v>45027</v>
      </c>
      <c r="F1460" s="52">
        <v>45027</v>
      </c>
      <c r="G1460" s="47" t="s">
        <v>10</v>
      </c>
      <c r="H1460" s="51">
        <v>2469.15</v>
      </c>
      <c r="I1460" s="53">
        <v>1</v>
      </c>
      <c r="J1460" s="51">
        <v>0</v>
      </c>
      <c r="K1460" s="51">
        <v>0</v>
      </c>
      <c r="L1460" s="51">
        <v>2469.15</v>
      </c>
      <c r="M1460" s="42">
        <v>0</v>
      </c>
      <c r="N1460" s="89" t="s">
        <v>269</v>
      </c>
      <c r="O1460" s="47" t="s">
        <v>1351</v>
      </c>
      <c r="P1460" s="47" t="s">
        <v>1353</v>
      </c>
      <c r="Q1460" s="50" t="s">
        <v>4614</v>
      </c>
      <c r="R1460" s="30"/>
    </row>
    <row r="1461" spans="1:18" ht="19.95" customHeight="1">
      <c r="A1461" s="47">
        <v>1</v>
      </c>
      <c r="B1461" s="30" t="s">
        <v>44</v>
      </c>
      <c r="C1461" s="43" t="s">
        <v>45</v>
      </c>
      <c r="D1461" s="52">
        <v>44909</v>
      </c>
      <c r="E1461" s="52">
        <v>45027</v>
      </c>
      <c r="F1461" s="52">
        <v>45027</v>
      </c>
      <c r="G1461" s="47" t="s">
        <v>10</v>
      </c>
      <c r="H1461" s="51">
        <v>18573.66</v>
      </c>
      <c r="I1461" s="53">
        <v>1</v>
      </c>
      <c r="J1461" s="51">
        <v>0</v>
      </c>
      <c r="K1461" s="51">
        <v>0</v>
      </c>
      <c r="L1461" s="51">
        <v>18573.66</v>
      </c>
      <c r="M1461" s="42">
        <v>0</v>
      </c>
      <c r="N1461" s="89" t="s">
        <v>269</v>
      </c>
      <c r="O1461" s="47" t="s">
        <v>1381</v>
      </c>
      <c r="P1461" s="47" t="s">
        <v>882</v>
      </c>
      <c r="Q1461" s="50" t="s">
        <v>4615</v>
      </c>
      <c r="R1461" s="30"/>
    </row>
    <row r="1462" spans="1:18" ht="19.95" customHeight="1">
      <c r="A1462" s="47">
        <v>1</v>
      </c>
      <c r="B1462" s="30" t="s">
        <v>4616</v>
      </c>
      <c r="C1462" s="43" t="s">
        <v>4617</v>
      </c>
      <c r="D1462" s="52">
        <v>45020</v>
      </c>
      <c r="E1462" s="52">
        <v>45027</v>
      </c>
      <c r="F1462" s="52">
        <v>45027</v>
      </c>
      <c r="G1462" s="47" t="s">
        <v>10</v>
      </c>
      <c r="H1462" s="51">
        <v>250</v>
      </c>
      <c r="I1462" s="53">
        <v>1</v>
      </c>
      <c r="J1462" s="51">
        <v>0</v>
      </c>
      <c r="K1462" s="51">
        <v>0</v>
      </c>
      <c r="L1462" s="51">
        <v>250</v>
      </c>
      <c r="M1462" s="42">
        <v>0</v>
      </c>
      <c r="N1462" s="89" t="s">
        <v>269</v>
      </c>
      <c r="O1462" s="47" t="s">
        <v>1360</v>
      </c>
      <c r="P1462" s="47" t="s">
        <v>876</v>
      </c>
      <c r="Q1462" s="50" t="s">
        <v>4618</v>
      </c>
      <c r="R1462" s="30"/>
    </row>
    <row r="1463" spans="1:18" ht="19.95" customHeight="1">
      <c r="A1463" s="47">
        <v>1</v>
      </c>
      <c r="B1463" s="30" t="s">
        <v>4619</v>
      </c>
      <c r="C1463" s="43" t="s">
        <v>3968</v>
      </c>
      <c r="D1463" s="52">
        <v>45019</v>
      </c>
      <c r="E1463" s="52">
        <v>45027</v>
      </c>
      <c r="F1463" s="52">
        <v>45027</v>
      </c>
      <c r="G1463" s="47" t="s">
        <v>10</v>
      </c>
      <c r="H1463" s="51">
        <v>1000</v>
      </c>
      <c r="I1463" s="53">
        <v>1</v>
      </c>
      <c r="J1463" s="51">
        <v>0</v>
      </c>
      <c r="K1463" s="51">
        <v>0</v>
      </c>
      <c r="L1463" s="51">
        <v>1000</v>
      </c>
      <c r="M1463" s="42">
        <v>0</v>
      </c>
      <c r="N1463" s="89" t="s">
        <v>269</v>
      </c>
      <c r="O1463" s="47" t="s">
        <v>1351</v>
      </c>
      <c r="P1463" s="47" t="s">
        <v>1350</v>
      </c>
      <c r="Q1463" s="50" t="s">
        <v>4620</v>
      </c>
      <c r="R1463" s="30"/>
    </row>
    <row r="1464" spans="1:18" ht="19.95" customHeight="1">
      <c r="A1464" s="47">
        <v>1</v>
      </c>
      <c r="B1464" s="30" t="s">
        <v>46</v>
      </c>
      <c r="C1464" s="43" t="s">
        <v>4621</v>
      </c>
      <c r="D1464" s="52">
        <v>45020</v>
      </c>
      <c r="E1464" s="52">
        <v>45027</v>
      </c>
      <c r="F1464" s="52">
        <v>45027</v>
      </c>
      <c r="G1464" s="47" t="s">
        <v>10</v>
      </c>
      <c r="H1464" s="51">
        <v>3800</v>
      </c>
      <c r="I1464" s="53">
        <v>1</v>
      </c>
      <c r="J1464" s="51">
        <v>0</v>
      </c>
      <c r="K1464" s="51">
        <v>0</v>
      </c>
      <c r="L1464" s="51">
        <v>3800</v>
      </c>
      <c r="M1464" s="42">
        <v>0</v>
      </c>
      <c r="N1464" s="89" t="s">
        <v>269</v>
      </c>
      <c r="O1464" s="47" t="s">
        <v>1351</v>
      </c>
      <c r="P1464" s="47" t="s">
        <v>1350</v>
      </c>
      <c r="Q1464" s="50" t="s">
        <v>4622</v>
      </c>
      <c r="R1464" s="30"/>
    </row>
    <row r="1465" spans="1:18" ht="19.95" customHeight="1">
      <c r="A1465" s="47">
        <v>1</v>
      </c>
      <c r="B1465" s="30" t="s">
        <v>90</v>
      </c>
      <c r="C1465" s="43" t="s">
        <v>4623</v>
      </c>
      <c r="D1465" s="52">
        <v>45028</v>
      </c>
      <c r="E1465" s="52">
        <v>45028</v>
      </c>
      <c r="F1465" s="52">
        <v>45028</v>
      </c>
      <c r="G1465" s="47" t="s">
        <v>10</v>
      </c>
      <c r="H1465" s="51">
        <v>140430.19</v>
      </c>
      <c r="I1465" s="53">
        <v>1</v>
      </c>
      <c r="J1465" s="51">
        <v>0</v>
      </c>
      <c r="K1465" s="51">
        <v>0</v>
      </c>
      <c r="L1465" s="51">
        <v>140430.19</v>
      </c>
      <c r="M1465" s="42">
        <v>0</v>
      </c>
      <c r="N1465" s="89" t="s">
        <v>1328</v>
      </c>
      <c r="O1465" s="47" t="s">
        <v>1874</v>
      </c>
      <c r="P1465" s="47" t="s">
        <v>1358</v>
      </c>
      <c r="Q1465" s="50" t="s">
        <v>4624</v>
      </c>
      <c r="R1465" s="30"/>
    </row>
    <row r="1466" spans="1:18" ht="19.95" customHeight="1">
      <c r="A1466" s="47">
        <v>2</v>
      </c>
      <c r="B1466" s="30" t="s">
        <v>229</v>
      </c>
      <c r="C1466" s="43" t="s">
        <v>4625</v>
      </c>
      <c r="D1466" s="52">
        <v>45016</v>
      </c>
      <c r="E1466" s="52">
        <v>45028</v>
      </c>
      <c r="F1466" s="52">
        <v>45028</v>
      </c>
      <c r="G1466" s="47" t="s">
        <v>10</v>
      </c>
      <c r="H1466" s="51">
        <v>19242.5</v>
      </c>
      <c r="I1466" s="53">
        <v>1</v>
      </c>
      <c r="J1466" s="51">
        <v>0</v>
      </c>
      <c r="K1466" s="51">
        <v>0</v>
      </c>
      <c r="L1466" s="51">
        <v>19242.5</v>
      </c>
      <c r="M1466" s="42">
        <v>0</v>
      </c>
      <c r="N1466" s="89" t="s">
        <v>1328</v>
      </c>
      <c r="O1466" s="47" t="s">
        <v>1349</v>
      </c>
      <c r="P1466" s="58" t="s">
        <v>741</v>
      </c>
      <c r="Q1466" s="50" t="s">
        <v>4626</v>
      </c>
      <c r="R1466" s="30"/>
    </row>
    <row r="1467" spans="1:18" ht="19.95" customHeight="1">
      <c r="A1467" s="47">
        <v>1</v>
      </c>
      <c r="B1467" s="30" t="s">
        <v>239</v>
      </c>
      <c r="C1467" s="43" t="s">
        <v>4627</v>
      </c>
      <c r="D1467" s="52">
        <v>45020</v>
      </c>
      <c r="E1467" s="52">
        <v>45028</v>
      </c>
      <c r="F1467" s="52">
        <v>45028</v>
      </c>
      <c r="G1467" s="47" t="s">
        <v>10</v>
      </c>
      <c r="H1467" s="51">
        <v>210</v>
      </c>
      <c r="I1467" s="53">
        <v>1</v>
      </c>
      <c r="J1467" s="51">
        <v>0</v>
      </c>
      <c r="K1467" s="51">
        <v>0</v>
      </c>
      <c r="L1467" s="51">
        <v>210</v>
      </c>
      <c r="M1467" s="42">
        <v>0</v>
      </c>
      <c r="N1467" s="89" t="s">
        <v>269</v>
      </c>
      <c r="O1467" s="47" t="s">
        <v>1360</v>
      </c>
      <c r="P1467" s="47" t="s">
        <v>876</v>
      </c>
      <c r="Q1467" s="50" t="s">
        <v>4628</v>
      </c>
      <c r="R1467" s="30"/>
    </row>
    <row r="1468" spans="1:18" ht="19.95" customHeight="1">
      <c r="A1468" s="47">
        <v>1</v>
      </c>
      <c r="B1468" s="30" t="s">
        <v>49</v>
      </c>
      <c r="C1468" s="43" t="s">
        <v>4629</v>
      </c>
      <c r="D1468" s="52">
        <v>45018</v>
      </c>
      <c r="E1468" s="52">
        <v>45028</v>
      </c>
      <c r="F1468" s="52">
        <v>45028</v>
      </c>
      <c r="G1468" s="47" t="s">
        <v>10</v>
      </c>
      <c r="H1468" s="51">
        <v>519.04999999999995</v>
      </c>
      <c r="I1468" s="53">
        <v>1</v>
      </c>
      <c r="J1468" s="51">
        <v>0</v>
      </c>
      <c r="K1468" s="51">
        <v>0</v>
      </c>
      <c r="L1468" s="51">
        <v>519.04999999999995</v>
      </c>
      <c r="M1468" s="42">
        <v>0</v>
      </c>
      <c r="N1468" s="89" t="s">
        <v>269</v>
      </c>
      <c r="O1468" s="47" t="s">
        <v>1342</v>
      </c>
      <c r="P1468" s="47" t="s">
        <v>880</v>
      </c>
      <c r="Q1468" s="50" t="s">
        <v>4630</v>
      </c>
      <c r="R1468" s="30"/>
    </row>
    <row r="1469" spans="1:18" ht="19.95" customHeight="1">
      <c r="A1469" s="47">
        <v>1</v>
      </c>
      <c r="B1469" s="30" t="s">
        <v>2312</v>
      </c>
      <c r="C1469" s="43" t="s">
        <v>4631</v>
      </c>
      <c r="D1469" s="52">
        <v>44999</v>
      </c>
      <c r="E1469" s="52">
        <v>45028</v>
      </c>
      <c r="F1469" s="52">
        <v>45028</v>
      </c>
      <c r="G1469" s="47" t="s">
        <v>10</v>
      </c>
      <c r="H1469" s="51">
        <v>109.97</v>
      </c>
      <c r="I1469" s="53">
        <v>1</v>
      </c>
      <c r="J1469" s="51">
        <v>0</v>
      </c>
      <c r="K1469" s="51">
        <v>0</v>
      </c>
      <c r="L1469" s="51">
        <v>109.97</v>
      </c>
      <c r="M1469" s="42">
        <v>0</v>
      </c>
      <c r="N1469" s="89" t="s">
        <v>269</v>
      </c>
      <c r="O1469" s="47" t="s">
        <v>1362</v>
      </c>
      <c r="P1469" s="47" t="s">
        <v>1363</v>
      </c>
      <c r="Q1469" s="50" t="s">
        <v>4632</v>
      </c>
      <c r="R1469" s="30"/>
    </row>
    <row r="1470" spans="1:18" ht="19.95" customHeight="1">
      <c r="A1470" s="47">
        <v>1</v>
      </c>
      <c r="B1470" s="30" t="s">
        <v>2312</v>
      </c>
      <c r="C1470" s="43" t="s">
        <v>4633</v>
      </c>
      <c r="D1470" s="52">
        <v>44999</v>
      </c>
      <c r="E1470" s="52">
        <v>45028</v>
      </c>
      <c r="F1470" s="52">
        <v>45028</v>
      </c>
      <c r="G1470" s="47" t="s">
        <v>10</v>
      </c>
      <c r="H1470" s="51">
        <v>104.28</v>
      </c>
      <c r="I1470" s="53">
        <v>1</v>
      </c>
      <c r="J1470" s="51">
        <v>0</v>
      </c>
      <c r="K1470" s="51">
        <v>0</v>
      </c>
      <c r="L1470" s="51">
        <v>104.28</v>
      </c>
      <c r="M1470" s="42">
        <v>0</v>
      </c>
      <c r="N1470" s="89" t="s">
        <v>269</v>
      </c>
      <c r="O1470" s="47" t="s">
        <v>1362</v>
      </c>
      <c r="P1470" s="47" t="s">
        <v>1363</v>
      </c>
      <c r="Q1470" s="50" t="s">
        <v>4634</v>
      </c>
      <c r="R1470" s="30"/>
    </row>
    <row r="1471" spans="1:18" ht="19.95" customHeight="1">
      <c r="A1471" s="47">
        <v>1</v>
      </c>
      <c r="B1471" s="30" t="s">
        <v>2052</v>
      </c>
      <c r="C1471" s="43" t="s">
        <v>4635</v>
      </c>
      <c r="D1471" s="52">
        <v>45026</v>
      </c>
      <c r="E1471" s="52">
        <v>45029</v>
      </c>
      <c r="F1471" s="52">
        <v>45029</v>
      </c>
      <c r="G1471" s="47" t="s">
        <v>10</v>
      </c>
      <c r="H1471" s="51">
        <v>10000</v>
      </c>
      <c r="I1471" s="53">
        <v>1</v>
      </c>
      <c r="J1471" s="51">
        <v>0</v>
      </c>
      <c r="K1471" s="51">
        <v>0</v>
      </c>
      <c r="L1471" s="51">
        <v>10000</v>
      </c>
      <c r="M1471" s="42">
        <v>0</v>
      </c>
      <c r="N1471" s="89" t="s">
        <v>1328</v>
      </c>
      <c r="O1471" s="47" t="s">
        <v>1349</v>
      </c>
      <c r="P1471" s="58" t="s">
        <v>741</v>
      </c>
      <c r="Q1471" s="50" t="s">
        <v>7402</v>
      </c>
      <c r="R1471" s="30"/>
    </row>
    <row r="1472" spans="1:18" ht="19.95" customHeight="1">
      <c r="A1472" s="47">
        <v>1</v>
      </c>
      <c r="B1472" s="30" t="s">
        <v>2052</v>
      </c>
      <c r="C1472" s="43" t="s">
        <v>4636</v>
      </c>
      <c r="D1472" s="52">
        <v>45026</v>
      </c>
      <c r="E1472" s="52">
        <v>45029</v>
      </c>
      <c r="F1472" s="52">
        <v>45029</v>
      </c>
      <c r="G1472" s="47" t="s">
        <v>10</v>
      </c>
      <c r="H1472" s="51">
        <v>15000</v>
      </c>
      <c r="I1472" s="53">
        <v>1</v>
      </c>
      <c r="J1472" s="51">
        <v>0</v>
      </c>
      <c r="K1472" s="51">
        <v>0</v>
      </c>
      <c r="L1472" s="51">
        <v>15000</v>
      </c>
      <c r="M1472" s="42">
        <v>0</v>
      </c>
      <c r="N1472" s="89" t="s">
        <v>1328</v>
      </c>
      <c r="O1472" s="47" t="s">
        <v>1349</v>
      </c>
      <c r="P1472" s="58" t="s">
        <v>741</v>
      </c>
      <c r="Q1472" s="50" t="s">
        <v>7403</v>
      </c>
      <c r="R1472" s="30"/>
    </row>
    <row r="1473" spans="1:18" ht="19.95" customHeight="1">
      <c r="A1473" s="47">
        <v>1</v>
      </c>
      <c r="B1473" s="30" t="s">
        <v>2052</v>
      </c>
      <c r="C1473" s="43" t="s">
        <v>4637</v>
      </c>
      <c r="D1473" s="52">
        <v>45026</v>
      </c>
      <c r="E1473" s="52">
        <v>45029</v>
      </c>
      <c r="F1473" s="52">
        <v>45029</v>
      </c>
      <c r="G1473" s="47" t="s">
        <v>10</v>
      </c>
      <c r="H1473" s="51">
        <v>29458.799999999999</v>
      </c>
      <c r="I1473" s="53">
        <v>1</v>
      </c>
      <c r="J1473" s="51">
        <v>0</v>
      </c>
      <c r="K1473" s="51">
        <v>0</v>
      </c>
      <c r="L1473" s="51">
        <v>29458.799999999999</v>
      </c>
      <c r="M1473" s="42">
        <v>0</v>
      </c>
      <c r="N1473" s="89" t="s">
        <v>1328</v>
      </c>
      <c r="O1473" s="47" t="s">
        <v>1349</v>
      </c>
      <c r="P1473" s="58" t="s">
        <v>741</v>
      </c>
      <c r="Q1473" s="50" t="s">
        <v>7404</v>
      </c>
      <c r="R1473" s="30"/>
    </row>
    <row r="1474" spans="1:18" ht="19.95" customHeight="1">
      <c r="A1474" s="47">
        <v>1</v>
      </c>
      <c r="B1474" s="30" t="s">
        <v>2052</v>
      </c>
      <c r="C1474" s="43" t="s">
        <v>4638</v>
      </c>
      <c r="D1474" s="52">
        <v>45026</v>
      </c>
      <c r="E1474" s="52">
        <v>45029</v>
      </c>
      <c r="F1474" s="52">
        <v>45029</v>
      </c>
      <c r="G1474" s="47" t="s">
        <v>10</v>
      </c>
      <c r="H1474" s="51">
        <v>2729.85</v>
      </c>
      <c r="I1474" s="53">
        <v>1</v>
      </c>
      <c r="J1474" s="51">
        <v>0</v>
      </c>
      <c r="K1474" s="51">
        <v>0</v>
      </c>
      <c r="L1474" s="51">
        <v>2729.85</v>
      </c>
      <c r="M1474" s="42">
        <v>0</v>
      </c>
      <c r="N1474" s="89" t="s">
        <v>1328</v>
      </c>
      <c r="O1474" s="47" t="s">
        <v>1349</v>
      </c>
      <c r="P1474" s="58" t="s">
        <v>741</v>
      </c>
      <c r="Q1474" s="50" t="s">
        <v>7405</v>
      </c>
      <c r="R1474" s="30"/>
    </row>
    <row r="1475" spans="1:18" ht="19.95" customHeight="1">
      <c r="A1475" s="47">
        <v>1</v>
      </c>
      <c r="B1475" s="30" t="s">
        <v>4103</v>
      </c>
      <c r="C1475" s="43" t="s">
        <v>4639</v>
      </c>
      <c r="D1475" s="52">
        <v>45029</v>
      </c>
      <c r="E1475" s="52">
        <v>45029</v>
      </c>
      <c r="F1475" s="52">
        <v>45030</v>
      </c>
      <c r="G1475" s="47" t="s">
        <v>10</v>
      </c>
      <c r="H1475" s="51">
        <v>750</v>
      </c>
      <c r="I1475" s="53">
        <v>1</v>
      </c>
      <c r="J1475" s="51">
        <v>0</v>
      </c>
      <c r="K1475" s="51">
        <v>0</v>
      </c>
      <c r="L1475" s="51">
        <v>750</v>
      </c>
      <c r="M1475" s="42">
        <v>0</v>
      </c>
      <c r="N1475" s="89" t="s">
        <v>269</v>
      </c>
      <c r="O1475" s="47" t="s">
        <v>1351</v>
      </c>
      <c r="P1475" s="47" t="s">
        <v>1354</v>
      </c>
      <c r="Q1475" s="50" t="s">
        <v>4640</v>
      </c>
      <c r="R1475" s="30"/>
    </row>
    <row r="1476" spans="1:18" ht="19.95" customHeight="1">
      <c r="A1476" s="47">
        <v>1</v>
      </c>
      <c r="B1476" s="30" t="s">
        <v>2045</v>
      </c>
      <c r="C1476" s="43" t="s">
        <v>4641</v>
      </c>
      <c r="D1476" s="52">
        <v>45030</v>
      </c>
      <c r="E1476" s="52">
        <v>45044</v>
      </c>
      <c r="F1476" s="52">
        <v>45030</v>
      </c>
      <c r="G1476" s="47" t="s">
        <v>10</v>
      </c>
      <c r="H1476" s="51">
        <v>824.25</v>
      </c>
      <c r="I1476" s="53">
        <v>1</v>
      </c>
      <c r="J1476" s="51">
        <v>0</v>
      </c>
      <c r="K1476" s="51">
        <v>0</v>
      </c>
      <c r="L1476" s="51">
        <v>824.25</v>
      </c>
      <c r="M1476" s="42">
        <v>0</v>
      </c>
      <c r="N1476" s="89" t="s">
        <v>269</v>
      </c>
      <c r="O1476" s="47" t="s">
        <v>1362</v>
      </c>
      <c r="P1476" s="47" t="s">
        <v>2046</v>
      </c>
      <c r="Q1476" s="50" t="s">
        <v>4642</v>
      </c>
      <c r="R1476" s="30"/>
    </row>
    <row r="1477" spans="1:18" ht="19.95" customHeight="1">
      <c r="A1477" s="47">
        <v>1</v>
      </c>
      <c r="B1477" s="30" t="s">
        <v>2045</v>
      </c>
      <c r="C1477" s="43" t="s">
        <v>4643</v>
      </c>
      <c r="D1477" s="52">
        <v>45030</v>
      </c>
      <c r="E1477" s="52">
        <v>45044</v>
      </c>
      <c r="F1477" s="52">
        <v>45030</v>
      </c>
      <c r="G1477" s="47" t="s">
        <v>10</v>
      </c>
      <c r="H1477" s="51">
        <v>736.83</v>
      </c>
      <c r="I1477" s="53">
        <v>1</v>
      </c>
      <c r="J1477" s="51">
        <v>0</v>
      </c>
      <c r="K1477" s="51">
        <v>0</v>
      </c>
      <c r="L1477" s="51">
        <v>736.83</v>
      </c>
      <c r="M1477" s="42">
        <v>0</v>
      </c>
      <c r="N1477" s="89" t="s">
        <v>269</v>
      </c>
      <c r="O1477" s="47" t="s">
        <v>1362</v>
      </c>
      <c r="P1477" s="47" t="s">
        <v>2046</v>
      </c>
      <c r="Q1477" s="50" t="s">
        <v>4644</v>
      </c>
      <c r="R1477" s="30"/>
    </row>
    <row r="1478" spans="1:18" ht="19.95" customHeight="1">
      <c r="A1478" s="47">
        <v>4</v>
      </c>
      <c r="B1478" s="30" t="s">
        <v>15</v>
      </c>
      <c r="C1478" s="43" t="s">
        <v>4645</v>
      </c>
      <c r="D1478" s="52">
        <v>45012</v>
      </c>
      <c r="E1478" s="52">
        <v>45030</v>
      </c>
      <c r="F1478" s="52">
        <v>45030</v>
      </c>
      <c r="G1478" s="47" t="s">
        <v>10</v>
      </c>
      <c r="H1478" s="51">
        <v>3014.56</v>
      </c>
      <c r="I1478" s="53">
        <v>1</v>
      </c>
      <c r="J1478" s="51">
        <v>0</v>
      </c>
      <c r="K1478" s="51">
        <v>0</v>
      </c>
      <c r="L1478" s="51">
        <v>3014.56</v>
      </c>
      <c r="M1478" s="42">
        <v>0</v>
      </c>
      <c r="N1478" s="89" t="s">
        <v>269</v>
      </c>
      <c r="O1478" s="47" t="s">
        <v>1351</v>
      </c>
      <c r="P1478" s="47" t="s">
        <v>1353</v>
      </c>
      <c r="Q1478" s="50" t="s">
        <v>4646</v>
      </c>
      <c r="R1478" s="30"/>
    </row>
    <row r="1479" spans="1:18" ht="19.95" customHeight="1">
      <c r="A1479" s="47">
        <v>1</v>
      </c>
      <c r="B1479" s="30" t="s">
        <v>2312</v>
      </c>
      <c r="C1479" s="43" t="s">
        <v>4647</v>
      </c>
      <c r="D1479" s="52">
        <v>45030</v>
      </c>
      <c r="E1479" s="52">
        <v>45030</v>
      </c>
      <c r="F1479" s="52">
        <v>45030</v>
      </c>
      <c r="G1479" s="47" t="s">
        <v>10</v>
      </c>
      <c r="H1479" s="51">
        <v>110.32</v>
      </c>
      <c r="I1479" s="53">
        <v>1</v>
      </c>
      <c r="J1479" s="51">
        <v>0</v>
      </c>
      <c r="K1479" s="51">
        <v>0</v>
      </c>
      <c r="L1479" s="51">
        <v>110.32</v>
      </c>
      <c r="M1479" s="42">
        <v>0</v>
      </c>
      <c r="N1479" s="89" t="s">
        <v>269</v>
      </c>
      <c r="O1479" s="47" t="s">
        <v>1362</v>
      </c>
      <c r="P1479" s="47" t="s">
        <v>1363</v>
      </c>
      <c r="Q1479" s="50" t="s">
        <v>4648</v>
      </c>
      <c r="R1479" s="30"/>
    </row>
    <row r="1480" spans="1:18" ht="19.95" customHeight="1">
      <c r="A1480" s="47">
        <v>1</v>
      </c>
      <c r="B1480" s="30" t="s">
        <v>251</v>
      </c>
      <c r="C1480" s="43" t="s">
        <v>4649</v>
      </c>
      <c r="D1480" s="52">
        <v>45026</v>
      </c>
      <c r="E1480" s="52">
        <v>45030</v>
      </c>
      <c r="F1480" s="52">
        <v>45030</v>
      </c>
      <c r="G1480" s="47" t="s">
        <v>10</v>
      </c>
      <c r="H1480" s="51">
        <v>210</v>
      </c>
      <c r="I1480" s="53">
        <v>1</v>
      </c>
      <c r="J1480" s="51">
        <v>0</v>
      </c>
      <c r="K1480" s="51">
        <v>0</v>
      </c>
      <c r="L1480" s="51">
        <v>210</v>
      </c>
      <c r="M1480" s="42">
        <v>0</v>
      </c>
      <c r="N1480" s="89" t="s">
        <v>269</v>
      </c>
      <c r="O1480" s="47" t="s">
        <v>1381</v>
      </c>
      <c r="P1480" s="47" t="s">
        <v>3156</v>
      </c>
      <c r="Q1480" s="50" t="s">
        <v>4650</v>
      </c>
      <c r="R1480" s="30"/>
    </row>
    <row r="1481" spans="1:18" ht="19.95" customHeight="1">
      <c r="A1481" s="47">
        <v>1</v>
      </c>
      <c r="B1481" s="30" t="s">
        <v>242</v>
      </c>
      <c r="C1481" s="43" t="s">
        <v>4651</v>
      </c>
      <c r="D1481" s="52">
        <v>45030</v>
      </c>
      <c r="E1481" s="52">
        <v>45060</v>
      </c>
      <c r="F1481" s="52">
        <v>45030</v>
      </c>
      <c r="G1481" s="47" t="s">
        <v>10</v>
      </c>
      <c r="H1481" s="51">
        <v>210</v>
      </c>
      <c r="I1481" s="53">
        <v>1</v>
      </c>
      <c r="J1481" s="51">
        <v>0</v>
      </c>
      <c r="K1481" s="51">
        <v>0</v>
      </c>
      <c r="L1481" s="51">
        <v>210</v>
      </c>
      <c r="M1481" s="42">
        <v>0</v>
      </c>
      <c r="N1481" s="89" t="s">
        <v>269</v>
      </c>
      <c r="O1481" s="47" t="s">
        <v>1362</v>
      </c>
      <c r="P1481" s="47" t="s">
        <v>1363</v>
      </c>
      <c r="Q1481" s="50" t="s">
        <v>4652</v>
      </c>
      <c r="R1481" s="30"/>
    </row>
    <row r="1482" spans="1:18" ht="19.95" customHeight="1">
      <c r="A1482" s="47">
        <v>1</v>
      </c>
      <c r="B1482" s="30" t="s">
        <v>253</v>
      </c>
      <c r="C1482" s="43" t="s">
        <v>4653</v>
      </c>
      <c r="D1482" s="52">
        <v>45048</v>
      </c>
      <c r="E1482" s="52">
        <v>45033</v>
      </c>
      <c r="F1482" s="52">
        <v>45033</v>
      </c>
      <c r="G1482" s="47" t="s">
        <v>10</v>
      </c>
      <c r="H1482" s="51">
        <v>25500</v>
      </c>
      <c r="I1482" s="53">
        <v>1</v>
      </c>
      <c r="J1482" s="51">
        <v>0</v>
      </c>
      <c r="K1482" s="51">
        <v>0</v>
      </c>
      <c r="L1482" s="51">
        <v>25500</v>
      </c>
      <c r="M1482" s="42">
        <v>0</v>
      </c>
      <c r="N1482" s="89" t="s">
        <v>1328</v>
      </c>
      <c r="O1482" s="47" t="s">
        <v>1874</v>
      </c>
      <c r="P1482" s="47" t="s">
        <v>1358</v>
      </c>
      <c r="Q1482" s="50" t="s">
        <v>4654</v>
      </c>
      <c r="R1482" s="30"/>
    </row>
    <row r="1483" spans="1:18" ht="19.95" customHeight="1">
      <c r="A1483" s="47">
        <v>1</v>
      </c>
      <c r="B1483" s="30" t="s">
        <v>253</v>
      </c>
      <c r="C1483" s="43" t="s">
        <v>4655</v>
      </c>
      <c r="D1483" s="52">
        <v>45048</v>
      </c>
      <c r="E1483" s="52">
        <v>45033</v>
      </c>
      <c r="F1483" s="52">
        <v>45033</v>
      </c>
      <c r="G1483" s="47" t="s">
        <v>10</v>
      </c>
      <c r="H1483" s="51">
        <v>24500</v>
      </c>
      <c r="I1483" s="53">
        <v>1</v>
      </c>
      <c r="J1483" s="51">
        <v>0</v>
      </c>
      <c r="K1483" s="51">
        <v>0</v>
      </c>
      <c r="L1483" s="51">
        <v>24500</v>
      </c>
      <c r="M1483" s="42">
        <v>0</v>
      </c>
      <c r="N1483" s="89" t="s">
        <v>1328</v>
      </c>
      <c r="O1483" s="47" t="s">
        <v>1874</v>
      </c>
      <c r="P1483" s="47" t="s">
        <v>1358</v>
      </c>
      <c r="Q1483" s="50" t="s">
        <v>4656</v>
      </c>
      <c r="R1483" s="30"/>
    </row>
    <row r="1484" spans="1:18" ht="19.95" customHeight="1">
      <c r="A1484" s="47">
        <v>2</v>
      </c>
      <c r="B1484" s="30" t="s">
        <v>230</v>
      </c>
      <c r="C1484" s="43" t="s">
        <v>4657</v>
      </c>
      <c r="D1484" s="52">
        <v>45016</v>
      </c>
      <c r="E1484" s="52">
        <v>45031</v>
      </c>
      <c r="F1484" s="52">
        <v>45033</v>
      </c>
      <c r="G1484" s="47" t="s">
        <v>18</v>
      </c>
      <c r="H1484" s="60">
        <v>134680</v>
      </c>
      <c r="I1484" s="53">
        <v>5.2480000000000002</v>
      </c>
      <c r="J1484" s="60">
        <v>0</v>
      </c>
      <c r="K1484" s="60">
        <v>0</v>
      </c>
      <c r="L1484" s="51">
        <v>706800.64000000001</v>
      </c>
      <c r="M1484" s="42">
        <v>0</v>
      </c>
      <c r="N1484" s="89" t="s">
        <v>1328</v>
      </c>
      <c r="O1484" s="47" t="s">
        <v>1330</v>
      </c>
      <c r="P1484" s="47" t="s">
        <v>881</v>
      </c>
      <c r="Q1484" s="50" t="s">
        <v>4658</v>
      </c>
      <c r="R1484" s="30"/>
    </row>
    <row r="1485" spans="1:18" ht="19.95" customHeight="1">
      <c r="A1485" s="47">
        <v>4</v>
      </c>
      <c r="B1485" s="30" t="s">
        <v>230</v>
      </c>
      <c r="C1485" s="43" t="s">
        <v>4659</v>
      </c>
      <c r="D1485" s="52">
        <v>45016</v>
      </c>
      <c r="E1485" s="52">
        <v>45031</v>
      </c>
      <c r="F1485" s="52">
        <v>45033</v>
      </c>
      <c r="G1485" s="47" t="s">
        <v>18</v>
      </c>
      <c r="H1485" s="60">
        <v>124320</v>
      </c>
      <c r="I1485" s="53">
        <v>5.2480000000000002</v>
      </c>
      <c r="J1485" s="60">
        <v>0</v>
      </c>
      <c r="K1485" s="60">
        <v>0</v>
      </c>
      <c r="L1485" s="51">
        <v>652431.35999999999</v>
      </c>
      <c r="M1485" s="42">
        <v>0</v>
      </c>
      <c r="N1485" s="89" t="s">
        <v>1328</v>
      </c>
      <c r="O1485" s="47" t="s">
        <v>1330</v>
      </c>
      <c r="P1485" s="47" t="s">
        <v>881</v>
      </c>
      <c r="Q1485" s="50" t="s">
        <v>4660</v>
      </c>
      <c r="R1485" s="30"/>
    </row>
    <row r="1486" spans="1:18" ht="19.95" customHeight="1">
      <c r="A1486" s="47">
        <v>1</v>
      </c>
      <c r="B1486" s="30" t="s">
        <v>238</v>
      </c>
      <c r="C1486" s="43" t="s">
        <v>4661</v>
      </c>
      <c r="D1486" s="52">
        <v>45028</v>
      </c>
      <c r="E1486" s="52">
        <v>45040</v>
      </c>
      <c r="F1486" s="52">
        <v>45033</v>
      </c>
      <c r="G1486" s="47" t="s">
        <v>10</v>
      </c>
      <c r="H1486" s="51">
        <v>1345687.4</v>
      </c>
      <c r="I1486" s="53">
        <v>1</v>
      </c>
      <c r="J1486" s="51">
        <v>0</v>
      </c>
      <c r="K1486" s="51">
        <v>0</v>
      </c>
      <c r="L1486" s="51">
        <v>1345687.4</v>
      </c>
      <c r="M1486" s="42">
        <v>0</v>
      </c>
      <c r="N1486" s="89" t="s">
        <v>1328</v>
      </c>
      <c r="O1486" s="47" t="s">
        <v>1349</v>
      </c>
      <c r="P1486" s="58" t="s">
        <v>741</v>
      </c>
      <c r="Q1486" s="50" t="s">
        <v>4662</v>
      </c>
      <c r="R1486" s="30"/>
    </row>
    <row r="1487" spans="1:18" ht="19.95" customHeight="1">
      <c r="A1487" s="47">
        <v>1</v>
      </c>
      <c r="B1487" s="30" t="s">
        <v>220</v>
      </c>
      <c r="C1487" s="43">
        <v>4291117</v>
      </c>
      <c r="D1487" s="52">
        <v>45008</v>
      </c>
      <c r="E1487" s="52">
        <v>45032</v>
      </c>
      <c r="F1487" s="52">
        <v>45033</v>
      </c>
      <c r="G1487" s="47" t="s">
        <v>10</v>
      </c>
      <c r="H1487" s="51">
        <v>208.75</v>
      </c>
      <c r="I1487" s="53">
        <v>1</v>
      </c>
      <c r="J1487" s="51">
        <v>0</v>
      </c>
      <c r="K1487" s="51">
        <v>0</v>
      </c>
      <c r="L1487" s="51">
        <v>208.75</v>
      </c>
      <c r="M1487" s="42">
        <v>0</v>
      </c>
      <c r="N1487" s="89" t="s">
        <v>269</v>
      </c>
      <c r="O1487" s="47" t="s">
        <v>1342</v>
      </c>
      <c r="P1487" s="47" t="s">
        <v>286</v>
      </c>
      <c r="Q1487" s="50" t="s">
        <v>4663</v>
      </c>
      <c r="R1487" s="30"/>
    </row>
    <row r="1488" spans="1:18" ht="19.95" customHeight="1">
      <c r="A1488" s="47">
        <v>1</v>
      </c>
      <c r="B1488" s="30" t="s">
        <v>220</v>
      </c>
      <c r="C1488" s="43">
        <v>4291360</v>
      </c>
      <c r="D1488" s="52">
        <v>45008</v>
      </c>
      <c r="E1488" s="52">
        <v>45032</v>
      </c>
      <c r="F1488" s="52">
        <v>45033</v>
      </c>
      <c r="G1488" s="47" t="s">
        <v>10</v>
      </c>
      <c r="H1488" s="51">
        <v>325.49</v>
      </c>
      <c r="I1488" s="53">
        <v>1</v>
      </c>
      <c r="J1488" s="51">
        <v>0</v>
      </c>
      <c r="K1488" s="51">
        <v>0</v>
      </c>
      <c r="L1488" s="51">
        <v>325.49</v>
      </c>
      <c r="M1488" s="42">
        <v>0</v>
      </c>
      <c r="N1488" s="89" t="s">
        <v>269</v>
      </c>
      <c r="O1488" s="47" t="s">
        <v>1342</v>
      </c>
      <c r="P1488" s="47" t="s">
        <v>286</v>
      </c>
      <c r="Q1488" s="50" t="s">
        <v>4664</v>
      </c>
      <c r="R1488" s="30"/>
    </row>
    <row r="1489" spans="1:18" ht="19.95" customHeight="1">
      <c r="A1489" s="47">
        <v>1</v>
      </c>
      <c r="B1489" s="30" t="s">
        <v>220</v>
      </c>
      <c r="C1489" s="43">
        <v>4360729</v>
      </c>
      <c r="D1489" s="52">
        <v>45013</v>
      </c>
      <c r="E1489" s="52">
        <v>45032</v>
      </c>
      <c r="F1489" s="52">
        <v>45033</v>
      </c>
      <c r="G1489" s="47" t="s">
        <v>10</v>
      </c>
      <c r="H1489" s="51">
        <v>104.37</v>
      </c>
      <c r="I1489" s="53">
        <v>1</v>
      </c>
      <c r="J1489" s="51">
        <v>0</v>
      </c>
      <c r="K1489" s="51">
        <v>0</v>
      </c>
      <c r="L1489" s="51">
        <v>104.37</v>
      </c>
      <c r="M1489" s="42">
        <v>0</v>
      </c>
      <c r="N1489" s="89" t="s">
        <v>269</v>
      </c>
      <c r="O1489" s="47" t="s">
        <v>1342</v>
      </c>
      <c r="P1489" s="47" t="s">
        <v>286</v>
      </c>
      <c r="Q1489" s="50" t="s">
        <v>4665</v>
      </c>
      <c r="R1489" s="30"/>
    </row>
    <row r="1490" spans="1:18" ht="19.95" customHeight="1">
      <c r="A1490" s="47">
        <v>1</v>
      </c>
      <c r="B1490" s="30" t="s">
        <v>3241</v>
      </c>
      <c r="C1490" s="43" t="s">
        <v>3242</v>
      </c>
      <c r="D1490" s="52">
        <v>44970</v>
      </c>
      <c r="E1490" s="52">
        <v>45031</v>
      </c>
      <c r="F1490" s="52">
        <v>45033</v>
      </c>
      <c r="G1490" s="47" t="s">
        <v>10</v>
      </c>
      <c r="H1490" s="51">
        <v>1380</v>
      </c>
      <c r="I1490" s="53">
        <v>1</v>
      </c>
      <c r="J1490" s="51">
        <v>0</v>
      </c>
      <c r="K1490" s="51">
        <v>0</v>
      </c>
      <c r="L1490" s="51">
        <v>1380</v>
      </c>
      <c r="M1490" s="42">
        <v>0</v>
      </c>
      <c r="N1490" s="89" t="s">
        <v>269</v>
      </c>
      <c r="O1490" s="47" t="s">
        <v>1329</v>
      </c>
      <c r="P1490" s="47" t="s">
        <v>1373</v>
      </c>
      <c r="Q1490" s="50" t="s">
        <v>4666</v>
      </c>
      <c r="R1490" s="30"/>
    </row>
    <row r="1491" spans="1:18" ht="19.95" customHeight="1">
      <c r="A1491" s="47">
        <v>1</v>
      </c>
      <c r="B1491" s="30" t="s">
        <v>43</v>
      </c>
      <c r="C1491" s="43" t="s">
        <v>4667</v>
      </c>
      <c r="D1491" s="52">
        <v>45020</v>
      </c>
      <c r="E1491" s="52">
        <v>45033</v>
      </c>
      <c r="F1491" s="52">
        <v>45033</v>
      </c>
      <c r="G1491" s="47" t="s">
        <v>10</v>
      </c>
      <c r="H1491" s="51">
        <v>5109</v>
      </c>
      <c r="I1491" s="53">
        <v>1</v>
      </c>
      <c r="J1491" s="51">
        <v>0</v>
      </c>
      <c r="K1491" s="51">
        <v>0</v>
      </c>
      <c r="L1491" s="51">
        <v>5109</v>
      </c>
      <c r="M1491" s="42">
        <v>0</v>
      </c>
      <c r="N1491" s="89" t="s">
        <v>269</v>
      </c>
      <c r="O1491" s="47" t="s">
        <v>1351</v>
      </c>
      <c r="P1491" s="47" t="s">
        <v>1353</v>
      </c>
      <c r="Q1491" s="50" t="s">
        <v>4668</v>
      </c>
      <c r="R1491" s="30"/>
    </row>
    <row r="1492" spans="1:18" ht="19.95" customHeight="1">
      <c r="A1492" s="47">
        <v>1</v>
      </c>
      <c r="B1492" s="30" t="s">
        <v>252</v>
      </c>
      <c r="C1492" s="43" t="s">
        <v>4669</v>
      </c>
      <c r="D1492" s="52">
        <v>45015</v>
      </c>
      <c r="E1492" s="52">
        <v>45033</v>
      </c>
      <c r="F1492" s="52">
        <v>45033</v>
      </c>
      <c r="G1492" s="47" t="s">
        <v>10</v>
      </c>
      <c r="H1492" s="51">
        <v>2188.3000000000002</v>
      </c>
      <c r="I1492" s="53">
        <v>1</v>
      </c>
      <c r="J1492" s="51">
        <v>0</v>
      </c>
      <c r="K1492" s="51">
        <v>0</v>
      </c>
      <c r="L1492" s="51">
        <v>2188.3000000000002</v>
      </c>
      <c r="M1492" s="42">
        <v>0</v>
      </c>
      <c r="N1492" s="89" t="s">
        <v>269</v>
      </c>
      <c r="O1492" s="47" t="s">
        <v>1351</v>
      </c>
      <c r="P1492" s="47" t="s">
        <v>1353</v>
      </c>
      <c r="Q1492" s="50" t="s">
        <v>4670</v>
      </c>
      <c r="R1492" s="30"/>
    </row>
    <row r="1493" spans="1:18" ht="19.95" customHeight="1">
      <c r="A1493" s="47">
        <v>1</v>
      </c>
      <c r="B1493" s="30" t="s">
        <v>303</v>
      </c>
      <c r="C1493" s="43" t="s">
        <v>4671</v>
      </c>
      <c r="D1493" s="52">
        <v>45031</v>
      </c>
      <c r="E1493" s="52">
        <v>45033</v>
      </c>
      <c r="F1493" s="52">
        <v>45033</v>
      </c>
      <c r="G1493" s="47" t="s">
        <v>10</v>
      </c>
      <c r="H1493" s="51">
        <v>1990</v>
      </c>
      <c r="I1493" s="53">
        <v>1</v>
      </c>
      <c r="J1493" s="51">
        <v>0</v>
      </c>
      <c r="K1493" s="51">
        <v>0</v>
      </c>
      <c r="L1493" s="51">
        <v>1990</v>
      </c>
      <c r="M1493" s="42">
        <v>0</v>
      </c>
      <c r="N1493" s="89" t="s">
        <v>269</v>
      </c>
      <c r="O1493" s="47" t="s">
        <v>1342</v>
      </c>
      <c r="P1493" s="47" t="s">
        <v>880</v>
      </c>
      <c r="Q1493" s="50" t="s">
        <v>4672</v>
      </c>
      <c r="R1493" s="30"/>
    </row>
    <row r="1494" spans="1:18" ht="19.95" customHeight="1">
      <c r="A1494" s="47">
        <v>1</v>
      </c>
      <c r="B1494" s="30" t="s">
        <v>1823</v>
      </c>
      <c r="C1494" s="43">
        <v>202300000000111</v>
      </c>
      <c r="D1494" s="52">
        <v>45019</v>
      </c>
      <c r="E1494" s="52">
        <v>45033</v>
      </c>
      <c r="F1494" s="52">
        <v>45033</v>
      </c>
      <c r="G1494" s="47" t="s">
        <v>10</v>
      </c>
      <c r="H1494" s="51">
        <v>140</v>
      </c>
      <c r="I1494" s="53">
        <v>1</v>
      </c>
      <c r="J1494" s="51">
        <v>0</v>
      </c>
      <c r="K1494" s="51">
        <v>0</v>
      </c>
      <c r="L1494" s="51">
        <v>140</v>
      </c>
      <c r="M1494" s="42">
        <v>0</v>
      </c>
      <c r="N1494" s="89" t="s">
        <v>269</v>
      </c>
      <c r="O1494" s="47" t="s">
        <v>1329</v>
      </c>
      <c r="P1494" s="47" t="s">
        <v>673</v>
      </c>
      <c r="Q1494" s="50" t="s">
        <v>4673</v>
      </c>
      <c r="R1494" s="30"/>
    </row>
    <row r="1495" spans="1:18" ht="19.95" customHeight="1">
      <c r="A1495" s="47">
        <v>1</v>
      </c>
      <c r="B1495" s="30" t="s">
        <v>237</v>
      </c>
      <c r="C1495" s="43" t="s">
        <v>4674</v>
      </c>
      <c r="D1495" s="52">
        <v>45017</v>
      </c>
      <c r="E1495" s="52">
        <v>45031</v>
      </c>
      <c r="F1495" s="52">
        <v>45033</v>
      </c>
      <c r="G1495" s="47" t="s">
        <v>10</v>
      </c>
      <c r="H1495" s="51">
        <v>111.33</v>
      </c>
      <c r="I1495" s="53">
        <v>1</v>
      </c>
      <c r="J1495" s="51">
        <v>0</v>
      </c>
      <c r="K1495" s="51">
        <v>0</v>
      </c>
      <c r="L1495" s="51">
        <v>111.33</v>
      </c>
      <c r="M1495" s="42">
        <v>0</v>
      </c>
      <c r="N1495" s="89" t="s">
        <v>269</v>
      </c>
      <c r="O1495" s="47" t="s">
        <v>1342</v>
      </c>
      <c r="P1495" s="47" t="s">
        <v>280</v>
      </c>
      <c r="Q1495" s="50" t="s">
        <v>4675</v>
      </c>
      <c r="R1495" s="30"/>
    </row>
    <row r="1496" spans="1:18" ht="19.95" customHeight="1">
      <c r="A1496" s="47">
        <v>1</v>
      </c>
      <c r="B1496" s="30" t="s">
        <v>2052</v>
      </c>
      <c r="C1496" s="43" t="s">
        <v>4676</v>
      </c>
      <c r="D1496" s="52">
        <v>45029</v>
      </c>
      <c r="E1496" s="52">
        <v>45034</v>
      </c>
      <c r="F1496" s="52">
        <v>45034</v>
      </c>
      <c r="G1496" s="47" t="s">
        <v>10</v>
      </c>
      <c r="H1496" s="51">
        <v>67500</v>
      </c>
      <c r="I1496" s="53">
        <v>1</v>
      </c>
      <c r="J1496" s="51">
        <v>0</v>
      </c>
      <c r="K1496" s="51">
        <v>0</v>
      </c>
      <c r="L1496" s="51">
        <v>67500</v>
      </c>
      <c r="M1496" s="42">
        <v>0</v>
      </c>
      <c r="N1496" s="89" t="s">
        <v>1328</v>
      </c>
      <c r="O1496" s="47" t="s">
        <v>1349</v>
      </c>
      <c r="P1496" s="58" t="s">
        <v>741</v>
      </c>
      <c r="Q1496" s="50" t="s">
        <v>7406</v>
      </c>
      <c r="R1496" s="30"/>
    </row>
    <row r="1497" spans="1:18" ht="19.95" customHeight="1">
      <c r="A1497" s="47">
        <v>1</v>
      </c>
      <c r="B1497" s="30" t="s">
        <v>3471</v>
      </c>
      <c r="C1497" s="43" t="s">
        <v>4677</v>
      </c>
      <c r="D1497" s="52">
        <v>45034</v>
      </c>
      <c r="E1497" s="52">
        <v>45034</v>
      </c>
      <c r="F1497" s="52">
        <v>45034</v>
      </c>
      <c r="G1497" s="47" t="s">
        <v>10</v>
      </c>
      <c r="H1497" s="51">
        <v>33000</v>
      </c>
      <c r="I1497" s="53">
        <v>1</v>
      </c>
      <c r="J1497" s="51">
        <v>0</v>
      </c>
      <c r="K1497" s="51">
        <v>0</v>
      </c>
      <c r="L1497" s="51">
        <v>33000</v>
      </c>
      <c r="M1497" s="42">
        <v>0</v>
      </c>
      <c r="N1497" s="89" t="s">
        <v>1328</v>
      </c>
      <c r="O1497" s="47" t="s">
        <v>1355</v>
      </c>
      <c r="P1497" s="47" t="s">
        <v>870</v>
      </c>
      <c r="Q1497" s="50" t="s">
        <v>4678</v>
      </c>
      <c r="R1497" s="30"/>
    </row>
    <row r="1498" spans="1:18" ht="19.95" customHeight="1">
      <c r="A1498" s="47">
        <v>1</v>
      </c>
      <c r="B1498" s="30" t="s">
        <v>4679</v>
      </c>
      <c r="C1498" s="43" t="s">
        <v>4680</v>
      </c>
      <c r="D1498" s="52">
        <v>45035</v>
      </c>
      <c r="E1498" s="52">
        <v>45035</v>
      </c>
      <c r="F1498" s="52">
        <v>45034</v>
      </c>
      <c r="G1498" s="47" t="s">
        <v>10</v>
      </c>
      <c r="H1498" s="51">
        <v>1863.68</v>
      </c>
      <c r="I1498" s="53">
        <v>1</v>
      </c>
      <c r="J1498" s="51">
        <v>0</v>
      </c>
      <c r="K1498" s="51">
        <v>9.8000000000000007</v>
      </c>
      <c r="L1498" s="51">
        <v>1853.88</v>
      </c>
      <c r="M1498" s="42">
        <v>0</v>
      </c>
      <c r="N1498" s="89" t="s">
        <v>269</v>
      </c>
      <c r="O1498" s="47" t="s">
        <v>1342</v>
      </c>
      <c r="P1498" s="47" t="s">
        <v>883</v>
      </c>
      <c r="Q1498" s="50" t="s">
        <v>4681</v>
      </c>
      <c r="R1498" s="30"/>
    </row>
    <row r="1499" spans="1:18" ht="19.95" customHeight="1">
      <c r="A1499" s="47">
        <v>1</v>
      </c>
      <c r="B1499" s="30" t="s">
        <v>4679</v>
      </c>
      <c r="C1499" s="43" t="s">
        <v>4682</v>
      </c>
      <c r="D1499" s="52">
        <v>45035</v>
      </c>
      <c r="E1499" s="52">
        <v>45035</v>
      </c>
      <c r="F1499" s="52">
        <v>45034</v>
      </c>
      <c r="G1499" s="47" t="s">
        <v>10</v>
      </c>
      <c r="H1499" s="51">
        <v>494.2</v>
      </c>
      <c r="I1499" s="53">
        <v>1</v>
      </c>
      <c r="J1499" s="51">
        <v>0</v>
      </c>
      <c r="K1499" s="51">
        <v>0</v>
      </c>
      <c r="L1499" s="51">
        <v>494.2</v>
      </c>
      <c r="M1499" s="42">
        <v>0</v>
      </c>
      <c r="N1499" s="89" t="s">
        <v>269</v>
      </c>
      <c r="O1499" s="47" t="s">
        <v>1342</v>
      </c>
      <c r="P1499" s="47" t="s">
        <v>883</v>
      </c>
      <c r="Q1499" s="50" t="s">
        <v>4683</v>
      </c>
      <c r="R1499" s="30"/>
    </row>
    <row r="1500" spans="1:18" ht="19.95" customHeight="1">
      <c r="A1500" s="47">
        <v>4</v>
      </c>
      <c r="B1500" s="30" t="s">
        <v>15</v>
      </c>
      <c r="C1500" s="43" t="s">
        <v>4684</v>
      </c>
      <c r="D1500" s="52">
        <v>45016</v>
      </c>
      <c r="E1500" s="52">
        <v>45034</v>
      </c>
      <c r="F1500" s="52">
        <v>45034</v>
      </c>
      <c r="G1500" s="47" t="s">
        <v>10</v>
      </c>
      <c r="H1500" s="51">
        <v>2297.44</v>
      </c>
      <c r="I1500" s="53">
        <v>1</v>
      </c>
      <c r="J1500" s="51">
        <v>0</v>
      </c>
      <c r="K1500" s="51">
        <v>0</v>
      </c>
      <c r="L1500" s="51">
        <v>2297.44</v>
      </c>
      <c r="M1500" s="42">
        <v>0</v>
      </c>
      <c r="N1500" s="89" t="s">
        <v>269</v>
      </c>
      <c r="O1500" s="47" t="s">
        <v>1351</v>
      </c>
      <c r="P1500" s="47" t="s">
        <v>1353</v>
      </c>
      <c r="Q1500" s="50" t="s">
        <v>4685</v>
      </c>
      <c r="R1500" s="30"/>
    </row>
    <row r="1501" spans="1:18" ht="19.95" customHeight="1">
      <c r="A1501" s="47">
        <v>1</v>
      </c>
      <c r="B1501" s="30" t="s">
        <v>259</v>
      </c>
      <c r="C1501" s="43" t="s">
        <v>4686</v>
      </c>
      <c r="D1501" s="52">
        <v>45035</v>
      </c>
      <c r="E1501" s="52">
        <v>45035</v>
      </c>
      <c r="F1501" s="52">
        <v>45035</v>
      </c>
      <c r="G1501" s="47" t="s">
        <v>10</v>
      </c>
      <c r="H1501" s="51">
        <v>10008.469999999999</v>
      </c>
      <c r="I1501" s="53">
        <v>1</v>
      </c>
      <c r="J1501" s="51">
        <v>0</v>
      </c>
      <c r="K1501" s="51">
        <v>0</v>
      </c>
      <c r="L1501" s="51">
        <v>10008.469999999999</v>
      </c>
      <c r="M1501" s="42">
        <v>0</v>
      </c>
      <c r="N1501" s="89" t="s">
        <v>1328</v>
      </c>
      <c r="O1501" s="47" t="s">
        <v>1874</v>
      </c>
      <c r="P1501" s="47" t="s">
        <v>1358</v>
      </c>
      <c r="Q1501" s="50" t="s">
        <v>4687</v>
      </c>
      <c r="R1501" s="30"/>
    </row>
    <row r="1502" spans="1:18" ht="19.95" customHeight="1">
      <c r="A1502" s="47">
        <v>2</v>
      </c>
      <c r="B1502" s="30" t="s">
        <v>29</v>
      </c>
      <c r="C1502" s="43" t="s">
        <v>4688</v>
      </c>
      <c r="D1502" s="52">
        <v>45015</v>
      </c>
      <c r="E1502" s="52">
        <v>45035</v>
      </c>
      <c r="F1502" s="52">
        <v>45035</v>
      </c>
      <c r="G1502" s="47" t="s">
        <v>10</v>
      </c>
      <c r="H1502" s="51">
        <v>2420.8000000000002</v>
      </c>
      <c r="I1502" s="53">
        <v>1</v>
      </c>
      <c r="J1502" s="51">
        <v>0</v>
      </c>
      <c r="K1502" s="51">
        <v>0</v>
      </c>
      <c r="L1502" s="51">
        <v>2420.8000000000002</v>
      </c>
      <c r="M1502" s="42">
        <v>0</v>
      </c>
      <c r="N1502" s="89" t="s">
        <v>269</v>
      </c>
      <c r="O1502" s="47" t="s">
        <v>1351</v>
      </c>
      <c r="P1502" s="47" t="s">
        <v>1353</v>
      </c>
      <c r="Q1502" s="50" t="s">
        <v>4689</v>
      </c>
      <c r="R1502" s="30"/>
    </row>
    <row r="1503" spans="1:18" ht="19.95" customHeight="1">
      <c r="A1503" s="47">
        <v>1</v>
      </c>
      <c r="B1503" s="30" t="s">
        <v>29</v>
      </c>
      <c r="C1503" s="43" t="s">
        <v>4690</v>
      </c>
      <c r="D1503" s="52">
        <v>45015</v>
      </c>
      <c r="E1503" s="52">
        <v>45035</v>
      </c>
      <c r="F1503" s="52">
        <v>45035</v>
      </c>
      <c r="G1503" s="47" t="s">
        <v>10</v>
      </c>
      <c r="H1503" s="51">
        <v>2357.5500000000002</v>
      </c>
      <c r="I1503" s="53">
        <v>1</v>
      </c>
      <c r="J1503" s="51">
        <v>0</v>
      </c>
      <c r="K1503" s="51">
        <v>0</v>
      </c>
      <c r="L1503" s="51">
        <v>2357.5500000000002</v>
      </c>
      <c r="M1503" s="42">
        <v>0</v>
      </c>
      <c r="N1503" s="89" t="s">
        <v>269</v>
      </c>
      <c r="O1503" s="47" t="s">
        <v>1351</v>
      </c>
      <c r="P1503" s="47" t="s">
        <v>1353</v>
      </c>
      <c r="Q1503" s="50" t="s">
        <v>4691</v>
      </c>
      <c r="R1503" s="30"/>
    </row>
    <row r="1504" spans="1:18" ht="19.95" customHeight="1">
      <c r="A1504" s="47">
        <v>1</v>
      </c>
      <c r="B1504" s="30" t="s">
        <v>29</v>
      </c>
      <c r="C1504" s="43" t="s">
        <v>4692</v>
      </c>
      <c r="D1504" s="52">
        <v>45015</v>
      </c>
      <c r="E1504" s="52">
        <v>45035</v>
      </c>
      <c r="F1504" s="52">
        <v>45035</v>
      </c>
      <c r="G1504" s="47" t="s">
        <v>10</v>
      </c>
      <c r="H1504" s="51">
        <v>2050.65</v>
      </c>
      <c r="I1504" s="53">
        <v>1</v>
      </c>
      <c r="J1504" s="51">
        <v>0</v>
      </c>
      <c r="K1504" s="51">
        <v>0</v>
      </c>
      <c r="L1504" s="51">
        <v>2050.65</v>
      </c>
      <c r="M1504" s="42">
        <v>0</v>
      </c>
      <c r="N1504" s="89" t="s">
        <v>269</v>
      </c>
      <c r="O1504" s="47" t="s">
        <v>1351</v>
      </c>
      <c r="P1504" s="47" t="s">
        <v>1353</v>
      </c>
      <c r="Q1504" s="50" t="s">
        <v>4693</v>
      </c>
      <c r="R1504" s="30"/>
    </row>
    <row r="1505" spans="1:18" ht="19.95" customHeight="1">
      <c r="A1505" s="47">
        <v>1</v>
      </c>
      <c r="B1505" s="30" t="s">
        <v>3235</v>
      </c>
      <c r="C1505" s="43" t="s">
        <v>4694</v>
      </c>
      <c r="D1505" s="52">
        <v>45034</v>
      </c>
      <c r="E1505" s="52">
        <v>45035</v>
      </c>
      <c r="F1505" s="52">
        <v>45035</v>
      </c>
      <c r="G1505" s="47" t="s">
        <v>10</v>
      </c>
      <c r="H1505" s="51">
        <v>5947.39</v>
      </c>
      <c r="I1505" s="53">
        <v>1</v>
      </c>
      <c r="J1505" s="51">
        <v>0</v>
      </c>
      <c r="K1505" s="51">
        <v>0</v>
      </c>
      <c r="L1505" s="51">
        <v>5947.39</v>
      </c>
      <c r="M1505" s="42">
        <v>0</v>
      </c>
      <c r="N1505" s="89" t="s">
        <v>269</v>
      </c>
      <c r="O1505" s="47" t="s">
        <v>1346</v>
      </c>
      <c r="P1505" s="47" t="s">
        <v>3237</v>
      </c>
      <c r="Q1505" s="50" t="s">
        <v>4695</v>
      </c>
      <c r="R1505" s="30"/>
    </row>
    <row r="1506" spans="1:18" ht="19.95" customHeight="1">
      <c r="A1506" s="47">
        <v>1</v>
      </c>
      <c r="B1506" s="30" t="s">
        <v>52</v>
      </c>
      <c r="C1506" s="43" t="s">
        <v>4696</v>
      </c>
      <c r="D1506" s="52">
        <v>45016</v>
      </c>
      <c r="E1506" s="52">
        <v>45036</v>
      </c>
      <c r="F1506" s="52">
        <v>45035</v>
      </c>
      <c r="G1506" s="47" t="s">
        <v>10</v>
      </c>
      <c r="H1506" s="51">
        <v>3527.39</v>
      </c>
      <c r="I1506" s="53">
        <v>1</v>
      </c>
      <c r="J1506" s="51">
        <v>0</v>
      </c>
      <c r="K1506" s="51">
        <v>0</v>
      </c>
      <c r="L1506" s="51">
        <v>3527.39</v>
      </c>
      <c r="M1506" s="42">
        <v>0</v>
      </c>
      <c r="N1506" s="89" t="s">
        <v>269</v>
      </c>
      <c r="O1506" s="47" t="s">
        <v>1362</v>
      </c>
      <c r="P1506" s="47" t="s">
        <v>1365</v>
      </c>
      <c r="Q1506" s="50" t="s">
        <v>4697</v>
      </c>
      <c r="R1506" s="30"/>
    </row>
    <row r="1507" spans="1:18" ht="19.95" customHeight="1">
      <c r="A1507" s="47">
        <v>1</v>
      </c>
      <c r="B1507" s="30" t="s">
        <v>297</v>
      </c>
      <c r="C1507" s="43" t="s">
        <v>4698</v>
      </c>
      <c r="D1507" s="52">
        <v>45035</v>
      </c>
      <c r="E1507" s="52">
        <v>45035</v>
      </c>
      <c r="F1507" s="52">
        <v>45035</v>
      </c>
      <c r="G1507" s="47" t="s">
        <v>10</v>
      </c>
      <c r="H1507" s="51">
        <v>12101.84</v>
      </c>
      <c r="I1507" s="53">
        <v>1</v>
      </c>
      <c r="J1507" s="51">
        <v>0</v>
      </c>
      <c r="K1507" s="51">
        <v>0</v>
      </c>
      <c r="L1507" s="51">
        <v>12101.84</v>
      </c>
      <c r="M1507" s="42">
        <v>0</v>
      </c>
      <c r="N1507" s="89" t="s">
        <v>269</v>
      </c>
      <c r="O1507" s="47" t="s">
        <v>1349</v>
      </c>
      <c r="P1507" s="47" t="s">
        <v>1336</v>
      </c>
      <c r="Q1507" s="50" t="s">
        <v>4699</v>
      </c>
      <c r="R1507" s="30"/>
    </row>
    <row r="1508" spans="1:18" ht="19.95" customHeight="1">
      <c r="A1508" s="47">
        <v>1</v>
      </c>
      <c r="B1508" s="30" t="s">
        <v>51</v>
      </c>
      <c r="C1508" s="43" t="s">
        <v>4700</v>
      </c>
      <c r="D1508" s="52">
        <v>44651</v>
      </c>
      <c r="E1508" s="52">
        <v>45036</v>
      </c>
      <c r="F1508" s="52">
        <v>45035</v>
      </c>
      <c r="G1508" s="47" t="s">
        <v>10</v>
      </c>
      <c r="H1508" s="51">
        <v>19991.97</v>
      </c>
      <c r="I1508" s="53">
        <v>1</v>
      </c>
      <c r="J1508" s="51">
        <v>0</v>
      </c>
      <c r="K1508" s="51">
        <v>0</v>
      </c>
      <c r="L1508" s="51">
        <v>19991.97</v>
      </c>
      <c r="M1508" s="42">
        <v>0</v>
      </c>
      <c r="N1508" s="89" t="s">
        <v>269</v>
      </c>
      <c r="O1508" s="47" t="s">
        <v>1362</v>
      </c>
      <c r="P1508" s="47" t="s">
        <v>1365</v>
      </c>
      <c r="Q1508" s="50" t="s">
        <v>4701</v>
      </c>
      <c r="R1508" s="30"/>
    </row>
    <row r="1509" spans="1:18" ht="19.95" customHeight="1">
      <c r="A1509" s="47">
        <v>1</v>
      </c>
      <c r="B1509" s="30" t="s">
        <v>257</v>
      </c>
      <c r="C1509" s="43" t="s">
        <v>4702</v>
      </c>
      <c r="D1509" s="52">
        <v>45036</v>
      </c>
      <c r="E1509" s="52">
        <v>45036</v>
      </c>
      <c r="F1509" s="52">
        <v>45036</v>
      </c>
      <c r="G1509" s="47" t="s">
        <v>10</v>
      </c>
      <c r="H1509" s="51">
        <v>67395.839999999997</v>
      </c>
      <c r="I1509" s="53">
        <v>1</v>
      </c>
      <c r="J1509" s="51">
        <v>0</v>
      </c>
      <c r="K1509" s="51">
        <v>0</v>
      </c>
      <c r="L1509" s="51">
        <v>67395.839999999997</v>
      </c>
      <c r="M1509" s="42">
        <v>0</v>
      </c>
      <c r="N1509" s="89" t="s">
        <v>1328</v>
      </c>
      <c r="O1509" s="47" t="s">
        <v>1874</v>
      </c>
      <c r="P1509" s="47" t="s">
        <v>889</v>
      </c>
      <c r="Q1509" s="50" t="s">
        <v>4703</v>
      </c>
      <c r="R1509" s="30"/>
    </row>
    <row r="1510" spans="1:18" ht="19.95" customHeight="1">
      <c r="A1510" s="47">
        <v>2</v>
      </c>
      <c r="B1510" s="30" t="s">
        <v>2052</v>
      </c>
      <c r="C1510" s="43" t="s">
        <v>4704</v>
      </c>
      <c r="D1510" s="52">
        <v>45033</v>
      </c>
      <c r="E1510" s="52">
        <v>45036</v>
      </c>
      <c r="F1510" s="52">
        <v>45036</v>
      </c>
      <c r="G1510" s="47" t="s">
        <v>10</v>
      </c>
      <c r="H1510" s="51">
        <v>7500</v>
      </c>
      <c r="I1510" s="53">
        <v>1</v>
      </c>
      <c r="J1510" s="51">
        <v>0</v>
      </c>
      <c r="K1510" s="51">
        <v>0</v>
      </c>
      <c r="L1510" s="51">
        <v>7500</v>
      </c>
      <c r="M1510" s="42">
        <v>0</v>
      </c>
      <c r="N1510" s="89" t="s">
        <v>1328</v>
      </c>
      <c r="O1510" s="47" t="s">
        <v>1349</v>
      </c>
      <c r="P1510" s="58" t="s">
        <v>741</v>
      </c>
      <c r="Q1510" s="50" t="s">
        <v>7407</v>
      </c>
      <c r="R1510" s="30"/>
    </row>
    <row r="1511" spans="1:18" ht="19.95" customHeight="1">
      <c r="A1511" s="47">
        <v>2</v>
      </c>
      <c r="B1511" s="30" t="s">
        <v>2052</v>
      </c>
      <c r="C1511" s="43" t="s">
        <v>4705</v>
      </c>
      <c r="D1511" s="52">
        <v>45033</v>
      </c>
      <c r="E1511" s="52">
        <v>45036</v>
      </c>
      <c r="F1511" s="52">
        <v>45036</v>
      </c>
      <c r="G1511" s="47" t="s">
        <v>10</v>
      </c>
      <c r="H1511" s="51">
        <v>3500</v>
      </c>
      <c r="I1511" s="53">
        <v>1</v>
      </c>
      <c r="J1511" s="51">
        <v>0</v>
      </c>
      <c r="K1511" s="51">
        <v>0</v>
      </c>
      <c r="L1511" s="51">
        <v>3500</v>
      </c>
      <c r="M1511" s="42">
        <v>0</v>
      </c>
      <c r="N1511" s="89" t="s">
        <v>1328</v>
      </c>
      <c r="O1511" s="47" t="s">
        <v>1349</v>
      </c>
      <c r="P1511" s="58" t="s">
        <v>741</v>
      </c>
      <c r="Q1511" s="50" t="s">
        <v>7408</v>
      </c>
      <c r="R1511" s="30"/>
    </row>
    <row r="1512" spans="1:18" ht="19.95" customHeight="1">
      <c r="A1512" s="47">
        <v>1</v>
      </c>
      <c r="B1512" s="30" t="s">
        <v>2052</v>
      </c>
      <c r="C1512" s="43" t="s">
        <v>4706</v>
      </c>
      <c r="D1512" s="52">
        <v>45033</v>
      </c>
      <c r="E1512" s="52">
        <v>45036</v>
      </c>
      <c r="F1512" s="52">
        <v>45036</v>
      </c>
      <c r="G1512" s="47" t="s">
        <v>10</v>
      </c>
      <c r="H1512" s="51">
        <v>6750</v>
      </c>
      <c r="I1512" s="53">
        <v>1</v>
      </c>
      <c r="J1512" s="51">
        <v>0</v>
      </c>
      <c r="K1512" s="51">
        <v>0</v>
      </c>
      <c r="L1512" s="51">
        <v>6750</v>
      </c>
      <c r="M1512" s="42">
        <v>0</v>
      </c>
      <c r="N1512" s="89" t="s">
        <v>1328</v>
      </c>
      <c r="O1512" s="47" t="s">
        <v>1349</v>
      </c>
      <c r="P1512" s="58" t="s">
        <v>741</v>
      </c>
      <c r="Q1512" s="50" t="s">
        <v>7409</v>
      </c>
      <c r="R1512" s="30"/>
    </row>
    <row r="1513" spans="1:18" ht="19.95" customHeight="1">
      <c r="A1513" s="47">
        <v>1</v>
      </c>
      <c r="B1513" s="30" t="s">
        <v>16</v>
      </c>
      <c r="C1513" s="43" t="s">
        <v>4707</v>
      </c>
      <c r="D1513" s="52">
        <v>45021</v>
      </c>
      <c r="E1513" s="52">
        <v>45036</v>
      </c>
      <c r="F1513" s="52">
        <v>45036</v>
      </c>
      <c r="G1513" s="47" t="s">
        <v>10</v>
      </c>
      <c r="H1513" s="51">
        <v>12180</v>
      </c>
      <c r="I1513" s="53">
        <v>1</v>
      </c>
      <c r="J1513" s="51">
        <v>0</v>
      </c>
      <c r="K1513" s="51">
        <v>0</v>
      </c>
      <c r="L1513" s="51">
        <v>12180</v>
      </c>
      <c r="M1513" s="42">
        <v>0</v>
      </c>
      <c r="N1513" s="89" t="s">
        <v>1328</v>
      </c>
      <c r="O1513" s="47" t="s">
        <v>1349</v>
      </c>
      <c r="P1513" s="58" t="s">
        <v>741</v>
      </c>
      <c r="Q1513" s="50" t="s">
        <v>4708</v>
      </c>
      <c r="R1513" s="30"/>
    </row>
    <row r="1514" spans="1:18" ht="19.95" customHeight="1">
      <c r="A1514" s="47">
        <v>1</v>
      </c>
      <c r="B1514" s="30" t="s">
        <v>1357</v>
      </c>
      <c r="C1514" s="43" t="s">
        <v>4709</v>
      </c>
      <c r="D1514" s="52">
        <v>45030</v>
      </c>
      <c r="E1514" s="52">
        <v>45036</v>
      </c>
      <c r="F1514" s="52">
        <v>45036</v>
      </c>
      <c r="G1514" s="47" t="s">
        <v>10</v>
      </c>
      <c r="H1514" s="51">
        <v>59.04</v>
      </c>
      <c r="I1514" s="53">
        <v>1</v>
      </c>
      <c r="J1514" s="51">
        <v>0</v>
      </c>
      <c r="K1514" s="51">
        <v>0</v>
      </c>
      <c r="L1514" s="51">
        <v>59.04</v>
      </c>
      <c r="M1514" s="42">
        <v>0</v>
      </c>
      <c r="N1514" s="89" t="s">
        <v>269</v>
      </c>
      <c r="O1514" s="47" t="s">
        <v>1355</v>
      </c>
      <c r="P1514" s="47" t="s">
        <v>872</v>
      </c>
      <c r="Q1514" s="50" t="s">
        <v>4710</v>
      </c>
      <c r="R1514" s="30"/>
    </row>
    <row r="1515" spans="1:18" ht="19.95" customHeight="1">
      <c r="A1515" s="47">
        <v>1</v>
      </c>
      <c r="B1515" s="30" t="s">
        <v>1357</v>
      </c>
      <c r="C1515" s="43" t="s">
        <v>4711</v>
      </c>
      <c r="D1515" s="52">
        <v>45036</v>
      </c>
      <c r="E1515" s="52">
        <v>45036</v>
      </c>
      <c r="F1515" s="52">
        <v>45036</v>
      </c>
      <c r="G1515" s="47" t="s">
        <v>10</v>
      </c>
      <c r="H1515" s="51">
        <v>300</v>
      </c>
      <c r="I1515" s="53">
        <v>1</v>
      </c>
      <c r="J1515" s="51">
        <v>0</v>
      </c>
      <c r="K1515" s="51">
        <v>0</v>
      </c>
      <c r="L1515" s="51">
        <v>300</v>
      </c>
      <c r="M1515" s="42">
        <v>0</v>
      </c>
      <c r="N1515" s="89" t="s">
        <v>269</v>
      </c>
      <c r="O1515" s="47" t="s">
        <v>1360</v>
      </c>
      <c r="P1515" s="47" t="s">
        <v>876</v>
      </c>
      <c r="Q1515" s="50" t="s">
        <v>4712</v>
      </c>
      <c r="R1515" s="30"/>
    </row>
    <row r="1516" spans="1:18" ht="19.95" customHeight="1">
      <c r="A1516" s="47">
        <v>1</v>
      </c>
      <c r="B1516" s="30" t="s">
        <v>63</v>
      </c>
      <c r="C1516" s="43" t="s">
        <v>4713</v>
      </c>
      <c r="D1516" s="52">
        <v>45036</v>
      </c>
      <c r="E1516" s="52">
        <v>45036</v>
      </c>
      <c r="F1516" s="52">
        <v>45036</v>
      </c>
      <c r="G1516" s="47" t="s">
        <v>10</v>
      </c>
      <c r="H1516" s="51">
        <v>1236.67</v>
      </c>
      <c r="I1516" s="53">
        <v>1</v>
      </c>
      <c r="J1516" s="51">
        <v>0</v>
      </c>
      <c r="K1516" s="51">
        <v>0</v>
      </c>
      <c r="L1516" s="51">
        <v>1236.67</v>
      </c>
      <c r="M1516" s="42">
        <v>0</v>
      </c>
      <c r="N1516" s="89" t="s">
        <v>269</v>
      </c>
      <c r="O1516" s="47" t="s">
        <v>1355</v>
      </c>
      <c r="P1516" s="47" t="s">
        <v>672</v>
      </c>
      <c r="Q1516" s="50" t="s">
        <v>4714</v>
      </c>
      <c r="R1516" s="30"/>
    </row>
    <row r="1517" spans="1:18" ht="19.95" customHeight="1">
      <c r="A1517" s="47">
        <v>1</v>
      </c>
      <c r="B1517" s="30" t="s">
        <v>63</v>
      </c>
      <c r="C1517" s="43" t="s">
        <v>4715</v>
      </c>
      <c r="D1517" s="52">
        <v>45036</v>
      </c>
      <c r="E1517" s="52">
        <v>45036</v>
      </c>
      <c r="F1517" s="52">
        <v>45036</v>
      </c>
      <c r="G1517" s="47" t="s">
        <v>10</v>
      </c>
      <c r="H1517" s="51">
        <v>447</v>
      </c>
      <c r="I1517" s="53">
        <v>1</v>
      </c>
      <c r="J1517" s="51">
        <v>0</v>
      </c>
      <c r="K1517" s="51">
        <v>0</v>
      </c>
      <c r="L1517" s="51">
        <v>447</v>
      </c>
      <c r="M1517" s="42">
        <v>0</v>
      </c>
      <c r="N1517" s="89" t="s">
        <v>269</v>
      </c>
      <c r="O1517" s="47" t="s">
        <v>1355</v>
      </c>
      <c r="P1517" s="47" t="s">
        <v>672</v>
      </c>
      <c r="Q1517" s="50" t="s">
        <v>4716</v>
      </c>
      <c r="R1517" s="30"/>
    </row>
    <row r="1518" spans="1:18" ht="19.95" customHeight="1">
      <c r="A1518" s="47">
        <v>1</v>
      </c>
      <c r="B1518" s="30" t="s">
        <v>51</v>
      </c>
      <c r="C1518" s="43" t="s">
        <v>4717</v>
      </c>
      <c r="D1518" s="52">
        <v>45036</v>
      </c>
      <c r="E1518" s="52">
        <v>45036</v>
      </c>
      <c r="F1518" s="52">
        <v>45036</v>
      </c>
      <c r="G1518" s="47" t="s">
        <v>10</v>
      </c>
      <c r="H1518" s="51">
        <v>354.4</v>
      </c>
      <c r="I1518" s="53">
        <v>1</v>
      </c>
      <c r="J1518" s="51">
        <v>0</v>
      </c>
      <c r="K1518" s="51">
        <v>0</v>
      </c>
      <c r="L1518" s="51">
        <v>354.4</v>
      </c>
      <c r="M1518" s="42">
        <v>0</v>
      </c>
      <c r="N1518" s="89" t="s">
        <v>269</v>
      </c>
      <c r="O1518" s="47" t="s">
        <v>1362</v>
      </c>
      <c r="P1518" s="47" t="s">
        <v>1366</v>
      </c>
      <c r="Q1518" s="50" t="s">
        <v>4718</v>
      </c>
      <c r="R1518" s="30"/>
    </row>
    <row r="1519" spans="1:18" ht="19.95" customHeight="1">
      <c r="A1519" s="47">
        <v>1</v>
      </c>
      <c r="B1519" s="30" t="s">
        <v>51</v>
      </c>
      <c r="C1519" s="43" t="s">
        <v>4719</v>
      </c>
      <c r="D1519" s="52">
        <v>45036</v>
      </c>
      <c r="E1519" s="52">
        <v>45036</v>
      </c>
      <c r="F1519" s="52">
        <v>45036</v>
      </c>
      <c r="G1519" s="47" t="s">
        <v>10</v>
      </c>
      <c r="H1519" s="51">
        <v>114.32</v>
      </c>
      <c r="I1519" s="53">
        <v>1</v>
      </c>
      <c r="J1519" s="51">
        <v>0</v>
      </c>
      <c r="K1519" s="51">
        <v>0</v>
      </c>
      <c r="L1519" s="51">
        <v>114.32</v>
      </c>
      <c r="M1519" s="42">
        <v>0</v>
      </c>
      <c r="N1519" s="89" t="s">
        <v>269</v>
      </c>
      <c r="O1519" s="47" t="s">
        <v>1362</v>
      </c>
      <c r="P1519" s="47" t="s">
        <v>1365</v>
      </c>
      <c r="Q1519" s="50" t="s">
        <v>4720</v>
      </c>
      <c r="R1519" s="30"/>
    </row>
    <row r="1520" spans="1:18" ht="19.95" customHeight="1">
      <c r="A1520" s="47">
        <v>1</v>
      </c>
      <c r="B1520" s="30" t="s">
        <v>51</v>
      </c>
      <c r="C1520" s="43" t="s">
        <v>4721</v>
      </c>
      <c r="D1520" s="52">
        <v>45036</v>
      </c>
      <c r="E1520" s="52">
        <v>45036</v>
      </c>
      <c r="F1520" s="52">
        <v>45036</v>
      </c>
      <c r="G1520" s="47" t="s">
        <v>10</v>
      </c>
      <c r="H1520" s="51">
        <v>199.46</v>
      </c>
      <c r="I1520" s="53">
        <v>1</v>
      </c>
      <c r="J1520" s="51">
        <v>0</v>
      </c>
      <c r="K1520" s="51">
        <v>0</v>
      </c>
      <c r="L1520" s="51">
        <v>199.46</v>
      </c>
      <c r="M1520" s="42">
        <v>0</v>
      </c>
      <c r="N1520" s="89" t="s">
        <v>269</v>
      </c>
      <c r="O1520" s="47" t="s">
        <v>1362</v>
      </c>
      <c r="P1520" s="47" t="s">
        <v>1365</v>
      </c>
      <c r="Q1520" s="50" t="s">
        <v>4722</v>
      </c>
      <c r="R1520" s="30"/>
    </row>
    <row r="1521" spans="1:18" ht="19.95" customHeight="1">
      <c r="A1521" s="47">
        <v>1</v>
      </c>
      <c r="B1521" s="30" t="s">
        <v>242</v>
      </c>
      <c r="C1521" s="43" t="s">
        <v>4723</v>
      </c>
      <c r="D1521" s="52">
        <v>45036</v>
      </c>
      <c r="E1521" s="52">
        <v>45036</v>
      </c>
      <c r="F1521" s="52">
        <v>45036</v>
      </c>
      <c r="G1521" s="47" t="s">
        <v>10</v>
      </c>
      <c r="H1521" s="51">
        <v>138.61000000000001</v>
      </c>
      <c r="I1521" s="53">
        <v>1</v>
      </c>
      <c r="J1521" s="51">
        <v>0</v>
      </c>
      <c r="K1521" s="51">
        <v>0</v>
      </c>
      <c r="L1521" s="51">
        <v>138.61000000000001</v>
      </c>
      <c r="M1521" s="42">
        <v>0</v>
      </c>
      <c r="N1521" s="89" t="s">
        <v>269</v>
      </c>
      <c r="O1521" s="47" t="s">
        <v>1362</v>
      </c>
      <c r="P1521" s="47" t="s">
        <v>1367</v>
      </c>
      <c r="Q1521" s="50" t="s">
        <v>4723</v>
      </c>
      <c r="R1521" s="30"/>
    </row>
    <row r="1522" spans="1:18" ht="19.95" customHeight="1">
      <c r="A1522" s="47">
        <v>1</v>
      </c>
      <c r="B1522" s="30" t="s">
        <v>242</v>
      </c>
      <c r="C1522" s="43" t="s">
        <v>4724</v>
      </c>
      <c r="D1522" s="52">
        <v>45036</v>
      </c>
      <c r="E1522" s="52">
        <v>45036</v>
      </c>
      <c r="F1522" s="52">
        <v>45036</v>
      </c>
      <c r="G1522" s="47" t="s">
        <v>10</v>
      </c>
      <c r="H1522" s="51">
        <v>83.2</v>
      </c>
      <c r="I1522" s="53">
        <v>1</v>
      </c>
      <c r="J1522" s="51">
        <v>0</v>
      </c>
      <c r="K1522" s="51">
        <v>0</v>
      </c>
      <c r="L1522" s="51">
        <v>83.2</v>
      </c>
      <c r="M1522" s="42">
        <v>0</v>
      </c>
      <c r="N1522" s="89" t="s">
        <v>269</v>
      </c>
      <c r="O1522" s="47" t="s">
        <v>1362</v>
      </c>
      <c r="P1522" s="47" t="s">
        <v>1367</v>
      </c>
      <c r="Q1522" s="50" t="s">
        <v>4725</v>
      </c>
      <c r="R1522" s="30"/>
    </row>
    <row r="1523" spans="1:18" ht="19.95" customHeight="1">
      <c r="A1523" s="47">
        <v>1</v>
      </c>
      <c r="B1523" s="30" t="s">
        <v>246</v>
      </c>
      <c r="C1523" s="43" t="s">
        <v>4726</v>
      </c>
      <c r="D1523" s="52">
        <v>45037</v>
      </c>
      <c r="E1523" s="52">
        <v>45036</v>
      </c>
      <c r="F1523" s="52">
        <v>45036</v>
      </c>
      <c r="G1523" s="47" t="s">
        <v>10</v>
      </c>
      <c r="H1523" s="51">
        <v>4275</v>
      </c>
      <c r="I1523" s="53">
        <v>1</v>
      </c>
      <c r="J1523" s="51">
        <v>0</v>
      </c>
      <c r="K1523" s="51">
        <v>0</v>
      </c>
      <c r="L1523" s="51">
        <v>4275</v>
      </c>
      <c r="M1523" s="42">
        <v>0</v>
      </c>
      <c r="N1523" s="89" t="s">
        <v>269</v>
      </c>
      <c r="O1523" s="47" t="s">
        <v>1381</v>
      </c>
      <c r="P1523" s="47" t="s">
        <v>884</v>
      </c>
      <c r="Q1523" s="50" t="s">
        <v>4727</v>
      </c>
      <c r="R1523" s="30"/>
    </row>
    <row r="1524" spans="1:18" ht="19.95" customHeight="1">
      <c r="A1524" s="47">
        <v>1</v>
      </c>
      <c r="B1524" s="30" t="s">
        <v>2052</v>
      </c>
      <c r="C1524" s="43" t="s">
        <v>4728</v>
      </c>
      <c r="D1524" s="52">
        <v>45019</v>
      </c>
      <c r="E1524" s="52">
        <v>45040</v>
      </c>
      <c r="F1524" s="52">
        <v>45040</v>
      </c>
      <c r="G1524" s="47" t="s">
        <v>10</v>
      </c>
      <c r="H1524" s="51">
        <v>61952.7</v>
      </c>
      <c r="I1524" s="53">
        <v>1</v>
      </c>
      <c r="J1524" s="51">
        <v>0</v>
      </c>
      <c r="K1524" s="51">
        <v>0</v>
      </c>
      <c r="L1524" s="51">
        <v>61952.7</v>
      </c>
      <c r="M1524" s="42">
        <v>0</v>
      </c>
      <c r="N1524" s="89" t="s">
        <v>1328</v>
      </c>
      <c r="O1524" s="47" t="s">
        <v>1349</v>
      </c>
      <c r="P1524" s="58" t="s">
        <v>741</v>
      </c>
      <c r="Q1524" s="50" t="s">
        <v>7410</v>
      </c>
      <c r="R1524" s="30"/>
    </row>
    <row r="1525" spans="1:18" ht="19.95" customHeight="1">
      <c r="A1525" s="47">
        <v>1</v>
      </c>
      <c r="B1525" s="30" t="s">
        <v>238</v>
      </c>
      <c r="C1525" s="43" t="s">
        <v>4729</v>
      </c>
      <c r="D1525" s="52">
        <v>45019</v>
      </c>
      <c r="E1525" s="52">
        <v>45040</v>
      </c>
      <c r="F1525" s="52">
        <v>45040</v>
      </c>
      <c r="G1525" s="47" t="s">
        <v>10</v>
      </c>
      <c r="H1525" s="51">
        <v>316361</v>
      </c>
      <c r="I1525" s="53">
        <v>1</v>
      </c>
      <c r="J1525" s="51">
        <v>0</v>
      </c>
      <c r="K1525" s="51">
        <v>0</v>
      </c>
      <c r="L1525" s="51">
        <v>316361</v>
      </c>
      <c r="M1525" s="42">
        <v>0</v>
      </c>
      <c r="N1525" s="89" t="s">
        <v>1328</v>
      </c>
      <c r="O1525" s="47" t="s">
        <v>1349</v>
      </c>
      <c r="P1525" s="58" t="s">
        <v>741</v>
      </c>
      <c r="Q1525" s="50" t="s">
        <v>4730</v>
      </c>
      <c r="R1525" s="30"/>
    </row>
    <row r="1526" spans="1:18" ht="19.95" customHeight="1">
      <c r="A1526" s="47">
        <v>1</v>
      </c>
      <c r="B1526" s="30" t="s">
        <v>22</v>
      </c>
      <c r="C1526" s="43" t="s">
        <v>4731</v>
      </c>
      <c r="D1526" s="52">
        <v>45030</v>
      </c>
      <c r="E1526" s="52">
        <v>45040</v>
      </c>
      <c r="F1526" s="52">
        <v>45040</v>
      </c>
      <c r="G1526" s="47" t="s">
        <v>10</v>
      </c>
      <c r="H1526" s="51">
        <v>651</v>
      </c>
      <c r="I1526" s="53">
        <v>1</v>
      </c>
      <c r="J1526" s="51">
        <v>0</v>
      </c>
      <c r="K1526" s="51">
        <v>0</v>
      </c>
      <c r="L1526" s="51">
        <v>651</v>
      </c>
      <c r="M1526" s="42">
        <v>0</v>
      </c>
      <c r="N1526" s="89" t="s">
        <v>269</v>
      </c>
      <c r="O1526" s="47" t="s">
        <v>1346</v>
      </c>
      <c r="P1526" s="47" t="s">
        <v>284</v>
      </c>
      <c r="Q1526" s="50" t="s">
        <v>4732</v>
      </c>
      <c r="R1526" s="30"/>
    </row>
    <row r="1527" spans="1:18" ht="19.95" customHeight="1">
      <c r="A1527" s="47">
        <v>1</v>
      </c>
      <c r="B1527" s="30" t="s">
        <v>54</v>
      </c>
      <c r="C1527" s="43" t="s">
        <v>55</v>
      </c>
      <c r="D1527" s="52">
        <v>44869</v>
      </c>
      <c r="E1527" s="52">
        <v>45040</v>
      </c>
      <c r="F1527" s="52">
        <v>45040</v>
      </c>
      <c r="G1527" s="47" t="s">
        <v>10</v>
      </c>
      <c r="H1527" s="51">
        <v>99.9</v>
      </c>
      <c r="I1527" s="53">
        <v>1</v>
      </c>
      <c r="J1527" s="51">
        <v>0</v>
      </c>
      <c r="K1527" s="51">
        <v>0</v>
      </c>
      <c r="L1527" s="51">
        <v>99.9</v>
      </c>
      <c r="M1527" s="42">
        <v>0</v>
      </c>
      <c r="N1527" s="89" t="s">
        <v>269</v>
      </c>
      <c r="O1527" s="47" t="s">
        <v>1342</v>
      </c>
      <c r="P1527" s="47" t="s">
        <v>280</v>
      </c>
      <c r="Q1527" s="50" t="s">
        <v>2536</v>
      </c>
      <c r="R1527" s="30"/>
    </row>
    <row r="1528" spans="1:18" ht="19.95" customHeight="1">
      <c r="A1528" s="47">
        <v>1</v>
      </c>
      <c r="B1528" s="30" t="s">
        <v>4073</v>
      </c>
      <c r="C1528" s="43" t="s">
        <v>4733</v>
      </c>
      <c r="D1528" s="52">
        <v>45040</v>
      </c>
      <c r="E1528" s="52">
        <v>45041</v>
      </c>
      <c r="F1528" s="52">
        <v>45041</v>
      </c>
      <c r="G1528" s="47" t="s">
        <v>10</v>
      </c>
      <c r="H1528" s="51">
        <v>50000</v>
      </c>
      <c r="I1528" s="53">
        <v>1</v>
      </c>
      <c r="J1528" s="51">
        <v>0</v>
      </c>
      <c r="K1528" s="51">
        <v>0</v>
      </c>
      <c r="L1528" s="51">
        <v>50000</v>
      </c>
      <c r="M1528" s="42">
        <v>0</v>
      </c>
      <c r="N1528" s="89" t="s">
        <v>1328</v>
      </c>
      <c r="O1528" s="47" t="s">
        <v>1349</v>
      </c>
      <c r="P1528" s="47" t="s">
        <v>1336</v>
      </c>
      <c r="Q1528" s="50" t="s">
        <v>4734</v>
      </c>
      <c r="R1528" s="30"/>
    </row>
    <row r="1529" spans="1:18" ht="19.95" customHeight="1">
      <c r="A1529" s="47">
        <v>1</v>
      </c>
      <c r="B1529" s="30" t="s">
        <v>4735</v>
      </c>
      <c r="C1529" s="43" t="s">
        <v>4736</v>
      </c>
      <c r="D1529" s="52">
        <v>45054</v>
      </c>
      <c r="E1529" s="52">
        <v>45054</v>
      </c>
      <c r="F1529" s="52">
        <v>45041</v>
      </c>
      <c r="G1529" s="47" t="s">
        <v>10</v>
      </c>
      <c r="H1529" s="49">
        <v>6472537.5</v>
      </c>
      <c r="I1529" s="53">
        <v>1</v>
      </c>
      <c r="J1529" s="51">
        <v>0</v>
      </c>
      <c r="K1529" s="51">
        <v>0</v>
      </c>
      <c r="L1529" s="51">
        <v>6472537.5</v>
      </c>
      <c r="M1529" s="42">
        <v>0</v>
      </c>
      <c r="N1529" s="89" t="s">
        <v>1328</v>
      </c>
      <c r="O1529" s="47" t="s">
        <v>1330</v>
      </c>
      <c r="P1529" s="47" t="s">
        <v>881</v>
      </c>
      <c r="Q1529" s="50" t="s">
        <v>4737</v>
      </c>
      <c r="R1529" s="30"/>
    </row>
    <row r="1530" spans="1:18" ht="19.95" customHeight="1">
      <c r="A1530" s="47">
        <v>1</v>
      </c>
      <c r="B1530" s="30" t="s">
        <v>249</v>
      </c>
      <c r="C1530" s="43" t="s">
        <v>4738</v>
      </c>
      <c r="D1530" s="52">
        <v>45035</v>
      </c>
      <c r="E1530" s="52">
        <v>45041</v>
      </c>
      <c r="F1530" s="52">
        <v>45041</v>
      </c>
      <c r="G1530" s="47" t="s">
        <v>10</v>
      </c>
      <c r="H1530" s="51">
        <v>2958</v>
      </c>
      <c r="I1530" s="53">
        <v>1</v>
      </c>
      <c r="J1530" s="51">
        <v>0</v>
      </c>
      <c r="K1530" s="51">
        <v>0</v>
      </c>
      <c r="L1530" s="51">
        <v>2958</v>
      </c>
      <c r="M1530" s="42">
        <v>0</v>
      </c>
      <c r="N1530" s="89" t="s">
        <v>1328</v>
      </c>
      <c r="O1530" s="47" t="s">
        <v>1874</v>
      </c>
      <c r="P1530" s="47" t="s">
        <v>1592</v>
      </c>
      <c r="Q1530" s="50" t="s">
        <v>4739</v>
      </c>
      <c r="R1530" s="30"/>
    </row>
    <row r="1531" spans="1:18" ht="19.95" customHeight="1">
      <c r="A1531" s="47">
        <v>2</v>
      </c>
      <c r="B1531" s="30" t="s">
        <v>249</v>
      </c>
      <c r="C1531" s="43" t="s">
        <v>4740</v>
      </c>
      <c r="D1531" s="52">
        <v>45035</v>
      </c>
      <c r="E1531" s="52">
        <v>45041</v>
      </c>
      <c r="F1531" s="52">
        <v>45041</v>
      </c>
      <c r="G1531" s="47" t="s">
        <v>10</v>
      </c>
      <c r="H1531" s="51">
        <v>5610</v>
      </c>
      <c r="I1531" s="53">
        <v>1</v>
      </c>
      <c r="J1531" s="51">
        <v>0</v>
      </c>
      <c r="K1531" s="51">
        <v>0</v>
      </c>
      <c r="L1531" s="51">
        <v>5610</v>
      </c>
      <c r="M1531" s="42">
        <v>0</v>
      </c>
      <c r="N1531" s="89" t="s">
        <v>1328</v>
      </c>
      <c r="O1531" s="47" t="s">
        <v>1874</v>
      </c>
      <c r="P1531" s="47" t="s">
        <v>1592</v>
      </c>
      <c r="Q1531" s="50" t="s">
        <v>4741</v>
      </c>
      <c r="R1531" s="30"/>
    </row>
    <row r="1532" spans="1:18" ht="19.95" customHeight="1">
      <c r="A1532" s="47">
        <v>1</v>
      </c>
      <c r="B1532" s="30" t="s">
        <v>2052</v>
      </c>
      <c r="C1532" s="43" t="s">
        <v>4742</v>
      </c>
      <c r="D1532" s="52">
        <v>45036</v>
      </c>
      <c r="E1532" s="52">
        <v>45041</v>
      </c>
      <c r="F1532" s="52">
        <v>45041</v>
      </c>
      <c r="G1532" s="47" t="s">
        <v>10</v>
      </c>
      <c r="H1532" s="51">
        <v>27000</v>
      </c>
      <c r="I1532" s="53">
        <v>1</v>
      </c>
      <c r="J1532" s="51">
        <v>0</v>
      </c>
      <c r="K1532" s="51">
        <v>0</v>
      </c>
      <c r="L1532" s="51">
        <v>27000</v>
      </c>
      <c r="M1532" s="42">
        <v>0</v>
      </c>
      <c r="N1532" s="89" t="s">
        <v>1328</v>
      </c>
      <c r="O1532" s="47" t="s">
        <v>1349</v>
      </c>
      <c r="P1532" s="58" t="s">
        <v>741</v>
      </c>
      <c r="Q1532" s="50" t="s">
        <v>7411</v>
      </c>
      <c r="R1532" s="30"/>
    </row>
    <row r="1533" spans="1:18" ht="19.95" customHeight="1">
      <c r="A1533" s="47">
        <v>2</v>
      </c>
      <c r="B1533" s="30" t="s">
        <v>2052</v>
      </c>
      <c r="C1533" s="43" t="s">
        <v>4743</v>
      </c>
      <c r="D1533" s="52">
        <v>45036</v>
      </c>
      <c r="E1533" s="52">
        <v>45041</v>
      </c>
      <c r="F1533" s="52">
        <v>45041</v>
      </c>
      <c r="G1533" s="47" t="s">
        <v>10</v>
      </c>
      <c r="H1533" s="51">
        <v>17250</v>
      </c>
      <c r="I1533" s="53">
        <v>1</v>
      </c>
      <c r="J1533" s="51">
        <v>0</v>
      </c>
      <c r="K1533" s="51">
        <v>0</v>
      </c>
      <c r="L1533" s="51">
        <v>17250</v>
      </c>
      <c r="M1533" s="42">
        <v>0</v>
      </c>
      <c r="N1533" s="89" t="s">
        <v>1328</v>
      </c>
      <c r="O1533" s="47" t="s">
        <v>1349</v>
      </c>
      <c r="P1533" s="58" t="s">
        <v>741</v>
      </c>
      <c r="Q1533" s="50" t="s">
        <v>7412</v>
      </c>
      <c r="R1533" s="30"/>
    </row>
    <row r="1534" spans="1:18" ht="19.95" customHeight="1">
      <c r="A1534" s="47">
        <v>2</v>
      </c>
      <c r="B1534" s="30" t="s">
        <v>2052</v>
      </c>
      <c r="C1534" s="43" t="s">
        <v>4744</v>
      </c>
      <c r="D1534" s="52">
        <v>45036</v>
      </c>
      <c r="E1534" s="52">
        <v>45041</v>
      </c>
      <c r="F1534" s="52">
        <v>45041</v>
      </c>
      <c r="G1534" s="47" t="s">
        <v>10</v>
      </c>
      <c r="H1534" s="51">
        <v>8050</v>
      </c>
      <c r="I1534" s="53">
        <v>1</v>
      </c>
      <c r="J1534" s="51">
        <v>0</v>
      </c>
      <c r="K1534" s="51">
        <v>0</v>
      </c>
      <c r="L1534" s="51">
        <v>8050</v>
      </c>
      <c r="M1534" s="42">
        <v>0</v>
      </c>
      <c r="N1534" s="89" t="s">
        <v>1328</v>
      </c>
      <c r="O1534" s="47" t="s">
        <v>1349</v>
      </c>
      <c r="P1534" s="58" t="s">
        <v>741</v>
      </c>
      <c r="Q1534" s="50" t="s">
        <v>7413</v>
      </c>
      <c r="R1534" s="30"/>
    </row>
    <row r="1535" spans="1:18" ht="19.95" customHeight="1">
      <c r="A1535" s="47">
        <v>4</v>
      </c>
      <c r="B1535" s="30" t="s">
        <v>2052</v>
      </c>
      <c r="C1535" s="43" t="s">
        <v>4745</v>
      </c>
      <c r="D1535" s="52">
        <v>45036</v>
      </c>
      <c r="E1535" s="52">
        <v>45041</v>
      </c>
      <c r="F1535" s="52">
        <v>45041</v>
      </c>
      <c r="G1535" s="47" t="s">
        <v>10</v>
      </c>
      <c r="H1535" s="51">
        <v>5100</v>
      </c>
      <c r="I1535" s="53">
        <v>1</v>
      </c>
      <c r="J1535" s="51">
        <v>0</v>
      </c>
      <c r="K1535" s="51">
        <v>0</v>
      </c>
      <c r="L1535" s="51">
        <v>5100</v>
      </c>
      <c r="M1535" s="42">
        <v>0</v>
      </c>
      <c r="N1535" s="89" t="s">
        <v>1328</v>
      </c>
      <c r="O1535" s="47" t="s">
        <v>1349</v>
      </c>
      <c r="P1535" s="58" t="s">
        <v>741</v>
      </c>
      <c r="Q1535" s="50" t="s">
        <v>7414</v>
      </c>
      <c r="R1535" s="30"/>
    </row>
    <row r="1536" spans="1:18" ht="19.95" customHeight="1">
      <c r="A1536" s="47">
        <v>2</v>
      </c>
      <c r="B1536" s="30" t="s">
        <v>2052</v>
      </c>
      <c r="C1536" s="43" t="s">
        <v>4746</v>
      </c>
      <c r="D1536" s="52">
        <v>45036</v>
      </c>
      <c r="E1536" s="52">
        <v>45041</v>
      </c>
      <c r="F1536" s="52">
        <v>45041</v>
      </c>
      <c r="G1536" s="47" t="s">
        <v>10</v>
      </c>
      <c r="H1536" s="51">
        <v>32400</v>
      </c>
      <c r="I1536" s="53">
        <v>1</v>
      </c>
      <c r="J1536" s="51">
        <v>0</v>
      </c>
      <c r="K1536" s="51">
        <v>0</v>
      </c>
      <c r="L1536" s="51">
        <v>32400</v>
      </c>
      <c r="M1536" s="42">
        <v>0</v>
      </c>
      <c r="N1536" s="89" t="s">
        <v>1328</v>
      </c>
      <c r="O1536" s="47" t="s">
        <v>1349</v>
      </c>
      <c r="P1536" s="58" t="s">
        <v>741</v>
      </c>
      <c r="Q1536" s="50" t="s">
        <v>7415</v>
      </c>
      <c r="R1536" s="30"/>
    </row>
    <row r="1537" spans="1:18" ht="19.95" customHeight="1">
      <c r="A1537" s="47">
        <v>1</v>
      </c>
      <c r="B1537" s="30" t="s">
        <v>2052</v>
      </c>
      <c r="C1537" s="43" t="s">
        <v>4747</v>
      </c>
      <c r="D1537" s="52">
        <v>45036</v>
      </c>
      <c r="E1537" s="52">
        <v>45041</v>
      </c>
      <c r="F1537" s="52">
        <v>45041</v>
      </c>
      <c r="G1537" s="47" t="s">
        <v>10</v>
      </c>
      <c r="H1537" s="51">
        <v>33750</v>
      </c>
      <c r="I1537" s="53">
        <v>1</v>
      </c>
      <c r="J1537" s="51">
        <v>0</v>
      </c>
      <c r="K1537" s="51">
        <v>0</v>
      </c>
      <c r="L1537" s="51">
        <v>33750</v>
      </c>
      <c r="M1537" s="42">
        <v>0</v>
      </c>
      <c r="N1537" s="89" t="s">
        <v>1328</v>
      </c>
      <c r="O1537" s="47" t="s">
        <v>1349</v>
      </c>
      <c r="P1537" s="58" t="s">
        <v>741</v>
      </c>
      <c r="Q1537" s="50" t="s">
        <v>7416</v>
      </c>
      <c r="R1537" s="30"/>
    </row>
    <row r="1538" spans="1:18" ht="19.95" customHeight="1">
      <c r="A1538" s="47">
        <v>1</v>
      </c>
      <c r="B1538" s="30" t="s">
        <v>16</v>
      </c>
      <c r="C1538" s="43" t="s">
        <v>4748</v>
      </c>
      <c r="D1538" s="52">
        <v>45026</v>
      </c>
      <c r="E1538" s="52">
        <v>45041</v>
      </c>
      <c r="F1538" s="52">
        <v>45041</v>
      </c>
      <c r="G1538" s="47" t="s">
        <v>10</v>
      </c>
      <c r="H1538" s="51">
        <v>9600</v>
      </c>
      <c r="I1538" s="53">
        <v>1</v>
      </c>
      <c r="J1538" s="51">
        <v>0</v>
      </c>
      <c r="K1538" s="51">
        <v>0</v>
      </c>
      <c r="L1538" s="51">
        <v>9600</v>
      </c>
      <c r="M1538" s="42">
        <v>0</v>
      </c>
      <c r="N1538" s="89" t="s">
        <v>1328</v>
      </c>
      <c r="O1538" s="47" t="s">
        <v>1349</v>
      </c>
      <c r="P1538" s="58" t="s">
        <v>741</v>
      </c>
      <c r="Q1538" s="50" t="s">
        <v>4749</v>
      </c>
      <c r="R1538" s="30"/>
    </row>
    <row r="1539" spans="1:18" ht="19.95" customHeight="1">
      <c r="A1539" s="47">
        <v>1</v>
      </c>
      <c r="B1539" s="30" t="s">
        <v>16</v>
      </c>
      <c r="C1539" s="43" t="s">
        <v>4750</v>
      </c>
      <c r="D1539" s="52">
        <v>45026</v>
      </c>
      <c r="E1539" s="52">
        <v>45041</v>
      </c>
      <c r="F1539" s="52">
        <v>45041</v>
      </c>
      <c r="G1539" s="47" t="s">
        <v>10</v>
      </c>
      <c r="H1539" s="51">
        <v>7600</v>
      </c>
      <c r="I1539" s="53">
        <v>1</v>
      </c>
      <c r="J1539" s="51">
        <v>0</v>
      </c>
      <c r="K1539" s="51">
        <v>0</v>
      </c>
      <c r="L1539" s="51">
        <v>7600</v>
      </c>
      <c r="M1539" s="42">
        <v>0</v>
      </c>
      <c r="N1539" s="89" t="s">
        <v>1328</v>
      </c>
      <c r="O1539" s="47" t="s">
        <v>1349</v>
      </c>
      <c r="P1539" s="58" t="s">
        <v>741</v>
      </c>
      <c r="Q1539" s="50" t="s">
        <v>4751</v>
      </c>
      <c r="R1539" s="30"/>
    </row>
    <row r="1540" spans="1:18" ht="19.95" customHeight="1">
      <c r="A1540" s="47">
        <v>1</v>
      </c>
      <c r="B1540" s="30" t="s">
        <v>16</v>
      </c>
      <c r="C1540" s="43" t="s">
        <v>4752</v>
      </c>
      <c r="D1540" s="52">
        <v>45026</v>
      </c>
      <c r="E1540" s="52">
        <v>45041</v>
      </c>
      <c r="F1540" s="52">
        <v>45041</v>
      </c>
      <c r="G1540" s="47" t="s">
        <v>10</v>
      </c>
      <c r="H1540" s="51">
        <v>33600</v>
      </c>
      <c r="I1540" s="53">
        <v>1</v>
      </c>
      <c r="J1540" s="51">
        <v>0</v>
      </c>
      <c r="K1540" s="51">
        <v>0</v>
      </c>
      <c r="L1540" s="51">
        <v>33600</v>
      </c>
      <c r="M1540" s="42">
        <v>0</v>
      </c>
      <c r="N1540" s="89" t="s">
        <v>1328</v>
      </c>
      <c r="O1540" s="47" t="s">
        <v>1349</v>
      </c>
      <c r="P1540" s="58" t="s">
        <v>741</v>
      </c>
      <c r="Q1540" s="50" t="s">
        <v>4753</v>
      </c>
      <c r="R1540" s="30"/>
    </row>
    <row r="1541" spans="1:18" ht="19.95" customHeight="1">
      <c r="A1541" s="47">
        <v>1</v>
      </c>
      <c r="B1541" s="30" t="s">
        <v>13</v>
      </c>
      <c r="C1541" s="43" t="s">
        <v>4754</v>
      </c>
      <c r="D1541" s="52">
        <v>45027</v>
      </c>
      <c r="E1541" s="52">
        <v>45041</v>
      </c>
      <c r="F1541" s="52">
        <v>45041</v>
      </c>
      <c r="G1541" s="47" t="s">
        <v>10</v>
      </c>
      <c r="H1541" s="51">
        <v>15841</v>
      </c>
      <c r="I1541" s="53">
        <v>1</v>
      </c>
      <c r="J1541" s="51">
        <v>0</v>
      </c>
      <c r="K1541" s="51">
        <v>0</v>
      </c>
      <c r="L1541" s="51">
        <v>15841</v>
      </c>
      <c r="M1541" s="42">
        <v>0</v>
      </c>
      <c r="N1541" s="89" t="s">
        <v>269</v>
      </c>
      <c r="O1541" s="47" t="s">
        <v>1330</v>
      </c>
      <c r="P1541" s="47" t="s">
        <v>1821</v>
      </c>
      <c r="Q1541" s="50" t="s">
        <v>4755</v>
      </c>
      <c r="R1541" s="30"/>
    </row>
    <row r="1542" spans="1:18" ht="19.95" customHeight="1">
      <c r="A1542" s="47">
        <v>1</v>
      </c>
      <c r="B1542" s="30" t="s">
        <v>2312</v>
      </c>
      <c r="C1542" s="43" t="s">
        <v>4756</v>
      </c>
      <c r="D1542" s="52">
        <v>45041</v>
      </c>
      <c r="E1542" s="52">
        <v>45041</v>
      </c>
      <c r="F1542" s="52">
        <v>45041</v>
      </c>
      <c r="G1542" s="47" t="s">
        <v>10</v>
      </c>
      <c r="H1542" s="51">
        <v>72.95</v>
      </c>
      <c r="I1542" s="53">
        <v>1</v>
      </c>
      <c r="J1542" s="51">
        <v>0</v>
      </c>
      <c r="K1542" s="51">
        <v>0</v>
      </c>
      <c r="L1542" s="51">
        <v>72.95</v>
      </c>
      <c r="M1542" s="42">
        <v>0</v>
      </c>
      <c r="N1542" s="89" t="s">
        <v>269</v>
      </c>
      <c r="O1542" s="47" t="s">
        <v>1362</v>
      </c>
      <c r="P1542" s="47" t="s">
        <v>4757</v>
      </c>
      <c r="Q1542" s="50" t="s">
        <v>4758</v>
      </c>
      <c r="R1542" s="30"/>
    </row>
    <row r="1543" spans="1:18" ht="19.95" customHeight="1">
      <c r="A1543" s="47">
        <v>1</v>
      </c>
      <c r="B1543" s="30" t="s">
        <v>2312</v>
      </c>
      <c r="C1543" s="43" t="s">
        <v>4759</v>
      </c>
      <c r="D1543" s="52">
        <v>45041</v>
      </c>
      <c r="E1543" s="52">
        <v>45041</v>
      </c>
      <c r="F1543" s="52">
        <v>45041</v>
      </c>
      <c r="G1543" s="47" t="s">
        <v>10</v>
      </c>
      <c r="H1543" s="51">
        <v>79.59</v>
      </c>
      <c r="I1543" s="53">
        <v>1</v>
      </c>
      <c r="J1543" s="51">
        <v>0</v>
      </c>
      <c r="K1543" s="51">
        <v>0</v>
      </c>
      <c r="L1543" s="51">
        <v>79.59</v>
      </c>
      <c r="M1543" s="42">
        <v>0</v>
      </c>
      <c r="N1543" s="89" t="s">
        <v>269</v>
      </c>
      <c r="O1543" s="47" t="s">
        <v>1362</v>
      </c>
      <c r="P1543" s="47" t="s">
        <v>4757</v>
      </c>
      <c r="Q1543" s="50" t="s">
        <v>4760</v>
      </c>
      <c r="R1543" s="30"/>
    </row>
    <row r="1544" spans="1:18" ht="19.95" customHeight="1">
      <c r="A1544" s="47">
        <v>1</v>
      </c>
      <c r="B1544" s="30" t="s">
        <v>22</v>
      </c>
      <c r="C1544" s="43" t="s">
        <v>4761</v>
      </c>
      <c r="D1544" s="52">
        <v>45022</v>
      </c>
      <c r="E1544" s="52">
        <v>45041</v>
      </c>
      <c r="F1544" s="52">
        <v>45041</v>
      </c>
      <c r="G1544" s="47" t="s">
        <v>10</v>
      </c>
      <c r="H1544" s="51">
        <v>651</v>
      </c>
      <c r="I1544" s="53">
        <v>1</v>
      </c>
      <c r="J1544" s="51">
        <v>0</v>
      </c>
      <c r="K1544" s="51">
        <v>0</v>
      </c>
      <c r="L1544" s="51">
        <v>651</v>
      </c>
      <c r="M1544" s="42">
        <v>0</v>
      </c>
      <c r="N1544" s="89" t="s">
        <v>269</v>
      </c>
      <c r="O1544" s="47" t="s">
        <v>1346</v>
      </c>
      <c r="P1544" s="47" t="s">
        <v>284</v>
      </c>
      <c r="Q1544" s="50" t="s">
        <v>4762</v>
      </c>
      <c r="R1544" s="30"/>
    </row>
    <row r="1545" spans="1:18" ht="19.95" customHeight="1">
      <c r="A1545" s="47">
        <v>1</v>
      </c>
      <c r="B1545" s="30" t="s">
        <v>2722</v>
      </c>
      <c r="C1545" s="43" t="s">
        <v>4763</v>
      </c>
      <c r="D1545" s="52">
        <v>45026</v>
      </c>
      <c r="E1545" s="52">
        <v>45041</v>
      </c>
      <c r="F1545" s="52">
        <v>45041</v>
      </c>
      <c r="G1545" s="47" t="s">
        <v>10</v>
      </c>
      <c r="H1545" s="51">
        <v>802.28</v>
      </c>
      <c r="I1545" s="53">
        <v>1</v>
      </c>
      <c r="J1545" s="51">
        <v>0</v>
      </c>
      <c r="K1545" s="51">
        <v>0</v>
      </c>
      <c r="L1545" s="51">
        <v>802.28</v>
      </c>
      <c r="M1545" s="42">
        <v>0</v>
      </c>
      <c r="N1545" s="89" t="s">
        <v>269</v>
      </c>
      <c r="O1545" s="47" t="s">
        <v>1351</v>
      </c>
      <c r="P1545" s="47" t="s">
        <v>1378</v>
      </c>
      <c r="Q1545" s="50" t="s">
        <v>4764</v>
      </c>
      <c r="R1545" s="30"/>
    </row>
    <row r="1546" spans="1:18" ht="19.95" customHeight="1">
      <c r="A1546" s="47">
        <v>1</v>
      </c>
      <c r="B1546" s="30" t="s">
        <v>237</v>
      </c>
      <c r="C1546" s="43">
        <v>21278555</v>
      </c>
      <c r="D1546" s="52">
        <v>45020</v>
      </c>
      <c r="E1546" s="52">
        <v>45041</v>
      </c>
      <c r="F1546" s="52">
        <v>45041</v>
      </c>
      <c r="G1546" s="47" t="s">
        <v>10</v>
      </c>
      <c r="H1546" s="51">
        <v>470.89</v>
      </c>
      <c r="I1546" s="53">
        <v>1</v>
      </c>
      <c r="J1546" s="51">
        <v>0</v>
      </c>
      <c r="K1546" s="51">
        <v>0</v>
      </c>
      <c r="L1546" s="51">
        <v>470.89</v>
      </c>
      <c r="M1546" s="42">
        <v>0</v>
      </c>
      <c r="N1546" s="89" t="s">
        <v>269</v>
      </c>
      <c r="O1546" s="47" t="s">
        <v>1342</v>
      </c>
      <c r="P1546" s="47" t="s">
        <v>280</v>
      </c>
      <c r="Q1546" s="50" t="s">
        <v>4765</v>
      </c>
      <c r="R1546" s="30"/>
    </row>
    <row r="1547" spans="1:18" ht="19.95" customHeight="1">
      <c r="A1547" s="47">
        <v>1</v>
      </c>
      <c r="B1547" s="30" t="s">
        <v>4735</v>
      </c>
      <c r="C1547" s="43" t="s">
        <v>4736</v>
      </c>
      <c r="D1547" s="52">
        <v>45054</v>
      </c>
      <c r="E1547" s="52">
        <v>45054</v>
      </c>
      <c r="F1547" s="52">
        <v>45042</v>
      </c>
      <c r="G1547" s="47" t="s">
        <v>10</v>
      </c>
      <c r="H1547" s="49">
        <v>330000</v>
      </c>
      <c r="I1547" s="53">
        <v>1</v>
      </c>
      <c r="J1547" s="51">
        <v>0</v>
      </c>
      <c r="K1547" s="51">
        <v>0</v>
      </c>
      <c r="L1547" s="51">
        <v>330000</v>
      </c>
      <c r="M1547" s="42">
        <v>0</v>
      </c>
      <c r="N1547" s="89" t="s">
        <v>1328</v>
      </c>
      <c r="O1547" s="47" t="s">
        <v>1330</v>
      </c>
      <c r="P1547" s="47" t="s">
        <v>881</v>
      </c>
      <c r="Q1547" s="50" t="s">
        <v>4766</v>
      </c>
      <c r="R1547" s="30"/>
    </row>
    <row r="1548" spans="1:18" ht="19.95" customHeight="1">
      <c r="A1548" s="47">
        <v>1</v>
      </c>
      <c r="B1548" s="30" t="s">
        <v>16</v>
      </c>
      <c r="C1548" s="43" t="s">
        <v>4767</v>
      </c>
      <c r="D1548" s="52">
        <v>45027</v>
      </c>
      <c r="E1548" s="52">
        <v>45042</v>
      </c>
      <c r="F1548" s="52">
        <v>45042</v>
      </c>
      <c r="G1548" s="47" t="s">
        <v>10</v>
      </c>
      <c r="H1548" s="51">
        <v>9600</v>
      </c>
      <c r="I1548" s="53">
        <v>1</v>
      </c>
      <c r="J1548" s="51">
        <v>0</v>
      </c>
      <c r="K1548" s="51">
        <v>0</v>
      </c>
      <c r="L1548" s="51">
        <v>9600</v>
      </c>
      <c r="M1548" s="42">
        <v>0</v>
      </c>
      <c r="N1548" s="89" t="s">
        <v>1328</v>
      </c>
      <c r="O1548" s="47" t="s">
        <v>1349</v>
      </c>
      <c r="P1548" s="58" t="s">
        <v>741</v>
      </c>
      <c r="Q1548" s="50" t="s">
        <v>4768</v>
      </c>
      <c r="R1548" s="30"/>
    </row>
    <row r="1549" spans="1:18" ht="19.95" customHeight="1">
      <c r="A1549" s="47">
        <v>4</v>
      </c>
      <c r="B1549" s="30" t="s">
        <v>15</v>
      </c>
      <c r="C1549" s="43" t="s">
        <v>4769</v>
      </c>
      <c r="D1549" s="52">
        <v>45027</v>
      </c>
      <c r="E1549" s="52">
        <v>45042</v>
      </c>
      <c r="F1549" s="52">
        <v>45042</v>
      </c>
      <c r="G1549" s="47" t="s">
        <v>10</v>
      </c>
      <c r="H1549" s="51">
        <v>3426.24</v>
      </c>
      <c r="I1549" s="53">
        <v>1</v>
      </c>
      <c r="J1549" s="51">
        <v>0</v>
      </c>
      <c r="K1549" s="51">
        <v>0</v>
      </c>
      <c r="L1549" s="51">
        <v>3426.24</v>
      </c>
      <c r="M1549" s="42">
        <v>0</v>
      </c>
      <c r="N1549" s="89" t="s">
        <v>269</v>
      </c>
      <c r="O1549" s="47" t="s">
        <v>1351</v>
      </c>
      <c r="P1549" s="47" t="s">
        <v>1353</v>
      </c>
      <c r="Q1549" s="50" t="s">
        <v>4770</v>
      </c>
      <c r="R1549" s="30"/>
    </row>
    <row r="1550" spans="1:18" ht="19.95" customHeight="1">
      <c r="A1550" s="47">
        <v>2</v>
      </c>
      <c r="B1550" s="30" t="s">
        <v>2263</v>
      </c>
      <c r="C1550" s="43" t="s">
        <v>4771</v>
      </c>
      <c r="D1550" s="52">
        <v>45040</v>
      </c>
      <c r="E1550" s="52">
        <v>45043</v>
      </c>
      <c r="F1550" s="52">
        <v>45043</v>
      </c>
      <c r="G1550" s="47" t="s">
        <v>10</v>
      </c>
      <c r="H1550" s="51">
        <v>15120</v>
      </c>
      <c r="I1550" s="53">
        <v>1</v>
      </c>
      <c r="J1550" s="51">
        <v>0</v>
      </c>
      <c r="K1550" s="51">
        <v>0</v>
      </c>
      <c r="L1550" s="51">
        <v>15120</v>
      </c>
      <c r="M1550" s="42">
        <v>0</v>
      </c>
      <c r="N1550" s="89" t="s">
        <v>1328</v>
      </c>
      <c r="O1550" s="47" t="s">
        <v>1349</v>
      </c>
      <c r="P1550" s="58" t="s">
        <v>741</v>
      </c>
      <c r="Q1550" s="50" t="s">
        <v>4772</v>
      </c>
      <c r="R1550" s="30"/>
    </row>
    <row r="1551" spans="1:18" ht="19.95" customHeight="1">
      <c r="A1551" s="47">
        <v>1</v>
      </c>
      <c r="B1551" s="30" t="s">
        <v>2052</v>
      </c>
      <c r="C1551" s="43" t="s">
        <v>4773</v>
      </c>
      <c r="D1551" s="52">
        <v>45040</v>
      </c>
      <c r="E1551" s="52">
        <v>45043</v>
      </c>
      <c r="F1551" s="52">
        <v>45043</v>
      </c>
      <c r="G1551" s="47" t="s">
        <v>10</v>
      </c>
      <c r="H1551" s="51">
        <v>10800</v>
      </c>
      <c r="I1551" s="53">
        <v>1</v>
      </c>
      <c r="J1551" s="51">
        <v>0</v>
      </c>
      <c r="K1551" s="51">
        <v>0</v>
      </c>
      <c r="L1551" s="51">
        <v>10800</v>
      </c>
      <c r="M1551" s="42">
        <v>0</v>
      </c>
      <c r="N1551" s="89" t="s">
        <v>1328</v>
      </c>
      <c r="O1551" s="47" t="s">
        <v>1349</v>
      </c>
      <c r="P1551" s="58" t="s">
        <v>741</v>
      </c>
      <c r="Q1551" s="50" t="s">
        <v>4774</v>
      </c>
      <c r="R1551" s="30"/>
    </row>
    <row r="1552" spans="1:18" ht="19.95" customHeight="1">
      <c r="A1552" s="47">
        <v>4</v>
      </c>
      <c r="B1552" s="30" t="s">
        <v>2052</v>
      </c>
      <c r="C1552" s="43" t="s">
        <v>4775</v>
      </c>
      <c r="D1552" s="52">
        <v>45040</v>
      </c>
      <c r="E1552" s="52">
        <v>45043</v>
      </c>
      <c r="F1552" s="52">
        <v>45043</v>
      </c>
      <c r="G1552" s="47" t="s">
        <v>10</v>
      </c>
      <c r="H1552" s="51">
        <v>2720</v>
      </c>
      <c r="I1552" s="53">
        <v>1</v>
      </c>
      <c r="J1552" s="51">
        <v>0</v>
      </c>
      <c r="K1552" s="51">
        <v>0</v>
      </c>
      <c r="L1552" s="51">
        <v>2720</v>
      </c>
      <c r="M1552" s="42">
        <v>0</v>
      </c>
      <c r="N1552" s="89" t="s">
        <v>1328</v>
      </c>
      <c r="O1552" s="47" t="s">
        <v>1349</v>
      </c>
      <c r="P1552" s="58" t="s">
        <v>741</v>
      </c>
      <c r="Q1552" s="50" t="s">
        <v>4776</v>
      </c>
      <c r="R1552" s="30"/>
    </row>
    <row r="1553" spans="1:18" ht="19.95" customHeight="1">
      <c r="A1553" s="47">
        <v>2</v>
      </c>
      <c r="B1553" s="30" t="s">
        <v>2052</v>
      </c>
      <c r="C1553" s="43" t="s">
        <v>4777</v>
      </c>
      <c r="D1553" s="52">
        <v>45040</v>
      </c>
      <c r="E1553" s="52">
        <v>45043</v>
      </c>
      <c r="F1553" s="52">
        <v>45043</v>
      </c>
      <c r="G1553" s="47" t="s">
        <v>10</v>
      </c>
      <c r="H1553" s="51">
        <v>15150</v>
      </c>
      <c r="I1553" s="53">
        <v>1</v>
      </c>
      <c r="J1553" s="51">
        <v>0</v>
      </c>
      <c r="K1553" s="51">
        <v>0</v>
      </c>
      <c r="L1553" s="51">
        <v>15150</v>
      </c>
      <c r="M1553" s="42">
        <v>0</v>
      </c>
      <c r="N1553" s="89" t="s">
        <v>1328</v>
      </c>
      <c r="O1553" s="47" t="s">
        <v>1349</v>
      </c>
      <c r="P1553" s="58" t="s">
        <v>741</v>
      </c>
      <c r="Q1553" s="50" t="s">
        <v>4778</v>
      </c>
      <c r="R1553" s="30"/>
    </row>
    <row r="1554" spans="1:18" ht="19.95" customHeight="1">
      <c r="A1554" s="47">
        <v>1</v>
      </c>
      <c r="B1554" s="30" t="s">
        <v>16</v>
      </c>
      <c r="C1554" s="43" t="s">
        <v>4779</v>
      </c>
      <c r="D1554" s="52">
        <v>45028</v>
      </c>
      <c r="E1554" s="52">
        <v>45043</v>
      </c>
      <c r="F1554" s="52">
        <v>45043</v>
      </c>
      <c r="G1554" s="47" t="s">
        <v>10</v>
      </c>
      <c r="H1554" s="51">
        <v>9800</v>
      </c>
      <c r="I1554" s="53">
        <v>1</v>
      </c>
      <c r="J1554" s="51">
        <v>0</v>
      </c>
      <c r="K1554" s="51">
        <v>0</v>
      </c>
      <c r="L1554" s="51">
        <v>9800</v>
      </c>
      <c r="M1554" s="42">
        <v>0</v>
      </c>
      <c r="N1554" s="89" t="s">
        <v>1328</v>
      </c>
      <c r="O1554" s="47" t="s">
        <v>1349</v>
      </c>
      <c r="P1554" s="58" t="s">
        <v>741</v>
      </c>
      <c r="Q1554" s="50" t="s">
        <v>4780</v>
      </c>
      <c r="R1554" s="30"/>
    </row>
    <row r="1555" spans="1:18" ht="19.95" customHeight="1">
      <c r="A1555" s="47">
        <v>1</v>
      </c>
      <c r="B1555" s="30" t="s">
        <v>2853</v>
      </c>
      <c r="C1555" s="43" t="s">
        <v>2854</v>
      </c>
      <c r="D1555" s="52">
        <v>44942</v>
      </c>
      <c r="E1555" s="52">
        <v>45046</v>
      </c>
      <c r="F1555" s="52">
        <v>45044</v>
      </c>
      <c r="G1555" s="47" t="s">
        <v>18</v>
      </c>
      <c r="H1555" s="60">
        <f>890109.89+11382.42</f>
        <v>901492.31</v>
      </c>
      <c r="I1555" s="53">
        <v>5.0636999999999999</v>
      </c>
      <c r="J1555" s="60">
        <v>11382.42</v>
      </c>
      <c r="K1555" s="60">
        <v>0</v>
      </c>
      <c r="L1555" s="51">
        <v>4507249.45</v>
      </c>
      <c r="M1555" s="42">
        <v>0</v>
      </c>
      <c r="N1555" s="89" t="s">
        <v>1328</v>
      </c>
      <c r="O1555" s="47" t="s">
        <v>1330</v>
      </c>
      <c r="P1555" s="47" t="s">
        <v>881</v>
      </c>
      <c r="Q1555" s="50" t="s">
        <v>7420</v>
      </c>
      <c r="R1555" s="30"/>
    </row>
    <row r="1556" spans="1:18" ht="19.95" customHeight="1">
      <c r="A1556" s="47">
        <v>1</v>
      </c>
      <c r="B1556" s="30" t="s">
        <v>1357</v>
      </c>
      <c r="C1556" s="43" t="s">
        <v>4423</v>
      </c>
      <c r="D1556" s="52">
        <v>45044</v>
      </c>
      <c r="E1556" s="52">
        <v>45044</v>
      </c>
      <c r="F1556" s="52">
        <v>45044</v>
      </c>
      <c r="G1556" s="47" t="s">
        <v>10</v>
      </c>
      <c r="H1556" s="51">
        <v>900</v>
      </c>
      <c r="I1556" s="53">
        <v>1</v>
      </c>
      <c r="J1556" s="51">
        <v>0</v>
      </c>
      <c r="K1556" s="51">
        <v>0</v>
      </c>
      <c r="L1556" s="51">
        <v>900</v>
      </c>
      <c r="M1556" s="42">
        <v>0</v>
      </c>
      <c r="N1556" s="89" t="s">
        <v>1328</v>
      </c>
      <c r="O1556" s="47" t="s">
        <v>1360</v>
      </c>
      <c r="P1556" s="47" t="s">
        <v>876</v>
      </c>
      <c r="Q1556" s="50" t="s">
        <v>4781</v>
      </c>
      <c r="R1556" s="30"/>
    </row>
    <row r="1557" spans="1:18" ht="19.95" customHeight="1">
      <c r="A1557" s="47">
        <v>4</v>
      </c>
      <c r="B1557" s="30" t="s">
        <v>230</v>
      </c>
      <c r="C1557" s="43" t="s">
        <v>4782</v>
      </c>
      <c r="D1557" s="52">
        <v>45096</v>
      </c>
      <c r="E1557" s="52">
        <v>45046</v>
      </c>
      <c r="F1557" s="52">
        <v>45044</v>
      </c>
      <c r="G1557" s="47" t="s">
        <v>18</v>
      </c>
      <c r="H1557" s="60">
        <v>47175</v>
      </c>
      <c r="I1557" s="53">
        <v>4.9950000000000001</v>
      </c>
      <c r="J1557" s="60">
        <v>0</v>
      </c>
      <c r="K1557" s="60">
        <v>0</v>
      </c>
      <c r="L1557" s="51">
        <v>235639.13</v>
      </c>
      <c r="M1557" s="42">
        <v>0</v>
      </c>
      <c r="N1557" s="89" t="s">
        <v>1328</v>
      </c>
      <c r="O1557" s="47" t="s">
        <v>1330</v>
      </c>
      <c r="P1557" s="47" t="s">
        <v>881</v>
      </c>
      <c r="Q1557" s="50" t="s">
        <v>4783</v>
      </c>
      <c r="R1557" s="30"/>
    </row>
    <row r="1558" spans="1:18" ht="19.95" customHeight="1">
      <c r="A1558" s="47">
        <v>1</v>
      </c>
      <c r="B1558" s="30" t="s">
        <v>51</v>
      </c>
      <c r="C1558" s="43" t="s">
        <v>4784</v>
      </c>
      <c r="D1558" s="52">
        <v>45016</v>
      </c>
      <c r="E1558" s="52">
        <v>45044</v>
      </c>
      <c r="F1558" s="52">
        <v>45044</v>
      </c>
      <c r="G1558" s="47" t="s">
        <v>10</v>
      </c>
      <c r="H1558" s="51">
        <v>368067.16</v>
      </c>
      <c r="I1558" s="53">
        <v>1</v>
      </c>
      <c r="J1558" s="51">
        <v>0</v>
      </c>
      <c r="K1558" s="51">
        <v>0</v>
      </c>
      <c r="L1558" s="51">
        <v>368067.16</v>
      </c>
      <c r="M1558" s="42">
        <v>0</v>
      </c>
      <c r="N1558" s="89" t="s">
        <v>1328</v>
      </c>
      <c r="O1558" s="47" t="s">
        <v>4785</v>
      </c>
      <c r="P1558" s="47" t="s">
        <v>2603</v>
      </c>
      <c r="Q1558" s="50" t="s">
        <v>4786</v>
      </c>
      <c r="R1558" s="30"/>
    </row>
    <row r="1559" spans="1:18" ht="19.95" customHeight="1">
      <c r="A1559" s="47">
        <v>1</v>
      </c>
      <c r="B1559" s="30" t="s">
        <v>51</v>
      </c>
      <c r="C1559" s="43" t="s">
        <v>4787</v>
      </c>
      <c r="D1559" s="52">
        <v>45016</v>
      </c>
      <c r="E1559" s="52">
        <v>45044</v>
      </c>
      <c r="F1559" s="52">
        <v>45044</v>
      </c>
      <c r="G1559" s="47" t="s">
        <v>10</v>
      </c>
      <c r="H1559" s="51">
        <v>699593.88</v>
      </c>
      <c r="I1559" s="53">
        <v>1</v>
      </c>
      <c r="J1559" s="51">
        <v>0</v>
      </c>
      <c r="K1559" s="51">
        <v>0</v>
      </c>
      <c r="L1559" s="51">
        <v>699593.88</v>
      </c>
      <c r="M1559" s="42">
        <v>0</v>
      </c>
      <c r="N1559" s="89" t="s">
        <v>1328</v>
      </c>
      <c r="O1559" s="47" t="s">
        <v>4785</v>
      </c>
      <c r="P1559" s="47" t="s">
        <v>2610</v>
      </c>
      <c r="Q1559" s="50" t="s">
        <v>4788</v>
      </c>
      <c r="R1559" s="30"/>
    </row>
    <row r="1560" spans="1:18" ht="19.95" customHeight="1">
      <c r="A1560" s="47">
        <v>1</v>
      </c>
      <c r="B1560" s="30" t="s">
        <v>2398</v>
      </c>
      <c r="C1560" s="43" t="s">
        <v>4789</v>
      </c>
      <c r="D1560" s="52">
        <v>45044</v>
      </c>
      <c r="E1560" s="52">
        <v>45044</v>
      </c>
      <c r="F1560" s="52">
        <v>45044</v>
      </c>
      <c r="G1560" s="47" t="s">
        <v>10</v>
      </c>
      <c r="H1560" s="51">
        <v>9609.99</v>
      </c>
      <c r="I1560" s="53">
        <v>1</v>
      </c>
      <c r="J1560" s="51">
        <v>0</v>
      </c>
      <c r="K1560" s="51">
        <v>0</v>
      </c>
      <c r="L1560" s="51">
        <v>9609.99</v>
      </c>
      <c r="M1560" s="42">
        <v>0</v>
      </c>
      <c r="N1560" s="89" t="s">
        <v>1328</v>
      </c>
      <c r="O1560" s="47" t="s">
        <v>1874</v>
      </c>
      <c r="P1560" s="47" t="s">
        <v>4790</v>
      </c>
      <c r="Q1560" s="50" t="s">
        <v>4789</v>
      </c>
      <c r="R1560" s="30"/>
    </row>
    <row r="1561" spans="1:18" ht="19.95" customHeight="1">
      <c r="A1561" s="47">
        <v>1</v>
      </c>
      <c r="B1561" s="30" t="s">
        <v>19</v>
      </c>
      <c r="C1561" s="43" t="s">
        <v>2960</v>
      </c>
      <c r="D1561" s="52">
        <v>45044</v>
      </c>
      <c r="E1561" s="52">
        <v>45044</v>
      </c>
      <c r="F1561" s="52">
        <v>45044</v>
      </c>
      <c r="G1561" s="47" t="s">
        <v>10</v>
      </c>
      <c r="H1561" s="51">
        <v>362.13</v>
      </c>
      <c r="I1561" s="53">
        <v>1</v>
      </c>
      <c r="J1561" s="51">
        <v>0</v>
      </c>
      <c r="K1561" s="51">
        <v>0</v>
      </c>
      <c r="L1561" s="51">
        <v>362.13</v>
      </c>
      <c r="M1561" s="42">
        <v>0</v>
      </c>
      <c r="N1561" s="89" t="s">
        <v>269</v>
      </c>
      <c r="O1561" s="47" t="s">
        <v>1355</v>
      </c>
      <c r="P1561" s="47" t="s">
        <v>672</v>
      </c>
      <c r="Q1561" s="50" t="s">
        <v>4791</v>
      </c>
      <c r="R1561" s="30"/>
    </row>
    <row r="1562" spans="1:18" ht="19.95" customHeight="1">
      <c r="A1562" s="47">
        <v>1</v>
      </c>
      <c r="B1562" s="30" t="s">
        <v>19</v>
      </c>
      <c r="C1562" s="43" t="s">
        <v>4792</v>
      </c>
      <c r="D1562" s="52">
        <v>45044</v>
      </c>
      <c r="E1562" s="52">
        <v>45044</v>
      </c>
      <c r="F1562" s="52">
        <v>45044</v>
      </c>
      <c r="G1562" s="47" t="s">
        <v>10</v>
      </c>
      <c r="H1562" s="51">
        <v>359</v>
      </c>
      <c r="I1562" s="53">
        <v>1</v>
      </c>
      <c r="J1562" s="51">
        <v>0</v>
      </c>
      <c r="K1562" s="51">
        <v>0</v>
      </c>
      <c r="L1562" s="51">
        <v>359</v>
      </c>
      <c r="M1562" s="42">
        <v>0</v>
      </c>
      <c r="N1562" s="89" t="s">
        <v>269</v>
      </c>
      <c r="O1562" s="47" t="s">
        <v>1342</v>
      </c>
      <c r="P1562" s="47" t="s">
        <v>280</v>
      </c>
      <c r="Q1562" s="50" t="s">
        <v>4793</v>
      </c>
      <c r="R1562" s="30"/>
    </row>
    <row r="1563" spans="1:18" ht="19.95" customHeight="1">
      <c r="A1563" s="47">
        <v>1</v>
      </c>
      <c r="B1563" s="30" t="s">
        <v>56</v>
      </c>
      <c r="C1563" s="43" t="s">
        <v>4794</v>
      </c>
      <c r="D1563" s="52">
        <v>44652</v>
      </c>
      <c r="E1563" s="52">
        <v>45044</v>
      </c>
      <c r="F1563" s="52">
        <v>45044</v>
      </c>
      <c r="G1563" s="47" t="s">
        <v>10</v>
      </c>
      <c r="H1563" s="51">
        <v>1464.38</v>
      </c>
      <c r="I1563" s="53">
        <v>1</v>
      </c>
      <c r="J1563" s="51">
        <v>0</v>
      </c>
      <c r="K1563" s="51">
        <v>0</v>
      </c>
      <c r="L1563" s="51">
        <v>1464.38</v>
      </c>
      <c r="M1563" s="42">
        <v>0</v>
      </c>
      <c r="N1563" s="89" t="s">
        <v>269</v>
      </c>
      <c r="O1563" s="47" t="s">
        <v>1351</v>
      </c>
      <c r="P1563" s="47" t="s">
        <v>1378</v>
      </c>
      <c r="Q1563" s="50" t="s">
        <v>4795</v>
      </c>
      <c r="R1563" s="30"/>
    </row>
    <row r="1564" spans="1:18" ht="19.95" customHeight="1">
      <c r="A1564" s="47">
        <v>1</v>
      </c>
      <c r="B1564" s="30" t="s">
        <v>4068</v>
      </c>
      <c r="C1564" s="43" t="s">
        <v>4796</v>
      </c>
      <c r="D1564" s="52">
        <v>45015</v>
      </c>
      <c r="E1564" s="52">
        <v>45044</v>
      </c>
      <c r="F1564" s="52">
        <v>45044</v>
      </c>
      <c r="G1564" s="47" t="s">
        <v>10</v>
      </c>
      <c r="H1564" s="51">
        <v>217.8</v>
      </c>
      <c r="I1564" s="53">
        <v>1</v>
      </c>
      <c r="J1564" s="51">
        <v>0</v>
      </c>
      <c r="K1564" s="51">
        <v>0</v>
      </c>
      <c r="L1564" s="51">
        <v>217.8</v>
      </c>
      <c r="M1564" s="42">
        <v>0</v>
      </c>
      <c r="N1564" s="89" t="s">
        <v>269</v>
      </c>
      <c r="O1564" s="47" t="s">
        <v>1381</v>
      </c>
      <c r="P1564" s="47" t="s">
        <v>674</v>
      </c>
      <c r="Q1564" s="50" t="s">
        <v>4797</v>
      </c>
      <c r="R1564" s="30"/>
    </row>
    <row r="1565" spans="1:18" ht="19.95" customHeight="1">
      <c r="A1565" s="47">
        <v>1</v>
      </c>
      <c r="B1565" s="30" t="s">
        <v>69</v>
      </c>
      <c r="C1565" s="43" t="s">
        <v>4796</v>
      </c>
      <c r="D1565" s="52">
        <v>45015</v>
      </c>
      <c r="E1565" s="52">
        <v>45044</v>
      </c>
      <c r="F1565" s="52">
        <v>45044</v>
      </c>
      <c r="G1565" s="47" t="s">
        <v>10</v>
      </c>
      <c r="H1565" s="51">
        <v>217.8</v>
      </c>
      <c r="I1565" s="53">
        <v>1</v>
      </c>
      <c r="J1565" s="51">
        <v>0</v>
      </c>
      <c r="K1565" s="51">
        <v>0</v>
      </c>
      <c r="L1565" s="51">
        <v>217.8</v>
      </c>
      <c r="M1565" s="42">
        <v>0</v>
      </c>
      <c r="N1565" s="89" t="s">
        <v>269</v>
      </c>
      <c r="O1565" s="47" t="s">
        <v>1381</v>
      </c>
      <c r="P1565" s="47" t="s">
        <v>674</v>
      </c>
      <c r="Q1565" s="50" t="s">
        <v>4797</v>
      </c>
      <c r="R1565" s="30"/>
    </row>
    <row r="1566" spans="1:18" ht="19.95" customHeight="1">
      <c r="A1566" s="47">
        <v>1</v>
      </c>
      <c r="B1566" s="30" t="s">
        <v>242</v>
      </c>
      <c r="C1566" s="43" t="s">
        <v>4723</v>
      </c>
      <c r="D1566" s="52">
        <v>45044</v>
      </c>
      <c r="E1566" s="52">
        <v>45044</v>
      </c>
      <c r="F1566" s="52">
        <v>45044</v>
      </c>
      <c r="G1566" s="47" t="s">
        <v>10</v>
      </c>
      <c r="H1566" s="51">
        <v>379.48</v>
      </c>
      <c r="I1566" s="53">
        <v>1</v>
      </c>
      <c r="J1566" s="51">
        <v>0</v>
      </c>
      <c r="K1566" s="51">
        <v>0</v>
      </c>
      <c r="L1566" s="51">
        <v>379.48</v>
      </c>
      <c r="M1566" s="42">
        <v>0</v>
      </c>
      <c r="N1566" s="89" t="s">
        <v>269</v>
      </c>
      <c r="O1566" s="47" t="s">
        <v>1362</v>
      </c>
      <c r="P1566" s="47" t="s">
        <v>1367</v>
      </c>
      <c r="Q1566" s="50" t="s">
        <v>4723</v>
      </c>
      <c r="R1566" s="30"/>
    </row>
    <row r="1567" spans="1:18" ht="19.95" customHeight="1">
      <c r="A1567" s="47">
        <v>1</v>
      </c>
      <c r="B1567" s="30" t="s">
        <v>71</v>
      </c>
      <c r="C1567" s="43" t="s">
        <v>3580</v>
      </c>
      <c r="D1567" s="52">
        <v>44970</v>
      </c>
      <c r="E1567" s="52">
        <v>45044</v>
      </c>
      <c r="F1567" s="52">
        <v>45044</v>
      </c>
      <c r="G1567" s="47" t="s">
        <v>10</v>
      </c>
      <c r="H1567" s="51">
        <v>2500</v>
      </c>
      <c r="I1567" s="53">
        <v>1</v>
      </c>
      <c r="J1567" s="51">
        <v>0</v>
      </c>
      <c r="K1567" s="51">
        <v>0</v>
      </c>
      <c r="L1567" s="51">
        <v>2500</v>
      </c>
      <c r="M1567" s="42">
        <v>0</v>
      </c>
      <c r="N1567" s="89" t="s">
        <v>275</v>
      </c>
      <c r="O1567" s="47" t="s">
        <v>1329</v>
      </c>
      <c r="P1567" s="47" t="s">
        <v>1373</v>
      </c>
      <c r="Q1567" s="50" t="s">
        <v>3581</v>
      </c>
      <c r="R1567" s="30"/>
    </row>
    <row r="1568" spans="1:18" ht="19.95" customHeight="1">
      <c r="A1568" s="47">
        <v>1</v>
      </c>
      <c r="B1568" s="30" t="s">
        <v>60</v>
      </c>
      <c r="C1568" s="43" t="s">
        <v>4798</v>
      </c>
      <c r="D1568" s="52">
        <v>45043</v>
      </c>
      <c r="E1568" s="52">
        <v>45044</v>
      </c>
      <c r="F1568" s="52">
        <v>45044</v>
      </c>
      <c r="G1568" s="47" t="s">
        <v>10</v>
      </c>
      <c r="H1568" s="51">
        <v>97.27</v>
      </c>
      <c r="I1568" s="53">
        <v>1</v>
      </c>
      <c r="J1568" s="51">
        <v>0</v>
      </c>
      <c r="K1568" s="51">
        <v>0</v>
      </c>
      <c r="L1568" s="51">
        <v>97.27</v>
      </c>
      <c r="M1568" s="42">
        <v>0</v>
      </c>
      <c r="N1568" s="89" t="s">
        <v>275</v>
      </c>
      <c r="O1568" s="47" t="s">
        <v>1381</v>
      </c>
      <c r="P1568" s="47" t="s">
        <v>888</v>
      </c>
      <c r="Q1568" s="50" t="s">
        <v>4799</v>
      </c>
      <c r="R1568" s="30"/>
    </row>
    <row r="1569" spans="1:18" ht="19.95" customHeight="1">
      <c r="A1569" s="47">
        <v>1</v>
      </c>
      <c r="B1569" s="30" t="s">
        <v>61</v>
      </c>
      <c r="C1569" s="43" t="s">
        <v>4800</v>
      </c>
      <c r="D1569" s="52">
        <v>44956</v>
      </c>
      <c r="E1569" s="52">
        <v>45044</v>
      </c>
      <c r="F1569" s="52">
        <v>45044</v>
      </c>
      <c r="G1569" s="47" t="s">
        <v>10</v>
      </c>
      <c r="H1569" s="51">
        <v>1958.24</v>
      </c>
      <c r="I1569" s="53">
        <v>1</v>
      </c>
      <c r="J1569" s="51">
        <v>0</v>
      </c>
      <c r="K1569" s="51">
        <v>0</v>
      </c>
      <c r="L1569" s="51">
        <v>1958.24</v>
      </c>
      <c r="M1569" s="42">
        <v>0</v>
      </c>
      <c r="N1569" s="89" t="s">
        <v>275</v>
      </c>
      <c r="O1569" s="47" t="s">
        <v>1381</v>
      </c>
      <c r="P1569" s="47" t="s">
        <v>888</v>
      </c>
      <c r="Q1569" s="50" t="s">
        <v>4799</v>
      </c>
      <c r="R1569" s="30"/>
    </row>
    <row r="1570" spans="1:18" ht="19.95" customHeight="1">
      <c r="A1570" s="47">
        <v>1</v>
      </c>
      <c r="B1570" s="30" t="s">
        <v>68</v>
      </c>
      <c r="C1570" s="43" t="s">
        <v>4800</v>
      </c>
      <c r="D1570" s="52">
        <v>45019</v>
      </c>
      <c r="E1570" s="52">
        <v>45044</v>
      </c>
      <c r="F1570" s="52">
        <v>45044</v>
      </c>
      <c r="G1570" s="47" t="s">
        <v>10</v>
      </c>
      <c r="H1570" s="51">
        <v>2096.89</v>
      </c>
      <c r="I1570" s="53">
        <v>1</v>
      </c>
      <c r="J1570" s="51">
        <v>0</v>
      </c>
      <c r="K1570" s="51">
        <v>0</v>
      </c>
      <c r="L1570" s="51">
        <v>2096.89</v>
      </c>
      <c r="M1570" s="42">
        <v>0</v>
      </c>
      <c r="N1570" s="89" t="s">
        <v>275</v>
      </c>
      <c r="O1570" s="47" t="s">
        <v>1381</v>
      </c>
      <c r="P1570" s="47" t="s">
        <v>888</v>
      </c>
      <c r="Q1570" s="50" t="s">
        <v>4799</v>
      </c>
      <c r="R1570" s="30"/>
    </row>
    <row r="1571" spans="1:18" ht="19.95" customHeight="1">
      <c r="A1571" s="47">
        <v>1</v>
      </c>
      <c r="B1571" s="30" t="s">
        <v>19</v>
      </c>
      <c r="C1571" s="43" t="s">
        <v>4801</v>
      </c>
      <c r="D1571" s="52">
        <v>44956</v>
      </c>
      <c r="E1571" s="52">
        <v>45044</v>
      </c>
      <c r="F1571" s="52">
        <v>45044</v>
      </c>
      <c r="G1571" s="47" t="s">
        <v>10</v>
      </c>
      <c r="H1571" s="51">
        <v>45000</v>
      </c>
      <c r="I1571" s="53">
        <v>1</v>
      </c>
      <c r="J1571" s="51">
        <v>0</v>
      </c>
      <c r="K1571" s="51">
        <v>0</v>
      </c>
      <c r="L1571" s="51">
        <v>45000</v>
      </c>
      <c r="M1571" s="42">
        <v>0</v>
      </c>
      <c r="N1571" s="89" t="s">
        <v>275</v>
      </c>
      <c r="O1571" s="47" t="s">
        <v>1381</v>
      </c>
      <c r="P1571" s="47" t="s">
        <v>671</v>
      </c>
      <c r="Q1571" s="50" t="s">
        <v>4802</v>
      </c>
      <c r="R1571" s="30"/>
    </row>
    <row r="1572" spans="1:18" ht="19.95" customHeight="1">
      <c r="A1572" s="47">
        <v>1</v>
      </c>
      <c r="B1572" s="30" t="s">
        <v>19</v>
      </c>
      <c r="C1572" s="43" t="s">
        <v>4803</v>
      </c>
      <c r="D1572" s="52">
        <v>44956</v>
      </c>
      <c r="E1572" s="52">
        <v>45044</v>
      </c>
      <c r="F1572" s="52">
        <v>45044</v>
      </c>
      <c r="G1572" s="47" t="s">
        <v>10</v>
      </c>
      <c r="H1572" s="51">
        <v>399.89</v>
      </c>
      <c r="I1572" s="53">
        <v>1</v>
      </c>
      <c r="J1572" s="51">
        <v>0</v>
      </c>
      <c r="K1572" s="51">
        <v>0</v>
      </c>
      <c r="L1572" s="51">
        <v>399.89</v>
      </c>
      <c r="M1572" s="42">
        <v>0</v>
      </c>
      <c r="N1572" s="89" t="s">
        <v>275</v>
      </c>
      <c r="O1572" s="47" t="s">
        <v>1342</v>
      </c>
      <c r="P1572" s="47" t="s">
        <v>280</v>
      </c>
      <c r="Q1572" s="50" t="s">
        <v>4804</v>
      </c>
      <c r="R1572" s="30"/>
    </row>
    <row r="1573" spans="1:18" ht="19.95" customHeight="1">
      <c r="A1573" s="47">
        <v>1</v>
      </c>
      <c r="B1573" s="30" t="s">
        <v>62</v>
      </c>
      <c r="C1573" s="43" t="s">
        <v>4805</v>
      </c>
      <c r="D1573" s="52">
        <v>44956</v>
      </c>
      <c r="E1573" s="52">
        <v>45044</v>
      </c>
      <c r="F1573" s="52">
        <v>45044</v>
      </c>
      <c r="G1573" s="47" t="s">
        <v>10</v>
      </c>
      <c r="H1573" s="51">
        <v>5258.34</v>
      </c>
      <c r="I1573" s="53">
        <v>1</v>
      </c>
      <c r="J1573" s="51">
        <v>0</v>
      </c>
      <c r="K1573" s="51">
        <v>0</v>
      </c>
      <c r="L1573" s="51">
        <v>5258.34</v>
      </c>
      <c r="M1573" s="42">
        <v>0</v>
      </c>
      <c r="N1573" s="89" t="s">
        <v>275</v>
      </c>
      <c r="O1573" s="47" t="s">
        <v>1381</v>
      </c>
      <c r="P1573" s="47" t="s">
        <v>888</v>
      </c>
      <c r="Q1573" s="50" t="s">
        <v>4799</v>
      </c>
      <c r="R1573" s="30"/>
    </row>
    <row r="1574" spans="1:18" ht="19.95" customHeight="1">
      <c r="A1574" s="47">
        <v>1</v>
      </c>
      <c r="B1574" s="30" t="s">
        <v>63</v>
      </c>
      <c r="C1574" s="43" t="s">
        <v>4800</v>
      </c>
      <c r="D1574" s="52">
        <v>44956</v>
      </c>
      <c r="E1574" s="52">
        <v>45044</v>
      </c>
      <c r="F1574" s="52">
        <v>45044</v>
      </c>
      <c r="G1574" s="47" t="s">
        <v>10</v>
      </c>
      <c r="H1574" s="51">
        <v>4343.12</v>
      </c>
      <c r="I1574" s="53">
        <v>1</v>
      </c>
      <c r="J1574" s="51">
        <v>0</v>
      </c>
      <c r="K1574" s="51">
        <v>0</v>
      </c>
      <c r="L1574" s="51">
        <v>4343.12</v>
      </c>
      <c r="M1574" s="42">
        <v>0</v>
      </c>
      <c r="N1574" s="89" t="s">
        <v>275</v>
      </c>
      <c r="O1574" s="47" t="s">
        <v>1381</v>
      </c>
      <c r="P1574" s="47" t="s">
        <v>888</v>
      </c>
      <c r="Q1574" s="50" t="s">
        <v>4799</v>
      </c>
      <c r="R1574" s="30"/>
    </row>
    <row r="1575" spans="1:18" ht="19.95" customHeight="1">
      <c r="A1575" s="47">
        <v>1</v>
      </c>
      <c r="B1575" s="30" t="s">
        <v>64</v>
      </c>
      <c r="C1575" s="43" t="s">
        <v>4800</v>
      </c>
      <c r="D1575" s="52">
        <v>44956</v>
      </c>
      <c r="E1575" s="52">
        <v>45044</v>
      </c>
      <c r="F1575" s="52">
        <v>45044</v>
      </c>
      <c r="G1575" s="47" t="s">
        <v>10</v>
      </c>
      <c r="H1575" s="51">
        <v>4128.2299999999996</v>
      </c>
      <c r="I1575" s="53">
        <v>1</v>
      </c>
      <c r="J1575" s="51">
        <v>0</v>
      </c>
      <c r="K1575" s="51">
        <v>0</v>
      </c>
      <c r="L1575" s="51">
        <v>4128.2299999999996</v>
      </c>
      <c r="M1575" s="42">
        <v>0</v>
      </c>
      <c r="N1575" s="89" t="s">
        <v>275</v>
      </c>
      <c r="O1575" s="47" t="s">
        <v>1381</v>
      </c>
      <c r="P1575" s="47" t="s">
        <v>888</v>
      </c>
      <c r="Q1575" s="50" t="s">
        <v>4799</v>
      </c>
      <c r="R1575" s="30"/>
    </row>
    <row r="1576" spans="1:18" ht="19.95" customHeight="1">
      <c r="A1576" s="47">
        <v>1</v>
      </c>
      <c r="B1576" s="30" t="s">
        <v>64</v>
      </c>
      <c r="C1576" s="43" t="s">
        <v>4806</v>
      </c>
      <c r="D1576" s="52">
        <v>45044</v>
      </c>
      <c r="E1576" s="52">
        <v>45044</v>
      </c>
      <c r="F1576" s="52">
        <v>45044</v>
      </c>
      <c r="G1576" s="47" t="s">
        <v>10</v>
      </c>
      <c r="H1576" s="51">
        <v>600</v>
      </c>
      <c r="I1576" s="53">
        <v>1</v>
      </c>
      <c r="J1576" s="51">
        <v>0</v>
      </c>
      <c r="K1576" s="51">
        <v>0</v>
      </c>
      <c r="L1576" s="51">
        <v>600</v>
      </c>
      <c r="M1576" s="42">
        <v>0</v>
      </c>
      <c r="N1576" s="89" t="s">
        <v>275</v>
      </c>
      <c r="O1576" s="47" t="s">
        <v>1381</v>
      </c>
      <c r="P1576" s="47" t="s">
        <v>888</v>
      </c>
      <c r="Q1576" s="50" t="s">
        <v>4807</v>
      </c>
      <c r="R1576" s="30"/>
    </row>
    <row r="1577" spans="1:18" ht="19.95" customHeight="1">
      <c r="A1577" s="47">
        <v>1</v>
      </c>
      <c r="B1577" s="30" t="s">
        <v>65</v>
      </c>
      <c r="C1577" s="43" t="s">
        <v>4800</v>
      </c>
      <c r="D1577" s="52">
        <v>44956</v>
      </c>
      <c r="E1577" s="52">
        <v>45044</v>
      </c>
      <c r="F1577" s="52">
        <v>45044</v>
      </c>
      <c r="G1577" s="47" t="s">
        <v>10</v>
      </c>
      <c r="H1577" s="51">
        <v>5393.17</v>
      </c>
      <c r="I1577" s="53">
        <v>1</v>
      </c>
      <c r="J1577" s="51">
        <v>0</v>
      </c>
      <c r="K1577" s="51">
        <v>0</v>
      </c>
      <c r="L1577" s="51">
        <v>5393.17</v>
      </c>
      <c r="M1577" s="42">
        <v>0</v>
      </c>
      <c r="N1577" s="89" t="s">
        <v>275</v>
      </c>
      <c r="O1577" s="47" t="s">
        <v>1381</v>
      </c>
      <c r="P1577" s="47" t="s">
        <v>888</v>
      </c>
      <c r="Q1577" s="50" t="s">
        <v>4799</v>
      </c>
      <c r="R1577" s="30"/>
    </row>
    <row r="1578" spans="1:18" ht="19.95" customHeight="1">
      <c r="A1578" s="47">
        <v>1</v>
      </c>
      <c r="B1578" s="30" t="s">
        <v>4068</v>
      </c>
      <c r="C1578" s="43" t="s">
        <v>4800</v>
      </c>
      <c r="D1578" s="52">
        <v>45015</v>
      </c>
      <c r="E1578" s="52">
        <v>45044</v>
      </c>
      <c r="F1578" s="52">
        <v>45044</v>
      </c>
      <c r="G1578" s="47" t="s">
        <v>10</v>
      </c>
      <c r="H1578" s="51">
        <v>2096.89</v>
      </c>
      <c r="I1578" s="53">
        <v>1</v>
      </c>
      <c r="J1578" s="51">
        <v>0</v>
      </c>
      <c r="K1578" s="51">
        <v>0</v>
      </c>
      <c r="L1578" s="51">
        <v>2096.89</v>
      </c>
      <c r="M1578" s="42">
        <v>0</v>
      </c>
      <c r="N1578" s="89" t="s">
        <v>275</v>
      </c>
      <c r="O1578" s="47" t="s">
        <v>1381</v>
      </c>
      <c r="P1578" s="47" t="s">
        <v>888</v>
      </c>
      <c r="Q1578" s="50" t="s">
        <v>4799</v>
      </c>
      <c r="R1578" s="30"/>
    </row>
    <row r="1579" spans="1:18" ht="19.95" customHeight="1">
      <c r="A1579" s="47">
        <v>1</v>
      </c>
      <c r="B1579" s="30" t="s">
        <v>69</v>
      </c>
      <c r="C1579" s="43" t="s">
        <v>4800</v>
      </c>
      <c r="D1579" s="52">
        <v>45015</v>
      </c>
      <c r="E1579" s="52">
        <v>45044</v>
      </c>
      <c r="F1579" s="52">
        <v>45044</v>
      </c>
      <c r="G1579" s="47" t="s">
        <v>10</v>
      </c>
      <c r="H1579" s="51">
        <v>1928.54</v>
      </c>
      <c r="I1579" s="53">
        <v>1</v>
      </c>
      <c r="J1579" s="51">
        <v>0</v>
      </c>
      <c r="K1579" s="51">
        <v>0</v>
      </c>
      <c r="L1579" s="51">
        <v>1928.54</v>
      </c>
      <c r="M1579" s="42">
        <v>0</v>
      </c>
      <c r="N1579" s="89" t="s">
        <v>275</v>
      </c>
      <c r="O1579" s="47" t="s">
        <v>1381</v>
      </c>
      <c r="P1579" s="47" t="s">
        <v>888</v>
      </c>
      <c r="Q1579" s="50" t="s">
        <v>4808</v>
      </c>
      <c r="R1579" s="30"/>
    </row>
    <row r="1580" spans="1:18" ht="19.95" customHeight="1">
      <c r="A1580" s="47">
        <v>1</v>
      </c>
      <c r="B1580" s="30" t="s">
        <v>66</v>
      </c>
      <c r="C1580" s="43" t="s">
        <v>4800</v>
      </c>
      <c r="D1580" s="52">
        <v>44956</v>
      </c>
      <c r="E1580" s="52">
        <v>45044</v>
      </c>
      <c r="F1580" s="52">
        <v>45044</v>
      </c>
      <c r="G1580" s="47" t="s">
        <v>10</v>
      </c>
      <c r="H1580" s="51">
        <v>8385.26</v>
      </c>
      <c r="I1580" s="53">
        <v>1</v>
      </c>
      <c r="J1580" s="51">
        <v>0</v>
      </c>
      <c r="K1580" s="51">
        <v>0</v>
      </c>
      <c r="L1580" s="51">
        <v>8385.26</v>
      </c>
      <c r="M1580" s="42">
        <v>0</v>
      </c>
      <c r="N1580" s="89" t="s">
        <v>275</v>
      </c>
      <c r="O1580" s="47" t="s">
        <v>1381</v>
      </c>
      <c r="P1580" s="47" t="s">
        <v>888</v>
      </c>
      <c r="Q1580" s="50" t="s">
        <v>4799</v>
      </c>
      <c r="R1580" s="30"/>
    </row>
    <row r="1581" spans="1:18" ht="19.95" customHeight="1">
      <c r="A1581" s="47">
        <v>1</v>
      </c>
      <c r="B1581" s="30" t="s">
        <v>67</v>
      </c>
      <c r="C1581" s="43" t="s">
        <v>4800</v>
      </c>
      <c r="D1581" s="52">
        <v>45019</v>
      </c>
      <c r="E1581" s="52">
        <v>45044</v>
      </c>
      <c r="F1581" s="52">
        <v>45044</v>
      </c>
      <c r="G1581" s="47" t="s">
        <v>10</v>
      </c>
      <c r="H1581" s="51">
        <v>3254.91</v>
      </c>
      <c r="I1581" s="53">
        <v>1</v>
      </c>
      <c r="J1581" s="51">
        <v>0</v>
      </c>
      <c r="K1581" s="51">
        <v>0</v>
      </c>
      <c r="L1581" s="51">
        <v>3254.91</v>
      </c>
      <c r="M1581" s="42">
        <v>0</v>
      </c>
      <c r="N1581" s="89" t="s">
        <v>275</v>
      </c>
      <c r="O1581" s="47" t="s">
        <v>1381</v>
      </c>
      <c r="P1581" s="47" t="s">
        <v>888</v>
      </c>
      <c r="Q1581" s="50" t="s">
        <v>4799</v>
      </c>
      <c r="R1581" s="30"/>
    </row>
    <row r="1582" spans="1:18" ht="19.95" customHeight="1">
      <c r="A1582" s="47">
        <v>1</v>
      </c>
      <c r="B1582" s="30" t="s">
        <v>225</v>
      </c>
      <c r="C1582" s="43" t="s">
        <v>4809</v>
      </c>
      <c r="D1582" s="52">
        <v>45030</v>
      </c>
      <c r="E1582" s="52">
        <v>45047</v>
      </c>
      <c r="F1582" s="52">
        <v>45047</v>
      </c>
      <c r="G1582" s="47" t="s">
        <v>10</v>
      </c>
      <c r="H1582" s="51">
        <v>963.61</v>
      </c>
      <c r="I1582" s="53">
        <v>1</v>
      </c>
      <c r="J1582" s="51">
        <v>0</v>
      </c>
      <c r="K1582" s="51">
        <v>0</v>
      </c>
      <c r="L1582" s="51">
        <v>963.61</v>
      </c>
      <c r="M1582" s="42">
        <v>0</v>
      </c>
      <c r="N1582" s="89" t="s">
        <v>272</v>
      </c>
      <c r="O1582" s="47" t="s">
        <v>1342</v>
      </c>
      <c r="P1582" s="47" t="s">
        <v>1371</v>
      </c>
      <c r="Q1582" s="50" t="s">
        <v>4810</v>
      </c>
      <c r="R1582" s="30"/>
    </row>
    <row r="1583" spans="1:18" ht="19.95" customHeight="1">
      <c r="A1583" s="47">
        <v>1</v>
      </c>
      <c r="B1583" s="30" t="s">
        <v>221</v>
      </c>
      <c r="C1583" s="43" t="s">
        <v>4811</v>
      </c>
      <c r="D1583" s="52">
        <v>45020</v>
      </c>
      <c r="E1583" s="52">
        <v>45047</v>
      </c>
      <c r="F1583" s="52">
        <v>45047</v>
      </c>
      <c r="G1583" s="47" t="s">
        <v>10</v>
      </c>
      <c r="H1583" s="51">
        <v>159.22</v>
      </c>
      <c r="I1583" s="53">
        <v>1</v>
      </c>
      <c r="J1583" s="51">
        <v>0</v>
      </c>
      <c r="K1583" s="51">
        <v>0</v>
      </c>
      <c r="L1583" s="51">
        <v>159.22</v>
      </c>
      <c r="M1583" s="42">
        <v>0</v>
      </c>
      <c r="N1583" s="89" t="s">
        <v>272</v>
      </c>
      <c r="O1583" s="47" t="s">
        <v>1342</v>
      </c>
      <c r="P1583" s="47" t="s">
        <v>1345</v>
      </c>
      <c r="Q1583" s="50" t="s">
        <v>4812</v>
      </c>
      <c r="R1583" s="30"/>
    </row>
    <row r="1584" spans="1:18" ht="19.95" customHeight="1">
      <c r="A1584" s="47">
        <v>1</v>
      </c>
      <c r="B1584" s="30" t="s">
        <v>219</v>
      </c>
      <c r="C1584" s="43" t="s">
        <v>4813</v>
      </c>
      <c r="D1584" s="52">
        <v>45007</v>
      </c>
      <c r="E1584" s="52">
        <v>45047</v>
      </c>
      <c r="F1584" s="52">
        <v>45047</v>
      </c>
      <c r="G1584" s="47" t="s">
        <v>10</v>
      </c>
      <c r="H1584" s="51">
        <v>149.11000000000001</v>
      </c>
      <c r="I1584" s="53">
        <v>1</v>
      </c>
      <c r="J1584" s="51">
        <v>0</v>
      </c>
      <c r="K1584" s="51">
        <v>0</v>
      </c>
      <c r="L1584" s="51">
        <v>149.11000000000001</v>
      </c>
      <c r="M1584" s="42">
        <v>0</v>
      </c>
      <c r="N1584" s="89" t="s">
        <v>272</v>
      </c>
      <c r="O1584" s="47" t="s">
        <v>1342</v>
      </c>
      <c r="P1584" s="47" t="s">
        <v>1345</v>
      </c>
      <c r="Q1584" s="50" t="s">
        <v>4814</v>
      </c>
      <c r="R1584" s="30"/>
    </row>
    <row r="1585" spans="1:18" ht="19.95" customHeight="1">
      <c r="A1585" s="47">
        <v>1</v>
      </c>
      <c r="B1585" s="30" t="s">
        <v>219</v>
      </c>
      <c r="C1585" s="43" t="s">
        <v>4815</v>
      </c>
      <c r="D1585" s="52">
        <v>45028</v>
      </c>
      <c r="E1585" s="52">
        <v>45047</v>
      </c>
      <c r="F1585" s="52">
        <v>45047</v>
      </c>
      <c r="G1585" s="47" t="s">
        <v>10</v>
      </c>
      <c r="H1585" s="51">
        <v>155.13999999999999</v>
      </c>
      <c r="I1585" s="53">
        <v>1</v>
      </c>
      <c r="J1585" s="51">
        <v>0</v>
      </c>
      <c r="K1585" s="51">
        <v>0</v>
      </c>
      <c r="L1585" s="51">
        <v>155.13999999999999</v>
      </c>
      <c r="M1585" s="42">
        <v>0</v>
      </c>
      <c r="N1585" s="89" t="s">
        <v>272</v>
      </c>
      <c r="O1585" s="47" t="s">
        <v>1342</v>
      </c>
      <c r="P1585" s="47" t="s">
        <v>1345</v>
      </c>
      <c r="Q1585" s="50" t="s">
        <v>4816</v>
      </c>
      <c r="R1585" s="30"/>
    </row>
    <row r="1586" spans="1:18" ht="19.95" customHeight="1">
      <c r="A1586" s="47">
        <v>1</v>
      </c>
      <c r="B1586" s="30" t="s">
        <v>1357</v>
      </c>
      <c r="C1586" s="43" t="s">
        <v>4817</v>
      </c>
      <c r="D1586" s="52">
        <v>45020</v>
      </c>
      <c r="E1586" s="52">
        <v>45047</v>
      </c>
      <c r="F1586" s="52">
        <v>45047</v>
      </c>
      <c r="G1586" s="47" t="s">
        <v>10</v>
      </c>
      <c r="H1586" s="51">
        <v>38</v>
      </c>
      <c r="I1586" s="53">
        <v>1</v>
      </c>
      <c r="J1586" s="51">
        <v>0</v>
      </c>
      <c r="K1586" s="51">
        <v>0</v>
      </c>
      <c r="L1586" s="51">
        <v>38</v>
      </c>
      <c r="M1586" s="42">
        <v>0</v>
      </c>
      <c r="N1586" s="89" t="s">
        <v>272</v>
      </c>
      <c r="O1586" s="47" t="s">
        <v>1355</v>
      </c>
      <c r="P1586" s="47" t="s">
        <v>872</v>
      </c>
      <c r="Q1586" s="50" t="s">
        <v>4818</v>
      </c>
      <c r="R1586" s="30"/>
    </row>
    <row r="1587" spans="1:18" ht="19.95" customHeight="1">
      <c r="A1587" s="47">
        <v>1</v>
      </c>
      <c r="B1587" s="30" t="s">
        <v>1357</v>
      </c>
      <c r="C1587" s="43" t="s">
        <v>4819</v>
      </c>
      <c r="D1587" s="52">
        <v>45029</v>
      </c>
      <c r="E1587" s="52">
        <v>45047</v>
      </c>
      <c r="F1587" s="52">
        <v>45047</v>
      </c>
      <c r="G1587" s="47" t="s">
        <v>10</v>
      </c>
      <c r="H1587" s="51">
        <v>100</v>
      </c>
      <c r="I1587" s="53">
        <v>1</v>
      </c>
      <c r="J1587" s="51">
        <v>0</v>
      </c>
      <c r="K1587" s="51">
        <v>0</v>
      </c>
      <c r="L1587" s="51">
        <v>100</v>
      </c>
      <c r="M1587" s="42">
        <v>0</v>
      </c>
      <c r="N1587" s="89" t="s">
        <v>272</v>
      </c>
      <c r="O1587" s="47" t="s">
        <v>1355</v>
      </c>
      <c r="P1587" s="47" t="s">
        <v>1961</v>
      </c>
      <c r="Q1587" s="50" t="s">
        <v>4820</v>
      </c>
      <c r="R1587" s="30"/>
    </row>
    <row r="1588" spans="1:18" ht="19.95" customHeight="1">
      <c r="A1588" s="47">
        <v>1</v>
      </c>
      <c r="B1588" s="30" t="s">
        <v>4821</v>
      </c>
      <c r="C1588" s="43" t="s">
        <v>4822</v>
      </c>
      <c r="D1588" s="52">
        <v>45008</v>
      </c>
      <c r="E1588" s="52">
        <v>45047</v>
      </c>
      <c r="F1588" s="52">
        <v>45047</v>
      </c>
      <c r="G1588" s="47" t="s">
        <v>10</v>
      </c>
      <c r="H1588" s="51">
        <v>94.16</v>
      </c>
      <c r="I1588" s="53">
        <v>1</v>
      </c>
      <c r="J1588" s="51">
        <v>0</v>
      </c>
      <c r="K1588" s="51">
        <v>0</v>
      </c>
      <c r="L1588" s="51">
        <v>94.16</v>
      </c>
      <c r="M1588" s="42">
        <v>0</v>
      </c>
      <c r="N1588" s="89" t="s">
        <v>273</v>
      </c>
      <c r="O1588" s="47" t="s">
        <v>1355</v>
      </c>
      <c r="P1588" s="47" t="s">
        <v>872</v>
      </c>
      <c r="Q1588" s="50" t="s">
        <v>4823</v>
      </c>
      <c r="R1588" s="30"/>
    </row>
    <row r="1589" spans="1:18" ht="19.95" customHeight="1">
      <c r="A1589" s="47">
        <v>1</v>
      </c>
      <c r="B1589" s="30" t="s">
        <v>4824</v>
      </c>
      <c r="C1589" s="43" t="s">
        <v>4825</v>
      </c>
      <c r="D1589" s="52">
        <v>45027</v>
      </c>
      <c r="E1589" s="52">
        <v>45047</v>
      </c>
      <c r="F1589" s="52">
        <v>45047</v>
      </c>
      <c r="G1589" s="47" t="s">
        <v>10</v>
      </c>
      <c r="H1589" s="51">
        <v>383.69</v>
      </c>
      <c r="I1589" s="53">
        <v>1</v>
      </c>
      <c r="J1589" s="51">
        <v>0</v>
      </c>
      <c r="K1589" s="51">
        <v>0</v>
      </c>
      <c r="L1589" s="51">
        <v>383.69</v>
      </c>
      <c r="M1589" s="42">
        <v>0</v>
      </c>
      <c r="N1589" s="89" t="s">
        <v>273</v>
      </c>
      <c r="O1589" s="47" t="s">
        <v>1355</v>
      </c>
      <c r="P1589" s="47" t="s">
        <v>873</v>
      </c>
      <c r="Q1589" s="50" t="s">
        <v>4826</v>
      </c>
      <c r="R1589" s="30"/>
    </row>
    <row r="1590" spans="1:18" ht="19.95" customHeight="1">
      <c r="A1590" s="47">
        <v>1</v>
      </c>
      <c r="B1590" s="30" t="s">
        <v>226</v>
      </c>
      <c r="C1590" s="43" t="s">
        <v>4827</v>
      </c>
      <c r="D1590" s="52">
        <v>45005</v>
      </c>
      <c r="E1590" s="52">
        <v>45047</v>
      </c>
      <c r="F1590" s="52">
        <v>45047</v>
      </c>
      <c r="G1590" s="47" t="s">
        <v>10</v>
      </c>
      <c r="H1590" s="51">
        <v>409</v>
      </c>
      <c r="I1590" s="53">
        <v>1</v>
      </c>
      <c r="J1590" s="51">
        <v>0</v>
      </c>
      <c r="K1590" s="51">
        <v>0</v>
      </c>
      <c r="L1590" s="51">
        <v>409</v>
      </c>
      <c r="M1590" s="42">
        <v>0</v>
      </c>
      <c r="N1590" s="89" t="s">
        <v>273</v>
      </c>
      <c r="O1590" s="47" t="s">
        <v>1355</v>
      </c>
      <c r="P1590" s="47" t="s">
        <v>873</v>
      </c>
      <c r="Q1590" s="50" t="s">
        <v>4828</v>
      </c>
      <c r="R1590" s="30"/>
    </row>
    <row r="1591" spans="1:18" ht="19.95" customHeight="1">
      <c r="A1591" s="47">
        <v>1</v>
      </c>
      <c r="B1591" s="30" t="s">
        <v>226</v>
      </c>
      <c r="C1591" s="43" t="s">
        <v>4829</v>
      </c>
      <c r="D1591" s="52">
        <v>45030</v>
      </c>
      <c r="E1591" s="52">
        <v>45047</v>
      </c>
      <c r="F1591" s="52">
        <v>45047</v>
      </c>
      <c r="G1591" s="47" t="s">
        <v>10</v>
      </c>
      <c r="H1591" s="51">
        <v>418.91</v>
      </c>
      <c r="I1591" s="53">
        <v>1</v>
      </c>
      <c r="J1591" s="51">
        <v>0</v>
      </c>
      <c r="K1591" s="51">
        <v>0</v>
      </c>
      <c r="L1591" s="51">
        <v>418.91</v>
      </c>
      <c r="M1591" s="42">
        <v>0</v>
      </c>
      <c r="N1591" s="89" t="s">
        <v>273</v>
      </c>
      <c r="O1591" s="47" t="s">
        <v>1355</v>
      </c>
      <c r="P1591" s="47" t="s">
        <v>873</v>
      </c>
      <c r="Q1591" s="50" t="s">
        <v>4830</v>
      </c>
      <c r="R1591" s="30"/>
    </row>
    <row r="1592" spans="1:18" ht="19.95" customHeight="1">
      <c r="A1592" s="47">
        <v>1</v>
      </c>
      <c r="B1592" s="30" t="s">
        <v>4831</v>
      </c>
      <c r="C1592" s="43" t="s">
        <v>4832</v>
      </c>
      <c r="D1592" s="52">
        <v>45008</v>
      </c>
      <c r="E1592" s="52">
        <v>45047</v>
      </c>
      <c r="F1592" s="52">
        <v>45047</v>
      </c>
      <c r="G1592" s="47" t="s">
        <v>10</v>
      </c>
      <c r="H1592" s="51">
        <v>292.60000000000002</v>
      </c>
      <c r="I1592" s="53">
        <v>1</v>
      </c>
      <c r="J1592" s="51">
        <v>0</v>
      </c>
      <c r="K1592" s="51">
        <v>0</v>
      </c>
      <c r="L1592" s="51">
        <v>292.60000000000002</v>
      </c>
      <c r="M1592" s="42">
        <v>0</v>
      </c>
      <c r="N1592" s="89" t="s">
        <v>273</v>
      </c>
      <c r="O1592" s="47" t="s">
        <v>1355</v>
      </c>
      <c r="P1592" s="47" t="s">
        <v>872</v>
      </c>
      <c r="Q1592" s="50" t="s">
        <v>4833</v>
      </c>
      <c r="R1592" s="30"/>
    </row>
    <row r="1593" spans="1:18" ht="19.95" customHeight="1">
      <c r="A1593" s="47">
        <v>1</v>
      </c>
      <c r="B1593" s="30" t="s">
        <v>4831</v>
      </c>
      <c r="C1593" s="43" t="s">
        <v>4834</v>
      </c>
      <c r="D1593" s="52">
        <v>45008</v>
      </c>
      <c r="E1593" s="52">
        <v>45047</v>
      </c>
      <c r="F1593" s="52">
        <v>45047</v>
      </c>
      <c r="G1593" s="47" t="s">
        <v>10</v>
      </c>
      <c r="H1593" s="51">
        <v>39.6</v>
      </c>
      <c r="I1593" s="53">
        <v>1</v>
      </c>
      <c r="J1593" s="51">
        <v>0</v>
      </c>
      <c r="K1593" s="51">
        <v>0</v>
      </c>
      <c r="L1593" s="51">
        <v>39.6</v>
      </c>
      <c r="M1593" s="42">
        <v>0</v>
      </c>
      <c r="N1593" s="89" t="s">
        <v>273</v>
      </c>
      <c r="O1593" s="47" t="s">
        <v>1355</v>
      </c>
      <c r="P1593" s="47" t="s">
        <v>872</v>
      </c>
      <c r="Q1593" s="50" t="s">
        <v>4835</v>
      </c>
      <c r="R1593" s="30"/>
    </row>
    <row r="1594" spans="1:18" ht="19.95" customHeight="1">
      <c r="A1594" s="47">
        <v>1</v>
      </c>
      <c r="B1594" s="30" t="s">
        <v>4831</v>
      </c>
      <c r="C1594" s="43" t="s">
        <v>4836</v>
      </c>
      <c r="D1594" s="52">
        <v>45008</v>
      </c>
      <c r="E1594" s="52">
        <v>45047</v>
      </c>
      <c r="F1594" s="52">
        <v>45047</v>
      </c>
      <c r="G1594" s="47" t="s">
        <v>10</v>
      </c>
      <c r="H1594" s="51">
        <v>791.28</v>
      </c>
      <c r="I1594" s="53">
        <v>1</v>
      </c>
      <c r="J1594" s="51">
        <v>0</v>
      </c>
      <c r="K1594" s="51">
        <v>0</v>
      </c>
      <c r="L1594" s="51">
        <v>791.28</v>
      </c>
      <c r="M1594" s="42">
        <v>0</v>
      </c>
      <c r="N1594" s="89" t="s">
        <v>273</v>
      </c>
      <c r="O1594" s="47" t="s">
        <v>1355</v>
      </c>
      <c r="P1594" s="47" t="s">
        <v>870</v>
      </c>
      <c r="Q1594" s="50" t="s">
        <v>4837</v>
      </c>
      <c r="R1594" s="30"/>
    </row>
    <row r="1595" spans="1:18" ht="19.95" customHeight="1">
      <c r="A1595" s="47">
        <v>1</v>
      </c>
      <c r="B1595" s="30" t="s">
        <v>1357</v>
      </c>
      <c r="C1595" s="43" t="s">
        <v>4838</v>
      </c>
      <c r="D1595" s="52">
        <v>45033</v>
      </c>
      <c r="E1595" s="52">
        <v>45047</v>
      </c>
      <c r="F1595" s="52">
        <v>45047</v>
      </c>
      <c r="G1595" s="47" t="s">
        <v>10</v>
      </c>
      <c r="H1595" s="51">
        <v>93.25</v>
      </c>
      <c r="I1595" s="53">
        <v>1</v>
      </c>
      <c r="J1595" s="51">
        <v>0</v>
      </c>
      <c r="K1595" s="51">
        <v>0</v>
      </c>
      <c r="L1595" s="51">
        <v>93.25</v>
      </c>
      <c r="M1595" s="42">
        <v>0</v>
      </c>
      <c r="N1595" s="89" t="s">
        <v>273</v>
      </c>
      <c r="O1595" s="47" t="s">
        <v>1355</v>
      </c>
      <c r="P1595" s="47" t="s">
        <v>873</v>
      </c>
      <c r="Q1595" s="50" t="s">
        <v>4839</v>
      </c>
      <c r="R1595" s="30"/>
    </row>
    <row r="1596" spans="1:18" ht="19.95" customHeight="1">
      <c r="A1596" s="47">
        <v>1</v>
      </c>
      <c r="B1596" s="30" t="s">
        <v>1357</v>
      </c>
      <c r="C1596" s="43" t="s">
        <v>4840</v>
      </c>
      <c r="D1596" s="52">
        <v>45029</v>
      </c>
      <c r="E1596" s="52">
        <v>45047</v>
      </c>
      <c r="F1596" s="52">
        <v>45047</v>
      </c>
      <c r="G1596" s="47" t="s">
        <v>10</v>
      </c>
      <c r="H1596" s="51">
        <v>89</v>
      </c>
      <c r="I1596" s="53">
        <v>1</v>
      </c>
      <c r="J1596" s="51">
        <v>0</v>
      </c>
      <c r="K1596" s="51">
        <v>0</v>
      </c>
      <c r="L1596" s="51">
        <v>89</v>
      </c>
      <c r="M1596" s="42">
        <v>0</v>
      </c>
      <c r="N1596" s="89" t="s">
        <v>273</v>
      </c>
      <c r="O1596" s="47" t="s">
        <v>1355</v>
      </c>
      <c r="P1596" s="47" t="s">
        <v>872</v>
      </c>
      <c r="Q1596" s="50" t="s">
        <v>4841</v>
      </c>
      <c r="R1596" s="30"/>
    </row>
    <row r="1597" spans="1:18" ht="19.95" customHeight="1">
      <c r="A1597" s="47">
        <v>1</v>
      </c>
      <c r="B1597" s="30" t="s">
        <v>1357</v>
      </c>
      <c r="C1597" s="43" t="s">
        <v>4842</v>
      </c>
      <c r="D1597" s="52">
        <v>45033</v>
      </c>
      <c r="E1597" s="52">
        <v>45047</v>
      </c>
      <c r="F1597" s="52">
        <v>45047</v>
      </c>
      <c r="G1597" s="47" t="s">
        <v>10</v>
      </c>
      <c r="H1597" s="51">
        <v>402.6</v>
      </c>
      <c r="I1597" s="53">
        <v>1</v>
      </c>
      <c r="J1597" s="51">
        <v>0</v>
      </c>
      <c r="K1597" s="51">
        <v>0</v>
      </c>
      <c r="L1597" s="51">
        <v>402.6</v>
      </c>
      <c r="M1597" s="42">
        <v>0</v>
      </c>
      <c r="N1597" s="89" t="s">
        <v>273</v>
      </c>
      <c r="O1597" s="47" t="s">
        <v>1355</v>
      </c>
      <c r="P1597" s="47" t="s">
        <v>872</v>
      </c>
      <c r="Q1597" s="50" t="s">
        <v>4843</v>
      </c>
      <c r="R1597" s="30"/>
    </row>
    <row r="1598" spans="1:18" ht="19.95" customHeight="1">
      <c r="A1598" s="47">
        <v>1</v>
      </c>
      <c r="B1598" s="30" t="s">
        <v>1357</v>
      </c>
      <c r="C1598" s="43" t="s">
        <v>4844</v>
      </c>
      <c r="D1598" s="52">
        <v>45033</v>
      </c>
      <c r="E1598" s="52">
        <v>45047</v>
      </c>
      <c r="F1598" s="52">
        <v>45047</v>
      </c>
      <c r="G1598" s="47" t="s">
        <v>10</v>
      </c>
      <c r="H1598" s="51">
        <v>37.94</v>
      </c>
      <c r="I1598" s="53">
        <v>1</v>
      </c>
      <c r="J1598" s="51">
        <v>0</v>
      </c>
      <c r="K1598" s="51">
        <v>0</v>
      </c>
      <c r="L1598" s="51">
        <v>37.94</v>
      </c>
      <c r="M1598" s="42">
        <v>0</v>
      </c>
      <c r="N1598" s="89" t="s">
        <v>273</v>
      </c>
      <c r="O1598" s="47" t="s">
        <v>1355</v>
      </c>
      <c r="P1598" s="47" t="s">
        <v>872</v>
      </c>
      <c r="Q1598" s="50" t="s">
        <v>4845</v>
      </c>
      <c r="R1598" s="30"/>
    </row>
    <row r="1599" spans="1:18" ht="19.95" customHeight="1">
      <c r="A1599" s="47">
        <v>1</v>
      </c>
      <c r="B1599" s="30" t="s">
        <v>1357</v>
      </c>
      <c r="C1599" s="43" t="s">
        <v>4846</v>
      </c>
      <c r="D1599" s="52">
        <v>45024</v>
      </c>
      <c r="E1599" s="52">
        <v>45047</v>
      </c>
      <c r="F1599" s="52">
        <v>45047</v>
      </c>
      <c r="G1599" s="47" t="s">
        <v>10</v>
      </c>
      <c r="H1599" s="51">
        <v>1868.56</v>
      </c>
      <c r="I1599" s="53">
        <v>1</v>
      </c>
      <c r="J1599" s="51">
        <v>0</v>
      </c>
      <c r="K1599" s="51">
        <v>0</v>
      </c>
      <c r="L1599" s="51">
        <v>1868.56</v>
      </c>
      <c r="M1599" s="42">
        <v>0</v>
      </c>
      <c r="N1599" s="89" t="s">
        <v>273</v>
      </c>
      <c r="O1599" s="47" t="s">
        <v>1355</v>
      </c>
      <c r="P1599" s="47" t="s">
        <v>1956</v>
      </c>
      <c r="Q1599" s="50" t="s">
        <v>4847</v>
      </c>
      <c r="R1599" s="30"/>
    </row>
    <row r="1600" spans="1:18" ht="19.95" customHeight="1">
      <c r="A1600" s="47">
        <v>1</v>
      </c>
      <c r="B1600" s="30" t="s">
        <v>1357</v>
      </c>
      <c r="C1600" s="43" t="s">
        <v>4848</v>
      </c>
      <c r="D1600" s="52">
        <v>45033</v>
      </c>
      <c r="E1600" s="52">
        <v>45047</v>
      </c>
      <c r="F1600" s="52">
        <v>45047</v>
      </c>
      <c r="G1600" s="47" t="s">
        <v>10</v>
      </c>
      <c r="H1600" s="51">
        <v>195.27</v>
      </c>
      <c r="I1600" s="53">
        <v>1</v>
      </c>
      <c r="J1600" s="51">
        <v>0</v>
      </c>
      <c r="K1600" s="51">
        <v>0</v>
      </c>
      <c r="L1600" s="51">
        <v>195.27</v>
      </c>
      <c r="M1600" s="42">
        <v>0</v>
      </c>
      <c r="N1600" s="89" t="s">
        <v>273</v>
      </c>
      <c r="O1600" s="47" t="s">
        <v>1355</v>
      </c>
      <c r="P1600" s="47" t="s">
        <v>1956</v>
      </c>
      <c r="Q1600" s="50" t="s">
        <v>4849</v>
      </c>
      <c r="R1600" s="30"/>
    </row>
    <row r="1601" spans="1:18" ht="19.95" customHeight="1">
      <c r="A1601" s="47">
        <v>1</v>
      </c>
      <c r="B1601" s="30" t="s">
        <v>1357</v>
      </c>
      <c r="C1601" s="43" t="s">
        <v>4850</v>
      </c>
      <c r="D1601" s="52">
        <v>45015</v>
      </c>
      <c r="E1601" s="52">
        <v>45047</v>
      </c>
      <c r="F1601" s="52">
        <v>45047</v>
      </c>
      <c r="G1601" s="47" t="s">
        <v>10</v>
      </c>
      <c r="H1601" s="51">
        <v>791.28</v>
      </c>
      <c r="I1601" s="53">
        <v>1</v>
      </c>
      <c r="J1601" s="51">
        <v>0</v>
      </c>
      <c r="K1601" s="51">
        <v>0</v>
      </c>
      <c r="L1601" s="51">
        <v>791.28</v>
      </c>
      <c r="M1601" s="42">
        <v>0</v>
      </c>
      <c r="N1601" s="89" t="s">
        <v>273</v>
      </c>
      <c r="O1601" s="47" t="s">
        <v>1355</v>
      </c>
      <c r="P1601" s="47" t="s">
        <v>870</v>
      </c>
      <c r="Q1601" s="50" t="s">
        <v>4851</v>
      </c>
      <c r="R1601" s="30"/>
    </row>
    <row r="1602" spans="1:18" ht="19.95" customHeight="1">
      <c r="A1602" s="47">
        <v>1</v>
      </c>
      <c r="B1602" s="30" t="s">
        <v>4852</v>
      </c>
      <c r="C1602" s="43" t="s">
        <v>4853</v>
      </c>
      <c r="D1602" s="52">
        <v>45008</v>
      </c>
      <c r="E1602" s="52">
        <v>45047</v>
      </c>
      <c r="F1602" s="52">
        <v>45047</v>
      </c>
      <c r="G1602" s="47" t="s">
        <v>10</v>
      </c>
      <c r="H1602" s="51">
        <v>430.82</v>
      </c>
      <c r="I1602" s="53">
        <v>1</v>
      </c>
      <c r="J1602" s="51">
        <v>0</v>
      </c>
      <c r="K1602" s="51">
        <v>0</v>
      </c>
      <c r="L1602" s="51">
        <v>430.82</v>
      </c>
      <c r="M1602" s="42">
        <v>0</v>
      </c>
      <c r="N1602" s="89" t="s">
        <v>273</v>
      </c>
      <c r="O1602" s="47" t="s">
        <v>1355</v>
      </c>
      <c r="P1602" s="47" t="s">
        <v>873</v>
      </c>
      <c r="Q1602" s="50" t="s">
        <v>4854</v>
      </c>
      <c r="R1602" s="30"/>
    </row>
    <row r="1603" spans="1:18" ht="19.95" customHeight="1">
      <c r="A1603" s="47">
        <v>1</v>
      </c>
      <c r="B1603" s="30" t="s">
        <v>1357</v>
      </c>
      <c r="C1603" s="43" t="s">
        <v>4855</v>
      </c>
      <c r="D1603" s="52">
        <v>45026</v>
      </c>
      <c r="E1603" s="52">
        <v>45047</v>
      </c>
      <c r="F1603" s="52">
        <v>45047</v>
      </c>
      <c r="G1603" s="47" t="s">
        <v>10</v>
      </c>
      <c r="H1603" s="51">
        <v>130</v>
      </c>
      <c r="I1603" s="53">
        <v>1</v>
      </c>
      <c r="J1603" s="51">
        <v>0</v>
      </c>
      <c r="K1603" s="51">
        <v>0</v>
      </c>
      <c r="L1603" s="51">
        <v>130</v>
      </c>
      <c r="M1603" s="42">
        <v>0</v>
      </c>
      <c r="N1603" s="89" t="s">
        <v>274</v>
      </c>
      <c r="O1603" s="47" t="s">
        <v>1360</v>
      </c>
      <c r="P1603" s="47" t="s">
        <v>876</v>
      </c>
      <c r="Q1603" s="50" t="s">
        <v>4856</v>
      </c>
      <c r="R1603" s="30"/>
    </row>
    <row r="1604" spans="1:18" ht="19.95" customHeight="1">
      <c r="A1604" s="47">
        <v>1</v>
      </c>
      <c r="B1604" s="30" t="s">
        <v>1357</v>
      </c>
      <c r="C1604" s="43" t="s">
        <v>4857</v>
      </c>
      <c r="D1604" s="52">
        <v>45007</v>
      </c>
      <c r="E1604" s="52">
        <v>45047</v>
      </c>
      <c r="F1604" s="52">
        <v>45047</v>
      </c>
      <c r="G1604" s="47" t="s">
        <v>10</v>
      </c>
      <c r="H1604" s="51">
        <v>44.3</v>
      </c>
      <c r="I1604" s="53">
        <v>1</v>
      </c>
      <c r="J1604" s="51">
        <v>0</v>
      </c>
      <c r="K1604" s="51">
        <v>0</v>
      </c>
      <c r="L1604" s="51">
        <v>44.3</v>
      </c>
      <c r="M1604" s="42">
        <v>0</v>
      </c>
      <c r="N1604" s="89" t="s">
        <v>274</v>
      </c>
      <c r="O1604" s="47" t="s">
        <v>1355</v>
      </c>
      <c r="P1604" s="47" t="s">
        <v>872</v>
      </c>
      <c r="Q1604" s="50" t="s">
        <v>4858</v>
      </c>
      <c r="R1604" s="30"/>
    </row>
    <row r="1605" spans="1:18" ht="19.95" customHeight="1">
      <c r="A1605" s="47">
        <v>1</v>
      </c>
      <c r="B1605" s="30" t="s">
        <v>1357</v>
      </c>
      <c r="C1605" s="43" t="s">
        <v>4859</v>
      </c>
      <c r="D1605" s="52">
        <v>45029</v>
      </c>
      <c r="E1605" s="52">
        <v>45047</v>
      </c>
      <c r="F1605" s="52">
        <v>45047</v>
      </c>
      <c r="G1605" s="47" t="s">
        <v>10</v>
      </c>
      <c r="H1605" s="51">
        <v>57</v>
      </c>
      <c r="I1605" s="53">
        <v>1</v>
      </c>
      <c r="J1605" s="51">
        <v>0</v>
      </c>
      <c r="K1605" s="51">
        <v>0</v>
      </c>
      <c r="L1605" s="51">
        <v>57</v>
      </c>
      <c r="M1605" s="42">
        <v>0</v>
      </c>
      <c r="N1605" s="89" t="s">
        <v>274</v>
      </c>
      <c r="O1605" s="47" t="s">
        <v>1355</v>
      </c>
      <c r="P1605" s="47" t="s">
        <v>872</v>
      </c>
      <c r="Q1605" s="50" t="s">
        <v>4860</v>
      </c>
      <c r="R1605" s="30"/>
    </row>
    <row r="1606" spans="1:18" ht="19.95" customHeight="1">
      <c r="A1606" s="47">
        <v>1</v>
      </c>
      <c r="B1606" s="30" t="s">
        <v>1357</v>
      </c>
      <c r="C1606" s="43" t="s">
        <v>4861</v>
      </c>
      <c r="D1606" s="52">
        <v>45030</v>
      </c>
      <c r="E1606" s="52">
        <v>45047</v>
      </c>
      <c r="F1606" s="52">
        <v>45047</v>
      </c>
      <c r="G1606" s="47" t="s">
        <v>10</v>
      </c>
      <c r="H1606" s="51">
        <v>19</v>
      </c>
      <c r="I1606" s="53">
        <v>1</v>
      </c>
      <c r="J1606" s="51">
        <v>0</v>
      </c>
      <c r="K1606" s="51">
        <v>0</v>
      </c>
      <c r="L1606" s="51">
        <v>19</v>
      </c>
      <c r="M1606" s="42">
        <v>0</v>
      </c>
      <c r="N1606" s="89" t="s">
        <v>274</v>
      </c>
      <c r="O1606" s="47" t="s">
        <v>1355</v>
      </c>
      <c r="P1606" s="47" t="s">
        <v>872</v>
      </c>
      <c r="Q1606" s="50" t="s">
        <v>4862</v>
      </c>
      <c r="R1606" s="30"/>
    </row>
    <row r="1607" spans="1:18" ht="19.95" customHeight="1">
      <c r="A1607" s="47">
        <v>1</v>
      </c>
      <c r="B1607" s="30" t="s">
        <v>1357</v>
      </c>
      <c r="C1607" s="43" t="s">
        <v>4863</v>
      </c>
      <c r="D1607" s="52">
        <v>45016</v>
      </c>
      <c r="E1607" s="52">
        <v>45047</v>
      </c>
      <c r="F1607" s="52">
        <v>45047</v>
      </c>
      <c r="G1607" s="47" t="s">
        <v>10</v>
      </c>
      <c r="H1607" s="51">
        <v>44.79</v>
      </c>
      <c r="I1607" s="53">
        <v>1</v>
      </c>
      <c r="J1607" s="51">
        <v>0</v>
      </c>
      <c r="K1607" s="51">
        <v>0</v>
      </c>
      <c r="L1607" s="51">
        <v>44.79</v>
      </c>
      <c r="M1607" s="42">
        <v>0</v>
      </c>
      <c r="N1607" s="89" t="s">
        <v>274</v>
      </c>
      <c r="O1607" s="47" t="s">
        <v>1355</v>
      </c>
      <c r="P1607" s="47" t="s">
        <v>872</v>
      </c>
      <c r="Q1607" s="50" t="s">
        <v>4864</v>
      </c>
      <c r="R1607" s="30"/>
    </row>
    <row r="1608" spans="1:18" ht="19.95" customHeight="1">
      <c r="A1608" s="47">
        <v>1</v>
      </c>
      <c r="B1608" s="30" t="s">
        <v>1357</v>
      </c>
      <c r="C1608" s="43" t="s">
        <v>4865</v>
      </c>
      <c r="D1608" s="52">
        <v>45021</v>
      </c>
      <c r="E1608" s="52">
        <v>45047</v>
      </c>
      <c r="F1608" s="52">
        <v>45047</v>
      </c>
      <c r="G1608" s="47" t="s">
        <v>10</v>
      </c>
      <c r="H1608" s="51">
        <v>62.96</v>
      </c>
      <c r="I1608" s="53">
        <v>1</v>
      </c>
      <c r="J1608" s="51">
        <v>0</v>
      </c>
      <c r="K1608" s="51">
        <v>0</v>
      </c>
      <c r="L1608" s="51">
        <v>62.96</v>
      </c>
      <c r="M1608" s="42">
        <v>0</v>
      </c>
      <c r="N1608" s="89" t="s">
        <v>274</v>
      </c>
      <c r="O1608" s="47" t="s">
        <v>1355</v>
      </c>
      <c r="P1608" s="47" t="s">
        <v>872</v>
      </c>
      <c r="Q1608" s="50" t="s">
        <v>4866</v>
      </c>
      <c r="R1608" s="30"/>
    </row>
    <row r="1609" spans="1:18" ht="19.95" customHeight="1">
      <c r="A1609" s="47">
        <v>1</v>
      </c>
      <c r="B1609" s="30" t="s">
        <v>1357</v>
      </c>
      <c r="C1609" s="43" t="s">
        <v>4867</v>
      </c>
      <c r="D1609" s="52">
        <v>45018</v>
      </c>
      <c r="E1609" s="52">
        <v>45047</v>
      </c>
      <c r="F1609" s="52">
        <v>45047</v>
      </c>
      <c r="G1609" s="47" t="s">
        <v>10</v>
      </c>
      <c r="H1609" s="51">
        <v>77.14</v>
      </c>
      <c r="I1609" s="53">
        <v>1</v>
      </c>
      <c r="J1609" s="51">
        <v>0</v>
      </c>
      <c r="K1609" s="51">
        <v>0</v>
      </c>
      <c r="L1609" s="51">
        <v>77.14</v>
      </c>
      <c r="M1609" s="42">
        <v>0</v>
      </c>
      <c r="N1609" s="89" t="s">
        <v>274</v>
      </c>
      <c r="O1609" s="47" t="s">
        <v>1355</v>
      </c>
      <c r="P1609" s="47" t="s">
        <v>872</v>
      </c>
      <c r="Q1609" s="50" t="s">
        <v>4868</v>
      </c>
      <c r="R1609" s="30"/>
    </row>
    <row r="1610" spans="1:18" ht="19.95" customHeight="1">
      <c r="A1610" s="47">
        <v>1</v>
      </c>
      <c r="B1610" s="30" t="s">
        <v>1357</v>
      </c>
      <c r="C1610" s="43" t="s">
        <v>4869</v>
      </c>
      <c r="D1610" s="52">
        <v>45006</v>
      </c>
      <c r="E1610" s="52">
        <v>45047</v>
      </c>
      <c r="F1610" s="52">
        <v>45047</v>
      </c>
      <c r="G1610" s="47" t="s">
        <v>10</v>
      </c>
      <c r="H1610" s="51">
        <v>404.8</v>
      </c>
      <c r="I1610" s="53">
        <v>1</v>
      </c>
      <c r="J1610" s="51">
        <v>0</v>
      </c>
      <c r="K1610" s="51">
        <v>0</v>
      </c>
      <c r="L1610" s="51">
        <v>404.8</v>
      </c>
      <c r="M1610" s="42">
        <v>0</v>
      </c>
      <c r="N1610" s="89" t="s">
        <v>274</v>
      </c>
      <c r="O1610" s="47" t="s">
        <v>1355</v>
      </c>
      <c r="P1610" s="47" t="s">
        <v>872</v>
      </c>
      <c r="Q1610" s="50" t="s">
        <v>4870</v>
      </c>
      <c r="R1610" s="30"/>
    </row>
    <row r="1611" spans="1:18" ht="19.95" customHeight="1">
      <c r="A1611" s="47">
        <v>1</v>
      </c>
      <c r="B1611" s="30" t="s">
        <v>1357</v>
      </c>
      <c r="C1611" s="43" t="s">
        <v>4871</v>
      </c>
      <c r="D1611" s="52">
        <v>45009</v>
      </c>
      <c r="E1611" s="52">
        <v>45047</v>
      </c>
      <c r="F1611" s="52">
        <v>45047</v>
      </c>
      <c r="G1611" s="47" t="s">
        <v>10</v>
      </c>
      <c r="H1611" s="51">
        <v>54.65</v>
      </c>
      <c r="I1611" s="53">
        <v>1</v>
      </c>
      <c r="J1611" s="51">
        <v>0</v>
      </c>
      <c r="K1611" s="51">
        <v>0</v>
      </c>
      <c r="L1611" s="51">
        <v>54.65</v>
      </c>
      <c r="M1611" s="42">
        <v>0</v>
      </c>
      <c r="N1611" s="89" t="s">
        <v>274</v>
      </c>
      <c r="O1611" s="47" t="s">
        <v>1355</v>
      </c>
      <c r="P1611" s="47" t="s">
        <v>872</v>
      </c>
      <c r="Q1611" s="50" t="s">
        <v>4872</v>
      </c>
      <c r="R1611" s="30"/>
    </row>
    <row r="1612" spans="1:18" ht="19.95" customHeight="1">
      <c r="A1612" s="47">
        <v>1</v>
      </c>
      <c r="B1612" s="30" t="s">
        <v>1357</v>
      </c>
      <c r="C1612" s="43" t="s">
        <v>4873</v>
      </c>
      <c r="D1612" s="52">
        <v>45015</v>
      </c>
      <c r="E1612" s="52">
        <v>45047</v>
      </c>
      <c r="F1612" s="52">
        <v>45047</v>
      </c>
      <c r="G1612" s="47" t="s">
        <v>10</v>
      </c>
      <c r="H1612" s="51">
        <v>179.5</v>
      </c>
      <c r="I1612" s="53">
        <v>1</v>
      </c>
      <c r="J1612" s="51">
        <v>0</v>
      </c>
      <c r="K1612" s="51">
        <v>0</v>
      </c>
      <c r="L1612" s="51">
        <v>179.5</v>
      </c>
      <c r="M1612" s="42">
        <v>0</v>
      </c>
      <c r="N1612" s="89" t="s">
        <v>274</v>
      </c>
      <c r="O1612" s="47" t="s">
        <v>1355</v>
      </c>
      <c r="P1612" s="47" t="s">
        <v>872</v>
      </c>
      <c r="Q1612" s="50" t="s">
        <v>4874</v>
      </c>
      <c r="R1612" s="30"/>
    </row>
    <row r="1613" spans="1:18" ht="19.95" customHeight="1">
      <c r="A1613" s="47">
        <v>1</v>
      </c>
      <c r="B1613" s="30" t="s">
        <v>1357</v>
      </c>
      <c r="C1613" s="43" t="s">
        <v>4875</v>
      </c>
      <c r="D1613" s="52">
        <v>45009</v>
      </c>
      <c r="E1613" s="52">
        <v>45047</v>
      </c>
      <c r="F1613" s="52">
        <v>45047</v>
      </c>
      <c r="G1613" s="47" t="s">
        <v>10</v>
      </c>
      <c r="H1613" s="51">
        <v>19.8</v>
      </c>
      <c r="I1613" s="53">
        <v>1</v>
      </c>
      <c r="J1613" s="51">
        <v>0</v>
      </c>
      <c r="K1613" s="51">
        <v>0</v>
      </c>
      <c r="L1613" s="51">
        <v>19.8</v>
      </c>
      <c r="M1613" s="42">
        <v>0</v>
      </c>
      <c r="N1613" s="89" t="s">
        <v>274</v>
      </c>
      <c r="O1613" s="47" t="s">
        <v>1355</v>
      </c>
      <c r="P1613" s="47" t="s">
        <v>872</v>
      </c>
      <c r="Q1613" s="50" t="s">
        <v>4876</v>
      </c>
      <c r="R1613" s="30"/>
    </row>
    <row r="1614" spans="1:18" ht="19.95" customHeight="1">
      <c r="A1614" s="47">
        <v>1</v>
      </c>
      <c r="B1614" s="30" t="s">
        <v>1357</v>
      </c>
      <c r="C1614" s="43" t="s">
        <v>4877</v>
      </c>
      <c r="D1614" s="52">
        <v>45016</v>
      </c>
      <c r="E1614" s="52">
        <v>45047</v>
      </c>
      <c r="F1614" s="52">
        <v>45047</v>
      </c>
      <c r="G1614" s="47" t="s">
        <v>10</v>
      </c>
      <c r="H1614" s="51">
        <v>25.3</v>
      </c>
      <c r="I1614" s="53">
        <v>1</v>
      </c>
      <c r="J1614" s="51">
        <v>0</v>
      </c>
      <c r="K1614" s="51">
        <v>0</v>
      </c>
      <c r="L1614" s="51">
        <v>25.3</v>
      </c>
      <c r="M1614" s="42">
        <v>0</v>
      </c>
      <c r="N1614" s="89" t="s">
        <v>274</v>
      </c>
      <c r="O1614" s="47" t="s">
        <v>1355</v>
      </c>
      <c r="P1614" s="47" t="s">
        <v>872</v>
      </c>
      <c r="Q1614" s="50" t="s">
        <v>4878</v>
      </c>
      <c r="R1614" s="30"/>
    </row>
    <row r="1615" spans="1:18" ht="19.95" customHeight="1">
      <c r="A1615" s="47">
        <v>1</v>
      </c>
      <c r="B1615" s="30" t="s">
        <v>1357</v>
      </c>
      <c r="C1615" s="43" t="s">
        <v>4879</v>
      </c>
      <c r="D1615" s="52">
        <v>45030</v>
      </c>
      <c r="E1615" s="52">
        <v>45047</v>
      </c>
      <c r="F1615" s="52">
        <v>45047</v>
      </c>
      <c r="G1615" s="47" t="s">
        <v>10</v>
      </c>
      <c r="H1615" s="51">
        <v>91.84</v>
      </c>
      <c r="I1615" s="53">
        <v>1</v>
      </c>
      <c r="J1615" s="51">
        <v>0</v>
      </c>
      <c r="K1615" s="51">
        <v>1.98</v>
      </c>
      <c r="L1615" s="51">
        <v>89.86</v>
      </c>
      <c r="M1615" s="42">
        <v>0</v>
      </c>
      <c r="N1615" s="89" t="s">
        <v>274</v>
      </c>
      <c r="O1615" s="47" t="s">
        <v>1355</v>
      </c>
      <c r="P1615" s="47" t="s">
        <v>872</v>
      </c>
      <c r="Q1615" s="50" t="s">
        <v>4880</v>
      </c>
      <c r="R1615" s="30"/>
    </row>
    <row r="1616" spans="1:18" ht="19.95" customHeight="1">
      <c r="A1616" s="47">
        <v>1</v>
      </c>
      <c r="B1616" s="30" t="s">
        <v>1357</v>
      </c>
      <c r="C1616" s="43" t="s">
        <v>4881</v>
      </c>
      <c r="D1616" s="52">
        <v>45033</v>
      </c>
      <c r="E1616" s="52">
        <v>45047</v>
      </c>
      <c r="F1616" s="52">
        <v>45047</v>
      </c>
      <c r="G1616" s="47" t="s">
        <v>10</v>
      </c>
      <c r="H1616" s="51">
        <v>35</v>
      </c>
      <c r="I1616" s="53">
        <v>1</v>
      </c>
      <c r="J1616" s="51">
        <v>0</v>
      </c>
      <c r="K1616" s="51">
        <v>0</v>
      </c>
      <c r="L1616" s="51">
        <v>35</v>
      </c>
      <c r="M1616" s="42">
        <v>0</v>
      </c>
      <c r="N1616" s="89" t="s">
        <v>274</v>
      </c>
      <c r="O1616" s="47" t="s">
        <v>1355</v>
      </c>
      <c r="P1616" s="47" t="s">
        <v>872</v>
      </c>
      <c r="Q1616" s="50" t="s">
        <v>4882</v>
      </c>
      <c r="R1616" s="30"/>
    </row>
    <row r="1617" spans="1:18" ht="19.95" customHeight="1">
      <c r="A1617" s="47">
        <v>1</v>
      </c>
      <c r="B1617" s="30" t="s">
        <v>1357</v>
      </c>
      <c r="C1617" s="43" t="s">
        <v>4883</v>
      </c>
      <c r="D1617" s="52">
        <v>45012</v>
      </c>
      <c r="E1617" s="52">
        <v>45047</v>
      </c>
      <c r="F1617" s="52">
        <v>45047</v>
      </c>
      <c r="G1617" s="47" t="s">
        <v>10</v>
      </c>
      <c r="H1617" s="51">
        <v>27.98</v>
      </c>
      <c r="I1617" s="53">
        <v>1</v>
      </c>
      <c r="J1617" s="51">
        <v>0</v>
      </c>
      <c r="K1617" s="51">
        <v>0</v>
      </c>
      <c r="L1617" s="51">
        <v>27.98</v>
      </c>
      <c r="M1617" s="42">
        <v>0</v>
      </c>
      <c r="N1617" s="89" t="s">
        <v>274</v>
      </c>
      <c r="O1617" s="47" t="s">
        <v>1355</v>
      </c>
      <c r="P1617" s="47" t="s">
        <v>872</v>
      </c>
      <c r="Q1617" s="50" t="s">
        <v>4884</v>
      </c>
      <c r="R1617" s="30"/>
    </row>
    <row r="1618" spans="1:18" ht="19.95" customHeight="1">
      <c r="A1618" s="47">
        <v>1</v>
      </c>
      <c r="B1618" s="30" t="s">
        <v>1357</v>
      </c>
      <c r="C1618" s="43" t="s">
        <v>4885</v>
      </c>
      <c r="D1618" s="52">
        <v>45029</v>
      </c>
      <c r="E1618" s="52">
        <v>45047</v>
      </c>
      <c r="F1618" s="52">
        <v>45047</v>
      </c>
      <c r="G1618" s="47" t="s">
        <v>10</v>
      </c>
      <c r="H1618" s="51">
        <v>75.790000000000006</v>
      </c>
      <c r="I1618" s="53">
        <v>1</v>
      </c>
      <c r="J1618" s="51">
        <v>0</v>
      </c>
      <c r="K1618" s="51">
        <v>0</v>
      </c>
      <c r="L1618" s="51">
        <v>75.790000000000006</v>
      </c>
      <c r="M1618" s="42">
        <v>0</v>
      </c>
      <c r="N1618" s="89" t="s">
        <v>274</v>
      </c>
      <c r="O1618" s="47" t="s">
        <v>1355</v>
      </c>
      <c r="P1618" s="47" t="s">
        <v>872</v>
      </c>
      <c r="Q1618" s="50" t="s">
        <v>4886</v>
      </c>
      <c r="R1618" s="30"/>
    </row>
    <row r="1619" spans="1:18" ht="19.95" customHeight="1">
      <c r="A1619" s="47">
        <v>1</v>
      </c>
      <c r="B1619" s="30" t="s">
        <v>1357</v>
      </c>
      <c r="C1619" s="43" t="s">
        <v>4887</v>
      </c>
      <c r="D1619" s="52">
        <v>45013</v>
      </c>
      <c r="E1619" s="52">
        <v>45047</v>
      </c>
      <c r="F1619" s="52">
        <v>45047</v>
      </c>
      <c r="G1619" s="47" t="s">
        <v>10</v>
      </c>
      <c r="H1619" s="51">
        <v>24.99</v>
      </c>
      <c r="I1619" s="53">
        <v>1</v>
      </c>
      <c r="J1619" s="51">
        <v>0</v>
      </c>
      <c r="K1619" s="51">
        <v>0</v>
      </c>
      <c r="L1619" s="51">
        <v>24.99</v>
      </c>
      <c r="M1619" s="42">
        <v>0</v>
      </c>
      <c r="N1619" s="89" t="s">
        <v>274</v>
      </c>
      <c r="O1619" s="47" t="s">
        <v>1355</v>
      </c>
      <c r="P1619" s="47" t="s">
        <v>872</v>
      </c>
      <c r="Q1619" s="50" t="s">
        <v>4888</v>
      </c>
      <c r="R1619" s="30"/>
    </row>
    <row r="1620" spans="1:18" ht="19.95" customHeight="1">
      <c r="A1620" s="47">
        <v>1</v>
      </c>
      <c r="B1620" s="30" t="s">
        <v>1357</v>
      </c>
      <c r="C1620" s="43" t="s">
        <v>4889</v>
      </c>
      <c r="D1620" s="52">
        <v>45014</v>
      </c>
      <c r="E1620" s="52">
        <v>45047</v>
      </c>
      <c r="F1620" s="52">
        <v>45047</v>
      </c>
      <c r="G1620" s="47" t="s">
        <v>10</v>
      </c>
      <c r="H1620" s="51">
        <v>59.39</v>
      </c>
      <c r="I1620" s="53">
        <v>1</v>
      </c>
      <c r="J1620" s="51">
        <v>0</v>
      </c>
      <c r="K1620" s="51">
        <v>0</v>
      </c>
      <c r="L1620" s="51">
        <v>59.39</v>
      </c>
      <c r="M1620" s="42">
        <v>0</v>
      </c>
      <c r="N1620" s="89" t="s">
        <v>274</v>
      </c>
      <c r="O1620" s="47" t="s">
        <v>1355</v>
      </c>
      <c r="P1620" s="47" t="s">
        <v>872</v>
      </c>
      <c r="Q1620" s="50" t="s">
        <v>4890</v>
      </c>
      <c r="R1620" s="30"/>
    </row>
    <row r="1621" spans="1:18" ht="19.95" customHeight="1">
      <c r="A1621" s="47">
        <v>1</v>
      </c>
      <c r="B1621" s="30" t="s">
        <v>1357</v>
      </c>
      <c r="C1621" s="43" t="s">
        <v>4891</v>
      </c>
      <c r="D1621" s="52">
        <v>45028</v>
      </c>
      <c r="E1621" s="52">
        <v>45047</v>
      </c>
      <c r="F1621" s="52">
        <v>45047</v>
      </c>
      <c r="G1621" s="47" t="s">
        <v>10</v>
      </c>
      <c r="H1621" s="51">
        <v>24.99</v>
      </c>
      <c r="I1621" s="53">
        <v>1</v>
      </c>
      <c r="J1621" s="51">
        <v>0</v>
      </c>
      <c r="K1621" s="51">
        <v>0</v>
      </c>
      <c r="L1621" s="51">
        <v>24.99</v>
      </c>
      <c r="M1621" s="42">
        <v>0</v>
      </c>
      <c r="N1621" s="89" t="s">
        <v>274</v>
      </c>
      <c r="O1621" s="47" t="s">
        <v>1355</v>
      </c>
      <c r="P1621" s="47" t="s">
        <v>872</v>
      </c>
      <c r="Q1621" s="50" t="s">
        <v>4892</v>
      </c>
      <c r="R1621" s="30"/>
    </row>
    <row r="1622" spans="1:18" ht="19.95" customHeight="1">
      <c r="A1622" s="47">
        <v>1</v>
      </c>
      <c r="B1622" s="30" t="s">
        <v>1357</v>
      </c>
      <c r="C1622" s="43" t="s">
        <v>4893</v>
      </c>
      <c r="D1622" s="52">
        <v>45029</v>
      </c>
      <c r="E1622" s="52">
        <v>45047</v>
      </c>
      <c r="F1622" s="52">
        <v>45047</v>
      </c>
      <c r="G1622" s="47" t="s">
        <v>10</v>
      </c>
      <c r="H1622" s="51">
        <v>80</v>
      </c>
      <c r="I1622" s="53">
        <v>1</v>
      </c>
      <c r="J1622" s="51">
        <v>0</v>
      </c>
      <c r="K1622" s="51">
        <v>0</v>
      </c>
      <c r="L1622" s="51">
        <v>80</v>
      </c>
      <c r="M1622" s="42">
        <v>0</v>
      </c>
      <c r="N1622" s="89" t="s">
        <v>274</v>
      </c>
      <c r="O1622" s="47" t="s">
        <v>1355</v>
      </c>
      <c r="P1622" s="47" t="s">
        <v>886</v>
      </c>
      <c r="Q1622" s="50" t="s">
        <v>4894</v>
      </c>
      <c r="R1622" s="30"/>
    </row>
    <row r="1623" spans="1:18" ht="19.95" customHeight="1">
      <c r="A1623" s="47">
        <v>1</v>
      </c>
      <c r="B1623" s="30" t="s">
        <v>1357</v>
      </c>
      <c r="C1623" s="43" t="s">
        <v>4893</v>
      </c>
      <c r="D1623" s="52">
        <v>45029</v>
      </c>
      <c r="E1623" s="52">
        <v>45047</v>
      </c>
      <c r="F1623" s="52">
        <v>45047</v>
      </c>
      <c r="G1623" s="47" t="s">
        <v>10</v>
      </c>
      <c r="H1623" s="51">
        <v>13.85</v>
      </c>
      <c r="I1623" s="53">
        <v>1</v>
      </c>
      <c r="J1623" s="51">
        <v>0</v>
      </c>
      <c r="K1623" s="51">
        <v>0</v>
      </c>
      <c r="L1623" s="51">
        <v>13.85</v>
      </c>
      <c r="M1623" s="42">
        <v>0</v>
      </c>
      <c r="N1623" s="89" t="s">
        <v>274</v>
      </c>
      <c r="O1623" s="47" t="s">
        <v>1355</v>
      </c>
      <c r="P1623" s="47" t="s">
        <v>886</v>
      </c>
      <c r="Q1623" s="50" t="s">
        <v>4895</v>
      </c>
      <c r="R1623" s="30"/>
    </row>
    <row r="1624" spans="1:18" ht="19.95" customHeight="1">
      <c r="A1624" s="47">
        <v>1</v>
      </c>
      <c r="B1624" s="30" t="s">
        <v>1357</v>
      </c>
      <c r="C1624" s="43" t="s">
        <v>4896</v>
      </c>
      <c r="D1624" s="52">
        <v>45030</v>
      </c>
      <c r="E1624" s="52">
        <v>45047</v>
      </c>
      <c r="F1624" s="52">
        <v>45047</v>
      </c>
      <c r="G1624" s="47" t="s">
        <v>10</v>
      </c>
      <c r="H1624" s="51">
        <v>38.28</v>
      </c>
      <c r="I1624" s="53">
        <v>1</v>
      </c>
      <c r="J1624" s="51">
        <v>0</v>
      </c>
      <c r="K1624" s="51">
        <v>0</v>
      </c>
      <c r="L1624" s="51">
        <v>38.28</v>
      </c>
      <c r="M1624" s="42">
        <v>0</v>
      </c>
      <c r="N1624" s="89" t="s">
        <v>274</v>
      </c>
      <c r="O1624" s="47" t="s">
        <v>1355</v>
      </c>
      <c r="P1624" s="47" t="s">
        <v>886</v>
      </c>
      <c r="Q1624" s="50" t="s">
        <v>4897</v>
      </c>
      <c r="R1624" s="30"/>
    </row>
    <row r="1625" spans="1:18" ht="19.95" customHeight="1">
      <c r="A1625" s="47">
        <v>1</v>
      </c>
      <c r="B1625" s="30" t="s">
        <v>1357</v>
      </c>
      <c r="C1625" s="43" t="s">
        <v>4898</v>
      </c>
      <c r="D1625" s="52">
        <v>45009</v>
      </c>
      <c r="E1625" s="52">
        <v>45047</v>
      </c>
      <c r="F1625" s="52">
        <v>45047</v>
      </c>
      <c r="G1625" s="47" t="s">
        <v>10</v>
      </c>
      <c r="H1625" s="51">
        <v>32.35</v>
      </c>
      <c r="I1625" s="53">
        <v>1</v>
      </c>
      <c r="J1625" s="51">
        <v>0</v>
      </c>
      <c r="K1625" s="51">
        <v>0</v>
      </c>
      <c r="L1625" s="51">
        <v>32.35</v>
      </c>
      <c r="M1625" s="42">
        <v>0</v>
      </c>
      <c r="N1625" s="89" t="s">
        <v>274</v>
      </c>
      <c r="O1625" s="47" t="s">
        <v>1355</v>
      </c>
      <c r="P1625" s="47" t="s">
        <v>886</v>
      </c>
      <c r="Q1625" s="50" t="s">
        <v>4899</v>
      </c>
      <c r="R1625" s="30"/>
    </row>
    <row r="1626" spans="1:18" ht="19.95" customHeight="1">
      <c r="A1626" s="47">
        <v>1</v>
      </c>
      <c r="B1626" s="30" t="s">
        <v>1357</v>
      </c>
      <c r="C1626" s="43" t="s">
        <v>4900</v>
      </c>
      <c r="D1626" s="52">
        <v>45007</v>
      </c>
      <c r="E1626" s="52">
        <v>45047</v>
      </c>
      <c r="F1626" s="52">
        <v>45047</v>
      </c>
      <c r="G1626" s="47" t="s">
        <v>10</v>
      </c>
      <c r="H1626" s="51">
        <v>60</v>
      </c>
      <c r="I1626" s="53">
        <v>1</v>
      </c>
      <c r="J1626" s="51">
        <v>0</v>
      </c>
      <c r="K1626" s="51">
        <v>0</v>
      </c>
      <c r="L1626" s="51">
        <v>60</v>
      </c>
      <c r="M1626" s="42">
        <v>0</v>
      </c>
      <c r="N1626" s="89" t="s">
        <v>274</v>
      </c>
      <c r="O1626" s="47" t="s">
        <v>1355</v>
      </c>
      <c r="P1626" s="47" t="s">
        <v>886</v>
      </c>
      <c r="Q1626" s="50" t="s">
        <v>4901</v>
      </c>
      <c r="R1626" s="30"/>
    </row>
    <row r="1627" spans="1:18" ht="19.95" customHeight="1">
      <c r="A1627" s="47">
        <v>1</v>
      </c>
      <c r="B1627" s="30" t="s">
        <v>4902</v>
      </c>
      <c r="C1627" s="43" t="s">
        <v>4903</v>
      </c>
      <c r="D1627" s="52">
        <v>45005</v>
      </c>
      <c r="E1627" s="52">
        <v>45047</v>
      </c>
      <c r="F1627" s="52">
        <v>45047</v>
      </c>
      <c r="G1627" s="47" t="s">
        <v>10</v>
      </c>
      <c r="H1627" s="51">
        <v>90</v>
      </c>
      <c r="I1627" s="53">
        <v>1</v>
      </c>
      <c r="J1627" s="51">
        <v>0</v>
      </c>
      <c r="K1627" s="51">
        <v>0</v>
      </c>
      <c r="L1627" s="51">
        <v>90</v>
      </c>
      <c r="M1627" s="42">
        <v>0</v>
      </c>
      <c r="N1627" s="89" t="s">
        <v>274</v>
      </c>
      <c r="O1627" s="47" t="s">
        <v>1351</v>
      </c>
      <c r="P1627" s="47" t="s">
        <v>1352</v>
      </c>
      <c r="Q1627" s="50" t="s">
        <v>4904</v>
      </c>
      <c r="R1627" s="30"/>
    </row>
    <row r="1628" spans="1:18" ht="19.95" customHeight="1">
      <c r="A1628" s="47">
        <v>1</v>
      </c>
      <c r="B1628" s="30" t="s">
        <v>2176</v>
      </c>
      <c r="C1628" s="43" t="s">
        <v>4905</v>
      </c>
      <c r="D1628" s="52">
        <v>45011</v>
      </c>
      <c r="E1628" s="52">
        <v>45047</v>
      </c>
      <c r="F1628" s="52">
        <v>45047</v>
      </c>
      <c r="G1628" s="47" t="s">
        <v>10</v>
      </c>
      <c r="H1628" s="51">
        <v>156.71</v>
      </c>
      <c r="I1628" s="53">
        <v>1</v>
      </c>
      <c r="J1628" s="51">
        <v>0</v>
      </c>
      <c r="K1628" s="51">
        <v>0</v>
      </c>
      <c r="L1628" s="51">
        <v>156.71</v>
      </c>
      <c r="M1628" s="42">
        <v>0</v>
      </c>
      <c r="N1628" s="89" t="s">
        <v>274</v>
      </c>
      <c r="O1628" s="47" t="s">
        <v>1355</v>
      </c>
      <c r="P1628" s="47" t="s">
        <v>872</v>
      </c>
      <c r="Q1628" s="50" t="s">
        <v>4906</v>
      </c>
      <c r="R1628" s="30"/>
    </row>
    <row r="1629" spans="1:18" ht="19.95" customHeight="1">
      <c r="A1629" s="47">
        <v>1</v>
      </c>
      <c r="B1629" s="30" t="s">
        <v>4907</v>
      </c>
      <c r="C1629" s="43" t="s">
        <v>4908</v>
      </c>
      <c r="D1629" s="52">
        <v>45008</v>
      </c>
      <c r="E1629" s="52">
        <v>45047</v>
      </c>
      <c r="F1629" s="52">
        <v>45047</v>
      </c>
      <c r="G1629" s="47" t="s">
        <v>10</v>
      </c>
      <c r="H1629" s="51">
        <v>577.5</v>
      </c>
      <c r="I1629" s="53">
        <v>1</v>
      </c>
      <c r="J1629" s="51">
        <v>0</v>
      </c>
      <c r="K1629" s="51">
        <v>0</v>
      </c>
      <c r="L1629" s="51">
        <v>577.5</v>
      </c>
      <c r="M1629" s="42">
        <v>0</v>
      </c>
      <c r="N1629" s="89" t="s">
        <v>274</v>
      </c>
      <c r="O1629" s="47" t="s">
        <v>1355</v>
      </c>
      <c r="P1629" s="47" t="s">
        <v>872</v>
      </c>
      <c r="Q1629" s="50" t="s">
        <v>4909</v>
      </c>
      <c r="R1629" s="30"/>
    </row>
    <row r="1630" spans="1:18" ht="19.95" customHeight="1">
      <c r="A1630" s="47">
        <v>1</v>
      </c>
      <c r="B1630" s="30" t="s">
        <v>302</v>
      </c>
      <c r="C1630" s="43" t="s">
        <v>4910</v>
      </c>
      <c r="D1630" s="52">
        <v>45030</v>
      </c>
      <c r="E1630" s="52">
        <v>45047</v>
      </c>
      <c r="F1630" s="52">
        <v>45047</v>
      </c>
      <c r="G1630" s="47" t="s">
        <v>10</v>
      </c>
      <c r="H1630" s="51">
        <v>367.61</v>
      </c>
      <c r="I1630" s="53">
        <v>1</v>
      </c>
      <c r="J1630" s="51">
        <v>0</v>
      </c>
      <c r="K1630" s="51">
        <v>0</v>
      </c>
      <c r="L1630" s="51">
        <v>367.61</v>
      </c>
      <c r="M1630" s="42">
        <v>0</v>
      </c>
      <c r="N1630" s="89" t="s">
        <v>274</v>
      </c>
      <c r="O1630" s="47" t="s">
        <v>1355</v>
      </c>
      <c r="P1630" s="47" t="s">
        <v>870</v>
      </c>
      <c r="Q1630" s="50" t="s">
        <v>4911</v>
      </c>
      <c r="R1630" s="30"/>
    </row>
    <row r="1631" spans="1:18" ht="19.95" customHeight="1">
      <c r="A1631" s="47">
        <v>1</v>
      </c>
      <c r="B1631" s="30" t="s">
        <v>235</v>
      </c>
      <c r="C1631" s="43" t="s">
        <v>4912</v>
      </c>
      <c r="D1631" s="52">
        <v>45117</v>
      </c>
      <c r="E1631" s="52">
        <v>45046</v>
      </c>
      <c r="F1631" s="52">
        <v>45048</v>
      </c>
      <c r="G1631" s="47" t="s">
        <v>10</v>
      </c>
      <c r="H1631" s="49">
        <v>560078.4</v>
      </c>
      <c r="I1631" s="53">
        <v>1</v>
      </c>
      <c r="J1631" s="51">
        <v>0</v>
      </c>
      <c r="K1631" s="51">
        <v>0</v>
      </c>
      <c r="L1631" s="51">
        <v>560078.4</v>
      </c>
      <c r="M1631" s="42">
        <v>0</v>
      </c>
      <c r="N1631" s="89" t="s">
        <v>1328</v>
      </c>
      <c r="O1631" s="47" t="s">
        <v>1330</v>
      </c>
      <c r="P1631" s="47" t="s">
        <v>881</v>
      </c>
      <c r="Q1631" s="50" t="s">
        <v>4913</v>
      </c>
      <c r="R1631" s="30"/>
    </row>
    <row r="1632" spans="1:18" ht="19.95" customHeight="1">
      <c r="A1632" s="47">
        <v>1</v>
      </c>
      <c r="B1632" s="30" t="s">
        <v>2853</v>
      </c>
      <c r="C1632" s="43" t="s">
        <v>4914</v>
      </c>
      <c r="D1632" s="52">
        <v>44942</v>
      </c>
      <c r="E1632" s="52">
        <v>44985</v>
      </c>
      <c r="F1632" s="52">
        <v>45048</v>
      </c>
      <c r="G1632" s="47" t="s">
        <v>18</v>
      </c>
      <c r="H1632" s="60">
        <v>89743.5</v>
      </c>
      <c r="I1632" s="53">
        <v>5.0007000000000001</v>
      </c>
      <c r="J1632" s="60">
        <v>0</v>
      </c>
      <c r="K1632" s="60">
        <v>0</v>
      </c>
      <c r="L1632" s="51">
        <v>448780.32</v>
      </c>
      <c r="M1632" s="42">
        <v>0</v>
      </c>
      <c r="N1632" s="89" t="s">
        <v>1328</v>
      </c>
      <c r="O1632" s="47" t="s">
        <v>1330</v>
      </c>
      <c r="P1632" s="47" t="s">
        <v>881</v>
      </c>
      <c r="Q1632" s="50" t="s">
        <v>4915</v>
      </c>
      <c r="R1632" s="30"/>
    </row>
    <row r="1633" spans="1:18" ht="19.95" customHeight="1">
      <c r="A1633" s="47">
        <v>2</v>
      </c>
      <c r="B1633" s="30" t="s">
        <v>4916</v>
      </c>
      <c r="C1633" s="43" t="s">
        <v>4917</v>
      </c>
      <c r="D1633" s="52">
        <v>45049</v>
      </c>
      <c r="E1633" s="52">
        <v>45080</v>
      </c>
      <c r="F1633" s="52">
        <v>45048</v>
      </c>
      <c r="G1633" s="47" t="s">
        <v>10</v>
      </c>
      <c r="H1633" s="51">
        <v>21337.77</v>
      </c>
      <c r="I1633" s="53">
        <v>1</v>
      </c>
      <c r="J1633" s="51">
        <v>0</v>
      </c>
      <c r="K1633" s="51">
        <v>0</v>
      </c>
      <c r="L1633" s="51">
        <v>21337.77</v>
      </c>
      <c r="M1633" s="42">
        <v>0</v>
      </c>
      <c r="N1633" s="89" t="s">
        <v>1328</v>
      </c>
      <c r="O1633" s="47" t="s">
        <v>1351</v>
      </c>
      <c r="P1633" s="47" t="s">
        <v>1354</v>
      </c>
      <c r="Q1633" s="50" t="s">
        <v>4918</v>
      </c>
      <c r="R1633" s="30"/>
    </row>
    <row r="1634" spans="1:18" ht="19.95" customHeight="1">
      <c r="A1634" s="47">
        <v>2</v>
      </c>
      <c r="B1634" s="30" t="s">
        <v>4916</v>
      </c>
      <c r="C1634" s="43" t="s">
        <v>4919</v>
      </c>
      <c r="D1634" s="52">
        <v>45049</v>
      </c>
      <c r="E1634" s="52">
        <v>45050</v>
      </c>
      <c r="F1634" s="52">
        <v>45048</v>
      </c>
      <c r="G1634" s="47" t="s">
        <v>10</v>
      </c>
      <c r="H1634" s="51">
        <v>3200</v>
      </c>
      <c r="I1634" s="53">
        <v>1</v>
      </c>
      <c r="J1634" s="51">
        <v>0</v>
      </c>
      <c r="K1634" s="51">
        <v>0</v>
      </c>
      <c r="L1634" s="51">
        <v>3200</v>
      </c>
      <c r="M1634" s="42">
        <v>0</v>
      </c>
      <c r="N1634" s="89" t="s">
        <v>1328</v>
      </c>
      <c r="O1634" s="47" t="s">
        <v>1351</v>
      </c>
      <c r="P1634" s="47" t="s">
        <v>1354</v>
      </c>
      <c r="Q1634" s="50" t="s">
        <v>4920</v>
      </c>
      <c r="R1634" s="30"/>
    </row>
    <row r="1635" spans="1:18" ht="19.95" customHeight="1">
      <c r="A1635" s="47">
        <v>2</v>
      </c>
      <c r="B1635" s="30" t="s">
        <v>4916</v>
      </c>
      <c r="C1635" s="43" t="s">
        <v>4921</v>
      </c>
      <c r="D1635" s="52">
        <v>45049</v>
      </c>
      <c r="E1635" s="52">
        <v>45048</v>
      </c>
      <c r="F1635" s="52">
        <v>45048</v>
      </c>
      <c r="G1635" s="47" t="s">
        <v>10</v>
      </c>
      <c r="H1635" s="51">
        <v>5462.23</v>
      </c>
      <c r="I1635" s="53">
        <v>1</v>
      </c>
      <c r="J1635" s="51">
        <v>0</v>
      </c>
      <c r="K1635" s="51">
        <v>0</v>
      </c>
      <c r="L1635" s="51">
        <v>5462.23</v>
      </c>
      <c r="M1635" s="42">
        <v>0</v>
      </c>
      <c r="N1635" s="89" t="s">
        <v>1328</v>
      </c>
      <c r="O1635" s="47" t="s">
        <v>1351</v>
      </c>
      <c r="P1635" s="47" t="s">
        <v>1354</v>
      </c>
      <c r="Q1635" s="50" t="s">
        <v>4922</v>
      </c>
      <c r="R1635" s="30"/>
    </row>
    <row r="1636" spans="1:18" ht="19.95" customHeight="1">
      <c r="A1636" s="47">
        <v>4</v>
      </c>
      <c r="B1636" s="30" t="s">
        <v>2052</v>
      </c>
      <c r="C1636" s="43" t="s">
        <v>4925</v>
      </c>
      <c r="D1636" s="52">
        <v>45043</v>
      </c>
      <c r="E1636" s="52">
        <v>45048</v>
      </c>
      <c r="F1636" s="52">
        <v>45048</v>
      </c>
      <c r="G1636" s="47" t="s">
        <v>10</v>
      </c>
      <c r="H1636" s="51">
        <v>7200</v>
      </c>
      <c r="I1636" s="53">
        <v>1</v>
      </c>
      <c r="J1636" s="51">
        <v>0</v>
      </c>
      <c r="K1636" s="51">
        <v>0</v>
      </c>
      <c r="L1636" s="51">
        <v>7200</v>
      </c>
      <c r="M1636" s="42">
        <v>0</v>
      </c>
      <c r="N1636" s="89" t="s">
        <v>1328</v>
      </c>
      <c r="O1636" s="47" t="s">
        <v>1349</v>
      </c>
      <c r="P1636" s="45" t="s">
        <v>741</v>
      </c>
      <c r="Q1636" s="50" t="s">
        <v>4926</v>
      </c>
      <c r="R1636" s="30"/>
    </row>
    <row r="1637" spans="1:18" ht="19.95" customHeight="1">
      <c r="A1637" s="47">
        <v>2</v>
      </c>
      <c r="B1637" s="30" t="s">
        <v>2052</v>
      </c>
      <c r="C1637" s="43" t="s">
        <v>4927</v>
      </c>
      <c r="D1637" s="52">
        <v>45043</v>
      </c>
      <c r="E1637" s="52">
        <v>45048</v>
      </c>
      <c r="F1637" s="52">
        <v>45048</v>
      </c>
      <c r="G1637" s="47" t="s">
        <v>10</v>
      </c>
      <c r="H1637" s="51">
        <v>6000</v>
      </c>
      <c r="I1637" s="53">
        <v>1</v>
      </c>
      <c r="J1637" s="51">
        <v>0</v>
      </c>
      <c r="K1637" s="51">
        <v>0</v>
      </c>
      <c r="L1637" s="51">
        <v>6000</v>
      </c>
      <c r="M1637" s="42">
        <v>0</v>
      </c>
      <c r="N1637" s="89" t="s">
        <v>1328</v>
      </c>
      <c r="O1637" s="47" t="s">
        <v>1349</v>
      </c>
      <c r="P1637" s="58" t="s">
        <v>741</v>
      </c>
      <c r="Q1637" s="50" t="s">
        <v>4928</v>
      </c>
      <c r="R1637" s="30"/>
    </row>
    <row r="1638" spans="1:18" ht="19.95" customHeight="1">
      <c r="A1638" s="47">
        <v>2</v>
      </c>
      <c r="B1638" s="30" t="s">
        <v>2052</v>
      </c>
      <c r="C1638" s="43" t="s">
        <v>4929</v>
      </c>
      <c r="D1638" s="52">
        <v>45043</v>
      </c>
      <c r="E1638" s="52">
        <v>45048</v>
      </c>
      <c r="F1638" s="52">
        <v>45048</v>
      </c>
      <c r="G1638" s="47" t="s">
        <v>10</v>
      </c>
      <c r="H1638" s="51">
        <v>9870</v>
      </c>
      <c r="I1638" s="53">
        <v>1</v>
      </c>
      <c r="J1638" s="51">
        <v>0</v>
      </c>
      <c r="K1638" s="51">
        <v>0</v>
      </c>
      <c r="L1638" s="51">
        <v>9870</v>
      </c>
      <c r="M1638" s="42">
        <v>0</v>
      </c>
      <c r="N1638" s="89" t="s">
        <v>1328</v>
      </c>
      <c r="O1638" s="47" t="s">
        <v>1349</v>
      </c>
      <c r="P1638" s="58" t="s">
        <v>741</v>
      </c>
      <c r="Q1638" s="50" t="s">
        <v>4930</v>
      </c>
      <c r="R1638" s="30"/>
    </row>
    <row r="1639" spans="1:18" ht="19.95" customHeight="1">
      <c r="A1639" s="47">
        <v>1</v>
      </c>
      <c r="B1639" s="30" t="s">
        <v>4024</v>
      </c>
      <c r="C1639" s="43" t="s">
        <v>4923</v>
      </c>
      <c r="D1639" s="52">
        <v>45054</v>
      </c>
      <c r="E1639" s="52">
        <v>45049</v>
      </c>
      <c r="F1639" s="52">
        <v>45048</v>
      </c>
      <c r="G1639" s="47" t="s">
        <v>10</v>
      </c>
      <c r="H1639" s="51">
        <v>147006.18</v>
      </c>
      <c r="I1639" s="53">
        <v>1</v>
      </c>
      <c r="J1639" s="51">
        <v>0</v>
      </c>
      <c r="K1639" s="51">
        <v>0</v>
      </c>
      <c r="L1639" s="51">
        <v>147006.18</v>
      </c>
      <c r="M1639" s="42">
        <v>0</v>
      </c>
      <c r="N1639" s="89" t="s">
        <v>1328</v>
      </c>
      <c r="O1639" s="47" t="s">
        <v>1330</v>
      </c>
      <c r="P1639" s="93" t="s">
        <v>881</v>
      </c>
      <c r="Q1639" s="50" t="s">
        <v>4924</v>
      </c>
      <c r="R1639" s="30"/>
    </row>
    <row r="1640" spans="1:18" ht="19.95" customHeight="1">
      <c r="A1640" s="47">
        <v>1</v>
      </c>
      <c r="B1640" s="30" t="s">
        <v>16</v>
      </c>
      <c r="C1640" s="43" t="s">
        <v>4931</v>
      </c>
      <c r="D1640" s="52">
        <v>45030</v>
      </c>
      <c r="E1640" s="52">
        <v>45048</v>
      </c>
      <c r="F1640" s="52">
        <v>45048</v>
      </c>
      <c r="G1640" s="47" t="s">
        <v>10</v>
      </c>
      <c r="H1640" s="51">
        <v>28800</v>
      </c>
      <c r="I1640" s="53">
        <v>1</v>
      </c>
      <c r="J1640" s="51">
        <v>0</v>
      </c>
      <c r="K1640" s="51">
        <v>0</v>
      </c>
      <c r="L1640" s="51">
        <v>28800</v>
      </c>
      <c r="M1640" s="42">
        <v>0</v>
      </c>
      <c r="N1640" s="89" t="s">
        <v>1328</v>
      </c>
      <c r="O1640" s="47" t="s">
        <v>1349</v>
      </c>
      <c r="P1640" s="58" t="s">
        <v>741</v>
      </c>
      <c r="Q1640" s="50" t="s">
        <v>4932</v>
      </c>
      <c r="R1640" s="30"/>
    </row>
    <row r="1641" spans="1:18" ht="19.95" customHeight="1">
      <c r="A1641" s="47">
        <v>1</v>
      </c>
      <c r="B1641" s="30" t="s">
        <v>4098</v>
      </c>
      <c r="C1641" s="43" t="s">
        <v>4940</v>
      </c>
      <c r="D1641" s="52">
        <v>45041</v>
      </c>
      <c r="E1641" s="52">
        <v>45048</v>
      </c>
      <c r="F1641" s="52">
        <v>45048</v>
      </c>
      <c r="G1641" s="47" t="s">
        <v>10</v>
      </c>
      <c r="H1641" s="51">
        <v>22000</v>
      </c>
      <c r="I1641" s="53">
        <v>1</v>
      </c>
      <c r="J1641" s="51">
        <v>0</v>
      </c>
      <c r="K1641" s="51">
        <v>0</v>
      </c>
      <c r="L1641" s="51">
        <v>22000</v>
      </c>
      <c r="M1641" s="42">
        <v>0</v>
      </c>
      <c r="N1641" s="89" t="s">
        <v>269</v>
      </c>
      <c r="O1641" s="47" t="s">
        <v>1330</v>
      </c>
      <c r="P1641" s="47" t="s">
        <v>1343</v>
      </c>
      <c r="Q1641" s="50" t="s">
        <v>4941</v>
      </c>
      <c r="R1641" s="30"/>
    </row>
    <row r="1642" spans="1:18" ht="19.95" customHeight="1">
      <c r="A1642" s="47">
        <v>1</v>
      </c>
      <c r="B1642" s="30" t="s">
        <v>11</v>
      </c>
      <c r="C1642" s="43" t="s">
        <v>4933</v>
      </c>
      <c r="D1642" s="52">
        <v>45048</v>
      </c>
      <c r="E1642" s="52">
        <v>45048</v>
      </c>
      <c r="F1642" s="52">
        <v>45048</v>
      </c>
      <c r="G1642" s="47" t="s">
        <v>10</v>
      </c>
      <c r="H1642" s="51">
        <v>1212</v>
      </c>
      <c r="I1642" s="53">
        <v>1</v>
      </c>
      <c r="J1642" s="51">
        <v>0</v>
      </c>
      <c r="K1642" s="51">
        <v>0</v>
      </c>
      <c r="L1642" s="51">
        <v>1212</v>
      </c>
      <c r="M1642" s="42">
        <v>0</v>
      </c>
      <c r="N1642" s="89" t="s">
        <v>269</v>
      </c>
      <c r="O1642" s="47" t="s">
        <v>1329</v>
      </c>
      <c r="P1642" s="47" t="s">
        <v>875</v>
      </c>
      <c r="Q1642" s="50" t="s">
        <v>4934</v>
      </c>
      <c r="R1642" s="30"/>
    </row>
    <row r="1643" spans="1:18" ht="19.95" customHeight="1">
      <c r="A1643" s="47">
        <v>2</v>
      </c>
      <c r="B1643" s="30" t="s">
        <v>8</v>
      </c>
      <c r="C1643" s="43" t="s">
        <v>4942</v>
      </c>
      <c r="D1643" s="52">
        <v>45040</v>
      </c>
      <c r="E1643" s="52">
        <v>45048</v>
      </c>
      <c r="F1643" s="52">
        <v>45048</v>
      </c>
      <c r="G1643" s="47" t="s">
        <v>10</v>
      </c>
      <c r="H1643" s="51">
        <v>1302</v>
      </c>
      <c r="I1643" s="53">
        <v>1</v>
      </c>
      <c r="J1643" s="51">
        <v>0</v>
      </c>
      <c r="K1643" s="51">
        <v>0</v>
      </c>
      <c r="L1643" s="51">
        <v>1302</v>
      </c>
      <c r="M1643" s="42">
        <v>0</v>
      </c>
      <c r="N1643" s="89" t="s">
        <v>269</v>
      </c>
      <c r="O1643" s="47" t="s">
        <v>1346</v>
      </c>
      <c r="P1643" s="47" t="s">
        <v>284</v>
      </c>
      <c r="Q1643" s="50" t="s">
        <v>4943</v>
      </c>
      <c r="R1643" s="30"/>
    </row>
    <row r="1644" spans="1:18" ht="19.95" customHeight="1">
      <c r="A1644" s="47">
        <v>1</v>
      </c>
      <c r="B1644" s="30" t="s">
        <v>220</v>
      </c>
      <c r="C1644" s="43">
        <v>4761911</v>
      </c>
      <c r="D1644" s="52">
        <v>45033</v>
      </c>
      <c r="E1644" s="52">
        <v>45048</v>
      </c>
      <c r="F1644" s="52">
        <v>45048</v>
      </c>
      <c r="G1644" s="47" t="s">
        <v>10</v>
      </c>
      <c r="H1644" s="51">
        <v>161.03</v>
      </c>
      <c r="I1644" s="53">
        <v>1</v>
      </c>
      <c r="J1644" s="51">
        <v>0</v>
      </c>
      <c r="K1644" s="51">
        <v>0</v>
      </c>
      <c r="L1644" s="51">
        <v>161.03</v>
      </c>
      <c r="M1644" s="42">
        <v>0</v>
      </c>
      <c r="N1644" s="89" t="s">
        <v>269</v>
      </c>
      <c r="O1644" s="47" t="s">
        <v>1342</v>
      </c>
      <c r="P1644" s="47" t="s">
        <v>286</v>
      </c>
      <c r="Q1644" s="50" t="s">
        <v>4944</v>
      </c>
      <c r="R1644" s="30"/>
    </row>
    <row r="1645" spans="1:18" ht="19.95" customHeight="1">
      <c r="A1645" s="47">
        <v>1</v>
      </c>
      <c r="B1645" s="30" t="s">
        <v>30</v>
      </c>
      <c r="C1645" s="43" t="s">
        <v>4945</v>
      </c>
      <c r="D1645" s="52">
        <v>45041</v>
      </c>
      <c r="E1645" s="52">
        <v>45048</v>
      </c>
      <c r="F1645" s="52">
        <v>45048</v>
      </c>
      <c r="G1645" s="47" t="s">
        <v>10</v>
      </c>
      <c r="H1645" s="51">
        <v>4675.0600000000004</v>
      </c>
      <c r="I1645" s="53">
        <v>1</v>
      </c>
      <c r="J1645" s="51">
        <v>0</v>
      </c>
      <c r="K1645" s="51">
        <v>0</v>
      </c>
      <c r="L1645" s="51">
        <v>4675.0600000000004</v>
      </c>
      <c r="M1645" s="42">
        <v>0</v>
      </c>
      <c r="N1645" s="89" t="s">
        <v>269</v>
      </c>
      <c r="O1645" s="47" t="s">
        <v>1381</v>
      </c>
      <c r="P1645" s="47" t="s">
        <v>279</v>
      </c>
      <c r="Q1645" s="50" t="s">
        <v>4946</v>
      </c>
      <c r="R1645" s="30"/>
    </row>
    <row r="1646" spans="1:18" ht="19.95" customHeight="1">
      <c r="A1646" s="47">
        <v>1</v>
      </c>
      <c r="B1646" s="30" t="s">
        <v>17</v>
      </c>
      <c r="C1646" s="43" t="s">
        <v>4947</v>
      </c>
      <c r="D1646" s="52">
        <v>45015</v>
      </c>
      <c r="E1646" s="52">
        <v>45048</v>
      </c>
      <c r="F1646" s="52">
        <v>45048</v>
      </c>
      <c r="G1646" s="47" t="s">
        <v>10</v>
      </c>
      <c r="H1646" s="51">
        <v>5221.53</v>
      </c>
      <c r="I1646" s="53">
        <v>1</v>
      </c>
      <c r="J1646" s="51">
        <v>0</v>
      </c>
      <c r="K1646" s="51">
        <v>0</v>
      </c>
      <c r="L1646" s="51">
        <v>5221.53</v>
      </c>
      <c r="M1646" s="42">
        <v>0</v>
      </c>
      <c r="N1646" s="89" t="s">
        <v>269</v>
      </c>
      <c r="O1646" s="47" t="s">
        <v>1351</v>
      </c>
      <c r="P1646" s="47" t="s">
        <v>1352</v>
      </c>
      <c r="Q1646" s="50" t="s">
        <v>4948</v>
      </c>
      <c r="R1646" s="30"/>
    </row>
    <row r="1647" spans="1:18" ht="19.95" customHeight="1">
      <c r="A1647" s="47">
        <v>1</v>
      </c>
      <c r="B1647" s="30" t="s">
        <v>17</v>
      </c>
      <c r="C1647" s="43" t="s">
        <v>4949</v>
      </c>
      <c r="D1647" s="52">
        <v>45015</v>
      </c>
      <c r="E1647" s="52">
        <v>45048</v>
      </c>
      <c r="F1647" s="52">
        <v>45048</v>
      </c>
      <c r="G1647" s="47" t="s">
        <v>10</v>
      </c>
      <c r="H1647" s="51">
        <v>137.46</v>
      </c>
      <c r="I1647" s="53">
        <v>1</v>
      </c>
      <c r="J1647" s="51">
        <v>0</v>
      </c>
      <c r="K1647" s="51">
        <v>0</v>
      </c>
      <c r="L1647" s="51">
        <v>137.46</v>
      </c>
      <c r="M1647" s="42">
        <v>0</v>
      </c>
      <c r="N1647" s="89" t="s">
        <v>269</v>
      </c>
      <c r="O1647" s="47" t="s">
        <v>1351</v>
      </c>
      <c r="P1647" s="47" t="s">
        <v>1352</v>
      </c>
      <c r="Q1647" s="50" t="s">
        <v>4948</v>
      </c>
      <c r="R1647" s="30"/>
    </row>
    <row r="1648" spans="1:18" ht="19.95" customHeight="1">
      <c r="A1648" s="47">
        <v>1</v>
      </c>
      <c r="B1648" s="30" t="s">
        <v>17</v>
      </c>
      <c r="C1648" s="43" t="s">
        <v>4950</v>
      </c>
      <c r="D1648" s="52">
        <v>45015</v>
      </c>
      <c r="E1648" s="52">
        <v>45048</v>
      </c>
      <c r="F1648" s="52">
        <v>45048</v>
      </c>
      <c r="G1648" s="47" t="s">
        <v>10</v>
      </c>
      <c r="H1648" s="51">
        <v>138.74</v>
      </c>
      <c r="I1648" s="53">
        <v>1</v>
      </c>
      <c r="J1648" s="51">
        <v>0</v>
      </c>
      <c r="K1648" s="51">
        <v>0</v>
      </c>
      <c r="L1648" s="51">
        <v>138.74</v>
      </c>
      <c r="M1648" s="42">
        <v>0</v>
      </c>
      <c r="N1648" s="89" t="s">
        <v>269</v>
      </c>
      <c r="O1648" s="47" t="s">
        <v>1351</v>
      </c>
      <c r="P1648" s="47" t="s">
        <v>1352</v>
      </c>
      <c r="Q1648" s="50" t="s">
        <v>4948</v>
      </c>
      <c r="R1648" s="30"/>
    </row>
    <row r="1649" spans="1:18" ht="19.95" customHeight="1">
      <c r="A1649" s="47">
        <v>1</v>
      </c>
      <c r="B1649" s="30" t="s">
        <v>4935</v>
      </c>
      <c r="C1649" s="43" t="s">
        <v>4936</v>
      </c>
      <c r="D1649" s="52">
        <v>45048</v>
      </c>
      <c r="E1649" s="52">
        <v>45048</v>
      </c>
      <c r="F1649" s="52">
        <v>45048</v>
      </c>
      <c r="G1649" s="47" t="s">
        <v>10</v>
      </c>
      <c r="H1649" s="51">
        <v>11500</v>
      </c>
      <c r="I1649" s="53">
        <v>1</v>
      </c>
      <c r="J1649" s="51">
        <v>0</v>
      </c>
      <c r="K1649" s="51">
        <v>0</v>
      </c>
      <c r="L1649" s="51">
        <v>11500</v>
      </c>
      <c r="M1649" s="42">
        <v>0</v>
      </c>
      <c r="N1649" s="89" t="s">
        <v>269</v>
      </c>
      <c r="O1649" s="47" t="s">
        <v>1351</v>
      </c>
      <c r="P1649" s="47" t="s">
        <v>1354</v>
      </c>
      <c r="Q1649" s="50" t="s">
        <v>4937</v>
      </c>
      <c r="R1649" s="30"/>
    </row>
    <row r="1650" spans="1:18" ht="19.95" customHeight="1">
      <c r="A1650" s="47">
        <v>1</v>
      </c>
      <c r="B1650" s="30" t="s">
        <v>4619</v>
      </c>
      <c r="C1650" s="43" t="s">
        <v>4938</v>
      </c>
      <c r="D1650" s="52">
        <v>45048</v>
      </c>
      <c r="E1650" s="52">
        <v>45048</v>
      </c>
      <c r="F1650" s="52">
        <v>45048</v>
      </c>
      <c r="G1650" s="47" t="s">
        <v>10</v>
      </c>
      <c r="H1650" s="51">
        <v>500</v>
      </c>
      <c r="I1650" s="53">
        <v>1</v>
      </c>
      <c r="J1650" s="51">
        <v>0</v>
      </c>
      <c r="K1650" s="51">
        <v>0</v>
      </c>
      <c r="L1650" s="51">
        <v>500</v>
      </c>
      <c r="M1650" s="42">
        <v>0</v>
      </c>
      <c r="N1650" s="89" t="s">
        <v>269</v>
      </c>
      <c r="O1650" s="47" t="s">
        <v>1351</v>
      </c>
      <c r="P1650" s="47" t="s">
        <v>1350</v>
      </c>
      <c r="Q1650" s="50" t="s">
        <v>4939</v>
      </c>
      <c r="R1650" s="30"/>
    </row>
    <row r="1651" spans="1:18" ht="19.95" customHeight="1">
      <c r="A1651" s="47">
        <v>4</v>
      </c>
      <c r="B1651" s="30" t="s">
        <v>15</v>
      </c>
      <c r="C1651" s="43" t="s">
        <v>4951</v>
      </c>
      <c r="D1651" s="52">
        <v>45030</v>
      </c>
      <c r="E1651" s="52">
        <v>45048</v>
      </c>
      <c r="F1651" s="52">
        <v>45048</v>
      </c>
      <c r="G1651" s="47" t="s">
        <v>10</v>
      </c>
      <c r="H1651" s="51">
        <v>2187.84</v>
      </c>
      <c r="I1651" s="53">
        <v>1</v>
      </c>
      <c r="J1651" s="51">
        <v>0</v>
      </c>
      <c r="K1651" s="51">
        <v>0</v>
      </c>
      <c r="L1651" s="51">
        <v>2187.84</v>
      </c>
      <c r="M1651" s="42">
        <v>0</v>
      </c>
      <c r="N1651" s="89" t="s">
        <v>269</v>
      </c>
      <c r="O1651" s="47" t="s">
        <v>1351</v>
      </c>
      <c r="P1651" s="47" t="s">
        <v>1353</v>
      </c>
      <c r="Q1651" s="50" t="s">
        <v>4952</v>
      </c>
      <c r="R1651" s="30"/>
    </row>
    <row r="1652" spans="1:18" ht="19.95" customHeight="1">
      <c r="A1652" s="47">
        <v>4</v>
      </c>
      <c r="B1652" s="30" t="s">
        <v>15</v>
      </c>
      <c r="C1652" s="43" t="s">
        <v>4953</v>
      </c>
      <c r="D1652" s="52">
        <v>45030</v>
      </c>
      <c r="E1652" s="52">
        <v>45048</v>
      </c>
      <c r="F1652" s="52">
        <v>45048</v>
      </c>
      <c r="G1652" s="47" t="s">
        <v>10</v>
      </c>
      <c r="H1652" s="51">
        <v>3137.28</v>
      </c>
      <c r="I1652" s="53">
        <v>1</v>
      </c>
      <c r="J1652" s="51">
        <v>0</v>
      </c>
      <c r="K1652" s="51">
        <v>0</v>
      </c>
      <c r="L1652" s="51">
        <v>3137.28</v>
      </c>
      <c r="M1652" s="42">
        <v>0</v>
      </c>
      <c r="N1652" s="89" t="s">
        <v>269</v>
      </c>
      <c r="O1652" s="47" t="s">
        <v>1351</v>
      </c>
      <c r="P1652" s="47" t="s">
        <v>1353</v>
      </c>
      <c r="Q1652" s="50" t="s">
        <v>4954</v>
      </c>
      <c r="R1652" s="30"/>
    </row>
    <row r="1653" spans="1:18" ht="19.95" customHeight="1">
      <c r="A1653" s="47">
        <v>1</v>
      </c>
      <c r="B1653" s="30" t="s">
        <v>12</v>
      </c>
      <c r="C1653" s="43" t="s">
        <v>4955</v>
      </c>
      <c r="D1653" s="52">
        <v>45009</v>
      </c>
      <c r="E1653" s="52">
        <v>45048</v>
      </c>
      <c r="F1653" s="52">
        <v>45048</v>
      </c>
      <c r="G1653" s="47" t="s">
        <v>10</v>
      </c>
      <c r="H1653" s="51">
        <v>4600</v>
      </c>
      <c r="I1653" s="53">
        <v>1</v>
      </c>
      <c r="J1653" s="51">
        <v>0</v>
      </c>
      <c r="K1653" s="51">
        <v>0</v>
      </c>
      <c r="L1653" s="51">
        <v>4600</v>
      </c>
      <c r="M1653" s="42">
        <v>0</v>
      </c>
      <c r="N1653" s="89" t="s">
        <v>269</v>
      </c>
      <c r="O1653" s="47" t="s">
        <v>1342</v>
      </c>
      <c r="P1653" s="47" t="s">
        <v>278</v>
      </c>
      <c r="Q1653" s="50" t="s">
        <v>4956</v>
      </c>
      <c r="R1653" s="30"/>
    </row>
    <row r="1654" spans="1:18" ht="19.95" customHeight="1">
      <c r="A1654" s="47">
        <v>1</v>
      </c>
      <c r="B1654" s="30" t="s">
        <v>22</v>
      </c>
      <c r="C1654" s="43" t="s">
        <v>4957</v>
      </c>
      <c r="D1654" s="52">
        <v>45021</v>
      </c>
      <c r="E1654" s="52">
        <v>45048</v>
      </c>
      <c r="F1654" s="52">
        <v>45048</v>
      </c>
      <c r="G1654" s="47" t="s">
        <v>10</v>
      </c>
      <c r="H1654" s="51">
        <v>5859.53</v>
      </c>
      <c r="I1654" s="53">
        <v>1</v>
      </c>
      <c r="J1654" s="51">
        <v>0</v>
      </c>
      <c r="K1654" s="51">
        <v>0</v>
      </c>
      <c r="L1654" s="51">
        <v>5859.53</v>
      </c>
      <c r="M1654" s="42">
        <v>0</v>
      </c>
      <c r="N1654" s="89" t="s">
        <v>269</v>
      </c>
      <c r="O1654" s="47" t="s">
        <v>1346</v>
      </c>
      <c r="P1654" s="47" t="s">
        <v>284</v>
      </c>
      <c r="Q1654" s="50" t="s">
        <v>4958</v>
      </c>
      <c r="R1654" s="30"/>
    </row>
    <row r="1655" spans="1:18" ht="19.95" customHeight="1">
      <c r="A1655" s="47">
        <v>1</v>
      </c>
      <c r="B1655" s="30" t="s">
        <v>4959</v>
      </c>
      <c r="C1655" s="43" t="s">
        <v>4960</v>
      </c>
      <c r="D1655" s="52">
        <v>45035</v>
      </c>
      <c r="E1655" s="52">
        <v>45048</v>
      </c>
      <c r="F1655" s="52">
        <v>45048</v>
      </c>
      <c r="G1655" s="47" t="s">
        <v>10</v>
      </c>
      <c r="H1655" s="51">
        <v>2583.3200000000002</v>
      </c>
      <c r="I1655" s="53">
        <v>1</v>
      </c>
      <c r="J1655" s="51">
        <v>0</v>
      </c>
      <c r="K1655" s="51">
        <v>0</v>
      </c>
      <c r="L1655" s="51">
        <v>2583.3200000000002</v>
      </c>
      <c r="M1655" s="42">
        <v>0</v>
      </c>
      <c r="N1655" s="89" t="s">
        <v>269</v>
      </c>
      <c r="O1655" s="47" t="s">
        <v>1342</v>
      </c>
      <c r="P1655" s="47" t="s">
        <v>3505</v>
      </c>
      <c r="Q1655" s="50" t="s">
        <v>4961</v>
      </c>
      <c r="R1655" s="30"/>
    </row>
    <row r="1656" spans="1:18" ht="19.95" customHeight="1">
      <c r="A1656" s="47">
        <v>1</v>
      </c>
      <c r="B1656" s="30" t="s">
        <v>4735</v>
      </c>
      <c r="C1656" s="43" t="s">
        <v>4736</v>
      </c>
      <c r="D1656" s="52">
        <v>45054</v>
      </c>
      <c r="E1656" s="52">
        <v>45054</v>
      </c>
      <c r="F1656" s="52">
        <v>45049</v>
      </c>
      <c r="G1656" s="47" t="s">
        <v>10</v>
      </c>
      <c r="H1656" s="49">
        <v>330000</v>
      </c>
      <c r="I1656" s="53">
        <v>1</v>
      </c>
      <c r="J1656" s="51">
        <v>0</v>
      </c>
      <c r="K1656" s="51">
        <v>0</v>
      </c>
      <c r="L1656" s="51">
        <v>330000</v>
      </c>
      <c r="M1656" s="42">
        <v>0</v>
      </c>
      <c r="N1656" s="89" t="s">
        <v>1328</v>
      </c>
      <c r="O1656" s="47" t="s">
        <v>1330</v>
      </c>
      <c r="P1656" s="47" t="s">
        <v>881</v>
      </c>
      <c r="Q1656" s="50" t="s">
        <v>4962</v>
      </c>
      <c r="R1656" s="30"/>
    </row>
    <row r="1657" spans="1:18" ht="19.95" customHeight="1">
      <c r="A1657" s="47">
        <v>1</v>
      </c>
      <c r="B1657" s="30" t="s">
        <v>32</v>
      </c>
      <c r="C1657" s="43" t="s">
        <v>4963</v>
      </c>
      <c r="D1657" s="52">
        <v>45043</v>
      </c>
      <c r="E1657" s="52">
        <v>45061</v>
      </c>
      <c r="F1657" s="52">
        <v>45049</v>
      </c>
      <c r="G1657" s="47" t="s">
        <v>18</v>
      </c>
      <c r="H1657" s="60">
        <v>870750</v>
      </c>
      <c r="I1657" s="53">
        <v>5.0385</v>
      </c>
      <c r="J1657" s="60">
        <v>0</v>
      </c>
      <c r="K1657" s="60">
        <v>0</v>
      </c>
      <c r="L1657" s="51">
        <v>4387273.88</v>
      </c>
      <c r="M1657" s="42">
        <v>0</v>
      </c>
      <c r="N1657" s="89" t="s">
        <v>1328</v>
      </c>
      <c r="O1657" s="47" t="s">
        <v>1330</v>
      </c>
      <c r="P1657" s="47" t="s">
        <v>881</v>
      </c>
      <c r="Q1657" s="50" t="s">
        <v>4964</v>
      </c>
      <c r="R1657" s="30"/>
    </row>
    <row r="1658" spans="1:18" ht="19.95" customHeight="1">
      <c r="A1658" s="47">
        <v>1</v>
      </c>
      <c r="B1658" s="30" t="s">
        <v>29</v>
      </c>
      <c r="C1658" s="43" t="s">
        <v>4966</v>
      </c>
      <c r="D1658" s="52">
        <v>45029</v>
      </c>
      <c r="E1658" s="52">
        <v>45049</v>
      </c>
      <c r="F1658" s="52">
        <v>45049</v>
      </c>
      <c r="G1658" s="47" t="s">
        <v>10</v>
      </c>
      <c r="H1658" s="51">
        <v>2294.25</v>
      </c>
      <c r="I1658" s="53">
        <v>1</v>
      </c>
      <c r="J1658" s="51">
        <v>0</v>
      </c>
      <c r="K1658" s="51">
        <v>0</v>
      </c>
      <c r="L1658" s="51">
        <v>2294.25</v>
      </c>
      <c r="M1658" s="42">
        <v>0</v>
      </c>
      <c r="N1658" s="89" t="s">
        <v>269</v>
      </c>
      <c r="O1658" s="47" t="s">
        <v>1351</v>
      </c>
      <c r="P1658" s="47" t="s">
        <v>1353</v>
      </c>
      <c r="Q1658" s="50" t="s">
        <v>4967</v>
      </c>
      <c r="R1658" s="30"/>
    </row>
    <row r="1659" spans="1:18" ht="19.95" customHeight="1">
      <c r="A1659" s="47">
        <v>1</v>
      </c>
      <c r="B1659" s="30" t="s">
        <v>247</v>
      </c>
      <c r="C1659" s="43" t="s">
        <v>4965</v>
      </c>
      <c r="D1659" s="52">
        <v>45049</v>
      </c>
      <c r="E1659" s="52">
        <v>45049</v>
      </c>
      <c r="F1659" s="52">
        <v>45049</v>
      </c>
      <c r="G1659" s="47" t="s">
        <v>10</v>
      </c>
      <c r="H1659" s="51">
        <v>200000</v>
      </c>
      <c r="I1659" s="53">
        <v>1</v>
      </c>
      <c r="J1659" s="51">
        <v>0</v>
      </c>
      <c r="K1659" s="51">
        <v>0</v>
      </c>
      <c r="L1659" s="51">
        <v>200000</v>
      </c>
      <c r="M1659" s="42">
        <v>0</v>
      </c>
      <c r="N1659" s="89" t="s">
        <v>269</v>
      </c>
      <c r="O1659" s="47" t="s">
        <v>2725</v>
      </c>
      <c r="P1659" s="47" t="s">
        <v>879</v>
      </c>
      <c r="Q1659" s="50" t="s">
        <v>4965</v>
      </c>
      <c r="R1659" s="30"/>
    </row>
    <row r="1660" spans="1:18" ht="19.95" customHeight="1">
      <c r="A1660" s="47">
        <v>1</v>
      </c>
      <c r="B1660" s="30" t="s">
        <v>248</v>
      </c>
      <c r="C1660" s="43" t="s">
        <v>4965</v>
      </c>
      <c r="D1660" s="52">
        <v>45049</v>
      </c>
      <c r="E1660" s="52">
        <v>45049</v>
      </c>
      <c r="F1660" s="52">
        <v>45049</v>
      </c>
      <c r="G1660" s="47" t="s">
        <v>10</v>
      </c>
      <c r="H1660" s="51">
        <v>200000</v>
      </c>
      <c r="I1660" s="53">
        <v>1</v>
      </c>
      <c r="J1660" s="51">
        <v>0</v>
      </c>
      <c r="K1660" s="51">
        <v>0</v>
      </c>
      <c r="L1660" s="51">
        <v>200000</v>
      </c>
      <c r="M1660" s="42">
        <v>0</v>
      </c>
      <c r="N1660" s="89" t="s">
        <v>269</v>
      </c>
      <c r="O1660" s="47" t="s">
        <v>2725</v>
      </c>
      <c r="P1660" s="47" t="s">
        <v>879</v>
      </c>
      <c r="Q1660" s="50" t="s">
        <v>4965</v>
      </c>
      <c r="R1660" s="30"/>
    </row>
    <row r="1661" spans="1:18" ht="19.95" customHeight="1">
      <c r="A1661" s="47">
        <v>2</v>
      </c>
      <c r="B1661" s="30" t="s">
        <v>90</v>
      </c>
      <c r="C1661" s="43" t="s">
        <v>4968</v>
      </c>
      <c r="D1661" s="52">
        <v>45050</v>
      </c>
      <c r="E1661" s="52">
        <v>45051</v>
      </c>
      <c r="F1661" s="52">
        <v>45050</v>
      </c>
      <c r="G1661" s="47" t="s">
        <v>18</v>
      </c>
      <c r="H1661" s="60">
        <v>731850</v>
      </c>
      <c r="I1661" s="53">
        <v>4.8916000000000004</v>
      </c>
      <c r="J1661" s="60">
        <v>0</v>
      </c>
      <c r="K1661" s="60">
        <v>0</v>
      </c>
      <c r="L1661" s="51">
        <v>3579917.46</v>
      </c>
      <c r="M1661" s="42">
        <v>0</v>
      </c>
      <c r="N1661" s="89" t="s">
        <v>1328</v>
      </c>
      <c r="O1661" s="47" t="s">
        <v>1330</v>
      </c>
      <c r="P1661" s="47" t="s">
        <v>881</v>
      </c>
      <c r="Q1661" s="50" t="s">
        <v>4969</v>
      </c>
      <c r="R1661" s="30"/>
    </row>
    <row r="1662" spans="1:18" ht="19.95" customHeight="1">
      <c r="A1662" s="47">
        <v>2</v>
      </c>
      <c r="B1662" s="30" t="s">
        <v>90</v>
      </c>
      <c r="C1662" s="43" t="s">
        <v>4970</v>
      </c>
      <c r="D1662" s="52">
        <v>45083</v>
      </c>
      <c r="E1662" s="52">
        <v>45051</v>
      </c>
      <c r="F1662" s="52">
        <v>45050</v>
      </c>
      <c r="G1662" s="47" t="s">
        <v>18</v>
      </c>
      <c r="H1662" s="60">
        <v>88150</v>
      </c>
      <c r="I1662" s="53">
        <v>4.8916000000000004</v>
      </c>
      <c r="J1662" s="60">
        <v>0</v>
      </c>
      <c r="K1662" s="60">
        <v>0</v>
      </c>
      <c r="L1662" s="51">
        <v>431194.54</v>
      </c>
      <c r="M1662" s="42">
        <v>0</v>
      </c>
      <c r="N1662" s="89" t="s">
        <v>1328</v>
      </c>
      <c r="O1662" s="47" t="s">
        <v>1330</v>
      </c>
      <c r="P1662" s="47" t="s">
        <v>881</v>
      </c>
      <c r="Q1662" s="50" t="s">
        <v>4971</v>
      </c>
      <c r="R1662" s="30"/>
    </row>
    <row r="1663" spans="1:18" ht="19.95" customHeight="1">
      <c r="A1663" s="47">
        <v>1</v>
      </c>
      <c r="B1663" s="30" t="s">
        <v>2052</v>
      </c>
      <c r="C1663" s="43" t="s">
        <v>4972</v>
      </c>
      <c r="D1663" s="52">
        <v>45048</v>
      </c>
      <c r="E1663" s="52">
        <v>45050</v>
      </c>
      <c r="F1663" s="52">
        <v>45050</v>
      </c>
      <c r="G1663" s="47" t="s">
        <v>10</v>
      </c>
      <c r="H1663" s="51">
        <v>19044</v>
      </c>
      <c r="I1663" s="53">
        <v>1</v>
      </c>
      <c r="J1663" s="51">
        <v>0</v>
      </c>
      <c r="K1663" s="51">
        <v>0</v>
      </c>
      <c r="L1663" s="51">
        <v>19044</v>
      </c>
      <c r="M1663" s="42">
        <v>0</v>
      </c>
      <c r="N1663" s="89" t="s">
        <v>1328</v>
      </c>
      <c r="O1663" s="47" t="s">
        <v>1349</v>
      </c>
      <c r="P1663" s="58" t="s">
        <v>741</v>
      </c>
      <c r="Q1663" s="50" t="s">
        <v>4973</v>
      </c>
      <c r="R1663" s="30"/>
    </row>
    <row r="1664" spans="1:18" ht="19.95" customHeight="1">
      <c r="A1664" s="47">
        <v>4</v>
      </c>
      <c r="B1664" s="30" t="s">
        <v>2052</v>
      </c>
      <c r="C1664" s="43" t="s">
        <v>4974</v>
      </c>
      <c r="D1664" s="52">
        <v>45048</v>
      </c>
      <c r="E1664" s="52">
        <v>45050</v>
      </c>
      <c r="F1664" s="52">
        <v>45050</v>
      </c>
      <c r="G1664" s="47" t="s">
        <v>10</v>
      </c>
      <c r="H1664" s="51">
        <v>11940</v>
      </c>
      <c r="I1664" s="53">
        <v>1</v>
      </c>
      <c r="J1664" s="51">
        <v>0</v>
      </c>
      <c r="K1664" s="51">
        <v>0</v>
      </c>
      <c r="L1664" s="51">
        <v>11940</v>
      </c>
      <c r="M1664" s="42">
        <v>0</v>
      </c>
      <c r="N1664" s="89" t="s">
        <v>1328</v>
      </c>
      <c r="O1664" s="47" t="s">
        <v>1349</v>
      </c>
      <c r="P1664" s="58" t="s">
        <v>741</v>
      </c>
      <c r="Q1664" s="50" t="s">
        <v>4975</v>
      </c>
      <c r="R1664" s="30"/>
    </row>
    <row r="1665" spans="1:18" ht="19.95" customHeight="1">
      <c r="A1665" s="47">
        <v>1</v>
      </c>
      <c r="B1665" s="30" t="s">
        <v>2052</v>
      </c>
      <c r="C1665" s="43" t="s">
        <v>4976</v>
      </c>
      <c r="D1665" s="52">
        <v>45048</v>
      </c>
      <c r="E1665" s="52">
        <v>45050</v>
      </c>
      <c r="F1665" s="52">
        <v>45050</v>
      </c>
      <c r="G1665" s="47" t="s">
        <v>10</v>
      </c>
      <c r="H1665" s="51">
        <v>2340.65</v>
      </c>
      <c r="I1665" s="53">
        <v>1</v>
      </c>
      <c r="J1665" s="51">
        <v>0</v>
      </c>
      <c r="K1665" s="51">
        <v>0</v>
      </c>
      <c r="L1665" s="51">
        <v>2340.65</v>
      </c>
      <c r="M1665" s="42">
        <v>0</v>
      </c>
      <c r="N1665" s="89" t="s">
        <v>1328</v>
      </c>
      <c r="O1665" s="47" t="s">
        <v>1349</v>
      </c>
      <c r="P1665" s="58" t="s">
        <v>741</v>
      </c>
      <c r="Q1665" s="50" t="s">
        <v>4977</v>
      </c>
      <c r="R1665" s="30"/>
    </row>
    <row r="1666" spans="1:18" ht="19.95" customHeight="1">
      <c r="A1666" s="47">
        <v>1</v>
      </c>
      <c r="B1666" s="30" t="s">
        <v>2052</v>
      </c>
      <c r="C1666" s="43" t="s">
        <v>4978</v>
      </c>
      <c r="D1666" s="52">
        <v>45048</v>
      </c>
      <c r="E1666" s="52">
        <v>45050</v>
      </c>
      <c r="F1666" s="52">
        <v>45050</v>
      </c>
      <c r="G1666" s="47" t="s">
        <v>10</v>
      </c>
      <c r="H1666" s="51">
        <v>20250</v>
      </c>
      <c r="I1666" s="53">
        <v>1</v>
      </c>
      <c r="J1666" s="51">
        <v>0</v>
      </c>
      <c r="K1666" s="51">
        <v>0</v>
      </c>
      <c r="L1666" s="51">
        <v>20250</v>
      </c>
      <c r="M1666" s="42">
        <v>0</v>
      </c>
      <c r="N1666" s="89" t="s">
        <v>1328</v>
      </c>
      <c r="O1666" s="47" t="s">
        <v>1349</v>
      </c>
      <c r="P1666" s="58" t="s">
        <v>741</v>
      </c>
      <c r="Q1666" s="50" t="s">
        <v>4979</v>
      </c>
      <c r="R1666" s="30"/>
    </row>
    <row r="1667" spans="1:18" ht="19.95" customHeight="1">
      <c r="A1667" s="47">
        <v>2</v>
      </c>
      <c r="B1667" s="30" t="s">
        <v>4980</v>
      </c>
      <c r="C1667" s="43" t="s">
        <v>4981</v>
      </c>
      <c r="D1667" s="52">
        <v>45036</v>
      </c>
      <c r="E1667" s="52">
        <v>45050</v>
      </c>
      <c r="F1667" s="52">
        <v>45050</v>
      </c>
      <c r="G1667" s="47" t="s">
        <v>10</v>
      </c>
      <c r="H1667" s="51">
        <v>2731.78</v>
      </c>
      <c r="I1667" s="53">
        <v>1</v>
      </c>
      <c r="J1667" s="51">
        <v>0</v>
      </c>
      <c r="K1667" s="51">
        <v>0</v>
      </c>
      <c r="L1667" s="51">
        <v>2731.78</v>
      </c>
      <c r="M1667" s="42">
        <v>0</v>
      </c>
      <c r="N1667" s="89" t="s">
        <v>269</v>
      </c>
      <c r="O1667" s="47" t="s">
        <v>1351</v>
      </c>
      <c r="P1667" s="47" t="s">
        <v>1352</v>
      </c>
      <c r="Q1667" s="50" t="s">
        <v>4982</v>
      </c>
      <c r="R1667" s="30"/>
    </row>
    <row r="1668" spans="1:18" ht="19.95" customHeight="1">
      <c r="A1668" s="47">
        <v>1</v>
      </c>
      <c r="B1668" s="30" t="s">
        <v>4122</v>
      </c>
      <c r="C1668" s="43" t="s">
        <v>4983</v>
      </c>
      <c r="D1668" s="52">
        <v>45019</v>
      </c>
      <c r="E1668" s="52">
        <v>45050</v>
      </c>
      <c r="F1668" s="52">
        <v>45050</v>
      </c>
      <c r="G1668" s="47" t="s">
        <v>10</v>
      </c>
      <c r="H1668" s="51">
        <v>65800.5</v>
      </c>
      <c r="I1668" s="53">
        <v>1</v>
      </c>
      <c r="J1668" s="51">
        <v>0</v>
      </c>
      <c r="K1668" s="51">
        <v>0</v>
      </c>
      <c r="L1668" s="51">
        <v>65800.5</v>
      </c>
      <c r="M1668" s="42">
        <v>0</v>
      </c>
      <c r="N1668" s="89" t="s">
        <v>269</v>
      </c>
      <c r="O1668" s="47" t="s">
        <v>3297</v>
      </c>
      <c r="P1668" s="47" t="s">
        <v>3298</v>
      </c>
      <c r="Q1668" s="50" t="s">
        <v>4984</v>
      </c>
      <c r="R1668" s="30"/>
    </row>
    <row r="1669" spans="1:18" ht="19.95" customHeight="1">
      <c r="A1669" s="47">
        <v>1</v>
      </c>
      <c r="B1669" s="30" t="s">
        <v>236</v>
      </c>
      <c r="C1669" s="43" t="s">
        <v>4985</v>
      </c>
      <c r="D1669" s="52">
        <v>45050</v>
      </c>
      <c r="E1669" s="52">
        <v>45051</v>
      </c>
      <c r="F1669" s="52">
        <v>45051</v>
      </c>
      <c r="G1669" s="47" t="s">
        <v>10</v>
      </c>
      <c r="H1669" s="51">
        <v>1695.2</v>
      </c>
      <c r="I1669" s="53">
        <v>1</v>
      </c>
      <c r="J1669" s="51">
        <v>0</v>
      </c>
      <c r="K1669" s="51">
        <v>0</v>
      </c>
      <c r="L1669" s="51">
        <v>1695.2</v>
      </c>
      <c r="M1669" s="42">
        <v>0</v>
      </c>
      <c r="N1669" s="89" t="s">
        <v>1328</v>
      </c>
      <c r="O1669" s="47" t="s">
        <v>1330</v>
      </c>
      <c r="P1669" s="47" t="s">
        <v>1343</v>
      </c>
      <c r="Q1669" s="50" t="s">
        <v>4986</v>
      </c>
      <c r="R1669" s="30"/>
    </row>
    <row r="1670" spans="1:18" ht="19.95" customHeight="1">
      <c r="A1670" s="47">
        <v>1</v>
      </c>
      <c r="B1670" s="30" t="s">
        <v>238</v>
      </c>
      <c r="C1670" s="43" t="s">
        <v>4987</v>
      </c>
      <c r="D1670" s="52">
        <v>45041</v>
      </c>
      <c r="E1670" s="52">
        <v>45051</v>
      </c>
      <c r="F1670" s="52">
        <v>45051</v>
      </c>
      <c r="G1670" s="47" t="s">
        <v>10</v>
      </c>
      <c r="H1670" s="51">
        <v>618199.80000000005</v>
      </c>
      <c r="I1670" s="53">
        <v>1</v>
      </c>
      <c r="J1670" s="51">
        <v>0</v>
      </c>
      <c r="K1670" s="51">
        <v>0</v>
      </c>
      <c r="L1670" s="51">
        <v>618199.80000000005</v>
      </c>
      <c r="M1670" s="42">
        <v>0</v>
      </c>
      <c r="N1670" s="89" t="s">
        <v>1328</v>
      </c>
      <c r="O1670" s="47" t="s">
        <v>1349</v>
      </c>
      <c r="P1670" s="58" t="s">
        <v>741</v>
      </c>
      <c r="Q1670" s="50" t="s">
        <v>4988</v>
      </c>
      <c r="R1670" s="30"/>
    </row>
    <row r="1671" spans="1:18" ht="19.95" customHeight="1">
      <c r="A1671" s="47">
        <v>1</v>
      </c>
      <c r="B1671" s="30" t="s">
        <v>4098</v>
      </c>
      <c r="C1671" s="43" t="s">
        <v>5002</v>
      </c>
      <c r="D1671" s="52">
        <v>45044</v>
      </c>
      <c r="E1671" s="52">
        <v>45051</v>
      </c>
      <c r="F1671" s="52">
        <v>45051</v>
      </c>
      <c r="G1671" s="47" t="s">
        <v>10</v>
      </c>
      <c r="H1671" s="51">
        <v>4182.5</v>
      </c>
      <c r="I1671" s="53">
        <v>1</v>
      </c>
      <c r="J1671" s="51">
        <v>0</v>
      </c>
      <c r="K1671" s="51">
        <v>0</v>
      </c>
      <c r="L1671" s="51">
        <v>4182.5</v>
      </c>
      <c r="M1671" s="42">
        <v>0</v>
      </c>
      <c r="N1671" s="89" t="s">
        <v>269</v>
      </c>
      <c r="O1671" s="47" t="s">
        <v>1330</v>
      </c>
      <c r="P1671" s="47" t="s">
        <v>1343</v>
      </c>
      <c r="Q1671" s="50" t="s">
        <v>5003</v>
      </c>
      <c r="R1671" s="30"/>
    </row>
    <row r="1672" spans="1:18" ht="19.95" customHeight="1">
      <c r="A1672" s="47">
        <v>1</v>
      </c>
      <c r="B1672" s="30" t="s">
        <v>4098</v>
      </c>
      <c r="C1672" s="43" t="s">
        <v>5004</v>
      </c>
      <c r="D1672" s="52">
        <v>45044</v>
      </c>
      <c r="E1672" s="52">
        <v>45051</v>
      </c>
      <c r="F1672" s="52">
        <v>45051</v>
      </c>
      <c r="G1672" s="47" t="s">
        <v>10</v>
      </c>
      <c r="H1672" s="51">
        <v>10000</v>
      </c>
      <c r="I1672" s="53">
        <v>1</v>
      </c>
      <c r="J1672" s="51">
        <v>0</v>
      </c>
      <c r="K1672" s="51">
        <v>0</v>
      </c>
      <c r="L1672" s="51">
        <v>10000</v>
      </c>
      <c r="M1672" s="42">
        <v>0</v>
      </c>
      <c r="N1672" s="89" t="s">
        <v>269</v>
      </c>
      <c r="O1672" s="47" t="s">
        <v>1330</v>
      </c>
      <c r="P1672" s="47" t="s">
        <v>1343</v>
      </c>
      <c r="Q1672" s="50" t="s">
        <v>5005</v>
      </c>
      <c r="R1672" s="30"/>
    </row>
    <row r="1673" spans="1:18" ht="19.95" customHeight="1">
      <c r="A1673" s="47">
        <v>1</v>
      </c>
      <c r="B1673" s="30" t="s">
        <v>3503</v>
      </c>
      <c r="C1673" s="43" t="s">
        <v>3504</v>
      </c>
      <c r="D1673" s="52">
        <v>44974</v>
      </c>
      <c r="E1673" s="52">
        <v>45051</v>
      </c>
      <c r="F1673" s="52">
        <v>45051</v>
      </c>
      <c r="G1673" s="47" t="s">
        <v>10</v>
      </c>
      <c r="H1673" s="51">
        <v>2089.9899999999998</v>
      </c>
      <c r="I1673" s="53">
        <v>1</v>
      </c>
      <c r="J1673" s="51">
        <v>0</v>
      </c>
      <c r="K1673" s="51">
        <v>0</v>
      </c>
      <c r="L1673" s="51">
        <v>2089.9899999999998</v>
      </c>
      <c r="M1673" s="42">
        <v>0</v>
      </c>
      <c r="N1673" s="89" t="s">
        <v>269</v>
      </c>
      <c r="O1673" s="47" t="s">
        <v>1342</v>
      </c>
      <c r="P1673" s="47" t="s">
        <v>3505</v>
      </c>
      <c r="Q1673" s="50" t="s">
        <v>4989</v>
      </c>
      <c r="R1673" s="30"/>
    </row>
    <row r="1674" spans="1:18" ht="19.95" customHeight="1">
      <c r="A1674" s="47">
        <v>1</v>
      </c>
      <c r="B1674" s="30" t="s">
        <v>28</v>
      </c>
      <c r="C1674" s="43" t="s">
        <v>5006</v>
      </c>
      <c r="D1674" s="52">
        <v>45043</v>
      </c>
      <c r="E1674" s="52">
        <v>45051</v>
      </c>
      <c r="F1674" s="52">
        <v>45051</v>
      </c>
      <c r="G1674" s="47" t="s">
        <v>10</v>
      </c>
      <c r="H1674" s="51">
        <v>1693.41</v>
      </c>
      <c r="I1674" s="53">
        <v>1</v>
      </c>
      <c r="J1674" s="51">
        <v>0</v>
      </c>
      <c r="K1674" s="51">
        <v>0</v>
      </c>
      <c r="L1674" s="51">
        <v>1693.41</v>
      </c>
      <c r="M1674" s="42">
        <v>0</v>
      </c>
      <c r="N1674" s="89" t="s">
        <v>269</v>
      </c>
      <c r="O1674" s="47" t="s">
        <v>1342</v>
      </c>
      <c r="P1674" s="47" t="s">
        <v>287</v>
      </c>
      <c r="Q1674" s="50" t="s">
        <v>5007</v>
      </c>
      <c r="R1674" s="30"/>
    </row>
    <row r="1675" spans="1:18" ht="19.95" customHeight="1">
      <c r="A1675" s="47">
        <v>1</v>
      </c>
      <c r="B1675" s="30" t="s">
        <v>145</v>
      </c>
      <c r="C1675" s="43" t="s">
        <v>5008</v>
      </c>
      <c r="D1675" s="52">
        <v>45021</v>
      </c>
      <c r="E1675" s="52">
        <v>45051</v>
      </c>
      <c r="F1675" s="52">
        <v>45051</v>
      </c>
      <c r="G1675" s="47" t="s">
        <v>10</v>
      </c>
      <c r="H1675" s="51">
        <v>996</v>
      </c>
      <c r="I1675" s="53">
        <v>1</v>
      </c>
      <c r="J1675" s="51">
        <v>0</v>
      </c>
      <c r="K1675" s="51">
        <v>0</v>
      </c>
      <c r="L1675" s="51">
        <v>996</v>
      </c>
      <c r="M1675" s="42">
        <v>0</v>
      </c>
      <c r="N1675" s="89" t="s">
        <v>269</v>
      </c>
      <c r="O1675" s="47" t="s">
        <v>1351</v>
      </c>
      <c r="P1675" s="47" t="s">
        <v>1354</v>
      </c>
      <c r="Q1675" s="50" t="s">
        <v>5009</v>
      </c>
      <c r="R1675" s="30"/>
    </row>
    <row r="1676" spans="1:18" ht="19.95" customHeight="1">
      <c r="A1676" s="47">
        <v>1</v>
      </c>
      <c r="B1676" s="30" t="s">
        <v>220</v>
      </c>
      <c r="C1676" s="43">
        <v>4845150</v>
      </c>
      <c r="D1676" s="52">
        <v>45036</v>
      </c>
      <c r="E1676" s="52">
        <v>45051</v>
      </c>
      <c r="F1676" s="52">
        <v>45051</v>
      </c>
      <c r="G1676" s="47" t="s">
        <v>10</v>
      </c>
      <c r="H1676" s="51">
        <v>54.18</v>
      </c>
      <c r="I1676" s="53">
        <v>1</v>
      </c>
      <c r="J1676" s="51">
        <v>0</v>
      </c>
      <c r="K1676" s="51">
        <v>0</v>
      </c>
      <c r="L1676" s="51">
        <v>54.18</v>
      </c>
      <c r="M1676" s="42">
        <v>0</v>
      </c>
      <c r="N1676" s="89" t="s">
        <v>269</v>
      </c>
      <c r="O1676" s="47" t="s">
        <v>1342</v>
      </c>
      <c r="P1676" s="47" t="s">
        <v>286</v>
      </c>
      <c r="Q1676" s="50" t="s">
        <v>5010</v>
      </c>
      <c r="R1676" s="30"/>
    </row>
    <row r="1677" spans="1:18" ht="19.95" customHeight="1">
      <c r="A1677" s="47">
        <v>1</v>
      </c>
      <c r="B1677" s="30" t="s">
        <v>27</v>
      </c>
      <c r="C1677" s="43" t="s">
        <v>4990</v>
      </c>
      <c r="D1677" s="52">
        <v>45050</v>
      </c>
      <c r="E1677" s="52">
        <v>45051</v>
      </c>
      <c r="F1677" s="52">
        <v>45051</v>
      </c>
      <c r="G1677" s="47" t="s">
        <v>10</v>
      </c>
      <c r="H1677" s="51">
        <v>8440</v>
      </c>
      <c r="I1677" s="53">
        <v>1</v>
      </c>
      <c r="J1677" s="51">
        <v>0</v>
      </c>
      <c r="K1677" s="51">
        <v>0</v>
      </c>
      <c r="L1677" s="51">
        <v>8440</v>
      </c>
      <c r="M1677" s="42">
        <v>0</v>
      </c>
      <c r="N1677" s="89" t="s">
        <v>269</v>
      </c>
      <c r="O1677" s="47" t="s">
        <v>1329</v>
      </c>
      <c r="P1677" s="47" t="s">
        <v>1379</v>
      </c>
      <c r="Q1677" s="50" t="s">
        <v>4991</v>
      </c>
      <c r="R1677" s="30"/>
    </row>
    <row r="1678" spans="1:18" ht="19.95" customHeight="1">
      <c r="A1678" s="47">
        <v>2</v>
      </c>
      <c r="B1678" s="30" t="s">
        <v>4992</v>
      </c>
      <c r="C1678" s="43" t="s">
        <v>4993</v>
      </c>
      <c r="D1678" s="52">
        <v>45049</v>
      </c>
      <c r="E1678" s="52">
        <v>45051</v>
      </c>
      <c r="F1678" s="52">
        <v>45051</v>
      </c>
      <c r="G1678" s="47" t="s">
        <v>10</v>
      </c>
      <c r="H1678" s="51">
        <v>12700</v>
      </c>
      <c r="I1678" s="53">
        <v>1</v>
      </c>
      <c r="J1678" s="51">
        <v>0</v>
      </c>
      <c r="K1678" s="51">
        <v>0</v>
      </c>
      <c r="L1678" s="51">
        <v>12700</v>
      </c>
      <c r="M1678" s="42">
        <v>0</v>
      </c>
      <c r="N1678" s="89" t="s">
        <v>269</v>
      </c>
      <c r="O1678" s="47" t="s">
        <v>1351</v>
      </c>
      <c r="P1678" s="47" t="s">
        <v>1354</v>
      </c>
      <c r="Q1678" s="50" t="s">
        <v>4994</v>
      </c>
      <c r="R1678" s="30"/>
    </row>
    <row r="1679" spans="1:18" ht="19.95" customHeight="1">
      <c r="A1679" s="47">
        <v>1</v>
      </c>
      <c r="B1679" s="30" t="s">
        <v>297</v>
      </c>
      <c r="C1679" s="43" t="s">
        <v>4995</v>
      </c>
      <c r="D1679" s="52">
        <v>45051</v>
      </c>
      <c r="E1679" s="52">
        <v>45051</v>
      </c>
      <c r="F1679" s="52">
        <v>45051</v>
      </c>
      <c r="G1679" s="47" t="s">
        <v>10</v>
      </c>
      <c r="H1679" s="51">
        <v>513.22</v>
      </c>
      <c r="I1679" s="53">
        <v>1</v>
      </c>
      <c r="J1679" s="51">
        <v>0</v>
      </c>
      <c r="K1679" s="51">
        <v>0</v>
      </c>
      <c r="L1679" s="51">
        <v>513.22</v>
      </c>
      <c r="M1679" s="42">
        <v>0</v>
      </c>
      <c r="N1679" s="89" t="s">
        <v>269</v>
      </c>
      <c r="O1679" s="47" t="s">
        <v>1355</v>
      </c>
      <c r="P1679" s="47" t="s">
        <v>672</v>
      </c>
      <c r="Q1679" s="50" t="s">
        <v>4996</v>
      </c>
      <c r="R1679" s="30"/>
    </row>
    <row r="1680" spans="1:18" ht="19.95" customHeight="1">
      <c r="A1680" s="47">
        <v>1</v>
      </c>
      <c r="B1680" s="30" t="s">
        <v>242</v>
      </c>
      <c r="C1680" s="43" t="s">
        <v>7806</v>
      </c>
      <c r="D1680" s="52">
        <v>45050</v>
      </c>
      <c r="E1680" s="52">
        <v>45077</v>
      </c>
      <c r="F1680" s="52">
        <v>45051</v>
      </c>
      <c r="G1680" s="47" t="s">
        <v>10</v>
      </c>
      <c r="H1680" s="51">
        <v>1067.69</v>
      </c>
      <c r="I1680" s="53">
        <v>1</v>
      </c>
      <c r="J1680" s="51">
        <v>0</v>
      </c>
      <c r="K1680" s="51">
        <v>0</v>
      </c>
      <c r="L1680" s="51">
        <v>1067.69</v>
      </c>
      <c r="M1680" s="42">
        <v>0</v>
      </c>
      <c r="N1680" s="47" t="s">
        <v>269</v>
      </c>
      <c r="O1680" s="47" t="s">
        <v>1362</v>
      </c>
      <c r="P1680" s="47" t="s">
        <v>2046</v>
      </c>
      <c r="Q1680" s="50" t="s">
        <v>4997</v>
      </c>
      <c r="R1680" s="30"/>
    </row>
    <row r="1681" spans="1:18" ht="19.95" customHeight="1">
      <c r="A1681" s="47">
        <v>1</v>
      </c>
      <c r="B1681" s="30" t="s">
        <v>242</v>
      </c>
      <c r="C1681" s="43" t="s">
        <v>4998</v>
      </c>
      <c r="D1681" s="52">
        <v>45050</v>
      </c>
      <c r="E1681" s="52">
        <v>45169</v>
      </c>
      <c r="F1681" s="52">
        <v>45051</v>
      </c>
      <c r="G1681" s="47" t="s">
        <v>10</v>
      </c>
      <c r="H1681" s="51">
        <v>140</v>
      </c>
      <c r="I1681" s="53">
        <v>1</v>
      </c>
      <c r="J1681" s="51">
        <v>0</v>
      </c>
      <c r="K1681" s="51">
        <v>0</v>
      </c>
      <c r="L1681" s="51">
        <v>140</v>
      </c>
      <c r="M1681" s="42">
        <v>0</v>
      </c>
      <c r="N1681" s="89" t="s">
        <v>269</v>
      </c>
      <c r="O1681" s="47" t="s">
        <v>1362</v>
      </c>
      <c r="P1681" s="47" t="s">
        <v>1363</v>
      </c>
      <c r="Q1681" s="50" t="s">
        <v>4999</v>
      </c>
      <c r="R1681" s="30"/>
    </row>
    <row r="1682" spans="1:18" ht="19.95" customHeight="1">
      <c r="A1682" s="47">
        <v>1</v>
      </c>
      <c r="B1682" s="30" t="s">
        <v>2146</v>
      </c>
      <c r="C1682" s="43" t="s">
        <v>5000</v>
      </c>
      <c r="D1682" s="52">
        <v>44928</v>
      </c>
      <c r="E1682" s="52">
        <v>45051</v>
      </c>
      <c r="F1682" s="52">
        <v>45051</v>
      </c>
      <c r="G1682" s="47" t="s">
        <v>10</v>
      </c>
      <c r="H1682" s="51">
        <v>3000</v>
      </c>
      <c r="I1682" s="53">
        <v>1</v>
      </c>
      <c r="J1682" s="51">
        <v>0</v>
      </c>
      <c r="K1682" s="51">
        <v>0</v>
      </c>
      <c r="L1682" s="51">
        <v>3000</v>
      </c>
      <c r="M1682" s="42">
        <v>0</v>
      </c>
      <c r="N1682" s="89" t="s">
        <v>269</v>
      </c>
      <c r="O1682" s="47" t="s">
        <v>1342</v>
      </c>
      <c r="P1682" s="47" t="s">
        <v>278</v>
      </c>
      <c r="Q1682" s="50" t="s">
        <v>5001</v>
      </c>
      <c r="R1682" s="30"/>
    </row>
    <row r="1683" spans="1:18" ht="19.95" customHeight="1">
      <c r="A1683" s="47">
        <v>1</v>
      </c>
      <c r="B1683" s="30" t="s">
        <v>42</v>
      </c>
      <c r="C1683" s="43" t="s">
        <v>5011</v>
      </c>
      <c r="D1683" s="52">
        <v>45044</v>
      </c>
      <c r="E1683" s="52">
        <v>45051</v>
      </c>
      <c r="F1683" s="52">
        <v>45051</v>
      </c>
      <c r="G1683" s="47" t="s">
        <v>10</v>
      </c>
      <c r="H1683" s="51">
        <v>130.30000000000001</v>
      </c>
      <c r="I1683" s="53">
        <v>1</v>
      </c>
      <c r="J1683" s="51">
        <v>0</v>
      </c>
      <c r="K1683" s="51">
        <v>0</v>
      </c>
      <c r="L1683" s="51">
        <v>130.30000000000001</v>
      </c>
      <c r="M1683" s="42">
        <v>0</v>
      </c>
      <c r="N1683" s="89" t="s">
        <v>276</v>
      </c>
      <c r="O1683" s="47" t="s">
        <v>1355</v>
      </c>
      <c r="P1683" s="47" t="s">
        <v>1961</v>
      </c>
      <c r="Q1683" s="50" t="s">
        <v>5012</v>
      </c>
      <c r="R1683" s="30"/>
    </row>
    <row r="1684" spans="1:18" ht="19.95" customHeight="1">
      <c r="A1684" s="47">
        <v>1</v>
      </c>
      <c r="B1684" s="30" t="s">
        <v>232</v>
      </c>
      <c r="C1684" s="43" t="s">
        <v>5013</v>
      </c>
      <c r="D1684" s="52">
        <v>45035</v>
      </c>
      <c r="E1684" s="52">
        <v>45054</v>
      </c>
      <c r="F1684" s="52">
        <v>45054</v>
      </c>
      <c r="G1684" s="47" t="s">
        <v>10</v>
      </c>
      <c r="H1684" s="51">
        <v>39</v>
      </c>
      <c r="I1684" s="53">
        <v>1</v>
      </c>
      <c r="J1684" s="51">
        <v>0</v>
      </c>
      <c r="K1684" s="51">
        <v>0</v>
      </c>
      <c r="L1684" s="51">
        <v>39</v>
      </c>
      <c r="M1684" s="42">
        <v>0</v>
      </c>
      <c r="N1684" s="89" t="s">
        <v>270</v>
      </c>
      <c r="O1684" s="47" t="s">
        <v>1329</v>
      </c>
      <c r="P1684" s="47" t="s">
        <v>878</v>
      </c>
      <c r="Q1684" s="50" t="s">
        <v>5014</v>
      </c>
      <c r="R1684" s="30"/>
    </row>
    <row r="1685" spans="1:18" ht="19.95" customHeight="1">
      <c r="A1685" s="47">
        <v>1</v>
      </c>
      <c r="B1685" s="30" t="s">
        <v>1357</v>
      </c>
      <c r="C1685" s="43" t="s">
        <v>5015</v>
      </c>
      <c r="D1685" s="52">
        <v>45036</v>
      </c>
      <c r="E1685" s="52">
        <v>45054</v>
      </c>
      <c r="F1685" s="52">
        <v>45054</v>
      </c>
      <c r="G1685" s="47" t="s">
        <v>10</v>
      </c>
      <c r="H1685" s="51">
        <v>330.01</v>
      </c>
      <c r="I1685" s="53">
        <v>1</v>
      </c>
      <c r="J1685" s="51">
        <v>0</v>
      </c>
      <c r="K1685" s="51">
        <v>0</v>
      </c>
      <c r="L1685" s="51">
        <v>330.01</v>
      </c>
      <c r="M1685" s="42">
        <v>0</v>
      </c>
      <c r="N1685" s="89" t="s">
        <v>270</v>
      </c>
      <c r="O1685" s="47" t="s">
        <v>1355</v>
      </c>
      <c r="P1685" s="47" t="s">
        <v>873</v>
      </c>
      <c r="Q1685" s="50" t="s">
        <v>5016</v>
      </c>
      <c r="R1685" s="30"/>
    </row>
    <row r="1686" spans="1:18" ht="19.95" customHeight="1">
      <c r="A1686" s="47">
        <v>1</v>
      </c>
      <c r="B1686" s="30" t="s">
        <v>1357</v>
      </c>
      <c r="C1686" s="43" t="s">
        <v>5017</v>
      </c>
      <c r="D1686" s="52">
        <v>45020</v>
      </c>
      <c r="E1686" s="52">
        <v>45054</v>
      </c>
      <c r="F1686" s="52">
        <v>45054</v>
      </c>
      <c r="G1686" s="47" t="s">
        <v>10</v>
      </c>
      <c r="H1686" s="51">
        <v>30</v>
      </c>
      <c r="I1686" s="53">
        <v>1</v>
      </c>
      <c r="J1686" s="51">
        <v>0</v>
      </c>
      <c r="K1686" s="51">
        <v>0</v>
      </c>
      <c r="L1686" s="51">
        <v>30</v>
      </c>
      <c r="M1686" s="42">
        <v>0</v>
      </c>
      <c r="N1686" s="89" t="s">
        <v>270</v>
      </c>
      <c r="O1686" s="47" t="s">
        <v>1360</v>
      </c>
      <c r="P1686" s="47" t="s">
        <v>281</v>
      </c>
      <c r="Q1686" s="50" t="s">
        <v>5018</v>
      </c>
      <c r="R1686" s="30"/>
    </row>
    <row r="1687" spans="1:18" ht="19.95" customHeight="1">
      <c r="A1687" s="47">
        <v>1</v>
      </c>
      <c r="B1687" s="30" t="s">
        <v>1357</v>
      </c>
      <c r="C1687" s="43" t="s">
        <v>5019</v>
      </c>
      <c r="D1687" s="52">
        <v>45021</v>
      </c>
      <c r="E1687" s="52">
        <v>45054</v>
      </c>
      <c r="F1687" s="52">
        <v>45054</v>
      </c>
      <c r="G1687" s="47" t="s">
        <v>10</v>
      </c>
      <c r="H1687" s="51">
        <v>25</v>
      </c>
      <c r="I1687" s="53">
        <v>1</v>
      </c>
      <c r="J1687" s="51">
        <v>0</v>
      </c>
      <c r="K1687" s="51">
        <v>0</v>
      </c>
      <c r="L1687" s="51">
        <v>25</v>
      </c>
      <c r="M1687" s="42">
        <v>0</v>
      </c>
      <c r="N1687" s="89" t="s">
        <v>270</v>
      </c>
      <c r="O1687" s="47" t="s">
        <v>1360</v>
      </c>
      <c r="P1687" s="47" t="s">
        <v>281</v>
      </c>
      <c r="Q1687" s="50" t="s">
        <v>5020</v>
      </c>
      <c r="R1687" s="30"/>
    </row>
    <row r="1688" spans="1:18" ht="19.95" customHeight="1">
      <c r="A1688" s="47">
        <v>1</v>
      </c>
      <c r="B1688" s="30" t="s">
        <v>1357</v>
      </c>
      <c r="C1688" s="43" t="s">
        <v>5021</v>
      </c>
      <c r="D1688" s="52">
        <v>45025</v>
      </c>
      <c r="E1688" s="52">
        <v>45054</v>
      </c>
      <c r="F1688" s="52">
        <v>45054</v>
      </c>
      <c r="G1688" s="47" t="s">
        <v>10</v>
      </c>
      <c r="H1688" s="51">
        <v>158</v>
      </c>
      <c r="I1688" s="53">
        <v>1</v>
      </c>
      <c r="J1688" s="51">
        <v>0</v>
      </c>
      <c r="K1688" s="51">
        <v>0</v>
      </c>
      <c r="L1688" s="51">
        <v>158</v>
      </c>
      <c r="M1688" s="42">
        <v>0</v>
      </c>
      <c r="N1688" s="89" t="s">
        <v>270</v>
      </c>
      <c r="O1688" s="47" t="s">
        <v>1360</v>
      </c>
      <c r="P1688" s="47" t="s">
        <v>872</v>
      </c>
      <c r="Q1688" s="50" t="s">
        <v>5022</v>
      </c>
      <c r="R1688" s="30"/>
    </row>
    <row r="1689" spans="1:18" ht="19.95" customHeight="1">
      <c r="A1689" s="47">
        <v>1</v>
      </c>
      <c r="B1689" s="30" t="s">
        <v>1357</v>
      </c>
      <c r="C1689" s="43" t="s">
        <v>5023</v>
      </c>
      <c r="D1689" s="52">
        <v>45026</v>
      </c>
      <c r="E1689" s="52">
        <v>45054</v>
      </c>
      <c r="F1689" s="52">
        <v>45054</v>
      </c>
      <c r="G1689" s="47" t="s">
        <v>10</v>
      </c>
      <c r="H1689" s="51">
        <v>335.35</v>
      </c>
      <c r="I1689" s="53">
        <v>1</v>
      </c>
      <c r="J1689" s="51">
        <v>0</v>
      </c>
      <c r="K1689" s="51">
        <v>0</v>
      </c>
      <c r="L1689" s="51">
        <v>335.35</v>
      </c>
      <c r="M1689" s="42">
        <v>0</v>
      </c>
      <c r="N1689" s="89" t="s">
        <v>270</v>
      </c>
      <c r="O1689" s="47" t="s">
        <v>1355</v>
      </c>
      <c r="P1689" s="47" t="s">
        <v>873</v>
      </c>
      <c r="Q1689" s="50" t="s">
        <v>5024</v>
      </c>
      <c r="R1689" s="30"/>
    </row>
    <row r="1690" spans="1:18" ht="19.95" customHeight="1">
      <c r="A1690" s="47">
        <v>1</v>
      </c>
      <c r="B1690" s="30" t="s">
        <v>1357</v>
      </c>
      <c r="C1690" s="43" t="s">
        <v>5025</v>
      </c>
      <c r="D1690" s="52">
        <v>45028</v>
      </c>
      <c r="E1690" s="52">
        <v>45054</v>
      </c>
      <c r="F1690" s="52">
        <v>45054</v>
      </c>
      <c r="G1690" s="47" t="s">
        <v>10</v>
      </c>
      <c r="H1690" s="51">
        <v>712</v>
      </c>
      <c r="I1690" s="53">
        <v>1</v>
      </c>
      <c r="J1690" s="51">
        <v>0</v>
      </c>
      <c r="K1690" s="51">
        <v>0</v>
      </c>
      <c r="L1690" s="51">
        <v>712</v>
      </c>
      <c r="M1690" s="42">
        <v>0</v>
      </c>
      <c r="N1690" s="89" t="s">
        <v>270</v>
      </c>
      <c r="O1690" s="47" t="s">
        <v>1355</v>
      </c>
      <c r="P1690" s="47" t="s">
        <v>870</v>
      </c>
      <c r="Q1690" s="50" t="s">
        <v>5026</v>
      </c>
      <c r="R1690" s="30"/>
    </row>
    <row r="1691" spans="1:18" ht="19.95" customHeight="1">
      <c r="A1691" s="47">
        <v>1</v>
      </c>
      <c r="B1691" s="30" t="s">
        <v>1357</v>
      </c>
      <c r="C1691" s="43" t="s">
        <v>4819</v>
      </c>
      <c r="D1691" s="52">
        <v>45029</v>
      </c>
      <c r="E1691" s="52">
        <v>45054</v>
      </c>
      <c r="F1691" s="52">
        <v>45054</v>
      </c>
      <c r="G1691" s="47" t="s">
        <v>10</v>
      </c>
      <c r="H1691" s="51">
        <v>1306.92</v>
      </c>
      <c r="I1691" s="53">
        <v>1</v>
      </c>
      <c r="J1691" s="51">
        <v>0</v>
      </c>
      <c r="K1691" s="51">
        <v>0</v>
      </c>
      <c r="L1691" s="51">
        <v>1306.92</v>
      </c>
      <c r="M1691" s="42">
        <v>0</v>
      </c>
      <c r="N1691" s="89" t="s">
        <v>270</v>
      </c>
      <c r="O1691" s="47" t="s">
        <v>1360</v>
      </c>
      <c r="P1691" s="47" t="s">
        <v>281</v>
      </c>
      <c r="Q1691" s="50" t="s">
        <v>5027</v>
      </c>
      <c r="R1691" s="30"/>
    </row>
    <row r="1692" spans="1:18" ht="19.95" customHeight="1">
      <c r="A1692" s="47">
        <v>1</v>
      </c>
      <c r="B1692" s="30" t="s">
        <v>1357</v>
      </c>
      <c r="C1692" s="43" t="s">
        <v>5028</v>
      </c>
      <c r="D1692" s="52">
        <v>45030</v>
      </c>
      <c r="E1692" s="52">
        <v>45054</v>
      </c>
      <c r="F1692" s="52">
        <v>45054</v>
      </c>
      <c r="G1692" s="47" t="s">
        <v>10</v>
      </c>
      <c r="H1692" s="51">
        <v>473.15</v>
      </c>
      <c r="I1692" s="53">
        <v>1</v>
      </c>
      <c r="J1692" s="51">
        <v>0</v>
      </c>
      <c r="K1692" s="51">
        <v>0</v>
      </c>
      <c r="L1692" s="51">
        <v>473.15</v>
      </c>
      <c r="M1692" s="42">
        <v>0</v>
      </c>
      <c r="N1692" s="89" t="s">
        <v>270</v>
      </c>
      <c r="O1692" s="47" t="s">
        <v>1360</v>
      </c>
      <c r="P1692" s="47" t="s">
        <v>872</v>
      </c>
      <c r="Q1692" s="50" t="s">
        <v>5029</v>
      </c>
      <c r="R1692" s="30"/>
    </row>
    <row r="1693" spans="1:18" ht="19.95" customHeight="1">
      <c r="A1693" s="47">
        <v>1</v>
      </c>
      <c r="B1693" s="30" t="s">
        <v>1357</v>
      </c>
      <c r="C1693" s="43" t="s">
        <v>5030</v>
      </c>
      <c r="D1693" s="52">
        <v>45032</v>
      </c>
      <c r="E1693" s="52">
        <v>45054</v>
      </c>
      <c r="F1693" s="52">
        <v>45054</v>
      </c>
      <c r="G1693" s="47" t="s">
        <v>10</v>
      </c>
      <c r="H1693" s="51">
        <v>3799.2</v>
      </c>
      <c r="I1693" s="53">
        <v>1</v>
      </c>
      <c r="J1693" s="51">
        <v>0</v>
      </c>
      <c r="K1693" s="51">
        <v>0</v>
      </c>
      <c r="L1693" s="51">
        <v>3799.2</v>
      </c>
      <c r="M1693" s="42">
        <v>0</v>
      </c>
      <c r="N1693" s="89" t="s">
        <v>270</v>
      </c>
      <c r="O1693" s="47" t="s">
        <v>1360</v>
      </c>
      <c r="P1693" s="47" t="s">
        <v>281</v>
      </c>
      <c r="Q1693" s="50" t="s">
        <v>5031</v>
      </c>
      <c r="R1693" s="30"/>
    </row>
    <row r="1694" spans="1:18" ht="19.95" customHeight="1">
      <c r="A1694" s="47">
        <v>1</v>
      </c>
      <c r="B1694" s="30" t="s">
        <v>1357</v>
      </c>
      <c r="C1694" s="43" t="s">
        <v>5032</v>
      </c>
      <c r="D1694" s="52">
        <v>45033</v>
      </c>
      <c r="E1694" s="52">
        <v>45054</v>
      </c>
      <c r="F1694" s="52">
        <v>45054</v>
      </c>
      <c r="G1694" s="47" t="s">
        <v>10</v>
      </c>
      <c r="H1694" s="51">
        <v>185.2</v>
      </c>
      <c r="I1694" s="53">
        <v>1</v>
      </c>
      <c r="J1694" s="51">
        <v>0</v>
      </c>
      <c r="K1694" s="51">
        <v>0</v>
      </c>
      <c r="L1694" s="51">
        <v>185.2</v>
      </c>
      <c r="M1694" s="42">
        <v>0</v>
      </c>
      <c r="N1694" s="89" t="s">
        <v>270</v>
      </c>
      <c r="O1694" s="47" t="s">
        <v>1355</v>
      </c>
      <c r="P1694" s="47" t="s">
        <v>873</v>
      </c>
      <c r="Q1694" s="50" t="s">
        <v>5033</v>
      </c>
      <c r="R1694" s="30"/>
    </row>
    <row r="1695" spans="1:18" ht="19.95" customHeight="1">
      <c r="A1695" s="47">
        <v>1</v>
      </c>
      <c r="B1695" s="30" t="s">
        <v>1357</v>
      </c>
      <c r="C1695" s="43" t="s">
        <v>5034</v>
      </c>
      <c r="D1695" s="52">
        <v>45010</v>
      </c>
      <c r="E1695" s="52">
        <v>45054</v>
      </c>
      <c r="F1695" s="52">
        <v>45054</v>
      </c>
      <c r="G1695" s="47" t="s">
        <v>10</v>
      </c>
      <c r="H1695" s="51">
        <v>171.24</v>
      </c>
      <c r="I1695" s="53">
        <v>1</v>
      </c>
      <c r="J1695" s="51">
        <v>0</v>
      </c>
      <c r="K1695" s="51">
        <v>0</v>
      </c>
      <c r="L1695" s="51">
        <v>171.24</v>
      </c>
      <c r="M1695" s="42">
        <v>0</v>
      </c>
      <c r="N1695" s="89" t="s">
        <v>270</v>
      </c>
      <c r="O1695" s="47" t="s">
        <v>1355</v>
      </c>
      <c r="P1695" s="47" t="s">
        <v>873</v>
      </c>
      <c r="Q1695" s="50" t="s">
        <v>5035</v>
      </c>
      <c r="R1695" s="30"/>
    </row>
    <row r="1696" spans="1:18" ht="19.95" customHeight="1">
      <c r="A1696" s="47">
        <v>1</v>
      </c>
      <c r="B1696" s="30" t="s">
        <v>1357</v>
      </c>
      <c r="C1696" s="43" t="s">
        <v>5036</v>
      </c>
      <c r="D1696" s="52">
        <v>45030</v>
      </c>
      <c r="E1696" s="52">
        <v>45078</v>
      </c>
      <c r="F1696" s="52">
        <v>45054</v>
      </c>
      <c r="G1696" s="47" t="s">
        <v>10</v>
      </c>
      <c r="H1696" s="51">
        <v>473.15</v>
      </c>
      <c r="I1696" s="53">
        <v>1</v>
      </c>
      <c r="J1696" s="51">
        <v>0</v>
      </c>
      <c r="K1696" s="51">
        <v>0</v>
      </c>
      <c r="L1696" s="51">
        <v>473.15</v>
      </c>
      <c r="M1696" s="42">
        <v>0</v>
      </c>
      <c r="N1696" s="89" t="s">
        <v>270</v>
      </c>
      <c r="O1696" s="47" t="s">
        <v>1360</v>
      </c>
      <c r="P1696" s="47" t="s">
        <v>872</v>
      </c>
      <c r="Q1696" s="50" t="s">
        <v>5037</v>
      </c>
      <c r="R1696" s="30"/>
    </row>
    <row r="1697" spans="1:18" ht="19.95" customHeight="1">
      <c r="A1697" s="47">
        <v>1</v>
      </c>
      <c r="B1697" s="30" t="s">
        <v>2780</v>
      </c>
      <c r="C1697" s="43" t="s">
        <v>5038</v>
      </c>
      <c r="D1697" s="52">
        <v>45014</v>
      </c>
      <c r="E1697" s="52">
        <v>45054</v>
      </c>
      <c r="F1697" s="52">
        <v>45054</v>
      </c>
      <c r="G1697" s="47" t="s">
        <v>10</v>
      </c>
      <c r="H1697" s="51">
        <v>236.9</v>
      </c>
      <c r="I1697" s="53">
        <v>1</v>
      </c>
      <c r="J1697" s="51">
        <v>0</v>
      </c>
      <c r="K1697" s="51">
        <v>0</v>
      </c>
      <c r="L1697" s="51">
        <v>236.9</v>
      </c>
      <c r="M1697" s="42">
        <v>0</v>
      </c>
      <c r="N1697" s="89" t="s">
        <v>270</v>
      </c>
      <c r="O1697" s="47" t="s">
        <v>1355</v>
      </c>
      <c r="P1697" s="47" t="s">
        <v>870</v>
      </c>
      <c r="Q1697" s="50" t="s">
        <v>5039</v>
      </c>
      <c r="R1697" s="30"/>
    </row>
    <row r="1698" spans="1:18" ht="19.95" customHeight="1">
      <c r="A1698" s="47">
        <v>1</v>
      </c>
      <c r="B1698" s="30" t="s">
        <v>2780</v>
      </c>
      <c r="C1698" s="43" t="s">
        <v>5040</v>
      </c>
      <c r="D1698" s="52">
        <v>45014</v>
      </c>
      <c r="E1698" s="52">
        <v>45054</v>
      </c>
      <c r="F1698" s="52">
        <v>45054</v>
      </c>
      <c r="G1698" s="47" t="s">
        <v>10</v>
      </c>
      <c r="H1698" s="51">
        <v>32.5</v>
      </c>
      <c r="I1698" s="53">
        <v>1</v>
      </c>
      <c r="J1698" s="51">
        <v>0</v>
      </c>
      <c r="K1698" s="51">
        <v>0</v>
      </c>
      <c r="L1698" s="51">
        <v>32.5</v>
      </c>
      <c r="M1698" s="42">
        <v>0</v>
      </c>
      <c r="N1698" s="89" t="s">
        <v>270</v>
      </c>
      <c r="O1698" s="47" t="s">
        <v>1355</v>
      </c>
      <c r="P1698" s="47" t="s">
        <v>870</v>
      </c>
      <c r="Q1698" s="50" t="s">
        <v>5041</v>
      </c>
      <c r="R1698" s="30"/>
    </row>
    <row r="1699" spans="1:18" ht="19.95" customHeight="1">
      <c r="A1699" s="47">
        <v>2</v>
      </c>
      <c r="B1699" s="30" t="s">
        <v>249</v>
      </c>
      <c r="C1699" s="43" t="s">
        <v>5042</v>
      </c>
      <c r="D1699" s="52">
        <v>45048</v>
      </c>
      <c r="E1699" s="52">
        <v>45055</v>
      </c>
      <c r="F1699" s="52">
        <v>45055</v>
      </c>
      <c r="G1699" s="47" t="s">
        <v>10</v>
      </c>
      <c r="H1699" s="51">
        <v>2130.4</v>
      </c>
      <c r="I1699" s="53">
        <v>1</v>
      </c>
      <c r="J1699" s="51">
        <v>0</v>
      </c>
      <c r="K1699" s="51">
        <v>0</v>
      </c>
      <c r="L1699" s="51">
        <v>2130.4</v>
      </c>
      <c r="M1699" s="42">
        <v>0</v>
      </c>
      <c r="N1699" s="89" t="s">
        <v>1328</v>
      </c>
      <c r="O1699" s="47" t="s">
        <v>1874</v>
      </c>
      <c r="P1699" s="47" t="s">
        <v>1344</v>
      </c>
      <c r="Q1699" s="50" t="s">
        <v>5043</v>
      </c>
      <c r="R1699" s="30"/>
    </row>
    <row r="1700" spans="1:18" ht="19.95" customHeight="1">
      <c r="A1700" s="47">
        <v>4</v>
      </c>
      <c r="B1700" s="30" t="s">
        <v>249</v>
      </c>
      <c r="C1700" s="43" t="s">
        <v>5044</v>
      </c>
      <c r="D1700" s="52">
        <v>45048</v>
      </c>
      <c r="E1700" s="52">
        <v>45055</v>
      </c>
      <c r="F1700" s="52">
        <v>45055</v>
      </c>
      <c r="G1700" s="47" t="s">
        <v>10</v>
      </c>
      <c r="H1700" s="51">
        <v>31281.119999999999</v>
      </c>
      <c r="I1700" s="53">
        <v>1</v>
      </c>
      <c r="J1700" s="51">
        <v>0</v>
      </c>
      <c r="K1700" s="51">
        <v>0</v>
      </c>
      <c r="L1700" s="51">
        <v>31281.119999999999</v>
      </c>
      <c r="M1700" s="42">
        <v>0</v>
      </c>
      <c r="N1700" s="89" t="s">
        <v>1328</v>
      </c>
      <c r="O1700" s="47" t="s">
        <v>1874</v>
      </c>
      <c r="P1700" s="47" t="s">
        <v>1344</v>
      </c>
      <c r="Q1700" s="50" t="s">
        <v>5045</v>
      </c>
      <c r="R1700" s="30"/>
    </row>
    <row r="1701" spans="1:18" ht="19.95" customHeight="1">
      <c r="A1701" s="47">
        <v>1</v>
      </c>
      <c r="B1701" s="30" t="s">
        <v>249</v>
      </c>
      <c r="C1701" s="43" t="s">
        <v>5046</v>
      </c>
      <c r="D1701" s="52">
        <v>45048</v>
      </c>
      <c r="E1701" s="52">
        <v>45055</v>
      </c>
      <c r="F1701" s="52">
        <v>45055</v>
      </c>
      <c r="G1701" s="47" t="s">
        <v>10</v>
      </c>
      <c r="H1701" s="51">
        <v>4065.39</v>
      </c>
      <c r="I1701" s="53">
        <v>1</v>
      </c>
      <c r="J1701" s="51">
        <v>0</v>
      </c>
      <c r="K1701" s="51">
        <v>0</v>
      </c>
      <c r="L1701" s="51">
        <v>4065.39</v>
      </c>
      <c r="M1701" s="42">
        <v>0</v>
      </c>
      <c r="N1701" s="89" t="s">
        <v>1328</v>
      </c>
      <c r="O1701" s="47" t="s">
        <v>1874</v>
      </c>
      <c r="P1701" s="47" t="s">
        <v>1344</v>
      </c>
      <c r="Q1701" s="50" t="s">
        <v>5047</v>
      </c>
      <c r="R1701" s="30"/>
    </row>
    <row r="1702" spans="1:18" ht="19.95" customHeight="1">
      <c r="A1702" s="47">
        <v>1</v>
      </c>
      <c r="B1702" s="30" t="s">
        <v>2052</v>
      </c>
      <c r="C1702" s="43" t="s">
        <v>5048</v>
      </c>
      <c r="D1702" s="52">
        <v>45051</v>
      </c>
      <c r="E1702" s="52">
        <v>45055</v>
      </c>
      <c r="F1702" s="52">
        <v>45055</v>
      </c>
      <c r="G1702" s="47" t="s">
        <v>10</v>
      </c>
      <c r="H1702" s="51">
        <v>170268</v>
      </c>
      <c r="I1702" s="53">
        <v>1</v>
      </c>
      <c r="J1702" s="51">
        <v>0</v>
      </c>
      <c r="K1702" s="51">
        <v>0</v>
      </c>
      <c r="L1702" s="51">
        <v>170268</v>
      </c>
      <c r="M1702" s="42">
        <v>0</v>
      </c>
      <c r="N1702" s="89" t="s">
        <v>1328</v>
      </c>
      <c r="O1702" s="47" t="s">
        <v>1349</v>
      </c>
      <c r="P1702" s="58" t="s">
        <v>741</v>
      </c>
      <c r="Q1702" s="50" t="s">
        <v>5049</v>
      </c>
      <c r="R1702" s="30"/>
    </row>
    <row r="1703" spans="1:18" ht="19.95" customHeight="1">
      <c r="A1703" s="47">
        <v>1</v>
      </c>
      <c r="B1703" s="30" t="s">
        <v>2052</v>
      </c>
      <c r="C1703" s="43" t="s">
        <v>5050</v>
      </c>
      <c r="D1703" s="52">
        <v>45051</v>
      </c>
      <c r="E1703" s="52">
        <v>45055</v>
      </c>
      <c r="F1703" s="52">
        <v>45055</v>
      </c>
      <c r="G1703" s="47" t="s">
        <v>10</v>
      </c>
      <c r="H1703" s="51">
        <v>6720</v>
      </c>
      <c r="I1703" s="53">
        <v>1</v>
      </c>
      <c r="J1703" s="51">
        <v>0</v>
      </c>
      <c r="K1703" s="51">
        <v>0</v>
      </c>
      <c r="L1703" s="51">
        <v>6720</v>
      </c>
      <c r="M1703" s="42">
        <v>0</v>
      </c>
      <c r="N1703" s="89" t="s">
        <v>1328</v>
      </c>
      <c r="O1703" s="47" t="s">
        <v>1349</v>
      </c>
      <c r="P1703" s="58" t="s">
        <v>741</v>
      </c>
      <c r="Q1703" s="50" t="s">
        <v>5051</v>
      </c>
      <c r="R1703" s="30"/>
    </row>
    <row r="1704" spans="1:18" ht="19.95" customHeight="1">
      <c r="A1704" s="47">
        <v>1</v>
      </c>
      <c r="B1704" s="30" t="s">
        <v>2052</v>
      </c>
      <c r="C1704" s="43" t="s">
        <v>5052</v>
      </c>
      <c r="D1704" s="52">
        <v>45051</v>
      </c>
      <c r="E1704" s="52">
        <v>45055</v>
      </c>
      <c r="F1704" s="52">
        <v>45055</v>
      </c>
      <c r="G1704" s="47" t="s">
        <v>10</v>
      </c>
      <c r="H1704" s="51">
        <v>4800</v>
      </c>
      <c r="I1704" s="53">
        <v>1</v>
      </c>
      <c r="J1704" s="51">
        <v>0</v>
      </c>
      <c r="K1704" s="51">
        <v>0</v>
      </c>
      <c r="L1704" s="51">
        <v>4800</v>
      </c>
      <c r="M1704" s="42">
        <v>0</v>
      </c>
      <c r="N1704" s="89" t="s">
        <v>1328</v>
      </c>
      <c r="O1704" s="47" t="s">
        <v>1349</v>
      </c>
      <c r="P1704" s="58" t="s">
        <v>741</v>
      </c>
      <c r="Q1704" s="50" t="s">
        <v>5053</v>
      </c>
      <c r="R1704" s="30"/>
    </row>
    <row r="1705" spans="1:18" ht="19.95" customHeight="1">
      <c r="A1705" s="47">
        <v>1</v>
      </c>
      <c r="B1705" s="30" t="s">
        <v>247</v>
      </c>
      <c r="C1705" s="43" t="s">
        <v>4965</v>
      </c>
      <c r="D1705" s="52">
        <v>45055</v>
      </c>
      <c r="E1705" s="52">
        <v>45055</v>
      </c>
      <c r="F1705" s="52">
        <v>45055</v>
      </c>
      <c r="G1705" s="47" t="s">
        <v>10</v>
      </c>
      <c r="H1705" s="51">
        <v>59914.12</v>
      </c>
      <c r="I1705" s="53">
        <v>1</v>
      </c>
      <c r="J1705" s="51">
        <v>0</v>
      </c>
      <c r="K1705" s="51">
        <v>0</v>
      </c>
      <c r="L1705" s="51">
        <v>59914.12</v>
      </c>
      <c r="M1705" s="42">
        <v>0</v>
      </c>
      <c r="N1705" s="89" t="s">
        <v>269</v>
      </c>
      <c r="O1705" s="47" t="s">
        <v>2725</v>
      </c>
      <c r="P1705" s="47" t="s">
        <v>879</v>
      </c>
      <c r="Q1705" s="50" t="s">
        <v>4965</v>
      </c>
      <c r="R1705" s="30"/>
    </row>
    <row r="1706" spans="1:18" ht="19.95" customHeight="1">
      <c r="A1706" s="47">
        <v>1</v>
      </c>
      <c r="B1706" s="30" t="s">
        <v>1357</v>
      </c>
      <c r="C1706" s="43" t="s">
        <v>5054</v>
      </c>
      <c r="D1706" s="52">
        <v>45072</v>
      </c>
      <c r="E1706" s="52">
        <v>45072</v>
      </c>
      <c r="F1706" s="52">
        <v>45055</v>
      </c>
      <c r="G1706" s="47" t="s">
        <v>10</v>
      </c>
      <c r="H1706" s="51">
        <v>3000</v>
      </c>
      <c r="I1706" s="53">
        <v>1</v>
      </c>
      <c r="J1706" s="51">
        <v>0</v>
      </c>
      <c r="K1706" s="51">
        <v>0</v>
      </c>
      <c r="L1706" s="51">
        <v>3000</v>
      </c>
      <c r="M1706" s="42">
        <v>0</v>
      </c>
      <c r="N1706" s="89" t="s">
        <v>269</v>
      </c>
      <c r="O1706" s="47" t="s">
        <v>1360</v>
      </c>
      <c r="P1706" s="47" t="s">
        <v>675</v>
      </c>
      <c r="Q1706" s="50" t="s">
        <v>5055</v>
      </c>
      <c r="R1706" s="30"/>
    </row>
    <row r="1707" spans="1:18" ht="19.95" customHeight="1">
      <c r="A1707" s="47">
        <v>1</v>
      </c>
      <c r="B1707" s="30" t="s">
        <v>248</v>
      </c>
      <c r="C1707" s="43" t="s">
        <v>4965</v>
      </c>
      <c r="D1707" s="52">
        <v>45055</v>
      </c>
      <c r="E1707" s="52">
        <v>45055</v>
      </c>
      <c r="F1707" s="52">
        <v>45055</v>
      </c>
      <c r="G1707" s="47" t="s">
        <v>10</v>
      </c>
      <c r="H1707" s="51">
        <v>59914.12</v>
      </c>
      <c r="I1707" s="53">
        <v>1</v>
      </c>
      <c r="J1707" s="51">
        <v>0</v>
      </c>
      <c r="K1707" s="51">
        <v>0</v>
      </c>
      <c r="L1707" s="51">
        <v>59914.12</v>
      </c>
      <c r="M1707" s="42">
        <v>0</v>
      </c>
      <c r="N1707" s="89" t="s">
        <v>269</v>
      </c>
      <c r="O1707" s="47" t="s">
        <v>2725</v>
      </c>
      <c r="P1707" s="47" t="s">
        <v>879</v>
      </c>
      <c r="Q1707" s="50" t="s">
        <v>4965</v>
      </c>
      <c r="R1707" s="30"/>
    </row>
    <row r="1708" spans="1:18" ht="19.95" customHeight="1">
      <c r="A1708" s="47">
        <v>2</v>
      </c>
      <c r="B1708" s="30" t="s">
        <v>2019</v>
      </c>
      <c r="C1708" s="43" t="s">
        <v>5058</v>
      </c>
      <c r="D1708" s="52">
        <v>45042</v>
      </c>
      <c r="E1708" s="52">
        <v>45056</v>
      </c>
      <c r="F1708" s="52">
        <v>45056</v>
      </c>
      <c r="G1708" s="47" t="s">
        <v>10</v>
      </c>
      <c r="H1708" s="51">
        <v>15660</v>
      </c>
      <c r="I1708" s="53">
        <v>1</v>
      </c>
      <c r="J1708" s="51">
        <v>0</v>
      </c>
      <c r="K1708" s="51">
        <v>0</v>
      </c>
      <c r="L1708" s="51">
        <v>15660</v>
      </c>
      <c r="M1708" s="42">
        <v>0</v>
      </c>
      <c r="N1708" s="89" t="s">
        <v>1328</v>
      </c>
      <c r="O1708" s="47" t="s">
        <v>1349</v>
      </c>
      <c r="P1708" s="45" t="s">
        <v>741</v>
      </c>
      <c r="Q1708" s="50" t="s">
        <v>5059</v>
      </c>
      <c r="R1708" s="30"/>
    </row>
    <row r="1709" spans="1:18" ht="19.95" customHeight="1">
      <c r="A1709" s="47">
        <v>2</v>
      </c>
      <c r="B1709" s="30" t="s">
        <v>2019</v>
      </c>
      <c r="C1709" s="43" t="s">
        <v>5060</v>
      </c>
      <c r="D1709" s="52">
        <v>45042</v>
      </c>
      <c r="E1709" s="52">
        <v>45056</v>
      </c>
      <c r="F1709" s="52">
        <v>45056</v>
      </c>
      <c r="G1709" s="47" t="s">
        <v>10</v>
      </c>
      <c r="H1709" s="51">
        <v>4350</v>
      </c>
      <c r="I1709" s="53">
        <v>1</v>
      </c>
      <c r="J1709" s="51">
        <v>0</v>
      </c>
      <c r="K1709" s="51">
        <v>0</v>
      </c>
      <c r="L1709" s="51">
        <v>4350</v>
      </c>
      <c r="M1709" s="42">
        <v>0</v>
      </c>
      <c r="N1709" s="89" t="s">
        <v>1328</v>
      </c>
      <c r="O1709" s="47" t="s">
        <v>1349</v>
      </c>
      <c r="P1709" s="58" t="s">
        <v>741</v>
      </c>
      <c r="Q1709" s="50" t="s">
        <v>5061</v>
      </c>
      <c r="R1709" s="30"/>
    </row>
    <row r="1710" spans="1:18" ht="19.95" customHeight="1">
      <c r="A1710" s="47">
        <v>1</v>
      </c>
      <c r="B1710" s="30" t="s">
        <v>2312</v>
      </c>
      <c r="C1710" s="43" t="s">
        <v>5056</v>
      </c>
      <c r="D1710" s="52">
        <v>45056</v>
      </c>
      <c r="E1710" s="52">
        <v>45056</v>
      </c>
      <c r="F1710" s="52">
        <v>45056</v>
      </c>
      <c r="G1710" s="47" t="s">
        <v>10</v>
      </c>
      <c r="H1710" s="51">
        <v>172.6</v>
      </c>
      <c r="I1710" s="53">
        <v>1</v>
      </c>
      <c r="J1710" s="51">
        <v>0</v>
      </c>
      <c r="K1710" s="51">
        <v>0</v>
      </c>
      <c r="L1710" s="51">
        <v>172.6</v>
      </c>
      <c r="M1710" s="42">
        <v>0</v>
      </c>
      <c r="N1710" s="89" t="s">
        <v>1328</v>
      </c>
      <c r="O1710" s="47" t="s">
        <v>1362</v>
      </c>
      <c r="P1710" s="93" t="s">
        <v>1363</v>
      </c>
      <c r="Q1710" s="50" t="s">
        <v>5057</v>
      </c>
      <c r="R1710" s="30"/>
    </row>
    <row r="1711" spans="1:18" ht="19.95" customHeight="1">
      <c r="A1711" s="47">
        <v>1</v>
      </c>
      <c r="B1711" s="30" t="s">
        <v>1357</v>
      </c>
      <c r="C1711" s="43" t="s">
        <v>5062</v>
      </c>
      <c r="D1711" s="52">
        <v>45027</v>
      </c>
      <c r="E1711" s="52">
        <v>45056</v>
      </c>
      <c r="F1711" s="52">
        <v>45056</v>
      </c>
      <c r="G1711" s="47" t="s">
        <v>10</v>
      </c>
      <c r="H1711" s="51">
        <v>8.2899999999999991</v>
      </c>
      <c r="I1711" s="53">
        <v>1</v>
      </c>
      <c r="J1711" s="51">
        <v>0</v>
      </c>
      <c r="K1711" s="51">
        <v>0</v>
      </c>
      <c r="L1711" s="51">
        <v>8.2899999999999991</v>
      </c>
      <c r="M1711" s="42">
        <v>0</v>
      </c>
      <c r="N1711" s="89" t="s">
        <v>277</v>
      </c>
      <c r="O1711" s="47" t="s">
        <v>1355</v>
      </c>
      <c r="P1711" s="47" t="s">
        <v>872</v>
      </c>
      <c r="Q1711" s="50" t="s">
        <v>5063</v>
      </c>
      <c r="R1711" s="30"/>
    </row>
    <row r="1712" spans="1:18" ht="19.95" customHeight="1">
      <c r="A1712" s="47">
        <v>1</v>
      </c>
      <c r="B1712" s="30" t="s">
        <v>1357</v>
      </c>
      <c r="C1712" s="43" t="s">
        <v>5064</v>
      </c>
      <c r="D1712" s="52">
        <v>45030</v>
      </c>
      <c r="E1712" s="52">
        <v>45056</v>
      </c>
      <c r="F1712" s="52">
        <v>45056</v>
      </c>
      <c r="G1712" s="47" t="s">
        <v>10</v>
      </c>
      <c r="H1712" s="51">
        <v>10.96</v>
      </c>
      <c r="I1712" s="53">
        <v>1</v>
      </c>
      <c r="J1712" s="51">
        <v>0</v>
      </c>
      <c r="K1712" s="51">
        <v>0</v>
      </c>
      <c r="L1712" s="51">
        <v>10.96</v>
      </c>
      <c r="M1712" s="42">
        <v>0</v>
      </c>
      <c r="N1712" s="89" t="s">
        <v>277</v>
      </c>
      <c r="O1712" s="47" t="s">
        <v>1355</v>
      </c>
      <c r="P1712" s="47" t="s">
        <v>886</v>
      </c>
      <c r="Q1712" s="50" t="s">
        <v>5065</v>
      </c>
      <c r="R1712" s="30"/>
    </row>
    <row r="1713" spans="1:18" ht="19.95" customHeight="1">
      <c r="A1713" s="47">
        <v>1</v>
      </c>
      <c r="B1713" s="30" t="s">
        <v>1357</v>
      </c>
      <c r="C1713" s="43" t="s">
        <v>5064</v>
      </c>
      <c r="D1713" s="52">
        <v>45030</v>
      </c>
      <c r="E1713" s="52">
        <v>45056</v>
      </c>
      <c r="F1713" s="52">
        <v>45056</v>
      </c>
      <c r="G1713" s="47" t="s">
        <v>10</v>
      </c>
      <c r="H1713" s="51">
        <v>18.41</v>
      </c>
      <c r="I1713" s="53">
        <v>1</v>
      </c>
      <c r="J1713" s="51">
        <v>0</v>
      </c>
      <c r="K1713" s="51">
        <v>0</v>
      </c>
      <c r="L1713" s="51">
        <v>18.41</v>
      </c>
      <c r="M1713" s="42">
        <v>0</v>
      </c>
      <c r="N1713" s="89" t="s">
        <v>277</v>
      </c>
      <c r="O1713" s="47" t="s">
        <v>1355</v>
      </c>
      <c r="P1713" s="47" t="s">
        <v>886</v>
      </c>
      <c r="Q1713" s="50" t="s">
        <v>5066</v>
      </c>
      <c r="R1713" s="30"/>
    </row>
    <row r="1714" spans="1:18" ht="19.95" customHeight="1">
      <c r="A1714" s="47">
        <v>1</v>
      </c>
      <c r="B1714" s="30" t="s">
        <v>3563</v>
      </c>
      <c r="C1714" s="43" t="s">
        <v>5067</v>
      </c>
      <c r="D1714" s="52">
        <v>45021</v>
      </c>
      <c r="E1714" s="52">
        <v>45056</v>
      </c>
      <c r="F1714" s="52">
        <v>45056</v>
      </c>
      <c r="G1714" s="47" t="s">
        <v>10</v>
      </c>
      <c r="H1714" s="51">
        <v>20.9</v>
      </c>
      <c r="I1714" s="53">
        <v>1</v>
      </c>
      <c r="J1714" s="51">
        <v>0</v>
      </c>
      <c r="K1714" s="51">
        <v>0</v>
      </c>
      <c r="L1714" s="51">
        <v>20.9</v>
      </c>
      <c r="M1714" s="42">
        <v>0</v>
      </c>
      <c r="N1714" s="89" t="s">
        <v>277</v>
      </c>
      <c r="O1714" s="47" t="s">
        <v>1355</v>
      </c>
      <c r="P1714" s="47" t="s">
        <v>872</v>
      </c>
      <c r="Q1714" s="50" t="s">
        <v>5068</v>
      </c>
      <c r="R1714" s="30"/>
    </row>
    <row r="1715" spans="1:18" ht="19.95" customHeight="1">
      <c r="A1715" s="47">
        <v>1</v>
      </c>
      <c r="B1715" s="30" t="s">
        <v>294</v>
      </c>
      <c r="C1715" s="43" t="s">
        <v>5069</v>
      </c>
      <c r="D1715" s="52">
        <v>45030</v>
      </c>
      <c r="E1715" s="52">
        <v>45056</v>
      </c>
      <c r="F1715" s="52">
        <v>45056</v>
      </c>
      <c r="G1715" s="47" t="s">
        <v>10</v>
      </c>
      <c r="H1715" s="51">
        <v>1008.28</v>
      </c>
      <c r="I1715" s="53">
        <v>1</v>
      </c>
      <c r="J1715" s="51">
        <v>0</v>
      </c>
      <c r="K1715" s="51">
        <v>0</v>
      </c>
      <c r="L1715" s="51">
        <v>1008.28</v>
      </c>
      <c r="M1715" s="42">
        <v>0</v>
      </c>
      <c r="N1715" s="89" t="s">
        <v>277</v>
      </c>
      <c r="O1715" s="47" t="s">
        <v>1342</v>
      </c>
      <c r="P1715" s="47" t="s">
        <v>1371</v>
      </c>
      <c r="Q1715" s="50" t="s">
        <v>5070</v>
      </c>
      <c r="R1715" s="30"/>
    </row>
    <row r="1716" spans="1:18" ht="19.95" customHeight="1">
      <c r="A1716" s="47">
        <v>4</v>
      </c>
      <c r="B1716" s="30" t="s">
        <v>33</v>
      </c>
      <c r="C1716" s="43" t="s">
        <v>5071</v>
      </c>
      <c r="D1716" s="52">
        <v>44959</v>
      </c>
      <c r="E1716" s="52">
        <v>45056</v>
      </c>
      <c r="F1716" s="52">
        <v>45056</v>
      </c>
      <c r="G1716" s="47" t="s">
        <v>10</v>
      </c>
      <c r="H1716" s="51">
        <v>2012</v>
      </c>
      <c r="I1716" s="53">
        <v>1</v>
      </c>
      <c r="J1716" s="51">
        <v>0</v>
      </c>
      <c r="K1716" s="51">
        <v>0</v>
      </c>
      <c r="L1716" s="51">
        <v>2012</v>
      </c>
      <c r="M1716" s="42">
        <v>0</v>
      </c>
      <c r="N1716" s="89" t="s">
        <v>269</v>
      </c>
      <c r="O1716" s="47" t="s">
        <v>1346</v>
      </c>
      <c r="P1716" s="47" t="s">
        <v>284</v>
      </c>
      <c r="Q1716" s="50" t="s">
        <v>4574</v>
      </c>
      <c r="R1716" s="30"/>
    </row>
    <row r="1717" spans="1:18" ht="19.95" customHeight="1">
      <c r="A1717" s="47">
        <v>1</v>
      </c>
      <c r="B1717" s="30" t="s">
        <v>37</v>
      </c>
      <c r="C1717" s="43" t="s">
        <v>5072</v>
      </c>
      <c r="D1717" s="52">
        <v>45056</v>
      </c>
      <c r="E1717" s="52">
        <v>45056</v>
      </c>
      <c r="F1717" s="52">
        <v>45056</v>
      </c>
      <c r="G1717" s="47" t="s">
        <v>10</v>
      </c>
      <c r="H1717" s="51">
        <v>349.9</v>
      </c>
      <c r="I1717" s="53">
        <v>1</v>
      </c>
      <c r="J1717" s="51">
        <v>0</v>
      </c>
      <c r="K1717" s="51">
        <v>0</v>
      </c>
      <c r="L1717" s="51">
        <v>349.9</v>
      </c>
      <c r="M1717" s="42">
        <v>0</v>
      </c>
      <c r="N1717" s="89" t="s">
        <v>269</v>
      </c>
      <c r="O1717" s="47" t="s">
        <v>1329</v>
      </c>
      <c r="P1717" s="47" t="s">
        <v>878</v>
      </c>
      <c r="Q1717" s="50" t="s">
        <v>5073</v>
      </c>
      <c r="R1717" s="30"/>
    </row>
    <row r="1718" spans="1:18" ht="19.95" customHeight="1">
      <c r="A1718" s="47">
        <v>1</v>
      </c>
      <c r="B1718" s="30" t="s">
        <v>2427</v>
      </c>
      <c r="C1718" s="43" t="s">
        <v>5074</v>
      </c>
      <c r="D1718" s="52">
        <v>45054</v>
      </c>
      <c r="E1718" s="52">
        <v>45056</v>
      </c>
      <c r="F1718" s="52">
        <v>45056</v>
      </c>
      <c r="G1718" s="47" t="s">
        <v>10</v>
      </c>
      <c r="H1718" s="51">
        <v>59.42</v>
      </c>
      <c r="I1718" s="53">
        <v>1</v>
      </c>
      <c r="J1718" s="51">
        <v>0</v>
      </c>
      <c r="K1718" s="51">
        <v>0</v>
      </c>
      <c r="L1718" s="51">
        <v>59.42</v>
      </c>
      <c r="M1718" s="42">
        <v>0</v>
      </c>
      <c r="N1718" s="89" t="s">
        <v>269</v>
      </c>
      <c r="O1718" s="47" t="s">
        <v>1362</v>
      </c>
      <c r="P1718" s="47" t="s">
        <v>5075</v>
      </c>
      <c r="Q1718" s="50" t="s">
        <v>5076</v>
      </c>
      <c r="R1718" s="30"/>
    </row>
    <row r="1719" spans="1:18" ht="19.95" customHeight="1">
      <c r="A1719" s="47">
        <v>1</v>
      </c>
      <c r="B1719" s="30" t="s">
        <v>38</v>
      </c>
      <c r="C1719" s="43" t="s">
        <v>3715</v>
      </c>
      <c r="D1719" s="52">
        <v>45041</v>
      </c>
      <c r="E1719" s="52">
        <v>45056</v>
      </c>
      <c r="F1719" s="52">
        <v>45056</v>
      </c>
      <c r="G1719" s="47" t="s">
        <v>10</v>
      </c>
      <c r="H1719" s="51">
        <v>651</v>
      </c>
      <c r="I1719" s="53">
        <v>1</v>
      </c>
      <c r="J1719" s="51">
        <v>0</v>
      </c>
      <c r="K1719" s="51">
        <v>0</v>
      </c>
      <c r="L1719" s="51">
        <v>651</v>
      </c>
      <c r="M1719" s="42">
        <v>0</v>
      </c>
      <c r="N1719" s="89" t="s">
        <v>269</v>
      </c>
      <c r="O1719" s="47" t="s">
        <v>1346</v>
      </c>
      <c r="P1719" s="47" t="s">
        <v>284</v>
      </c>
      <c r="Q1719" s="50" t="s">
        <v>5091</v>
      </c>
      <c r="R1719" s="30"/>
    </row>
    <row r="1720" spans="1:18" ht="19.95" customHeight="1">
      <c r="A1720" s="47">
        <v>1</v>
      </c>
      <c r="B1720" s="30" t="s">
        <v>34</v>
      </c>
      <c r="C1720" s="43" t="s">
        <v>5077</v>
      </c>
      <c r="D1720" s="52">
        <v>45047</v>
      </c>
      <c r="E1720" s="52">
        <v>45056</v>
      </c>
      <c r="F1720" s="52">
        <v>45056</v>
      </c>
      <c r="G1720" s="47" t="s">
        <v>10</v>
      </c>
      <c r="H1720" s="51">
        <v>957.5</v>
      </c>
      <c r="I1720" s="53">
        <v>1</v>
      </c>
      <c r="J1720" s="51">
        <v>0</v>
      </c>
      <c r="K1720" s="51">
        <v>0</v>
      </c>
      <c r="L1720" s="51">
        <v>957.5</v>
      </c>
      <c r="M1720" s="42">
        <v>0</v>
      </c>
      <c r="N1720" s="89" t="s">
        <v>269</v>
      </c>
      <c r="O1720" s="47" t="s">
        <v>1329</v>
      </c>
      <c r="P1720" s="47" t="s">
        <v>878</v>
      </c>
      <c r="Q1720" s="50" t="s">
        <v>5078</v>
      </c>
      <c r="R1720" s="30"/>
    </row>
    <row r="1721" spans="1:18" ht="19.95" customHeight="1">
      <c r="A1721" s="47">
        <v>1</v>
      </c>
      <c r="B1721" s="30" t="s">
        <v>30</v>
      </c>
      <c r="C1721" s="43" t="s">
        <v>5079</v>
      </c>
      <c r="D1721" s="52">
        <v>45057</v>
      </c>
      <c r="E1721" s="52">
        <v>45056</v>
      </c>
      <c r="F1721" s="52">
        <v>45056</v>
      </c>
      <c r="G1721" s="47" t="s">
        <v>10</v>
      </c>
      <c r="H1721" s="51">
        <v>187.68</v>
      </c>
      <c r="I1721" s="53">
        <v>1</v>
      </c>
      <c r="J1721" s="51">
        <v>0</v>
      </c>
      <c r="K1721" s="51">
        <v>0</v>
      </c>
      <c r="L1721" s="51">
        <v>187.68</v>
      </c>
      <c r="M1721" s="42">
        <v>0</v>
      </c>
      <c r="N1721" s="89" t="s">
        <v>269</v>
      </c>
      <c r="O1721" s="47" t="s">
        <v>1381</v>
      </c>
      <c r="P1721" s="47" t="s">
        <v>279</v>
      </c>
      <c r="Q1721" s="50" t="s">
        <v>5080</v>
      </c>
      <c r="R1721" s="30"/>
    </row>
    <row r="1722" spans="1:18" ht="19.95" customHeight="1">
      <c r="A1722" s="47">
        <v>2</v>
      </c>
      <c r="B1722" s="30" t="s">
        <v>36</v>
      </c>
      <c r="C1722" s="43" t="s">
        <v>5081</v>
      </c>
      <c r="D1722" s="52">
        <v>45048</v>
      </c>
      <c r="E1722" s="52">
        <v>45056</v>
      </c>
      <c r="F1722" s="52">
        <v>45056</v>
      </c>
      <c r="G1722" s="47" t="s">
        <v>10</v>
      </c>
      <c r="H1722" s="51">
        <v>559.83000000000004</v>
      </c>
      <c r="I1722" s="53">
        <v>1</v>
      </c>
      <c r="J1722" s="51">
        <v>0</v>
      </c>
      <c r="K1722" s="51">
        <v>0</v>
      </c>
      <c r="L1722" s="51">
        <v>559.83000000000004</v>
      </c>
      <c r="M1722" s="42">
        <v>0</v>
      </c>
      <c r="N1722" s="89" t="s">
        <v>269</v>
      </c>
      <c r="O1722" s="47" t="s">
        <v>1329</v>
      </c>
      <c r="P1722" s="47" t="s">
        <v>878</v>
      </c>
      <c r="Q1722" s="50" t="s">
        <v>5082</v>
      </c>
      <c r="R1722" s="30"/>
    </row>
    <row r="1723" spans="1:18" ht="19.95" customHeight="1">
      <c r="A1723" s="47">
        <v>1</v>
      </c>
      <c r="B1723" s="30" t="s">
        <v>48</v>
      </c>
      <c r="C1723" s="43" t="s">
        <v>5083</v>
      </c>
      <c r="D1723" s="52">
        <v>45051</v>
      </c>
      <c r="E1723" s="52">
        <v>45056</v>
      </c>
      <c r="F1723" s="52">
        <v>45056</v>
      </c>
      <c r="G1723" s="47" t="s">
        <v>10</v>
      </c>
      <c r="H1723" s="51">
        <v>3293</v>
      </c>
      <c r="I1723" s="53">
        <v>1</v>
      </c>
      <c r="J1723" s="51">
        <v>0</v>
      </c>
      <c r="K1723" s="51">
        <v>0</v>
      </c>
      <c r="L1723" s="51">
        <v>3293</v>
      </c>
      <c r="M1723" s="42">
        <v>0</v>
      </c>
      <c r="N1723" s="89" t="s">
        <v>269</v>
      </c>
      <c r="O1723" s="47" t="s">
        <v>1329</v>
      </c>
      <c r="P1723" s="47" t="s">
        <v>878</v>
      </c>
      <c r="Q1723" s="50" t="s">
        <v>5084</v>
      </c>
      <c r="R1723" s="30"/>
    </row>
    <row r="1724" spans="1:18" ht="19.95" customHeight="1">
      <c r="A1724" s="47">
        <v>1</v>
      </c>
      <c r="B1724" s="30" t="s">
        <v>260</v>
      </c>
      <c r="C1724" s="43" t="s">
        <v>5085</v>
      </c>
      <c r="D1724" s="52">
        <v>45056</v>
      </c>
      <c r="E1724" s="52">
        <v>45056</v>
      </c>
      <c r="F1724" s="52">
        <v>45056</v>
      </c>
      <c r="G1724" s="47" t="s">
        <v>10</v>
      </c>
      <c r="H1724" s="51">
        <v>195</v>
      </c>
      <c r="I1724" s="53">
        <v>1</v>
      </c>
      <c r="J1724" s="51">
        <v>0</v>
      </c>
      <c r="K1724" s="51">
        <v>0</v>
      </c>
      <c r="L1724" s="51">
        <v>195</v>
      </c>
      <c r="M1724" s="42">
        <v>0</v>
      </c>
      <c r="N1724" s="89" t="s">
        <v>269</v>
      </c>
      <c r="O1724" s="47" t="s">
        <v>1342</v>
      </c>
      <c r="P1724" s="47" t="s">
        <v>1371</v>
      </c>
      <c r="Q1724" s="50" t="s">
        <v>5086</v>
      </c>
      <c r="R1724" s="30"/>
    </row>
    <row r="1725" spans="1:18" ht="19.95" customHeight="1">
      <c r="A1725" s="47">
        <v>1</v>
      </c>
      <c r="B1725" s="30" t="s">
        <v>39</v>
      </c>
      <c r="C1725" s="43" t="s">
        <v>5087</v>
      </c>
      <c r="D1725" s="52">
        <v>45056</v>
      </c>
      <c r="E1725" s="52">
        <v>45056</v>
      </c>
      <c r="F1725" s="52">
        <v>45056</v>
      </c>
      <c r="G1725" s="47" t="s">
        <v>10</v>
      </c>
      <c r="H1725" s="51">
        <v>1000</v>
      </c>
      <c r="I1725" s="53">
        <v>1</v>
      </c>
      <c r="J1725" s="51">
        <v>0</v>
      </c>
      <c r="K1725" s="51">
        <v>0</v>
      </c>
      <c r="L1725" s="51">
        <v>1000</v>
      </c>
      <c r="M1725" s="42">
        <v>0</v>
      </c>
      <c r="N1725" s="89" t="s">
        <v>269</v>
      </c>
      <c r="O1725" s="47" t="s">
        <v>1329</v>
      </c>
      <c r="P1725" s="47" t="s">
        <v>875</v>
      </c>
      <c r="Q1725" s="50" t="s">
        <v>5088</v>
      </c>
      <c r="R1725" s="30"/>
    </row>
    <row r="1726" spans="1:18" ht="19.95" customHeight="1">
      <c r="A1726" s="47">
        <v>1</v>
      </c>
      <c r="B1726" s="30" t="s">
        <v>40</v>
      </c>
      <c r="C1726" s="43" t="s">
        <v>4599</v>
      </c>
      <c r="D1726" s="52">
        <v>45027</v>
      </c>
      <c r="E1726" s="52">
        <v>45056</v>
      </c>
      <c r="F1726" s="52">
        <v>45056</v>
      </c>
      <c r="G1726" s="47" t="s">
        <v>10</v>
      </c>
      <c r="H1726" s="51">
        <v>559</v>
      </c>
      <c r="I1726" s="53">
        <v>1</v>
      </c>
      <c r="J1726" s="51">
        <v>0</v>
      </c>
      <c r="K1726" s="51">
        <v>0</v>
      </c>
      <c r="L1726" s="51">
        <v>559</v>
      </c>
      <c r="M1726" s="42">
        <v>0</v>
      </c>
      <c r="N1726" s="89" t="s">
        <v>269</v>
      </c>
      <c r="O1726" s="47" t="s">
        <v>1342</v>
      </c>
      <c r="P1726" s="47" t="s">
        <v>280</v>
      </c>
      <c r="Q1726" s="50" t="s">
        <v>1598</v>
      </c>
      <c r="R1726" s="30"/>
    </row>
    <row r="1727" spans="1:18" ht="19.95" customHeight="1">
      <c r="A1727" s="47">
        <v>1</v>
      </c>
      <c r="B1727" s="30" t="s">
        <v>46</v>
      </c>
      <c r="C1727" s="43" t="s">
        <v>5089</v>
      </c>
      <c r="D1727" s="52">
        <v>45049</v>
      </c>
      <c r="E1727" s="52">
        <v>45056</v>
      </c>
      <c r="F1727" s="52">
        <v>45056</v>
      </c>
      <c r="G1727" s="47" t="s">
        <v>10</v>
      </c>
      <c r="H1727" s="51">
        <v>3800</v>
      </c>
      <c r="I1727" s="53">
        <v>1</v>
      </c>
      <c r="J1727" s="51">
        <v>0</v>
      </c>
      <c r="K1727" s="51">
        <v>0</v>
      </c>
      <c r="L1727" s="51">
        <v>3800</v>
      </c>
      <c r="M1727" s="42">
        <v>0</v>
      </c>
      <c r="N1727" s="89" t="s">
        <v>269</v>
      </c>
      <c r="O1727" s="47" t="s">
        <v>1351</v>
      </c>
      <c r="P1727" s="47" t="s">
        <v>1350</v>
      </c>
      <c r="Q1727" s="50" t="s">
        <v>5090</v>
      </c>
      <c r="R1727" s="30"/>
    </row>
    <row r="1728" spans="1:18" ht="19.95" customHeight="1">
      <c r="A1728" s="47">
        <v>1</v>
      </c>
      <c r="B1728" s="30" t="s">
        <v>2019</v>
      </c>
      <c r="C1728" s="43" t="s">
        <v>5104</v>
      </c>
      <c r="D1728" s="52">
        <v>45043</v>
      </c>
      <c r="E1728" s="52">
        <v>45057</v>
      </c>
      <c r="F1728" s="52">
        <v>45057</v>
      </c>
      <c r="G1728" s="47" t="s">
        <v>10</v>
      </c>
      <c r="H1728" s="51">
        <v>6800</v>
      </c>
      <c r="I1728" s="53">
        <v>1</v>
      </c>
      <c r="J1728" s="51">
        <v>0</v>
      </c>
      <c r="K1728" s="51">
        <v>0</v>
      </c>
      <c r="L1728" s="51">
        <v>6800</v>
      </c>
      <c r="M1728" s="42">
        <v>0</v>
      </c>
      <c r="N1728" s="89" t="s">
        <v>1328</v>
      </c>
      <c r="O1728" s="47" t="s">
        <v>1349</v>
      </c>
      <c r="P1728" s="58" t="s">
        <v>741</v>
      </c>
      <c r="Q1728" s="50" t="s">
        <v>5105</v>
      </c>
      <c r="R1728" s="30"/>
    </row>
    <row r="1729" spans="1:18" ht="19.95" customHeight="1">
      <c r="A1729" s="47">
        <v>1</v>
      </c>
      <c r="B1729" s="30" t="s">
        <v>2052</v>
      </c>
      <c r="C1729" s="43" t="s">
        <v>5092</v>
      </c>
      <c r="D1729" s="52">
        <v>45054</v>
      </c>
      <c r="E1729" s="52">
        <v>45057</v>
      </c>
      <c r="F1729" s="52">
        <v>45057</v>
      </c>
      <c r="G1729" s="47" t="s">
        <v>10</v>
      </c>
      <c r="H1729" s="51">
        <v>101717.6</v>
      </c>
      <c r="I1729" s="53">
        <v>1</v>
      </c>
      <c r="J1729" s="51">
        <v>0</v>
      </c>
      <c r="K1729" s="51">
        <v>0</v>
      </c>
      <c r="L1729" s="51">
        <v>101717.6</v>
      </c>
      <c r="M1729" s="42">
        <v>0</v>
      </c>
      <c r="N1729" s="89" t="s">
        <v>1328</v>
      </c>
      <c r="O1729" s="47" t="s">
        <v>1349</v>
      </c>
      <c r="P1729" s="58" t="s">
        <v>741</v>
      </c>
      <c r="Q1729" s="50" t="s">
        <v>5093</v>
      </c>
      <c r="R1729" s="30"/>
    </row>
    <row r="1730" spans="1:18" ht="19.95" customHeight="1">
      <c r="A1730" s="47">
        <v>1</v>
      </c>
      <c r="B1730" s="30" t="s">
        <v>2052</v>
      </c>
      <c r="C1730" s="43" t="s">
        <v>5094</v>
      </c>
      <c r="D1730" s="52">
        <v>45054</v>
      </c>
      <c r="E1730" s="52">
        <v>45057</v>
      </c>
      <c r="F1730" s="52">
        <v>45057</v>
      </c>
      <c r="G1730" s="47" t="s">
        <v>10</v>
      </c>
      <c r="H1730" s="51">
        <v>7500</v>
      </c>
      <c r="I1730" s="53">
        <v>1</v>
      </c>
      <c r="J1730" s="51">
        <v>0</v>
      </c>
      <c r="K1730" s="51">
        <v>0</v>
      </c>
      <c r="L1730" s="51">
        <v>7500</v>
      </c>
      <c r="M1730" s="42">
        <v>0</v>
      </c>
      <c r="N1730" s="89" t="s">
        <v>1328</v>
      </c>
      <c r="O1730" s="47" t="s">
        <v>1349</v>
      </c>
      <c r="P1730" s="58" t="s">
        <v>741</v>
      </c>
      <c r="Q1730" s="50" t="s">
        <v>5095</v>
      </c>
      <c r="R1730" s="30"/>
    </row>
    <row r="1731" spans="1:18" ht="19.95" customHeight="1">
      <c r="A1731" s="47">
        <v>1</v>
      </c>
      <c r="B1731" s="30" t="s">
        <v>2052</v>
      </c>
      <c r="C1731" s="43" t="s">
        <v>5096</v>
      </c>
      <c r="D1731" s="52">
        <v>45057</v>
      </c>
      <c r="E1731" s="52">
        <v>45057</v>
      </c>
      <c r="F1731" s="52">
        <v>45057</v>
      </c>
      <c r="G1731" s="47" t="s">
        <v>10</v>
      </c>
      <c r="H1731" s="51">
        <v>45200</v>
      </c>
      <c r="I1731" s="53">
        <v>1</v>
      </c>
      <c r="J1731" s="51">
        <v>0</v>
      </c>
      <c r="K1731" s="51">
        <v>0</v>
      </c>
      <c r="L1731" s="51">
        <v>45200</v>
      </c>
      <c r="M1731" s="42">
        <v>0</v>
      </c>
      <c r="N1731" s="89" t="s">
        <v>1328</v>
      </c>
      <c r="O1731" s="47" t="s">
        <v>1349</v>
      </c>
      <c r="P1731" s="58" t="s">
        <v>741</v>
      </c>
      <c r="Q1731" s="50" t="s">
        <v>5097</v>
      </c>
      <c r="R1731" s="30"/>
    </row>
    <row r="1732" spans="1:18" ht="19.95" customHeight="1">
      <c r="A1732" s="47">
        <v>2</v>
      </c>
      <c r="B1732" s="30" t="s">
        <v>2052</v>
      </c>
      <c r="C1732" s="43" t="s">
        <v>5098</v>
      </c>
      <c r="D1732" s="52">
        <v>45054</v>
      </c>
      <c r="E1732" s="52">
        <v>45057</v>
      </c>
      <c r="F1732" s="52">
        <v>45057</v>
      </c>
      <c r="G1732" s="47" t="s">
        <v>10</v>
      </c>
      <c r="H1732" s="51">
        <v>3500</v>
      </c>
      <c r="I1732" s="53">
        <v>1</v>
      </c>
      <c r="J1732" s="51">
        <v>0</v>
      </c>
      <c r="K1732" s="51">
        <v>0</v>
      </c>
      <c r="L1732" s="51">
        <v>3500</v>
      </c>
      <c r="M1732" s="42">
        <v>0</v>
      </c>
      <c r="N1732" s="89" t="s">
        <v>1328</v>
      </c>
      <c r="O1732" s="47" t="s">
        <v>1349</v>
      </c>
      <c r="P1732" s="58" t="s">
        <v>741</v>
      </c>
      <c r="Q1732" s="50" t="s">
        <v>5099</v>
      </c>
      <c r="R1732" s="30"/>
    </row>
    <row r="1733" spans="1:18" ht="19.95" customHeight="1">
      <c r="A1733" s="47">
        <v>1</v>
      </c>
      <c r="B1733" s="30" t="s">
        <v>2052</v>
      </c>
      <c r="C1733" s="43" t="s">
        <v>5100</v>
      </c>
      <c r="D1733" s="52">
        <v>45057</v>
      </c>
      <c r="E1733" s="52">
        <v>45057</v>
      </c>
      <c r="F1733" s="52">
        <v>45057</v>
      </c>
      <c r="G1733" s="47" t="s">
        <v>10</v>
      </c>
      <c r="H1733" s="51">
        <v>7198.8</v>
      </c>
      <c r="I1733" s="53">
        <v>1</v>
      </c>
      <c r="J1733" s="51">
        <v>0</v>
      </c>
      <c r="K1733" s="51">
        <v>0</v>
      </c>
      <c r="L1733" s="51">
        <v>7198.8</v>
      </c>
      <c r="M1733" s="42">
        <v>0</v>
      </c>
      <c r="N1733" s="89" t="s">
        <v>1328</v>
      </c>
      <c r="O1733" s="47" t="s">
        <v>1349</v>
      </c>
      <c r="P1733" s="58" t="s">
        <v>741</v>
      </c>
      <c r="Q1733" s="50" t="s">
        <v>5101</v>
      </c>
      <c r="R1733" s="30"/>
    </row>
    <row r="1734" spans="1:18" ht="19.95" customHeight="1">
      <c r="A1734" s="47">
        <v>2</v>
      </c>
      <c r="B1734" s="30" t="s">
        <v>2052</v>
      </c>
      <c r="C1734" s="43" t="s">
        <v>5102</v>
      </c>
      <c r="D1734" s="52">
        <v>45054</v>
      </c>
      <c r="E1734" s="52">
        <v>45057</v>
      </c>
      <c r="F1734" s="52">
        <v>45057</v>
      </c>
      <c r="G1734" s="47" t="s">
        <v>10</v>
      </c>
      <c r="H1734" s="51">
        <v>2880</v>
      </c>
      <c r="I1734" s="53">
        <v>1</v>
      </c>
      <c r="J1734" s="51">
        <v>0</v>
      </c>
      <c r="K1734" s="51">
        <v>0</v>
      </c>
      <c r="L1734" s="51">
        <v>2880</v>
      </c>
      <c r="M1734" s="42">
        <v>0</v>
      </c>
      <c r="N1734" s="89" t="s">
        <v>1328</v>
      </c>
      <c r="O1734" s="47" t="s">
        <v>1349</v>
      </c>
      <c r="P1734" s="58" t="s">
        <v>741</v>
      </c>
      <c r="Q1734" s="50" t="s">
        <v>5103</v>
      </c>
      <c r="R1734" s="30"/>
    </row>
    <row r="1735" spans="1:18" ht="19.95" customHeight="1">
      <c r="A1735" s="47">
        <v>1</v>
      </c>
      <c r="B1735" s="30" t="s">
        <v>1846</v>
      </c>
      <c r="C1735" s="43" t="s">
        <v>5106</v>
      </c>
      <c r="D1735" s="52">
        <v>45022</v>
      </c>
      <c r="E1735" s="52">
        <v>45057</v>
      </c>
      <c r="F1735" s="52">
        <v>45057</v>
      </c>
      <c r="G1735" s="47" t="s">
        <v>10</v>
      </c>
      <c r="H1735" s="51">
        <v>798.11</v>
      </c>
      <c r="I1735" s="53">
        <v>1</v>
      </c>
      <c r="J1735" s="51">
        <v>0</v>
      </c>
      <c r="K1735" s="51">
        <v>0</v>
      </c>
      <c r="L1735" s="51">
        <v>798.11</v>
      </c>
      <c r="M1735" s="42">
        <v>0</v>
      </c>
      <c r="N1735" s="89" t="s">
        <v>1328</v>
      </c>
      <c r="O1735" s="47" t="s">
        <v>1349</v>
      </c>
      <c r="P1735" s="47" t="s">
        <v>283</v>
      </c>
      <c r="Q1735" s="50" t="s">
        <v>5107</v>
      </c>
      <c r="R1735" s="30"/>
    </row>
    <row r="1736" spans="1:18" ht="19.95" customHeight="1">
      <c r="A1736" s="47">
        <v>1</v>
      </c>
      <c r="B1736" s="30" t="s">
        <v>16</v>
      </c>
      <c r="C1736" s="43" t="s">
        <v>5108</v>
      </c>
      <c r="D1736" s="52">
        <v>45042</v>
      </c>
      <c r="E1736" s="52">
        <v>45057</v>
      </c>
      <c r="F1736" s="52">
        <v>45057</v>
      </c>
      <c r="G1736" s="47" t="s">
        <v>10</v>
      </c>
      <c r="H1736" s="51">
        <v>62550</v>
      </c>
      <c r="I1736" s="53">
        <v>1</v>
      </c>
      <c r="J1736" s="51">
        <v>0</v>
      </c>
      <c r="K1736" s="51">
        <v>0</v>
      </c>
      <c r="L1736" s="51">
        <v>62550</v>
      </c>
      <c r="M1736" s="42">
        <v>0</v>
      </c>
      <c r="N1736" s="89" t="s">
        <v>1328</v>
      </c>
      <c r="O1736" s="47" t="s">
        <v>1349</v>
      </c>
      <c r="P1736" s="58" t="s">
        <v>741</v>
      </c>
      <c r="Q1736" s="50" t="s">
        <v>5109</v>
      </c>
      <c r="R1736" s="30"/>
    </row>
    <row r="1737" spans="1:18" ht="19.95" customHeight="1">
      <c r="A1737" s="47">
        <v>1</v>
      </c>
      <c r="B1737" s="30" t="s">
        <v>44</v>
      </c>
      <c r="C1737" s="43" t="s">
        <v>45</v>
      </c>
      <c r="D1737" s="52">
        <v>44909</v>
      </c>
      <c r="E1737" s="52">
        <v>45057</v>
      </c>
      <c r="F1737" s="52">
        <v>45057</v>
      </c>
      <c r="G1737" s="47" t="s">
        <v>10</v>
      </c>
      <c r="H1737" s="51">
        <v>26640.21</v>
      </c>
      <c r="I1737" s="53">
        <v>1</v>
      </c>
      <c r="J1737" s="51">
        <v>0</v>
      </c>
      <c r="K1737" s="51">
        <v>0</v>
      </c>
      <c r="L1737" s="51">
        <v>26640.21</v>
      </c>
      <c r="M1737" s="42">
        <v>0</v>
      </c>
      <c r="N1737" s="89" t="s">
        <v>269</v>
      </c>
      <c r="O1737" s="47" t="s">
        <v>1381</v>
      </c>
      <c r="P1737" s="47" t="s">
        <v>882</v>
      </c>
      <c r="Q1737" s="50" t="s">
        <v>5110</v>
      </c>
      <c r="R1737" s="30"/>
    </row>
    <row r="1738" spans="1:18" ht="19.95" customHeight="1">
      <c r="A1738" s="47">
        <v>1</v>
      </c>
      <c r="B1738" s="30" t="s">
        <v>3406</v>
      </c>
      <c r="C1738" s="43" t="s">
        <v>5111</v>
      </c>
      <c r="D1738" s="52">
        <v>45049</v>
      </c>
      <c r="E1738" s="52">
        <v>45057</v>
      </c>
      <c r="F1738" s="52">
        <v>45057</v>
      </c>
      <c r="G1738" s="47" t="s">
        <v>10</v>
      </c>
      <c r="H1738" s="51">
        <v>145</v>
      </c>
      <c r="I1738" s="53">
        <v>1</v>
      </c>
      <c r="J1738" s="51">
        <v>0</v>
      </c>
      <c r="K1738" s="51">
        <v>0</v>
      </c>
      <c r="L1738" s="51">
        <v>145</v>
      </c>
      <c r="M1738" s="42">
        <v>0</v>
      </c>
      <c r="N1738" s="89" t="s">
        <v>269</v>
      </c>
      <c r="O1738" s="47" t="s">
        <v>1342</v>
      </c>
      <c r="P1738" s="47" t="s">
        <v>2156</v>
      </c>
      <c r="Q1738" s="50" t="s">
        <v>5112</v>
      </c>
      <c r="R1738" s="30"/>
    </row>
    <row r="1739" spans="1:18" ht="19.95" customHeight="1">
      <c r="A1739" s="47">
        <v>1</v>
      </c>
      <c r="B1739" s="30" t="s">
        <v>4068</v>
      </c>
      <c r="C1739" s="43" t="s">
        <v>5113</v>
      </c>
      <c r="D1739" s="52">
        <v>45057</v>
      </c>
      <c r="E1739" s="52">
        <v>45057</v>
      </c>
      <c r="F1739" s="52">
        <v>45057</v>
      </c>
      <c r="G1739" s="47" t="s">
        <v>10</v>
      </c>
      <c r="H1739" s="51">
        <v>2682.7</v>
      </c>
      <c r="I1739" s="53">
        <v>1</v>
      </c>
      <c r="J1739" s="51">
        <v>0</v>
      </c>
      <c r="K1739" s="51">
        <v>0</v>
      </c>
      <c r="L1739" s="51">
        <v>2682.7</v>
      </c>
      <c r="M1739" s="42">
        <v>0</v>
      </c>
      <c r="N1739" s="89" t="s">
        <v>269</v>
      </c>
      <c r="O1739" s="47" t="s">
        <v>1381</v>
      </c>
      <c r="P1739" s="47" t="s">
        <v>5114</v>
      </c>
      <c r="Q1739" s="50" t="s">
        <v>5115</v>
      </c>
      <c r="R1739" s="30"/>
    </row>
    <row r="1740" spans="1:18" ht="19.95" customHeight="1">
      <c r="A1740" s="47">
        <v>1</v>
      </c>
      <c r="B1740" s="30" t="s">
        <v>43</v>
      </c>
      <c r="C1740" s="43" t="s">
        <v>5127</v>
      </c>
      <c r="D1740" s="52">
        <v>45044</v>
      </c>
      <c r="E1740" s="52">
        <v>45057</v>
      </c>
      <c r="F1740" s="52">
        <v>45057</v>
      </c>
      <c r="G1740" s="47" t="s">
        <v>10</v>
      </c>
      <c r="H1740" s="51">
        <v>2769</v>
      </c>
      <c r="I1740" s="53">
        <v>1</v>
      </c>
      <c r="J1740" s="51">
        <v>0</v>
      </c>
      <c r="K1740" s="51">
        <v>0</v>
      </c>
      <c r="L1740" s="51">
        <v>2769</v>
      </c>
      <c r="M1740" s="42">
        <v>0</v>
      </c>
      <c r="N1740" s="89" t="s">
        <v>269</v>
      </c>
      <c r="O1740" s="47" t="s">
        <v>1351</v>
      </c>
      <c r="P1740" s="47" t="s">
        <v>1353</v>
      </c>
      <c r="Q1740" s="50" t="s">
        <v>5128</v>
      </c>
      <c r="R1740" s="30"/>
    </row>
    <row r="1741" spans="1:18" ht="19.95" customHeight="1">
      <c r="A1741" s="47">
        <v>2</v>
      </c>
      <c r="B1741" s="30" t="s">
        <v>4016</v>
      </c>
      <c r="C1741" s="43" t="s">
        <v>5116</v>
      </c>
      <c r="D1741" s="52">
        <v>45057</v>
      </c>
      <c r="E1741" s="52">
        <v>45057</v>
      </c>
      <c r="F1741" s="52">
        <v>45057</v>
      </c>
      <c r="G1741" s="47" t="s">
        <v>10</v>
      </c>
      <c r="H1741" s="51">
        <v>497.24</v>
      </c>
      <c r="I1741" s="53">
        <v>1</v>
      </c>
      <c r="J1741" s="51">
        <v>0</v>
      </c>
      <c r="K1741" s="51">
        <v>0</v>
      </c>
      <c r="L1741" s="51">
        <v>497.24</v>
      </c>
      <c r="M1741" s="42">
        <v>0</v>
      </c>
      <c r="N1741" s="89" t="s">
        <v>269</v>
      </c>
      <c r="O1741" s="47" t="s">
        <v>1362</v>
      </c>
      <c r="P1741" s="47" t="s">
        <v>1363</v>
      </c>
      <c r="Q1741" s="50" t="s">
        <v>5117</v>
      </c>
      <c r="R1741" s="30"/>
    </row>
    <row r="1742" spans="1:18" ht="19.95" customHeight="1">
      <c r="A1742" s="47">
        <v>1</v>
      </c>
      <c r="B1742" s="30" t="s">
        <v>5118</v>
      </c>
      <c r="C1742" s="43" t="s">
        <v>5119</v>
      </c>
      <c r="D1742" s="52">
        <v>45057</v>
      </c>
      <c r="E1742" s="52">
        <v>45057</v>
      </c>
      <c r="F1742" s="52">
        <v>45057</v>
      </c>
      <c r="G1742" s="47" t="s">
        <v>10</v>
      </c>
      <c r="H1742" s="51">
        <v>48.44</v>
      </c>
      <c r="I1742" s="53">
        <v>1</v>
      </c>
      <c r="J1742" s="51">
        <v>0</v>
      </c>
      <c r="K1742" s="51">
        <v>0</v>
      </c>
      <c r="L1742" s="51">
        <v>48.44</v>
      </c>
      <c r="M1742" s="42">
        <v>0</v>
      </c>
      <c r="N1742" s="89" t="s">
        <v>269</v>
      </c>
      <c r="O1742" s="47" t="s">
        <v>1342</v>
      </c>
      <c r="P1742" s="47" t="s">
        <v>2152</v>
      </c>
      <c r="Q1742" s="50" t="s">
        <v>5120</v>
      </c>
      <c r="R1742" s="30"/>
    </row>
    <row r="1743" spans="1:18" ht="19.95" customHeight="1">
      <c r="A1743" s="47">
        <v>1</v>
      </c>
      <c r="B1743" s="30" t="s">
        <v>5118</v>
      </c>
      <c r="C1743" s="43" t="s">
        <v>5121</v>
      </c>
      <c r="D1743" s="52">
        <v>45057</v>
      </c>
      <c r="E1743" s="52">
        <v>45057</v>
      </c>
      <c r="F1743" s="52">
        <v>45057</v>
      </c>
      <c r="G1743" s="47" t="s">
        <v>10</v>
      </c>
      <c r="H1743" s="51">
        <v>48.44</v>
      </c>
      <c r="I1743" s="53">
        <v>1</v>
      </c>
      <c r="J1743" s="51">
        <v>0</v>
      </c>
      <c r="K1743" s="51">
        <v>0</v>
      </c>
      <c r="L1743" s="51">
        <v>48.44</v>
      </c>
      <c r="M1743" s="42">
        <v>0</v>
      </c>
      <c r="N1743" s="89" t="s">
        <v>269</v>
      </c>
      <c r="O1743" s="47" t="s">
        <v>1342</v>
      </c>
      <c r="P1743" s="47" t="s">
        <v>2152</v>
      </c>
      <c r="Q1743" s="50" t="s">
        <v>5122</v>
      </c>
      <c r="R1743" s="30"/>
    </row>
    <row r="1744" spans="1:18" ht="19.95" customHeight="1">
      <c r="A1744" s="47">
        <v>1</v>
      </c>
      <c r="B1744" s="30" t="s">
        <v>5118</v>
      </c>
      <c r="C1744" s="43" t="s">
        <v>5123</v>
      </c>
      <c r="D1744" s="52">
        <v>45057</v>
      </c>
      <c r="E1744" s="52">
        <v>45057</v>
      </c>
      <c r="F1744" s="52">
        <v>45057</v>
      </c>
      <c r="G1744" s="47" t="s">
        <v>10</v>
      </c>
      <c r="H1744" s="51">
        <v>48.44</v>
      </c>
      <c r="I1744" s="53">
        <v>1</v>
      </c>
      <c r="J1744" s="51">
        <v>0</v>
      </c>
      <c r="K1744" s="51">
        <v>0</v>
      </c>
      <c r="L1744" s="51">
        <v>48.44</v>
      </c>
      <c r="M1744" s="42">
        <v>0</v>
      </c>
      <c r="N1744" s="89" t="s">
        <v>269</v>
      </c>
      <c r="O1744" s="47" t="s">
        <v>1342</v>
      </c>
      <c r="P1744" s="47" t="s">
        <v>2152</v>
      </c>
      <c r="Q1744" s="50" t="s">
        <v>5124</v>
      </c>
      <c r="R1744" s="30"/>
    </row>
    <row r="1745" spans="1:18" ht="19.95" customHeight="1">
      <c r="A1745" s="47">
        <v>1</v>
      </c>
      <c r="B1745" s="30" t="s">
        <v>5118</v>
      </c>
      <c r="C1745" s="43" t="s">
        <v>5125</v>
      </c>
      <c r="D1745" s="52">
        <v>45057</v>
      </c>
      <c r="E1745" s="52">
        <v>45057</v>
      </c>
      <c r="F1745" s="52">
        <v>45057</v>
      </c>
      <c r="G1745" s="47" t="s">
        <v>10</v>
      </c>
      <c r="H1745" s="51">
        <v>48.44</v>
      </c>
      <c r="I1745" s="53">
        <v>1</v>
      </c>
      <c r="J1745" s="51">
        <v>0</v>
      </c>
      <c r="K1745" s="51">
        <v>0</v>
      </c>
      <c r="L1745" s="51">
        <v>48.44</v>
      </c>
      <c r="M1745" s="42">
        <v>0</v>
      </c>
      <c r="N1745" s="89" t="s">
        <v>269</v>
      </c>
      <c r="O1745" s="47" t="s">
        <v>1342</v>
      </c>
      <c r="P1745" s="47" t="s">
        <v>2152</v>
      </c>
      <c r="Q1745" s="50" t="s">
        <v>5126</v>
      </c>
      <c r="R1745" s="30"/>
    </row>
    <row r="1746" spans="1:18" ht="19.95" customHeight="1">
      <c r="A1746" s="47">
        <v>4</v>
      </c>
      <c r="B1746" s="30" t="s">
        <v>90</v>
      </c>
      <c r="C1746" s="43" t="s">
        <v>5129</v>
      </c>
      <c r="D1746" s="52">
        <v>45062</v>
      </c>
      <c r="E1746" s="52">
        <v>45058</v>
      </c>
      <c r="F1746" s="52">
        <v>45058</v>
      </c>
      <c r="G1746" s="47" t="s">
        <v>10</v>
      </c>
      <c r="H1746" s="51">
        <v>1093744.1200000001</v>
      </c>
      <c r="I1746" s="53">
        <v>1</v>
      </c>
      <c r="J1746" s="51">
        <v>0</v>
      </c>
      <c r="K1746" s="51">
        <v>0</v>
      </c>
      <c r="L1746" s="51">
        <v>1093744.1200000001</v>
      </c>
      <c r="M1746" s="42">
        <v>0</v>
      </c>
      <c r="N1746" s="89" t="s">
        <v>1328</v>
      </c>
      <c r="O1746" s="47" t="s">
        <v>1330</v>
      </c>
      <c r="P1746" s="47" t="s">
        <v>881</v>
      </c>
      <c r="Q1746" s="50" t="s">
        <v>5130</v>
      </c>
      <c r="R1746" s="30"/>
    </row>
    <row r="1747" spans="1:18" ht="19.95" customHeight="1">
      <c r="A1747" s="47">
        <v>1</v>
      </c>
      <c r="B1747" s="30" t="s">
        <v>90</v>
      </c>
      <c r="C1747" s="43" t="s">
        <v>5131</v>
      </c>
      <c r="D1747" s="52">
        <v>45062</v>
      </c>
      <c r="E1747" s="52">
        <v>45058</v>
      </c>
      <c r="F1747" s="52">
        <v>45058</v>
      </c>
      <c r="G1747" s="47" t="s">
        <v>10</v>
      </c>
      <c r="H1747" s="51">
        <v>489455.2</v>
      </c>
      <c r="I1747" s="53">
        <v>1</v>
      </c>
      <c r="J1747" s="51">
        <v>0</v>
      </c>
      <c r="K1747" s="51">
        <v>0</v>
      </c>
      <c r="L1747" s="51">
        <v>489455.2</v>
      </c>
      <c r="M1747" s="42">
        <v>0</v>
      </c>
      <c r="N1747" s="89" t="s">
        <v>1328</v>
      </c>
      <c r="O1747" s="47" t="s">
        <v>1330</v>
      </c>
      <c r="P1747" s="47" t="s">
        <v>881</v>
      </c>
      <c r="Q1747" s="50" t="s">
        <v>5132</v>
      </c>
      <c r="R1747" s="30"/>
    </row>
    <row r="1748" spans="1:18" ht="19.95" customHeight="1">
      <c r="A1748" s="47">
        <v>2</v>
      </c>
      <c r="B1748" s="30" t="s">
        <v>90</v>
      </c>
      <c r="C1748" s="43" t="s">
        <v>5133</v>
      </c>
      <c r="D1748" s="52">
        <v>45062</v>
      </c>
      <c r="E1748" s="52">
        <v>45058</v>
      </c>
      <c r="F1748" s="52">
        <v>45058</v>
      </c>
      <c r="G1748" s="47" t="s">
        <v>10</v>
      </c>
      <c r="H1748" s="51">
        <v>527105.6</v>
      </c>
      <c r="I1748" s="53">
        <v>1</v>
      </c>
      <c r="J1748" s="51">
        <v>0</v>
      </c>
      <c r="K1748" s="51">
        <v>0</v>
      </c>
      <c r="L1748" s="51">
        <v>527105.6</v>
      </c>
      <c r="M1748" s="42">
        <v>0</v>
      </c>
      <c r="N1748" s="89" t="s">
        <v>1328</v>
      </c>
      <c r="O1748" s="47" t="s">
        <v>1330</v>
      </c>
      <c r="P1748" s="47" t="s">
        <v>881</v>
      </c>
      <c r="Q1748" s="50" t="s">
        <v>5134</v>
      </c>
      <c r="R1748" s="30"/>
    </row>
    <row r="1749" spans="1:18" ht="19.95" customHeight="1">
      <c r="A1749" s="47">
        <v>2</v>
      </c>
      <c r="B1749" s="30" t="s">
        <v>2019</v>
      </c>
      <c r="C1749" s="43" t="s">
        <v>5135</v>
      </c>
      <c r="D1749" s="52">
        <v>45043</v>
      </c>
      <c r="E1749" s="52">
        <v>45058</v>
      </c>
      <c r="F1749" s="52">
        <v>45058</v>
      </c>
      <c r="G1749" s="47" t="s">
        <v>10</v>
      </c>
      <c r="H1749" s="51">
        <v>24480</v>
      </c>
      <c r="I1749" s="53">
        <v>1</v>
      </c>
      <c r="J1749" s="51">
        <v>0</v>
      </c>
      <c r="K1749" s="51">
        <v>0</v>
      </c>
      <c r="L1749" s="51">
        <v>24480</v>
      </c>
      <c r="M1749" s="42">
        <v>0</v>
      </c>
      <c r="N1749" s="89" t="s">
        <v>1328</v>
      </c>
      <c r="O1749" s="47" t="s">
        <v>1349</v>
      </c>
      <c r="P1749" s="58" t="s">
        <v>741</v>
      </c>
      <c r="Q1749" s="50" t="s">
        <v>5136</v>
      </c>
      <c r="R1749" s="30"/>
    </row>
    <row r="1750" spans="1:18" ht="19.95" customHeight="1">
      <c r="A1750" s="47">
        <v>2</v>
      </c>
      <c r="B1750" s="30" t="s">
        <v>2019</v>
      </c>
      <c r="C1750" s="43" t="s">
        <v>5137</v>
      </c>
      <c r="D1750" s="52">
        <v>45044</v>
      </c>
      <c r="E1750" s="52">
        <v>45058</v>
      </c>
      <c r="F1750" s="52">
        <v>45058</v>
      </c>
      <c r="G1750" s="47" t="s">
        <v>10</v>
      </c>
      <c r="H1750" s="51">
        <v>33480</v>
      </c>
      <c r="I1750" s="53">
        <v>1</v>
      </c>
      <c r="J1750" s="51">
        <v>0</v>
      </c>
      <c r="K1750" s="51">
        <v>0</v>
      </c>
      <c r="L1750" s="51">
        <v>33480</v>
      </c>
      <c r="M1750" s="42">
        <v>0</v>
      </c>
      <c r="N1750" s="89" t="s">
        <v>1328</v>
      </c>
      <c r="O1750" s="47" t="s">
        <v>1349</v>
      </c>
      <c r="P1750" s="58" t="s">
        <v>741</v>
      </c>
      <c r="Q1750" s="50" t="s">
        <v>5138</v>
      </c>
      <c r="R1750" s="30"/>
    </row>
    <row r="1751" spans="1:18" ht="19.95" customHeight="1">
      <c r="A1751" s="47">
        <v>2</v>
      </c>
      <c r="B1751" s="30" t="s">
        <v>2019</v>
      </c>
      <c r="C1751" s="43" t="s">
        <v>5139</v>
      </c>
      <c r="D1751" s="52">
        <v>45044</v>
      </c>
      <c r="E1751" s="52">
        <v>45058</v>
      </c>
      <c r="F1751" s="52">
        <v>45058</v>
      </c>
      <c r="G1751" s="47" t="s">
        <v>10</v>
      </c>
      <c r="H1751" s="51">
        <v>1850</v>
      </c>
      <c r="I1751" s="53">
        <v>1</v>
      </c>
      <c r="J1751" s="51">
        <v>0</v>
      </c>
      <c r="K1751" s="51">
        <v>0</v>
      </c>
      <c r="L1751" s="51">
        <v>1850</v>
      </c>
      <c r="M1751" s="42">
        <v>0</v>
      </c>
      <c r="N1751" s="89" t="s">
        <v>1328</v>
      </c>
      <c r="O1751" s="47" t="s">
        <v>1349</v>
      </c>
      <c r="P1751" s="58" t="s">
        <v>741</v>
      </c>
      <c r="Q1751" s="50" t="s">
        <v>5140</v>
      </c>
      <c r="R1751" s="30"/>
    </row>
    <row r="1752" spans="1:18" ht="19.95" customHeight="1">
      <c r="A1752" s="47">
        <v>2</v>
      </c>
      <c r="B1752" s="30" t="s">
        <v>2019</v>
      </c>
      <c r="C1752" s="43" t="s">
        <v>5141</v>
      </c>
      <c r="D1752" s="52">
        <v>45044</v>
      </c>
      <c r="E1752" s="52">
        <v>45058</v>
      </c>
      <c r="F1752" s="52">
        <v>45058</v>
      </c>
      <c r="G1752" s="47" t="s">
        <v>10</v>
      </c>
      <c r="H1752" s="51">
        <v>7450</v>
      </c>
      <c r="I1752" s="53">
        <v>1</v>
      </c>
      <c r="J1752" s="51">
        <v>0</v>
      </c>
      <c r="K1752" s="51">
        <v>0</v>
      </c>
      <c r="L1752" s="51">
        <v>7450</v>
      </c>
      <c r="M1752" s="42">
        <v>0</v>
      </c>
      <c r="N1752" s="89" t="s">
        <v>1328</v>
      </c>
      <c r="O1752" s="47" t="s">
        <v>1349</v>
      </c>
      <c r="P1752" s="58" t="s">
        <v>741</v>
      </c>
      <c r="Q1752" s="50" t="s">
        <v>5142</v>
      </c>
      <c r="R1752" s="30"/>
    </row>
    <row r="1753" spans="1:18" ht="19.95" customHeight="1">
      <c r="A1753" s="47">
        <v>1</v>
      </c>
      <c r="B1753" s="30" t="s">
        <v>16</v>
      </c>
      <c r="C1753" s="43" t="s">
        <v>5143</v>
      </c>
      <c r="D1753" s="52">
        <v>45043</v>
      </c>
      <c r="E1753" s="52">
        <v>45058</v>
      </c>
      <c r="F1753" s="52">
        <v>45058</v>
      </c>
      <c r="G1753" s="47" t="s">
        <v>10</v>
      </c>
      <c r="H1753" s="51">
        <v>30600</v>
      </c>
      <c r="I1753" s="53">
        <v>1</v>
      </c>
      <c r="J1753" s="51">
        <v>0</v>
      </c>
      <c r="K1753" s="51">
        <v>0</v>
      </c>
      <c r="L1753" s="51">
        <v>30600</v>
      </c>
      <c r="M1753" s="42">
        <v>0</v>
      </c>
      <c r="N1753" s="89" t="s">
        <v>1328</v>
      </c>
      <c r="O1753" s="47" t="s">
        <v>1349</v>
      </c>
      <c r="P1753" s="58" t="s">
        <v>741</v>
      </c>
      <c r="Q1753" s="50" t="s">
        <v>5144</v>
      </c>
      <c r="R1753" s="30"/>
    </row>
    <row r="1754" spans="1:18" ht="19.95" customHeight="1">
      <c r="A1754" s="47">
        <v>2</v>
      </c>
      <c r="B1754" s="30" t="s">
        <v>5145</v>
      </c>
      <c r="C1754" s="43" t="s">
        <v>5146</v>
      </c>
      <c r="D1754" s="52">
        <v>45057</v>
      </c>
      <c r="E1754" s="52">
        <v>45058</v>
      </c>
      <c r="F1754" s="52">
        <v>45058</v>
      </c>
      <c r="G1754" s="47" t="s">
        <v>10</v>
      </c>
      <c r="H1754" s="51">
        <v>11500</v>
      </c>
      <c r="I1754" s="53">
        <v>1</v>
      </c>
      <c r="J1754" s="51">
        <v>0</v>
      </c>
      <c r="K1754" s="51">
        <v>0</v>
      </c>
      <c r="L1754" s="51">
        <v>11500</v>
      </c>
      <c r="M1754" s="42">
        <v>0</v>
      </c>
      <c r="N1754" s="89" t="s">
        <v>269</v>
      </c>
      <c r="O1754" s="47" t="s">
        <v>1351</v>
      </c>
      <c r="P1754" s="47" t="s">
        <v>1354</v>
      </c>
      <c r="Q1754" s="50" t="s">
        <v>5147</v>
      </c>
      <c r="R1754" s="30"/>
    </row>
    <row r="1755" spans="1:18" ht="19.95" customHeight="1">
      <c r="A1755" s="47">
        <v>1</v>
      </c>
      <c r="B1755" s="30" t="s">
        <v>2112</v>
      </c>
      <c r="C1755" s="43" t="s">
        <v>5157</v>
      </c>
      <c r="D1755" s="52">
        <v>45042</v>
      </c>
      <c r="E1755" s="52">
        <v>45058</v>
      </c>
      <c r="F1755" s="52">
        <v>45058</v>
      </c>
      <c r="G1755" s="47" t="s">
        <v>10</v>
      </c>
      <c r="H1755" s="51">
        <v>1293.1500000000001</v>
      </c>
      <c r="I1755" s="53">
        <v>1</v>
      </c>
      <c r="J1755" s="51">
        <v>0</v>
      </c>
      <c r="K1755" s="51">
        <v>0</v>
      </c>
      <c r="L1755" s="51">
        <v>1293.1500000000001</v>
      </c>
      <c r="M1755" s="42">
        <v>0</v>
      </c>
      <c r="N1755" s="89" t="s">
        <v>269</v>
      </c>
      <c r="O1755" s="47" t="s">
        <v>1874</v>
      </c>
      <c r="P1755" s="47" t="s">
        <v>1358</v>
      </c>
      <c r="Q1755" s="50" t="s">
        <v>5158</v>
      </c>
      <c r="R1755" s="30"/>
    </row>
    <row r="1756" spans="1:18" ht="19.95" customHeight="1">
      <c r="A1756" s="47">
        <v>1</v>
      </c>
      <c r="B1756" s="30" t="s">
        <v>5148</v>
      </c>
      <c r="C1756" s="43" t="s">
        <v>5149</v>
      </c>
      <c r="D1756" s="52">
        <v>45055</v>
      </c>
      <c r="E1756" s="52">
        <v>45071</v>
      </c>
      <c r="F1756" s="52">
        <v>45058</v>
      </c>
      <c r="G1756" s="47" t="s">
        <v>10</v>
      </c>
      <c r="H1756" s="51">
        <v>1740.06</v>
      </c>
      <c r="I1756" s="53">
        <v>1</v>
      </c>
      <c r="J1756" s="51">
        <v>0</v>
      </c>
      <c r="K1756" s="51">
        <v>0</v>
      </c>
      <c r="L1756" s="51">
        <v>1740.06</v>
      </c>
      <c r="M1756" s="42">
        <v>0</v>
      </c>
      <c r="N1756" s="89" t="s">
        <v>269</v>
      </c>
      <c r="O1756" s="47" t="s">
        <v>1351</v>
      </c>
      <c r="P1756" s="47" t="s">
        <v>1591</v>
      </c>
      <c r="Q1756" s="50" t="s">
        <v>5150</v>
      </c>
      <c r="R1756" s="30"/>
    </row>
    <row r="1757" spans="1:18" ht="19.95" customHeight="1">
      <c r="A1757" s="47">
        <v>1</v>
      </c>
      <c r="B1757" s="30" t="s">
        <v>305</v>
      </c>
      <c r="C1757" s="43" t="s">
        <v>5151</v>
      </c>
      <c r="D1757" s="52">
        <v>45049</v>
      </c>
      <c r="E1757" s="52">
        <v>45058</v>
      </c>
      <c r="F1757" s="52">
        <v>45058</v>
      </c>
      <c r="G1757" s="47" t="s">
        <v>10</v>
      </c>
      <c r="H1757" s="51">
        <v>1326.7</v>
      </c>
      <c r="I1757" s="53">
        <v>1</v>
      </c>
      <c r="J1757" s="51">
        <v>0</v>
      </c>
      <c r="K1757" s="51">
        <v>0</v>
      </c>
      <c r="L1757" s="51">
        <v>1326.7</v>
      </c>
      <c r="M1757" s="42">
        <v>0</v>
      </c>
      <c r="N1757" s="89" t="s">
        <v>269</v>
      </c>
      <c r="O1757" s="47" t="s">
        <v>1874</v>
      </c>
      <c r="P1757" s="47" t="s">
        <v>1358</v>
      </c>
      <c r="Q1757" s="50" t="s">
        <v>5152</v>
      </c>
      <c r="R1757" s="30"/>
    </row>
    <row r="1758" spans="1:18" ht="19.95" customHeight="1">
      <c r="A1758" s="47">
        <v>1</v>
      </c>
      <c r="B1758" s="30" t="s">
        <v>49</v>
      </c>
      <c r="C1758" s="43" t="s">
        <v>5153</v>
      </c>
      <c r="D1758" s="52">
        <v>45048</v>
      </c>
      <c r="E1758" s="52">
        <v>45058</v>
      </c>
      <c r="F1758" s="52">
        <v>45058</v>
      </c>
      <c r="G1758" s="47" t="s">
        <v>10</v>
      </c>
      <c r="H1758" s="51">
        <v>545</v>
      </c>
      <c r="I1758" s="53">
        <v>1</v>
      </c>
      <c r="J1758" s="51">
        <v>0</v>
      </c>
      <c r="K1758" s="51">
        <v>0</v>
      </c>
      <c r="L1758" s="51">
        <v>545</v>
      </c>
      <c r="M1758" s="42">
        <v>0</v>
      </c>
      <c r="N1758" s="89" t="s">
        <v>269</v>
      </c>
      <c r="O1758" s="47" t="s">
        <v>1342</v>
      </c>
      <c r="P1758" s="47" t="s">
        <v>1380</v>
      </c>
      <c r="Q1758" s="50" t="s">
        <v>5154</v>
      </c>
      <c r="R1758" s="30"/>
    </row>
    <row r="1759" spans="1:18" ht="19.95" customHeight="1">
      <c r="A1759" s="47">
        <v>1</v>
      </c>
      <c r="B1759" s="30" t="s">
        <v>2733</v>
      </c>
      <c r="C1759" s="43" t="s">
        <v>5159</v>
      </c>
      <c r="D1759" s="52">
        <v>44994</v>
      </c>
      <c r="E1759" s="52">
        <v>45058</v>
      </c>
      <c r="F1759" s="52">
        <v>45058</v>
      </c>
      <c r="G1759" s="47" t="s">
        <v>10</v>
      </c>
      <c r="H1759" s="51">
        <v>2900</v>
      </c>
      <c r="I1759" s="53">
        <v>1</v>
      </c>
      <c r="J1759" s="51">
        <v>0</v>
      </c>
      <c r="K1759" s="51">
        <v>0</v>
      </c>
      <c r="L1759" s="51">
        <v>2900</v>
      </c>
      <c r="M1759" s="42">
        <v>0</v>
      </c>
      <c r="N1759" s="89" t="s">
        <v>269</v>
      </c>
      <c r="O1759" s="47" t="s">
        <v>1330</v>
      </c>
      <c r="P1759" s="47" t="s">
        <v>1821</v>
      </c>
      <c r="Q1759" s="50" t="s">
        <v>5160</v>
      </c>
      <c r="R1759" s="30"/>
    </row>
    <row r="1760" spans="1:18" ht="19.95" customHeight="1">
      <c r="A1760" s="47">
        <v>1</v>
      </c>
      <c r="B1760" s="30" t="s">
        <v>5161</v>
      </c>
      <c r="C1760" s="43" t="s">
        <v>5162</v>
      </c>
      <c r="D1760" s="52">
        <v>45042</v>
      </c>
      <c r="E1760" s="52">
        <v>45058</v>
      </c>
      <c r="F1760" s="52">
        <v>45058</v>
      </c>
      <c r="G1760" s="47" t="s">
        <v>10</v>
      </c>
      <c r="H1760" s="51">
        <v>573.29999999999995</v>
      </c>
      <c r="I1760" s="53">
        <v>1</v>
      </c>
      <c r="J1760" s="51">
        <v>0</v>
      </c>
      <c r="K1760" s="51">
        <v>0</v>
      </c>
      <c r="L1760" s="51">
        <v>573.29999999999995</v>
      </c>
      <c r="M1760" s="42">
        <v>0</v>
      </c>
      <c r="N1760" s="89" t="s">
        <v>269</v>
      </c>
      <c r="O1760" s="47" t="s">
        <v>1874</v>
      </c>
      <c r="P1760" s="47" t="s">
        <v>4232</v>
      </c>
      <c r="Q1760" s="50" t="s">
        <v>5163</v>
      </c>
      <c r="R1760" s="30"/>
    </row>
    <row r="1761" spans="1:18" ht="19.95" customHeight="1">
      <c r="A1761" s="47">
        <v>1</v>
      </c>
      <c r="B1761" s="30" t="s">
        <v>218</v>
      </c>
      <c r="C1761" s="43" t="s">
        <v>5155</v>
      </c>
      <c r="D1761" s="52">
        <v>45049</v>
      </c>
      <c r="E1761" s="52">
        <v>45058</v>
      </c>
      <c r="F1761" s="52">
        <v>45058</v>
      </c>
      <c r="G1761" s="47" t="s">
        <v>10</v>
      </c>
      <c r="H1761" s="51">
        <v>573.29999999999995</v>
      </c>
      <c r="I1761" s="53">
        <v>1</v>
      </c>
      <c r="J1761" s="51">
        <v>0</v>
      </c>
      <c r="K1761" s="51">
        <v>0</v>
      </c>
      <c r="L1761" s="51">
        <v>573.29999999999995</v>
      </c>
      <c r="M1761" s="42">
        <v>0</v>
      </c>
      <c r="N1761" s="89" t="s">
        <v>269</v>
      </c>
      <c r="O1761" s="47" t="s">
        <v>1874</v>
      </c>
      <c r="P1761" s="47" t="s">
        <v>4232</v>
      </c>
      <c r="Q1761" s="50" t="s">
        <v>5156</v>
      </c>
      <c r="R1761" s="30"/>
    </row>
    <row r="1762" spans="1:18" ht="19.95" customHeight="1">
      <c r="A1762" s="47">
        <v>1</v>
      </c>
      <c r="B1762" s="30" t="s">
        <v>2019</v>
      </c>
      <c r="C1762" s="43" t="s">
        <v>5164</v>
      </c>
      <c r="D1762" s="52">
        <v>45047</v>
      </c>
      <c r="E1762" s="52">
        <v>45061</v>
      </c>
      <c r="F1762" s="52">
        <v>45061</v>
      </c>
      <c r="G1762" s="47" t="s">
        <v>10</v>
      </c>
      <c r="H1762" s="51">
        <v>79100</v>
      </c>
      <c r="I1762" s="53">
        <v>1</v>
      </c>
      <c r="J1762" s="51">
        <v>0</v>
      </c>
      <c r="K1762" s="51">
        <v>0</v>
      </c>
      <c r="L1762" s="51">
        <v>79100</v>
      </c>
      <c r="M1762" s="42">
        <v>0</v>
      </c>
      <c r="N1762" s="89" t="s">
        <v>1328</v>
      </c>
      <c r="O1762" s="47" t="s">
        <v>1349</v>
      </c>
      <c r="P1762" s="58" t="s">
        <v>741</v>
      </c>
      <c r="Q1762" s="50" t="s">
        <v>5165</v>
      </c>
      <c r="R1762" s="30"/>
    </row>
    <row r="1763" spans="1:18" ht="19.95" customHeight="1">
      <c r="A1763" s="47">
        <v>1</v>
      </c>
      <c r="B1763" s="30" t="s">
        <v>2019</v>
      </c>
      <c r="C1763" s="43" t="s">
        <v>5166</v>
      </c>
      <c r="D1763" s="52">
        <v>45047</v>
      </c>
      <c r="E1763" s="52">
        <v>45061</v>
      </c>
      <c r="F1763" s="52">
        <v>45061</v>
      </c>
      <c r="G1763" s="47" t="s">
        <v>10</v>
      </c>
      <c r="H1763" s="51">
        <v>6480</v>
      </c>
      <c r="I1763" s="53">
        <v>1</v>
      </c>
      <c r="J1763" s="51">
        <v>0</v>
      </c>
      <c r="K1763" s="51">
        <v>0</v>
      </c>
      <c r="L1763" s="51">
        <v>6480</v>
      </c>
      <c r="M1763" s="42">
        <v>0</v>
      </c>
      <c r="N1763" s="89" t="s">
        <v>1328</v>
      </c>
      <c r="O1763" s="47" t="s">
        <v>1349</v>
      </c>
      <c r="P1763" s="58" t="s">
        <v>741</v>
      </c>
      <c r="Q1763" s="50" t="s">
        <v>5167</v>
      </c>
      <c r="R1763" s="30"/>
    </row>
    <row r="1764" spans="1:18" ht="19.95" customHeight="1">
      <c r="A1764" s="47">
        <v>1</v>
      </c>
      <c r="B1764" s="30" t="s">
        <v>2019</v>
      </c>
      <c r="C1764" s="43" t="s">
        <v>5168</v>
      </c>
      <c r="D1764" s="52">
        <v>45047</v>
      </c>
      <c r="E1764" s="52">
        <v>45061</v>
      </c>
      <c r="F1764" s="52">
        <v>45061</v>
      </c>
      <c r="G1764" s="47" t="s">
        <v>10</v>
      </c>
      <c r="H1764" s="51">
        <v>1800</v>
      </c>
      <c r="I1764" s="53">
        <v>1</v>
      </c>
      <c r="J1764" s="51">
        <v>0</v>
      </c>
      <c r="K1764" s="51">
        <v>0</v>
      </c>
      <c r="L1764" s="51">
        <v>1800</v>
      </c>
      <c r="M1764" s="42">
        <v>0</v>
      </c>
      <c r="N1764" s="89" t="s">
        <v>1328</v>
      </c>
      <c r="O1764" s="47" t="s">
        <v>1349</v>
      </c>
      <c r="P1764" s="58" t="s">
        <v>741</v>
      </c>
      <c r="Q1764" s="50" t="s">
        <v>5169</v>
      </c>
      <c r="R1764" s="30"/>
    </row>
    <row r="1765" spans="1:18" ht="19.95" customHeight="1">
      <c r="A1765" s="47">
        <v>1</v>
      </c>
      <c r="B1765" s="30" t="s">
        <v>2019</v>
      </c>
      <c r="C1765" s="43" t="s">
        <v>5170</v>
      </c>
      <c r="D1765" s="52">
        <v>45047</v>
      </c>
      <c r="E1765" s="52">
        <v>45061</v>
      </c>
      <c r="F1765" s="52">
        <v>45061</v>
      </c>
      <c r="G1765" s="47" t="s">
        <v>10</v>
      </c>
      <c r="H1765" s="51">
        <v>19200</v>
      </c>
      <c r="I1765" s="53">
        <v>1</v>
      </c>
      <c r="J1765" s="51">
        <v>0</v>
      </c>
      <c r="K1765" s="51">
        <v>0</v>
      </c>
      <c r="L1765" s="51">
        <v>19200</v>
      </c>
      <c r="M1765" s="42">
        <v>0</v>
      </c>
      <c r="N1765" s="89" t="s">
        <v>1328</v>
      </c>
      <c r="O1765" s="47" t="s">
        <v>1349</v>
      </c>
      <c r="P1765" s="58" t="s">
        <v>741</v>
      </c>
      <c r="Q1765" s="50" t="s">
        <v>5171</v>
      </c>
      <c r="R1765" s="30"/>
    </row>
    <row r="1766" spans="1:18" ht="19.95" customHeight="1">
      <c r="A1766" s="47">
        <v>1</v>
      </c>
      <c r="B1766" s="30" t="s">
        <v>247</v>
      </c>
      <c r="C1766" s="43" t="s">
        <v>4965</v>
      </c>
      <c r="D1766" s="52">
        <v>45061</v>
      </c>
      <c r="E1766" s="52">
        <v>45061</v>
      </c>
      <c r="F1766" s="52">
        <v>45061</v>
      </c>
      <c r="G1766" s="47" t="s">
        <v>10</v>
      </c>
      <c r="H1766" s="51">
        <v>10440</v>
      </c>
      <c r="I1766" s="53">
        <v>1</v>
      </c>
      <c r="J1766" s="51">
        <v>0</v>
      </c>
      <c r="K1766" s="51">
        <v>0</v>
      </c>
      <c r="L1766" s="51">
        <v>10440</v>
      </c>
      <c r="M1766" s="42">
        <v>0</v>
      </c>
      <c r="N1766" s="89" t="s">
        <v>269</v>
      </c>
      <c r="O1766" s="47" t="s">
        <v>2725</v>
      </c>
      <c r="P1766" s="47" t="s">
        <v>879</v>
      </c>
      <c r="Q1766" s="50" t="s">
        <v>4965</v>
      </c>
      <c r="R1766" s="30"/>
    </row>
    <row r="1767" spans="1:18" ht="19.95" customHeight="1">
      <c r="A1767" s="47">
        <v>1</v>
      </c>
      <c r="B1767" s="30" t="s">
        <v>2112</v>
      </c>
      <c r="C1767" s="43" t="s">
        <v>5172</v>
      </c>
      <c r="D1767" s="52">
        <v>45050</v>
      </c>
      <c r="E1767" s="52">
        <v>45061</v>
      </c>
      <c r="F1767" s="52">
        <v>45061</v>
      </c>
      <c r="G1767" s="47" t="s">
        <v>10</v>
      </c>
      <c r="H1767" s="51">
        <v>1293.1500000000001</v>
      </c>
      <c r="I1767" s="53">
        <v>1</v>
      </c>
      <c r="J1767" s="51">
        <v>0</v>
      </c>
      <c r="K1767" s="51">
        <v>0</v>
      </c>
      <c r="L1767" s="51">
        <v>1293.1500000000001</v>
      </c>
      <c r="M1767" s="42">
        <v>0</v>
      </c>
      <c r="N1767" s="89" t="s">
        <v>269</v>
      </c>
      <c r="O1767" s="47" t="s">
        <v>1874</v>
      </c>
      <c r="P1767" s="47" t="s">
        <v>1358</v>
      </c>
      <c r="Q1767" s="50" t="s">
        <v>5173</v>
      </c>
      <c r="R1767" s="30"/>
    </row>
    <row r="1768" spans="1:18" ht="19.95" customHeight="1">
      <c r="A1768" s="47">
        <v>1</v>
      </c>
      <c r="B1768" s="30" t="s">
        <v>248</v>
      </c>
      <c r="C1768" s="43" t="s">
        <v>4965</v>
      </c>
      <c r="D1768" s="52">
        <v>45061</v>
      </c>
      <c r="E1768" s="52">
        <v>45061</v>
      </c>
      <c r="F1768" s="52">
        <v>45061</v>
      </c>
      <c r="G1768" s="47" t="s">
        <v>10</v>
      </c>
      <c r="H1768" s="51">
        <v>10440</v>
      </c>
      <c r="I1768" s="53">
        <v>1</v>
      </c>
      <c r="J1768" s="51">
        <v>0</v>
      </c>
      <c r="K1768" s="51">
        <v>0</v>
      </c>
      <c r="L1768" s="51">
        <v>10440</v>
      </c>
      <c r="M1768" s="42">
        <v>0</v>
      </c>
      <c r="N1768" s="89" t="s">
        <v>269</v>
      </c>
      <c r="O1768" s="47" t="s">
        <v>2725</v>
      </c>
      <c r="P1768" s="47" t="s">
        <v>879</v>
      </c>
      <c r="Q1768" s="50" t="s">
        <v>4965</v>
      </c>
      <c r="R1768" s="30"/>
    </row>
    <row r="1769" spans="1:18" ht="19.95" customHeight="1">
      <c r="A1769" s="47">
        <v>1</v>
      </c>
      <c r="B1769" s="30" t="s">
        <v>297</v>
      </c>
      <c r="C1769" s="43" t="s">
        <v>5174</v>
      </c>
      <c r="D1769" s="52">
        <v>45061</v>
      </c>
      <c r="E1769" s="52">
        <v>45061</v>
      </c>
      <c r="F1769" s="52">
        <v>45061</v>
      </c>
      <c r="G1769" s="47" t="s">
        <v>10</v>
      </c>
      <c r="H1769" s="51">
        <v>23393.89</v>
      </c>
      <c r="I1769" s="53">
        <v>1</v>
      </c>
      <c r="J1769" s="51">
        <v>0</v>
      </c>
      <c r="K1769" s="51">
        <v>0</v>
      </c>
      <c r="L1769" s="51">
        <v>23393.89</v>
      </c>
      <c r="M1769" s="42">
        <v>0</v>
      </c>
      <c r="N1769" s="89" t="s">
        <v>269</v>
      </c>
      <c r="O1769" s="47" t="s">
        <v>1349</v>
      </c>
      <c r="P1769" s="47" t="s">
        <v>1336</v>
      </c>
      <c r="Q1769" s="50" t="s">
        <v>4699</v>
      </c>
      <c r="R1769" s="30"/>
    </row>
    <row r="1770" spans="1:18" ht="19.95" customHeight="1">
      <c r="A1770" s="47">
        <v>1</v>
      </c>
      <c r="B1770" s="30" t="s">
        <v>1823</v>
      </c>
      <c r="C1770" s="43">
        <v>202300000000126</v>
      </c>
      <c r="D1770" s="52">
        <v>45047</v>
      </c>
      <c r="E1770" s="52">
        <v>45061</v>
      </c>
      <c r="F1770" s="52">
        <v>45061</v>
      </c>
      <c r="G1770" s="47" t="s">
        <v>10</v>
      </c>
      <c r="H1770" s="51">
        <v>90</v>
      </c>
      <c r="I1770" s="53">
        <v>1</v>
      </c>
      <c r="J1770" s="51">
        <v>0</v>
      </c>
      <c r="K1770" s="51">
        <v>0</v>
      </c>
      <c r="L1770" s="51">
        <v>90</v>
      </c>
      <c r="M1770" s="42">
        <v>0</v>
      </c>
      <c r="N1770" s="89" t="s">
        <v>269</v>
      </c>
      <c r="O1770" s="47" t="s">
        <v>1329</v>
      </c>
      <c r="P1770" s="47" t="s">
        <v>673</v>
      </c>
      <c r="Q1770" s="50" t="s">
        <v>5175</v>
      </c>
      <c r="R1770" s="30"/>
    </row>
    <row r="1771" spans="1:18" ht="19.95" customHeight="1">
      <c r="A1771" s="47">
        <v>1</v>
      </c>
      <c r="B1771" s="30" t="s">
        <v>5161</v>
      </c>
      <c r="C1771" s="43" t="s">
        <v>5176</v>
      </c>
      <c r="D1771" s="52">
        <v>45061</v>
      </c>
      <c r="E1771" s="52">
        <v>45061</v>
      </c>
      <c r="F1771" s="52">
        <v>45061</v>
      </c>
      <c r="G1771" s="47" t="s">
        <v>10</v>
      </c>
      <c r="H1771" s="51">
        <v>573.29999999999995</v>
      </c>
      <c r="I1771" s="53">
        <v>1</v>
      </c>
      <c r="J1771" s="51">
        <v>0</v>
      </c>
      <c r="K1771" s="51">
        <v>0</v>
      </c>
      <c r="L1771" s="51">
        <v>573.29999999999995</v>
      </c>
      <c r="M1771" s="42">
        <v>0</v>
      </c>
      <c r="N1771" s="89" t="s">
        <v>269</v>
      </c>
      <c r="O1771" s="47" t="s">
        <v>1874</v>
      </c>
      <c r="P1771" s="47" t="s">
        <v>4232</v>
      </c>
      <c r="Q1771" s="50" t="s">
        <v>5177</v>
      </c>
      <c r="R1771" s="30"/>
    </row>
    <row r="1772" spans="1:18" ht="19.95" customHeight="1">
      <c r="A1772" s="47">
        <v>1</v>
      </c>
      <c r="B1772" s="30" t="s">
        <v>237</v>
      </c>
      <c r="C1772" s="43" t="s">
        <v>5178</v>
      </c>
      <c r="D1772" s="52">
        <v>45047</v>
      </c>
      <c r="E1772" s="52">
        <v>45061</v>
      </c>
      <c r="F1772" s="52">
        <v>45061</v>
      </c>
      <c r="G1772" s="47" t="s">
        <v>10</v>
      </c>
      <c r="H1772" s="51">
        <v>109.99</v>
      </c>
      <c r="I1772" s="53">
        <v>1</v>
      </c>
      <c r="J1772" s="51">
        <v>0</v>
      </c>
      <c r="K1772" s="51">
        <v>0</v>
      </c>
      <c r="L1772" s="51">
        <v>109.99</v>
      </c>
      <c r="M1772" s="42">
        <v>0</v>
      </c>
      <c r="N1772" s="89" t="s">
        <v>269</v>
      </c>
      <c r="O1772" s="47" t="s">
        <v>1342</v>
      </c>
      <c r="P1772" s="47" t="s">
        <v>280</v>
      </c>
      <c r="Q1772" s="50" t="s">
        <v>5179</v>
      </c>
      <c r="R1772" s="30"/>
    </row>
    <row r="1773" spans="1:18" ht="19.95" customHeight="1">
      <c r="A1773" s="47">
        <v>2</v>
      </c>
      <c r="B1773" s="30" t="s">
        <v>90</v>
      </c>
      <c r="C1773" s="43" t="s">
        <v>5180</v>
      </c>
      <c r="D1773" s="52">
        <v>45062</v>
      </c>
      <c r="E1773" s="52">
        <v>45076</v>
      </c>
      <c r="F1773" s="52">
        <v>45062</v>
      </c>
      <c r="G1773" s="47" t="s">
        <v>18</v>
      </c>
      <c r="H1773" s="60">
        <v>205000</v>
      </c>
      <c r="I1773" s="53">
        <v>4.9569999999999999</v>
      </c>
      <c r="J1773" s="60">
        <v>0</v>
      </c>
      <c r="K1773" s="60">
        <v>0</v>
      </c>
      <c r="L1773" s="51">
        <v>1016185</v>
      </c>
      <c r="M1773" s="42">
        <v>0</v>
      </c>
      <c r="N1773" s="89" t="s">
        <v>1328</v>
      </c>
      <c r="O1773" s="47" t="s">
        <v>1330</v>
      </c>
      <c r="P1773" s="47" t="s">
        <v>881</v>
      </c>
      <c r="Q1773" s="50" t="s">
        <v>5181</v>
      </c>
      <c r="R1773" s="30"/>
    </row>
    <row r="1774" spans="1:18" ht="19.95" customHeight="1">
      <c r="A1774" s="47">
        <v>1</v>
      </c>
      <c r="B1774" s="30" t="s">
        <v>2052</v>
      </c>
      <c r="C1774" s="43" t="s">
        <v>5182</v>
      </c>
      <c r="D1774" s="52">
        <v>45056</v>
      </c>
      <c r="E1774" s="52">
        <v>45062</v>
      </c>
      <c r="F1774" s="52">
        <v>45062</v>
      </c>
      <c r="G1774" s="47" t="s">
        <v>10</v>
      </c>
      <c r="H1774" s="51">
        <v>6948</v>
      </c>
      <c r="I1774" s="53">
        <v>1</v>
      </c>
      <c r="J1774" s="51">
        <v>0</v>
      </c>
      <c r="K1774" s="51">
        <v>0</v>
      </c>
      <c r="L1774" s="51">
        <v>6948</v>
      </c>
      <c r="M1774" s="42">
        <v>0</v>
      </c>
      <c r="N1774" s="89" t="s">
        <v>1328</v>
      </c>
      <c r="O1774" s="47" t="s">
        <v>1349</v>
      </c>
      <c r="P1774" s="58" t="s">
        <v>741</v>
      </c>
      <c r="Q1774" s="50" t="s">
        <v>5183</v>
      </c>
      <c r="R1774" s="30"/>
    </row>
    <row r="1775" spans="1:18" ht="19.95" customHeight="1">
      <c r="A1775" s="47">
        <v>1</v>
      </c>
      <c r="B1775" s="30" t="s">
        <v>2052</v>
      </c>
      <c r="C1775" s="43" t="s">
        <v>5184</v>
      </c>
      <c r="D1775" s="52">
        <v>45057</v>
      </c>
      <c r="E1775" s="52">
        <v>45062</v>
      </c>
      <c r="F1775" s="52">
        <v>45062</v>
      </c>
      <c r="G1775" s="47" t="s">
        <v>10</v>
      </c>
      <c r="H1775" s="51">
        <v>11823.8</v>
      </c>
      <c r="I1775" s="53">
        <v>1</v>
      </c>
      <c r="J1775" s="51">
        <v>0</v>
      </c>
      <c r="K1775" s="51">
        <v>0</v>
      </c>
      <c r="L1775" s="51">
        <v>11823.8</v>
      </c>
      <c r="M1775" s="42">
        <v>0</v>
      </c>
      <c r="N1775" s="89" t="s">
        <v>1328</v>
      </c>
      <c r="O1775" s="47" t="s">
        <v>1349</v>
      </c>
      <c r="P1775" s="58" t="s">
        <v>741</v>
      </c>
      <c r="Q1775" s="50" t="s">
        <v>5185</v>
      </c>
      <c r="R1775" s="30"/>
    </row>
    <row r="1776" spans="1:18" ht="19.95" customHeight="1">
      <c r="A1776" s="47">
        <v>1</v>
      </c>
      <c r="B1776" s="30" t="s">
        <v>2052</v>
      </c>
      <c r="C1776" s="43" t="s">
        <v>5186</v>
      </c>
      <c r="D1776" s="52">
        <v>45057</v>
      </c>
      <c r="E1776" s="52">
        <v>45062</v>
      </c>
      <c r="F1776" s="52">
        <v>45062</v>
      </c>
      <c r="G1776" s="47" t="s">
        <v>10</v>
      </c>
      <c r="H1776" s="51">
        <v>41280</v>
      </c>
      <c r="I1776" s="53">
        <v>1</v>
      </c>
      <c r="J1776" s="51">
        <v>0</v>
      </c>
      <c r="K1776" s="51">
        <v>0</v>
      </c>
      <c r="L1776" s="51">
        <v>41280</v>
      </c>
      <c r="M1776" s="42">
        <v>0</v>
      </c>
      <c r="N1776" s="89" t="s">
        <v>1328</v>
      </c>
      <c r="O1776" s="47" t="s">
        <v>1349</v>
      </c>
      <c r="P1776" s="58" t="s">
        <v>741</v>
      </c>
      <c r="Q1776" s="50" t="s">
        <v>5187</v>
      </c>
      <c r="R1776" s="30"/>
    </row>
    <row r="1777" spans="1:18" ht="19.95" customHeight="1">
      <c r="A1777" s="47">
        <v>1</v>
      </c>
      <c r="B1777" s="30" t="s">
        <v>4024</v>
      </c>
      <c r="C1777" s="43" t="s">
        <v>5188</v>
      </c>
      <c r="D1777" s="52">
        <v>45068</v>
      </c>
      <c r="E1777" s="52">
        <v>45062</v>
      </c>
      <c r="F1777" s="52">
        <v>45062</v>
      </c>
      <c r="G1777" s="47" t="s">
        <v>10</v>
      </c>
      <c r="H1777" s="51">
        <v>187000</v>
      </c>
      <c r="I1777" s="53">
        <v>1</v>
      </c>
      <c r="J1777" s="51">
        <v>0</v>
      </c>
      <c r="K1777" s="51">
        <v>0</v>
      </c>
      <c r="L1777" s="51">
        <v>187000</v>
      </c>
      <c r="M1777" s="42">
        <v>0</v>
      </c>
      <c r="N1777" s="89" t="s">
        <v>1328</v>
      </c>
      <c r="O1777" s="47" t="s">
        <v>1330</v>
      </c>
      <c r="P1777" s="47" t="s">
        <v>881</v>
      </c>
      <c r="Q1777" s="50" t="s">
        <v>5189</v>
      </c>
      <c r="R1777" s="30"/>
    </row>
    <row r="1778" spans="1:18" ht="19.95" customHeight="1">
      <c r="A1778" s="47">
        <v>1</v>
      </c>
      <c r="B1778" s="30" t="s">
        <v>220</v>
      </c>
      <c r="C1778" s="43">
        <v>4761678</v>
      </c>
      <c r="D1778" s="52">
        <v>45033</v>
      </c>
      <c r="E1778" s="52">
        <v>45062</v>
      </c>
      <c r="F1778" s="52">
        <v>45062</v>
      </c>
      <c r="G1778" s="47" t="s">
        <v>10</v>
      </c>
      <c r="H1778" s="51">
        <v>212</v>
      </c>
      <c r="I1778" s="53">
        <v>1</v>
      </c>
      <c r="J1778" s="51">
        <v>0</v>
      </c>
      <c r="K1778" s="51">
        <v>0</v>
      </c>
      <c r="L1778" s="51">
        <v>212</v>
      </c>
      <c r="M1778" s="42">
        <v>0</v>
      </c>
      <c r="N1778" s="89" t="s">
        <v>269</v>
      </c>
      <c r="O1778" s="47" t="s">
        <v>1342</v>
      </c>
      <c r="P1778" s="47" t="s">
        <v>286</v>
      </c>
      <c r="Q1778" s="50" t="s">
        <v>5190</v>
      </c>
      <c r="R1778" s="30"/>
    </row>
    <row r="1779" spans="1:18" ht="19.95" customHeight="1">
      <c r="A1779" s="47">
        <v>1</v>
      </c>
      <c r="B1779" s="30" t="s">
        <v>220</v>
      </c>
      <c r="C1779" s="43">
        <v>4761910</v>
      </c>
      <c r="D1779" s="52">
        <v>45033</v>
      </c>
      <c r="E1779" s="52">
        <v>45062</v>
      </c>
      <c r="F1779" s="52">
        <v>45062</v>
      </c>
      <c r="G1779" s="47" t="s">
        <v>10</v>
      </c>
      <c r="H1779" s="51">
        <v>353.11</v>
      </c>
      <c r="I1779" s="53">
        <v>1</v>
      </c>
      <c r="J1779" s="51">
        <v>0</v>
      </c>
      <c r="K1779" s="51">
        <v>0</v>
      </c>
      <c r="L1779" s="51">
        <v>353.11</v>
      </c>
      <c r="M1779" s="42">
        <v>0</v>
      </c>
      <c r="N1779" s="89" t="s">
        <v>269</v>
      </c>
      <c r="O1779" s="47" t="s">
        <v>1342</v>
      </c>
      <c r="P1779" s="47" t="s">
        <v>286</v>
      </c>
      <c r="Q1779" s="50" t="s">
        <v>5191</v>
      </c>
      <c r="R1779" s="30"/>
    </row>
    <row r="1780" spans="1:18" ht="19.95" customHeight="1">
      <c r="A1780" s="47">
        <v>1</v>
      </c>
      <c r="B1780" s="30" t="s">
        <v>220</v>
      </c>
      <c r="C1780" s="43">
        <v>4845091</v>
      </c>
      <c r="D1780" s="52">
        <v>45036</v>
      </c>
      <c r="E1780" s="52">
        <v>45062</v>
      </c>
      <c r="F1780" s="52">
        <v>45062</v>
      </c>
      <c r="G1780" s="47" t="s">
        <v>10</v>
      </c>
      <c r="H1780" s="51">
        <v>108.35</v>
      </c>
      <c r="I1780" s="53">
        <v>1</v>
      </c>
      <c r="J1780" s="51">
        <v>0</v>
      </c>
      <c r="K1780" s="51">
        <v>0</v>
      </c>
      <c r="L1780" s="51">
        <v>108.35</v>
      </c>
      <c r="M1780" s="42">
        <v>0</v>
      </c>
      <c r="N1780" s="89" t="s">
        <v>269</v>
      </c>
      <c r="O1780" s="47" t="s">
        <v>1342</v>
      </c>
      <c r="P1780" s="47" t="s">
        <v>286</v>
      </c>
      <c r="Q1780" s="50" t="s">
        <v>5192</v>
      </c>
      <c r="R1780" s="30"/>
    </row>
    <row r="1781" spans="1:18" ht="19.95" customHeight="1">
      <c r="A1781" s="47">
        <v>1</v>
      </c>
      <c r="B1781" s="30" t="s">
        <v>2488</v>
      </c>
      <c r="C1781" s="43" t="s">
        <v>5193</v>
      </c>
      <c r="D1781" s="52">
        <v>45062</v>
      </c>
      <c r="E1781" s="52">
        <v>45063</v>
      </c>
      <c r="F1781" s="52">
        <v>45063</v>
      </c>
      <c r="G1781" s="47" t="s">
        <v>10</v>
      </c>
      <c r="H1781" s="51">
        <v>1546.6</v>
      </c>
      <c r="I1781" s="53">
        <v>1</v>
      </c>
      <c r="J1781" s="51">
        <v>0</v>
      </c>
      <c r="K1781" s="51">
        <v>0</v>
      </c>
      <c r="L1781" s="51">
        <v>1546.6</v>
      </c>
      <c r="M1781" s="42">
        <v>0</v>
      </c>
      <c r="N1781" s="89" t="s">
        <v>1328</v>
      </c>
      <c r="O1781" s="47" t="s">
        <v>1349</v>
      </c>
      <c r="P1781" s="47" t="s">
        <v>1336</v>
      </c>
      <c r="Q1781" s="50" t="s">
        <v>2625</v>
      </c>
      <c r="R1781" s="30"/>
    </row>
    <row r="1782" spans="1:18" ht="19.95" customHeight="1">
      <c r="A1782" s="47">
        <v>2</v>
      </c>
      <c r="B1782" s="30" t="s">
        <v>249</v>
      </c>
      <c r="C1782" s="43" t="s">
        <v>5194</v>
      </c>
      <c r="D1782" s="52">
        <v>45056</v>
      </c>
      <c r="E1782" s="52">
        <v>45063</v>
      </c>
      <c r="F1782" s="52">
        <v>45063</v>
      </c>
      <c r="G1782" s="47" t="s">
        <v>10</v>
      </c>
      <c r="H1782" s="51">
        <v>13838</v>
      </c>
      <c r="I1782" s="53">
        <v>1</v>
      </c>
      <c r="J1782" s="51">
        <v>0</v>
      </c>
      <c r="K1782" s="51">
        <v>0</v>
      </c>
      <c r="L1782" s="51">
        <v>13838</v>
      </c>
      <c r="M1782" s="42">
        <v>0</v>
      </c>
      <c r="N1782" s="89" t="s">
        <v>1328</v>
      </c>
      <c r="O1782" s="47" t="s">
        <v>1330</v>
      </c>
      <c r="P1782" s="47" t="s">
        <v>2320</v>
      </c>
      <c r="Q1782" s="50" t="s">
        <v>5195</v>
      </c>
      <c r="R1782" s="30"/>
    </row>
    <row r="1783" spans="1:18" ht="19.95" customHeight="1">
      <c r="A1783" s="47">
        <v>4</v>
      </c>
      <c r="B1783" s="30" t="s">
        <v>249</v>
      </c>
      <c r="C1783" s="43" t="s">
        <v>5196</v>
      </c>
      <c r="D1783" s="52">
        <v>45056</v>
      </c>
      <c r="E1783" s="52">
        <v>45063</v>
      </c>
      <c r="F1783" s="52">
        <v>45063</v>
      </c>
      <c r="G1783" s="47" t="s">
        <v>10</v>
      </c>
      <c r="H1783" s="51">
        <v>4998</v>
      </c>
      <c r="I1783" s="53">
        <v>1</v>
      </c>
      <c r="J1783" s="51">
        <v>0</v>
      </c>
      <c r="K1783" s="51">
        <v>0</v>
      </c>
      <c r="L1783" s="51">
        <v>4998</v>
      </c>
      <c r="M1783" s="42">
        <v>0</v>
      </c>
      <c r="N1783" s="89" t="s">
        <v>1328</v>
      </c>
      <c r="O1783" s="47" t="s">
        <v>1330</v>
      </c>
      <c r="P1783" s="47" t="s">
        <v>2320</v>
      </c>
      <c r="Q1783" s="50" t="s">
        <v>5197</v>
      </c>
      <c r="R1783" s="30"/>
    </row>
    <row r="1784" spans="1:18" ht="19.95" customHeight="1">
      <c r="A1784" s="47">
        <v>1</v>
      </c>
      <c r="B1784" s="30" t="s">
        <v>2019</v>
      </c>
      <c r="C1784" s="43" t="s">
        <v>5198</v>
      </c>
      <c r="D1784" s="52">
        <v>45051</v>
      </c>
      <c r="E1784" s="52">
        <v>45063</v>
      </c>
      <c r="F1784" s="52">
        <v>45063</v>
      </c>
      <c r="G1784" s="47" t="s">
        <v>10</v>
      </c>
      <c r="H1784" s="51">
        <v>3840</v>
      </c>
      <c r="I1784" s="53">
        <v>1</v>
      </c>
      <c r="J1784" s="51">
        <v>0</v>
      </c>
      <c r="K1784" s="51">
        <v>0</v>
      </c>
      <c r="L1784" s="51">
        <v>3840</v>
      </c>
      <c r="M1784" s="42">
        <v>0</v>
      </c>
      <c r="N1784" s="89" t="s">
        <v>1328</v>
      </c>
      <c r="O1784" s="47" t="s">
        <v>1349</v>
      </c>
      <c r="P1784" s="58" t="s">
        <v>741</v>
      </c>
      <c r="Q1784" s="50" t="s">
        <v>5199</v>
      </c>
      <c r="R1784" s="30"/>
    </row>
    <row r="1785" spans="1:18" ht="19.95" customHeight="1">
      <c r="A1785" s="47">
        <v>1</v>
      </c>
      <c r="B1785" s="30" t="s">
        <v>2019</v>
      </c>
      <c r="C1785" s="43" t="s">
        <v>5200</v>
      </c>
      <c r="D1785" s="52">
        <v>45049</v>
      </c>
      <c r="E1785" s="52">
        <v>45063</v>
      </c>
      <c r="F1785" s="52">
        <v>45063</v>
      </c>
      <c r="G1785" s="47" t="s">
        <v>10</v>
      </c>
      <c r="H1785" s="51">
        <v>6720</v>
      </c>
      <c r="I1785" s="53">
        <v>1</v>
      </c>
      <c r="J1785" s="51">
        <v>0</v>
      </c>
      <c r="K1785" s="51">
        <v>0</v>
      </c>
      <c r="L1785" s="51">
        <v>6720</v>
      </c>
      <c r="M1785" s="42">
        <v>0</v>
      </c>
      <c r="N1785" s="89" t="s">
        <v>1328</v>
      </c>
      <c r="O1785" s="47" t="s">
        <v>1349</v>
      </c>
      <c r="P1785" s="58" t="s">
        <v>741</v>
      </c>
      <c r="Q1785" s="50" t="s">
        <v>5201</v>
      </c>
      <c r="R1785" s="30"/>
    </row>
    <row r="1786" spans="1:18" ht="19.95" customHeight="1">
      <c r="A1786" s="47">
        <v>4</v>
      </c>
      <c r="B1786" s="30" t="s">
        <v>16</v>
      </c>
      <c r="C1786" s="43" t="s">
        <v>5202</v>
      </c>
      <c r="D1786" s="52">
        <v>45054</v>
      </c>
      <c r="E1786" s="52">
        <v>45063</v>
      </c>
      <c r="F1786" s="52">
        <v>45063</v>
      </c>
      <c r="G1786" s="47" t="s">
        <v>10</v>
      </c>
      <c r="H1786" s="51">
        <v>15360</v>
      </c>
      <c r="I1786" s="53">
        <v>1</v>
      </c>
      <c r="J1786" s="51">
        <v>0</v>
      </c>
      <c r="K1786" s="51">
        <v>0</v>
      </c>
      <c r="L1786" s="51">
        <v>15360</v>
      </c>
      <c r="M1786" s="42">
        <v>0</v>
      </c>
      <c r="N1786" s="89" t="s">
        <v>1328</v>
      </c>
      <c r="O1786" s="47" t="s">
        <v>1349</v>
      </c>
      <c r="P1786" s="58" t="s">
        <v>741</v>
      </c>
      <c r="Q1786" s="50" t="s">
        <v>5203</v>
      </c>
      <c r="R1786" s="30"/>
    </row>
    <row r="1787" spans="1:18" ht="19.95" customHeight="1">
      <c r="A1787" s="47">
        <v>2</v>
      </c>
      <c r="B1787" s="30" t="s">
        <v>5204</v>
      </c>
      <c r="C1787" s="43" t="s">
        <v>5205</v>
      </c>
      <c r="D1787" s="52">
        <v>45037</v>
      </c>
      <c r="E1787" s="52">
        <v>45063</v>
      </c>
      <c r="F1787" s="52">
        <v>45063</v>
      </c>
      <c r="G1787" s="47" t="s">
        <v>10</v>
      </c>
      <c r="H1787" s="51">
        <v>14</v>
      </c>
      <c r="I1787" s="53">
        <v>1</v>
      </c>
      <c r="J1787" s="51">
        <v>0</v>
      </c>
      <c r="K1787" s="51">
        <v>0</v>
      </c>
      <c r="L1787" s="51">
        <v>14</v>
      </c>
      <c r="M1787" s="42">
        <v>0</v>
      </c>
      <c r="N1787" s="89" t="s">
        <v>269</v>
      </c>
      <c r="O1787" s="47" t="s">
        <v>1355</v>
      </c>
      <c r="P1787" s="47" t="s">
        <v>870</v>
      </c>
      <c r="Q1787" s="50" t="s">
        <v>5206</v>
      </c>
      <c r="R1787" s="30"/>
    </row>
    <row r="1788" spans="1:18" ht="19.95" customHeight="1">
      <c r="A1788" s="47">
        <v>2</v>
      </c>
      <c r="B1788" s="30" t="s">
        <v>5204</v>
      </c>
      <c r="C1788" s="43" t="s">
        <v>5207</v>
      </c>
      <c r="D1788" s="52">
        <v>45036</v>
      </c>
      <c r="E1788" s="52">
        <v>45063</v>
      </c>
      <c r="F1788" s="52">
        <v>45063</v>
      </c>
      <c r="G1788" s="47" t="s">
        <v>10</v>
      </c>
      <c r="H1788" s="51">
        <v>895</v>
      </c>
      <c r="I1788" s="53">
        <v>1</v>
      </c>
      <c r="J1788" s="51">
        <v>0</v>
      </c>
      <c r="K1788" s="51">
        <v>0</v>
      </c>
      <c r="L1788" s="51">
        <v>895</v>
      </c>
      <c r="M1788" s="42">
        <v>0</v>
      </c>
      <c r="N1788" s="89" t="s">
        <v>269</v>
      </c>
      <c r="O1788" s="47" t="s">
        <v>1355</v>
      </c>
      <c r="P1788" s="47" t="s">
        <v>870</v>
      </c>
      <c r="Q1788" s="50" t="s">
        <v>5208</v>
      </c>
      <c r="R1788" s="30"/>
    </row>
    <row r="1789" spans="1:18" ht="19.95" customHeight="1">
      <c r="A1789" s="47">
        <v>1</v>
      </c>
      <c r="B1789" s="30" t="s">
        <v>2420</v>
      </c>
      <c r="C1789" s="43" t="s">
        <v>5209</v>
      </c>
      <c r="D1789" s="52">
        <v>45065</v>
      </c>
      <c r="E1789" s="52">
        <v>45064</v>
      </c>
      <c r="F1789" s="52">
        <v>45064</v>
      </c>
      <c r="G1789" s="47" t="s">
        <v>10</v>
      </c>
      <c r="H1789" s="51">
        <v>1881494</v>
      </c>
      <c r="I1789" s="53">
        <v>1</v>
      </c>
      <c r="J1789" s="51">
        <v>0</v>
      </c>
      <c r="K1789" s="51">
        <v>0</v>
      </c>
      <c r="L1789" s="51">
        <v>1881494</v>
      </c>
      <c r="M1789" s="42">
        <v>0</v>
      </c>
      <c r="N1789" s="89" t="s">
        <v>1328</v>
      </c>
      <c r="O1789" s="47" t="s">
        <v>1330</v>
      </c>
      <c r="P1789" s="47" t="s">
        <v>881</v>
      </c>
      <c r="Q1789" s="50" t="s">
        <v>5210</v>
      </c>
      <c r="R1789" s="30"/>
    </row>
    <row r="1790" spans="1:18" ht="19.95" customHeight="1">
      <c r="A1790" s="47">
        <v>4</v>
      </c>
      <c r="B1790" s="30" t="s">
        <v>2420</v>
      </c>
      <c r="C1790" s="43" t="s">
        <v>5211</v>
      </c>
      <c r="D1790" s="52">
        <v>45065</v>
      </c>
      <c r="E1790" s="52">
        <v>45064</v>
      </c>
      <c r="F1790" s="52">
        <v>45064</v>
      </c>
      <c r="G1790" s="47" t="s">
        <v>10</v>
      </c>
      <c r="H1790" s="51">
        <v>1881494</v>
      </c>
      <c r="I1790" s="53">
        <v>1</v>
      </c>
      <c r="J1790" s="51">
        <v>0</v>
      </c>
      <c r="K1790" s="51">
        <v>124902</v>
      </c>
      <c r="L1790" s="51">
        <v>1756592</v>
      </c>
      <c r="M1790" s="42">
        <v>0</v>
      </c>
      <c r="N1790" s="89" t="s">
        <v>1328</v>
      </c>
      <c r="O1790" s="47" t="s">
        <v>1330</v>
      </c>
      <c r="P1790" s="47" t="s">
        <v>881</v>
      </c>
      <c r="Q1790" s="50" t="s">
        <v>5212</v>
      </c>
      <c r="R1790" s="30"/>
    </row>
    <row r="1791" spans="1:18" ht="19.95" customHeight="1">
      <c r="A1791" s="47">
        <v>1</v>
      </c>
      <c r="B1791" s="30" t="s">
        <v>2019</v>
      </c>
      <c r="C1791" s="43" t="s">
        <v>5213</v>
      </c>
      <c r="D1791" s="52">
        <v>45050</v>
      </c>
      <c r="E1791" s="52">
        <v>45064</v>
      </c>
      <c r="F1791" s="52">
        <v>45064</v>
      </c>
      <c r="G1791" s="47" t="s">
        <v>10</v>
      </c>
      <c r="H1791" s="51">
        <v>27020</v>
      </c>
      <c r="I1791" s="53">
        <v>1</v>
      </c>
      <c r="J1791" s="51">
        <v>0</v>
      </c>
      <c r="K1791" s="51">
        <v>0</v>
      </c>
      <c r="L1791" s="51">
        <v>27020</v>
      </c>
      <c r="M1791" s="42">
        <v>0</v>
      </c>
      <c r="N1791" s="89" t="s">
        <v>1328</v>
      </c>
      <c r="O1791" s="47" t="s">
        <v>1349</v>
      </c>
      <c r="P1791" s="58" t="s">
        <v>741</v>
      </c>
      <c r="Q1791" s="50" t="s">
        <v>5214</v>
      </c>
      <c r="R1791" s="30"/>
    </row>
    <row r="1792" spans="1:18" ht="19.95" customHeight="1">
      <c r="A1792" s="47">
        <v>1</v>
      </c>
      <c r="B1792" s="30" t="s">
        <v>2019</v>
      </c>
      <c r="C1792" s="43" t="s">
        <v>5215</v>
      </c>
      <c r="D1792" s="52">
        <v>45050</v>
      </c>
      <c r="E1792" s="52">
        <v>45064</v>
      </c>
      <c r="F1792" s="52">
        <v>45064</v>
      </c>
      <c r="G1792" s="47" t="s">
        <v>10</v>
      </c>
      <c r="H1792" s="51">
        <v>6480</v>
      </c>
      <c r="I1792" s="53">
        <v>1</v>
      </c>
      <c r="J1792" s="51">
        <v>0</v>
      </c>
      <c r="K1792" s="51">
        <v>0</v>
      </c>
      <c r="L1792" s="51">
        <v>6480</v>
      </c>
      <c r="M1792" s="42">
        <v>0</v>
      </c>
      <c r="N1792" s="89" t="s">
        <v>1328</v>
      </c>
      <c r="O1792" s="47" t="s">
        <v>1349</v>
      </c>
      <c r="P1792" s="58" t="s">
        <v>741</v>
      </c>
      <c r="Q1792" s="50" t="s">
        <v>5216</v>
      </c>
      <c r="R1792" s="30"/>
    </row>
    <row r="1793" spans="1:18" ht="19.95" customHeight="1">
      <c r="A1793" s="47">
        <v>1</v>
      </c>
      <c r="B1793" s="30" t="s">
        <v>2019</v>
      </c>
      <c r="C1793" s="43" t="s">
        <v>5217</v>
      </c>
      <c r="D1793" s="52">
        <v>45050</v>
      </c>
      <c r="E1793" s="52">
        <v>45064</v>
      </c>
      <c r="F1793" s="52">
        <v>45064</v>
      </c>
      <c r="G1793" s="47" t="s">
        <v>10</v>
      </c>
      <c r="H1793" s="51">
        <v>1800</v>
      </c>
      <c r="I1793" s="53">
        <v>1</v>
      </c>
      <c r="J1793" s="51">
        <v>0</v>
      </c>
      <c r="K1793" s="51">
        <v>0</v>
      </c>
      <c r="L1793" s="51">
        <v>1800</v>
      </c>
      <c r="M1793" s="42">
        <v>0</v>
      </c>
      <c r="N1793" s="89" t="s">
        <v>1328</v>
      </c>
      <c r="O1793" s="47" t="s">
        <v>1349</v>
      </c>
      <c r="P1793" s="58" t="s">
        <v>741</v>
      </c>
      <c r="Q1793" s="50" t="s">
        <v>5218</v>
      </c>
      <c r="R1793" s="30"/>
    </row>
    <row r="1794" spans="1:18" ht="19.95" customHeight="1">
      <c r="A1794" s="47">
        <v>1</v>
      </c>
      <c r="B1794" s="30" t="s">
        <v>236</v>
      </c>
      <c r="C1794" s="43" t="s">
        <v>5219</v>
      </c>
      <c r="D1794" s="52">
        <v>45064</v>
      </c>
      <c r="E1794" s="52">
        <v>45064</v>
      </c>
      <c r="F1794" s="52">
        <v>45064</v>
      </c>
      <c r="G1794" s="47" t="s">
        <v>10</v>
      </c>
      <c r="H1794" s="51">
        <v>300000</v>
      </c>
      <c r="I1794" s="53">
        <v>1</v>
      </c>
      <c r="J1794" s="51">
        <v>0</v>
      </c>
      <c r="K1794" s="51">
        <v>0</v>
      </c>
      <c r="L1794" s="51">
        <v>300000</v>
      </c>
      <c r="M1794" s="42">
        <v>0</v>
      </c>
      <c r="N1794" s="89" t="s">
        <v>1328</v>
      </c>
      <c r="O1794" s="47" t="s">
        <v>5220</v>
      </c>
      <c r="P1794" s="47" t="s">
        <v>5221</v>
      </c>
      <c r="Q1794" s="50" t="s">
        <v>5222</v>
      </c>
      <c r="R1794" s="30"/>
    </row>
    <row r="1795" spans="1:18" ht="19.95" customHeight="1">
      <c r="A1795" s="47">
        <v>1</v>
      </c>
      <c r="B1795" s="30" t="s">
        <v>51</v>
      </c>
      <c r="C1795" s="43" t="s">
        <v>5225</v>
      </c>
      <c r="D1795" s="52">
        <v>45046</v>
      </c>
      <c r="E1795" s="52">
        <v>45064</v>
      </c>
      <c r="F1795" s="52">
        <v>45064</v>
      </c>
      <c r="G1795" s="47" t="s">
        <v>10</v>
      </c>
      <c r="H1795" s="51">
        <v>26.27</v>
      </c>
      <c r="I1795" s="53">
        <v>1</v>
      </c>
      <c r="J1795" s="51">
        <v>0</v>
      </c>
      <c r="K1795" s="51">
        <v>0</v>
      </c>
      <c r="L1795" s="51">
        <v>26.27</v>
      </c>
      <c r="M1795" s="42">
        <v>0</v>
      </c>
      <c r="N1795" s="89" t="s">
        <v>269</v>
      </c>
      <c r="O1795" s="47" t="s">
        <v>1362</v>
      </c>
      <c r="P1795" s="47" t="s">
        <v>1366</v>
      </c>
      <c r="Q1795" s="50" t="s">
        <v>5226</v>
      </c>
      <c r="R1795" s="30"/>
    </row>
    <row r="1796" spans="1:18" ht="19.95" customHeight="1">
      <c r="A1796" s="47">
        <v>1</v>
      </c>
      <c r="B1796" s="30" t="s">
        <v>51</v>
      </c>
      <c r="C1796" s="43" t="s">
        <v>5227</v>
      </c>
      <c r="D1796" s="52">
        <v>45046</v>
      </c>
      <c r="E1796" s="52">
        <v>45064</v>
      </c>
      <c r="F1796" s="52">
        <v>45064</v>
      </c>
      <c r="G1796" s="47" t="s">
        <v>10</v>
      </c>
      <c r="H1796" s="51">
        <v>4655.7299999999996</v>
      </c>
      <c r="I1796" s="53">
        <v>1</v>
      </c>
      <c r="J1796" s="51">
        <v>0</v>
      </c>
      <c r="K1796" s="51">
        <v>0</v>
      </c>
      <c r="L1796" s="51">
        <v>4655.7299999999996</v>
      </c>
      <c r="M1796" s="42">
        <v>0</v>
      </c>
      <c r="N1796" s="89" t="s">
        <v>269</v>
      </c>
      <c r="O1796" s="47" t="s">
        <v>1381</v>
      </c>
      <c r="P1796" s="47" t="s">
        <v>1364</v>
      </c>
      <c r="Q1796" s="50" t="s">
        <v>5228</v>
      </c>
      <c r="R1796" s="30"/>
    </row>
    <row r="1797" spans="1:18" ht="19.95" customHeight="1">
      <c r="A1797" s="47">
        <v>1</v>
      </c>
      <c r="B1797" s="30" t="s">
        <v>51</v>
      </c>
      <c r="C1797" s="43" t="s">
        <v>5223</v>
      </c>
      <c r="D1797" s="52">
        <v>45057</v>
      </c>
      <c r="E1797" s="52">
        <v>45064</v>
      </c>
      <c r="F1797" s="52">
        <v>45064</v>
      </c>
      <c r="G1797" s="47" t="s">
        <v>10</v>
      </c>
      <c r="H1797" s="51">
        <v>23470.87</v>
      </c>
      <c r="I1797" s="53">
        <v>1</v>
      </c>
      <c r="J1797" s="51">
        <v>0</v>
      </c>
      <c r="K1797" s="51">
        <v>0</v>
      </c>
      <c r="L1797" s="51">
        <v>23470.87</v>
      </c>
      <c r="M1797" s="42">
        <v>0</v>
      </c>
      <c r="N1797" s="89" t="s">
        <v>269</v>
      </c>
      <c r="O1797" s="47" t="s">
        <v>1381</v>
      </c>
      <c r="P1797" s="47" t="s">
        <v>1364</v>
      </c>
      <c r="Q1797" s="50" t="s">
        <v>5224</v>
      </c>
      <c r="R1797" s="30"/>
    </row>
    <row r="1798" spans="1:18" ht="19.95" customHeight="1">
      <c r="A1798" s="47">
        <v>1</v>
      </c>
      <c r="B1798" s="30" t="s">
        <v>90</v>
      </c>
      <c r="C1798" s="43" t="s">
        <v>5229</v>
      </c>
      <c r="D1798" s="52">
        <v>45065</v>
      </c>
      <c r="E1798" s="52">
        <v>45065</v>
      </c>
      <c r="F1798" s="52">
        <v>45065</v>
      </c>
      <c r="G1798" s="47" t="s">
        <v>18</v>
      </c>
      <c r="H1798" s="60">
        <v>760000</v>
      </c>
      <c r="I1798" s="53">
        <v>4.9950000000000001</v>
      </c>
      <c r="J1798" s="60">
        <v>0</v>
      </c>
      <c r="K1798" s="60">
        <v>0</v>
      </c>
      <c r="L1798" s="51">
        <v>3796200</v>
      </c>
      <c r="M1798" s="42">
        <v>0</v>
      </c>
      <c r="N1798" s="89" t="s">
        <v>1328</v>
      </c>
      <c r="O1798" s="47" t="s">
        <v>1330</v>
      </c>
      <c r="P1798" s="47" t="s">
        <v>881</v>
      </c>
      <c r="Q1798" s="50" t="s">
        <v>5230</v>
      </c>
      <c r="R1798" s="30"/>
    </row>
    <row r="1799" spans="1:18" ht="19.95" customHeight="1">
      <c r="A1799" s="47">
        <v>1</v>
      </c>
      <c r="B1799" s="30" t="s">
        <v>4980</v>
      </c>
      <c r="C1799" s="43" t="s">
        <v>5232</v>
      </c>
      <c r="D1799" s="52">
        <v>45036</v>
      </c>
      <c r="E1799" s="52">
        <v>45065</v>
      </c>
      <c r="F1799" s="52">
        <v>45065</v>
      </c>
      <c r="G1799" s="47" t="s">
        <v>10</v>
      </c>
      <c r="H1799" s="51">
        <v>2731.78</v>
      </c>
      <c r="I1799" s="53">
        <v>1</v>
      </c>
      <c r="J1799" s="51">
        <v>0</v>
      </c>
      <c r="K1799" s="51">
        <v>0</v>
      </c>
      <c r="L1799" s="51">
        <v>2731.78</v>
      </c>
      <c r="M1799" s="42">
        <v>0</v>
      </c>
      <c r="N1799" s="89" t="s">
        <v>269</v>
      </c>
      <c r="O1799" s="47" t="s">
        <v>1351</v>
      </c>
      <c r="P1799" s="47" t="s">
        <v>1352</v>
      </c>
      <c r="Q1799" s="50" t="s">
        <v>5233</v>
      </c>
      <c r="R1799" s="30"/>
    </row>
    <row r="1800" spans="1:18" ht="19.95" customHeight="1">
      <c r="A1800" s="47">
        <v>1</v>
      </c>
      <c r="B1800" s="30" t="s">
        <v>51</v>
      </c>
      <c r="C1800" s="43" t="s">
        <v>5234</v>
      </c>
      <c r="D1800" s="52">
        <v>45046</v>
      </c>
      <c r="E1800" s="52">
        <v>45065</v>
      </c>
      <c r="F1800" s="52">
        <v>45065</v>
      </c>
      <c r="G1800" s="47" t="s">
        <v>10</v>
      </c>
      <c r="H1800" s="51">
        <v>380.67</v>
      </c>
      <c r="I1800" s="53">
        <v>1</v>
      </c>
      <c r="J1800" s="51">
        <v>0</v>
      </c>
      <c r="K1800" s="51">
        <v>0</v>
      </c>
      <c r="L1800" s="51">
        <v>380.67</v>
      </c>
      <c r="M1800" s="42">
        <v>0</v>
      </c>
      <c r="N1800" s="89" t="s">
        <v>269</v>
      </c>
      <c r="O1800" s="47" t="s">
        <v>1362</v>
      </c>
      <c r="P1800" s="47" t="s">
        <v>1366</v>
      </c>
      <c r="Q1800" s="50" t="s">
        <v>5235</v>
      </c>
      <c r="R1800" s="30"/>
    </row>
    <row r="1801" spans="1:18" ht="19.95" customHeight="1">
      <c r="A1801" s="47">
        <v>1</v>
      </c>
      <c r="B1801" s="30" t="s">
        <v>51</v>
      </c>
      <c r="C1801" s="43" t="s">
        <v>5236</v>
      </c>
      <c r="D1801" s="52">
        <v>45046</v>
      </c>
      <c r="E1801" s="52">
        <v>45065</v>
      </c>
      <c r="F1801" s="52">
        <v>45065</v>
      </c>
      <c r="G1801" s="47" t="s">
        <v>10</v>
      </c>
      <c r="H1801" s="51">
        <v>114.32</v>
      </c>
      <c r="I1801" s="53">
        <v>1</v>
      </c>
      <c r="J1801" s="51">
        <v>0</v>
      </c>
      <c r="K1801" s="51">
        <v>0</v>
      </c>
      <c r="L1801" s="51">
        <v>114.32</v>
      </c>
      <c r="M1801" s="42">
        <v>0</v>
      </c>
      <c r="N1801" s="89" t="s">
        <v>269</v>
      </c>
      <c r="O1801" s="47" t="s">
        <v>1362</v>
      </c>
      <c r="P1801" s="47" t="s">
        <v>1365</v>
      </c>
      <c r="Q1801" s="50" t="s">
        <v>5237</v>
      </c>
      <c r="R1801" s="30"/>
    </row>
    <row r="1802" spans="1:18" ht="19.95" customHeight="1">
      <c r="A1802" s="47">
        <v>1</v>
      </c>
      <c r="B1802" s="30" t="s">
        <v>242</v>
      </c>
      <c r="C1802" s="43" t="s">
        <v>5231</v>
      </c>
      <c r="D1802" s="52">
        <v>45047</v>
      </c>
      <c r="E1802" s="52">
        <v>45065</v>
      </c>
      <c r="F1802" s="52">
        <v>45065</v>
      </c>
      <c r="G1802" s="47" t="s">
        <v>10</v>
      </c>
      <c r="H1802" s="51">
        <v>1258</v>
      </c>
      <c r="I1802" s="53">
        <v>1</v>
      </c>
      <c r="J1802" s="51">
        <v>0</v>
      </c>
      <c r="K1802" s="51">
        <v>0</v>
      </c>
      <c r="L1802" s="51">
        <v>1258</v>
      </c>
      <c r="M1802" s="42">
        <v>0</v>
      </c>
      <c r="N1802" s="89" t="s">
        <v>269</v>
      </c>
      <c r="O1802" s="47" t="s">
        <v>1362</v>
      </c>
      <c r="P1802" s="47" t="s">
        <v>1361</v>
      </c>
      <c r="Q1802" s="50" t="s">
        <v>5231</v>
      </c>
      <c r="R1802" s="30"/>
    </row>
    <row r="1803" spans="1:18" ht="19.95" customHeight="1">
      <c r="A1803" s="47">
        <v>4</v>
      </c>
      <c r="B1803" s="30" t="s">
        <v>230</v>
      </c>
      <c r="C1803" s="43" t="s">
        <v>5238</v>
      </c>
      <c r="D1803" s="52">
        <v>45065</v>
      </c>
      <c r="E1803" s="52">
        <v>45071</v>
      </c>
      <c r="F1803" s="52">
        <v>45068</v>
      </c>
      <c r="G1803" s="47" t="s">
        <v>18</v>
      </c>
      <c r="H1803" s="60">
        <v>70000</v>
      </c>
      <c r="I1803" s="53">
        <v>4.9641000000000002</v>
      </c>
      <c r="J1803" s="60">
        <v>0</v>
      </c>
      <c r="K1803" s="60">
        <v>0</v>
      </c>
      <c r="L1803" s="51">
        <v>347487</v>
      </c>
      <c r="M1803" s="42">
        <v>0</v>
      </c>
      <c r="N1803" s="89" t="s">
        <v>1328</v>
      </c>
      <c r="O1803" s="47" t="s">
        <v>1330</v>
      </c>
      <c r="P1803" s="47" t="s">
        <v>881</v>
      </c>
      <c r="Q1803" s="50" t="s">
        <v>5239</v>
      </c>
      <c r="R1803" s="30"/>
    </row>
    <row r="1804" spans="1:18" ht="19.95" customHeight="1">
      <c r="A1804" s="47">
        <v>1</v>
      </c>
      <c r="B1804" s="30" t="s">
        <v>5240</v>
      </c>
      <c r="C1804" s="43" t="s">
        <v>5241</v>
      </c>
      <c r="D1804" s="52">
        <v>45068</v>
      </c>
      <c r="E1804" s="52">
        <v>45068</v>
      </c>
      <c r="F1804" s="52">
        <v>45068</v>
      </c>
      <c r="G1804" s="47" t="s">
        <v>10</v>
      </c>
      <c r="H1804" s="51">
        <v>31855</v>
      </c>
      <c r="I1804" s="53">
        <v>1</v>
      </c>
      <c r="J1804" s="51">
        <v>0</v>
      </c>
      <c r="K1804" s="51">
        <v>0</v>
      </c>
      <c r="L1804" s="51">
        <v>31855</v>
      </c>
      <c r="M1804" s="42">
        <v>0</v>
      </c>
      <c r="N1804" s="89" t="s">
        <v>1328</v>
      </c>
      <c r="O1804" s="47" t="s">
        <v>1874</v>
      </c>
      <c r="P1804" s="47" t="s">
        <v>1358</v>
      </c>
      <c r="Q1804" s="50" t="s">
        <v>5242</v>
      </c>
      <c r="R1804" s="30"/>
    </row>
    <row r="1805" spans="1:18" ht="19.95" customHeight="1">
      <c r="A1805" s="47">
        <v>1</v>
      </c>
      <c r="B1805" s="30" t="s">
        <v>229</v>
      </c>
      <c r="C1805" s="43" t="s">
        <v>5243</v>
      </c>
      <c r="D1805" s="52">
        <v>45057</v>
      </c>
      <c r="E1805" s="52">
        <v>45068</v>
      </c>
      <c r="F1805" s="52">
        <v>45068</v>
      </c>
      <c r="G1805" s="47" t="s">
        <v>10</v>
      </c>
      <c r="H1805" s="51">
        <v>11840</v>
      </c>
      <c r="I1805" s="53">
        <v>1</v>
      </c>
      <c r="J1805" s="51">
        <v>0</v>
      </c>
      <c r="K1805" s="51">
        <v>0</v>
      </c>
      <c r="L1805" s="51">
        <v>11840</v>
      </c>
      <c r="M1805" s="42">
        <v>0</v>
      </c>
      <c r="N1805" s="89" t="s">
        <v>1328</v>
      </c>
      <c r="O1805" s="47" t="s">
        <v>1349</v>
      </c>
      <c r="P1805" s="58" t="s">
        <v>741</v>
      </c>
      <c r="Q1805" s="50" t="s">
        <v>5244</v>
      </c>
      <c r="R1805" s="30"/>
    </row>
    <row r="1806" spans="1:18" ht="19.95" customHeight="1">
      <c r="A1806" s="47">
        <v>1</v>
      </c>
      <c r="B1806" s="30" t="s">
        <v>43</v>
      </c>
      <c r="C1806" s="43" t="s">
        <v>5245</v>
      </c>
      <c r="D1806" s="52">
        <v>45054</v>
      </c>
      <c r="E1806" s="52">
        <v>45068</v>
      </c>
      <c r="F1806" s="52">
        <v>45068</v>
      </c>
      <c r="G1806" s="47" t="s">
        <v>10</v>
      </c>
      <c r="H1806" s="51">
        <v>3606</v>
      </c>
      <c r="I1806" s="53">
        <v>1</v>
      </c>
      <c r="J1806" s="51">
        <v>0</v>
      </c>
      <c r="K1806" s="51">
        <v>0</v>
      </c>
      <c r="L1806" s="51">
        <v>3606</v>
      </c>
      <c r="M1806" s="42">
        <v>0</v>
      </c>
      <c r="N1806" s="89" t="s">
        <v>269</v>
      </c>
      <c r="O1806" s="47" t="s">
        <v>1351</v>
      </c>
      <c r="P1806" s="47" t="s">
        <v>1353</v>
      </c>
      <c r="Q1806" s="50" t="s">
        <v>5246</v>
      </c>
      <c r="R1806" s="30"/>
    </row>
    <row r="1807" spans="1:18" ht="19.95" customHeight="1">
      <c r="A1807" s="47">
        <v>1</v>
      </c>
      <c r="B1807" s="30" t="s">
        <v>54</v>
      </c>
      <c r="C1807" s="43" t="s">
        <v>55</v>
      </c>
      <c r="D1807" s="52">
        <v>44869</v>
      </c>
      <c r="E1807" s="52">
        <v>45068</v>
      </c>
      <c r="F1807" s="52">
        <v>45068</v>
      </c>
      <c r="G1807" s="47" t="s">
        <v>10</v>
      </c>
      <c r="H1807" s="51">
        <v>99.9</v>
      </c>
      <c r="I1807" s="53">
        <v>1</v>
      </c>
      <c r="J1807" s="51">
        <v>0</v>
      </c>
      <c r="K1807" s="51">
        <v>0</v>
      </c>
      <c r="L1807" s="51">
        <v>99.9</v>
      </c>
      <c r="M1807" s="42">
        <v>0</v>
      </c>
      <c r="N1807" s="89" t="s">
        <v>269</v>
      </c>
      <c r="O1807" s="47" t="s">
        <v>1342</v>
      </c>
      <c r="P1807" s="47" t="s">
        <v>280</v>
      </c>
      <c r="Q1807" s="50" t="s">
        <v>2536</v>
      </c>
      <c r="R1807" s="30"/>
    </row>
    <row r="1808" spans="1:18" ht="19.95" customHeight="1">
      <c r="A1808" s="47">
        <v>1</v>
      </c>
      <c r="B1808" s="30" t="s">
        <v>4073</v>
      </c>
      <c r="C1808" s="43" t="s">
        <v>5247</v>
      </c>
      <c r="D1808" s="52">
        <v>45069</v>
      </c>
      <c r="E1808" s="52">
        <v>45071</v>
      </c>
      <c r="F1808" s="52">
        <v>45069</v>
      </c>
      <c r="G1808" s="47" t="s">
        <v>10</v>
      </c>
      <c r="H1808" s="51">
        <v>50000</v>
      </c>
      <c r="I1808" s="53">
        <v>1</v>
      </c>
      <c r="J1808" s="51">
        <v>0</v>
      </c>
      <c r="K1808" s="51">
        <v>0</v>
      </c>
      <c r="L1808" s="51">
        <v>50000</v>
      </c>
      <c r="M1808" s="42">
        <v>0</v>
      </c>
      <c r="N1808" s="89" t="s">
        <v>1328</v>
      </c>
      <c r="O1808" s="47" t="s">
        <v>1349</v>
      </c>
      <c r="P1808" s="47" t="s">
        <v>1336</v>
      </c>
      <c r="Q1808" s="50" t="s">
        <v>5248</v>
      </c>
      <c r="R1808" s="30"/>
    </row>
    <row r="1809" spans="1:18" ht="19.95" customHeight="1">
      <c r="A1809" s="47">
        <v>1</v>
      </c>
      <c r="B1809" s="30" t="s">
        <v>5249</v>
      </c>
      <c r="C1809" s="43" t="s">
        <v>5250</v>
      </c>
      <c r="D1809" s="52">
        <v>45065</v>
      </c>
      <c r="E1809" s="52">
        <v>45069</v>
      </c>
      <c r="F1809" s="52">
        <v>45069</v>
      </c>
      <c r="G1809" s="47" t="s">
        <v>10</v>
      </c>
      <c r="H1809" s="51">
        <v>3250</v>
      </c>
      <c r="I1809" s="53">
        <v>1</v>
      </c>
      <c r="J1809" s="51">
        <v>0</v>
      </c>
      <c r="K1809" s="51">
        <v>0</v>
      </c>
      <c r="L1809" s="51">
        <v>3250</v>
      </c>
      <c r="M1809" s="42">
        <v>0</v>
      </c>
      <c r="N1809" s="89" t="s">
        <v>1328</v>
      </c>
      <c r="O1809" s="47" t="s">
        <v>1349</v>
      </c>
      <c r="P1809" s="58" t="s">
        <v>741</v>
      </c>
      <c r="Q1809" s="50" t="s">
        <v>5251</v>
      </c>
      <c r="R1809" s="30"/>
    </row>
    <row r="1810" spans="1:18" ht="19.95" customHeight="1">
      <c r="A1810" s="47">
        <v>1</v>
      </c>
      <c r="B1810" s="30" t="s">
        <v>5249</v>
      </c>
      <c r="C1810" s="43" t="s">
        <v>5252</v>
      </c>
      <c r="D1810" s="52">
        <v>45069</v>
      </c>
      <c r="E1810" s="52">
        <v>45069</v>
      </c>
      <c r="F1810" s="52">
        <v>45069</v>
      </c>
      <c r="G1810" s="47" t="s">
        <v>10</v>
      </c>
      <c r="H1810" s="51">
        <v>3250</v>
      </c>
      <c r="I1810" s="53">
        <v>1</v>
      </c>
      <c r="J1810" s="51">
        <v>0</v>
      </c>
      <c r="K1810" s="51">
        <v>0</v>
      </c>
      <c r="L1810" s="51">
        <v>3250</v>
      </c>
      <c r="M1810" s="42">
        <v>0</v>
      </c>
      <c r="N1810" s="89" t="s">
        <v>1328</v>
      </c>
      <c r="O1810" s="47" t="s">
        <v>1349</v>
      </c>
      <c r="P1810" s="58" t="s">
        <v>741</v>
      </c>
      <c r="Q1810" s="50" t="s">
        <v>5253</v>
      </c>
      <c r="R1810" s="30"/>
    </row>
    <row r="1811" spans="1:18" ht="19.95" customHeight="1">
      <c r="A1811" s="47">
        <v>1</v>
      </c>
      <c r="B1811" s="30" t="s">
        <v>2052</v>
      </c>
      <c r="C1811" s="43" t="s">
        <v>5254</v>
      </c>
      <c r="D1811" s="52">
        <v>45064</v>
      </c>
      <c r="E1811" s="52">
        <v>45069</v>
      </c>
      <c r="F1811" s="52">
        <v>45069</v>
      </c>
      <c r="G1811" s="47" t="s">
        <v>10</v>
      </c>
      <c r="H1811" s="51">
        <v>100852</v>
      </c>
      <c r="I1811" s="53">
        <v>1</v>
      </c>
      <c r="J1811" s="51">
        <v>0</v>
      </c>
      <c r="K1811" s="51">
        <v>0</v>
      </c>
      <c r="L1811" s="51">
        <v>100852</v>
      </c>
      <c r="M1811" s="42">
        <v>0</v>
      </c>
      <c r="N1811" s="89" t="s">
        <v>1328</v>
      </c>
      <c r="O1811" s="47" t="s">
        <v>1349</v>
      </c>
      <c r="P1811" s="58" t="s">
        <v>741</v>
      </c>
      <c r="Q1811" s="50" t="s">
        <v>5255</v>
      </c>
      <c r="R1811" s="30"/>
    </row>
    <row r="1812" spans="1:18" ht="19.95" customHeight="1">
      <c r="A1812" s="47">
        <v>1</v>
      </c>
      <c r="B1812" s="30" t="s">
        <v>2052</v>
      </c>
      <c r="C1812" s="43" t="s">
        <v>5256</v>
      </c>
      <c r="D1812" s="52">
        <v>45064</v>
      </c>
      <c r="E1812" s="52">
        <v>45069</v>
      </c>
      <c r="F1812" s="52">
        <v>45069</v>
      </c>
      <c r="G1812" s="47" t="s">
        <v>10</v>
      </c>
      <c r="H1812" s="51">
        <v>25174.799999999999</v>
      </c>
      <c r="I1812" s="53">
        <v>1</v>
      </c>
      <c r="J1812" s="51">
        <v>0</v>
      </c>
      <c r="K1812" s="51">
        <v>0</v>
      </c>
      <c r="L1812" s="51">
        <v>25174.799999999999</v>
      </c>
      <c r="M1812" s="42">
        <v>0</v>
      </c>
      <c r="N1812" s="89" t="s">
        <v>1328</v>
      </c>
      <c r="O1812" s="47" t="s">
        <v>1349</v>
      </c>
      <c r="P1812" s="58" t="s">
        <v>741</v>
      </c>
      <c r="Q1812" s="50" t="s">
        <v>5257</v>
      </c>
      <c r="R1812" s="30"/>
    </row>
    <row r="1813" spans="1:18" ht="19.95" customHeight="1">
      <c r="A1813" s="47">
        <v>1</v>
      </c>
      <c r="B1813" s="30" t="s">
        <v>16</v>
      </c>
      <c r="C1813" s="43" t="s">
        <v>5258</v>
      </c>
      <c r="D1813" s="52">
        <v>45054</v>
      </c>
      <c r="E1813" s="52">
        <v>45069</v>
      </c>
      <c r="F1813" s="52">
        <v>45069</v>
      </c>
      <c r="G1813" s="47" t="s">
        <v>10</v>
      </c>
      <c r="H1813" s="51">
        <v>40320</v>
      </c>
      <c r="I1813" s="53">
        <v>1</v>
      </c>
      <c r="J1813" s="51">
        <v>0</v>
      </c>
      <c r="K1813" s="51">
        <v>0</v>
      </c>
      <c r="L1813" s="51">
        <v>40320</v>
      </c>
      <c r="M1813" s="42">
        <v>0</v>
      </c>
      <c r="N1813" s="89" t="s">
        <v>1328</v>
      </c>
      <c r="O1813" s="47" t="s">
        <v>1349</v>
      </c>
      <c r="P1813" s="58" t="s">
        <v>741</v>
      </c>
      <c r="Q1813" s="50" t="s">
        <v>5259</v>
      </c>
      <c r="R1813" s="30"/>
    </row>
    <row r="1814" spans="1:18" ht="19.95" customHeight="1">
      <c r="A1814" s="47">
        <v>1</v>
      </c>
      <c r="B1814" s="30" t="s">
        <v>246</v>
      </c>
      <c r="C1814" s="43" t="s">
        <v>5260</v>
      </c>
      <c r="D1814" s="52">
        <v>45061</v>
      </c>
      <c r="E1814" s="52">
        <v>45069</v>
      </c>
      <c r="F1814" s="52">
        <v>45069</v>
      </c>
      <c r="G1814" s="47" t="s">
        <v>10</v>
      </c>
      <c r="H1814" s="51">
        <v>3780</v>
      </c>
      <c r="I1814" s="53">
        <v>1</v>
      </c>
      <c r="J1814" s="51">
        <v>0</v>
      </c>
      <c r="K1814" s="51">
        <v>0</v>
      </c>
      <c r="L1814" s="51">
        <v>3780</v>
      </c>
      <c r="M1814" s="42">
        <v>0</v>
      </c>
      <c r="N1814" s="89" t="s">
        <v>269</v>
      </c>
      <c r="O1814" s="47" t="s">
        <v>1381</v>
      </c>
      <c r="P1814" s="47" t="s">
        <v>884</v>
      </c>
      <c r="Q1814" s="50" t="s">
        <v>5261</v>
      </c>
      <c r="R1814" s="30"/>
    </row>
    <row r="1815" spans="1:18" ht="19.95" customHeight="1">
      <c r="A1815" s="47">
        <v>2</v>
      </c>
      <c r="B1815" s="30" t="s">
        <v>5262</v>
      </c>
      <c r="C1815" s="43" t="s">
        <v>5263</v>
      </c>
      <c r="D1815" s="52">
        <v>45068</v>
      </c>
      <c r="E1815" s="52">
        <v>45069</v>
      </c>
      <c r="F1815" s="52">
        <v>45069</v>
      </c>
      <c r="G1815" s="47" t="s">
        <v>10</v>
      </c>
      <c r="H1815" s="51">
        <v>1720</v>
      </c>
      <c r="I1815" s="53">
        <v>1</v>
      </c>
      <c r="J1815" s="51">
        <v>0</v>
      </c>
      <c r="K1815" s="51">
        <v>0</v>
      </c>
      <c r="L1815" s="51">
        <v>1720</v>
      </c>
      <c r="M1815" s="42">
        <v>0</v>
      </c>
      <c r="N1815" s="89" t="s">
        <v>269</v>
      </c>
      <c r="O1815" s="47" t="s">
        <v>1351</v>
      </c>
      <c r="P1815" s="47" t="s">
        <v>1354</v>
      </c>
      <c r="Q1815" s="50" t="s">
        <v>5264</v>
      </c>
      <c r="R1815" s="30"/>
    </row>
    <row r="1816" spans="1:18" ht="19.95" customHeight="1">
      <c r="A1816" s="47">
        <v>1</v>
      </c>
      <c r="B1816" s="30" t="s">
        <v>16</v>
      </c>
      <c r="C1816" s="43" t="s">
        <v>5265</v>
      </c>
      <c r="D1816" s="52">
        <v>45055</v>
      </c>
      <c r="E1816" s="52">
        <v>45070</v>
      </c>
      <c r="F1816" s="52">
        <v>45070</v>
      </c>
      <c r="G1816" s="47" t="s">
        <v>10</v>
      </c>
      <c r="H1816" s="51">
        <v>6720</v>
      </c>
      <c r="I1816" s="53">
        <v>1</v>
      </c>
      <c r="J1816" s="51">
        <v>0</v>
      </c>
      <c r="K1816" s="51">
        <v>0</v>
      </c>
      <c r="L1816" s="51">
        <v>6720</v>
      </c>
      <c r="M1816" s="42">
        <v>0</v>
      </c>
      <c r="N1816" s="89" t="s">
        <v>1328</v>
      </c>
      <c r="O1816" s="47" t="s">
        <v>1349</v>
      </c>
      <c r="P1816" s="58" t="s">
        <v>741</v>
      </c>
      <c r="Q1816" s="50" t="s">
        <v>5266</v>
      </c>
      <c r="R1816" s="30"/>
    </row>
    <row r="1817" spans="1:18" ht="19.95" customHeight="1">
      <c r="A1817" s="47">
        <v>1</v>
      </c>
      <c r="B1817" s="30" t="s">
        <v>5249</v>
      </c>
      <c r="C1817" s="43" t="s">
        <v>5267</v>
      </c>
      <c r="D1817" s="52">
        <v>45068</v>
      </c>
      <c r="E1817" s="52">
        <v>45071</v>
      </c>
      <c r="F1817" s="52">
        <v>45071</v>
      </c>
      <c r="G1817" s="47" t="s">
        <v>10</v>
      </c>
      <c r="H1817" s="51">
        <v>3250</v>
      </c>
      <c r="I1817" s="53">
        <v>1</v>
      </c>
      <c r="J1817" s="51">
        <v>0</v>
      </c>
      <c r="K1817" s="51">
        <v>0</v>
      </c>
      <c r="L1817" s="51">
        <v>3250</v>
      </c>
      <c r="M1817" s="42">
        <v>0</v>
      </c>
      <c r="N1817" s="89" t="s">
        <v>1328</v>
      </c>
      <c r="O1817" s="47" t="s">
        <v>1349</v>
      </c>
      <c r="P1817" s="58" t="s">
        <v>741</v>
      </c>
      <c r="Q1817" s="50" t="s">
        <v>5268</v>
      </c>
      <c r="R1817" s="30"/>
    </row>
    <row r="1818" spans="1:18" ht="19.95" customHeight="1">
      <c r="A1818" s="47">
        <v>1</v>
      </c>
      <c r="B1818" s="30" t="s">
        <v>2371</v>
      </c>
      <c r="C1818" s="43" t="s">
        <v>5269</v>
      </c>
      <c r="D1818" s="52">
        <v>45065</v>
      </c>
      <c r="E1818" s="52">
        <v>45071</v>
      </c>
      <c r="F1818" s="52">
        <v>45071</v>
      </c>
      <c r="G1818" s="47" t="s">
        <v>10</v>
      </c>
      <c r="H1818" s="51">
        <v>44079.82</v>
      </c>
      <c r="I1818" s="53">
        <v>1</v>
      </c>
      <c r="J1818" s="51">
        <v>0</v>
      </c>
      <c r="K1818" s="51">
        <v>0</v>
      </c>
      <c r="L1818" s="51">
        <v>44079.82</v>
      </c>
      <c r="M1818" s="42">
        <v>0</v>
      </c>
      <c r="N1818" s="89" t="s">
        <v>1328</v>
      </c>
      <c r="O1818" s="47" t="s">
        <v>1349</v>
      </c>
      <c r="P1818" s="58" t="s">
        <v>741</v>
      </c>
      <c r="Q1818" s="50" t="s">
        <v>5270</v>
      </c>
      <c r="R1818" s="30"/>
    </row>
    <row r="1819" spans="1:18" ht="19.95" customHeight="1">
      <c r="A1819" s="47">
        <v>1</v>
      </c>
      <c r="B1819" s="30" t="s">
        <v>2052</v>
      </c>
      <c r="C1819" s="43" t="s">
        <v>5271</v>
      </c>
      <c r="D1819" s="52">
        <v>45068</v>
      </c>
      <c r="E1819" s="52">
        <v>45071</v>
      </c>
      <c r="F1819" s="52">
        <v>45071</v>
      </c>
      <c r="G1819" s="47" t="s">
        <v>10</v>
      </c>
      <c r="H1819" s="51">
        <v>10000</v>
      </c>
      <c r="I1819" s="53">
        <v>1</v>
      </c>
      <c r="J1819" s="51">
        <v>0</v>
      </c>
      <c r="K1819" s="51">
        <v>0</v>
      </c>
      <c r="L1819" s="51">
        <v>10000</v>
      </c>
      <c r="M1819" s="42">
        <v>0</v>
      </c>
      <c r="N1819" s="89" t="s">
        <v>1328</v>
      </c>
      <c r="O1819" s="47" t="s">
        <v>1349</v>
      </c>
      <c r="P1819" s="58" t="s">
        <v>741</v>
      </c>
      <c r="Q1819" s="50" t="s">
        <v>5272</v>
      </c>
      <c r="R1819" s="30"/>
    </row>
    <row r="1820" spans="1:18" ht="19.95" customHeight="1">
      <c r="A1820" s="47">
        <v>1</v>
      </c>
      <c r="B1820" s="30" t="s">
        <v>2052</v>
      </c>
      <c r="C1820" s="43" t="s">
        <v>5273</v>
      </c>
      <c r="D1820" s="52">
        <v>45068</v>
      </c>
      <c r="E1820" s="52">
        <v>45071</v>
      </c>
      <c r="F1820" s="52">
        <v>45071</v>
      </c>
      <c r="G1820" s="47" t="s">
        <v>10</v>
      </c>
      <c r="H1820" s="51">
        <v>10830</v>
      </c>
      <c r="I1820" s="53">
        <v>1</v>
      </c>
      <c r="J1820" s="51">
        <v>0</v>
      </c>
      <c r="K1820" s="51">
        <v>0</v>
      </c>
      <c r="L1820" s="51">
        <v>10830</v>
      </c>
      <c r="M1820" s="42">
        <v>0</v>
      </c>
      <c r="N1820" s="89" t="s">
        <v>1328</v>
      </c>
      <c r="O1820" s="47" t="s">
        <v>1349</v>
      </c>
      <c r="P1820" s="58" t="s">
        <v>741</v>
      </c>
      <c r="Q1820" s="50" t="s">
        <v>5274</v>
      </c>
      <c r="R1820" s="30"/>
    </row>
    <row r="1821" spans="1:18" ht="19.95" customHeight="1">
      <c r="A1821" s="47">
        <v>2</v>
      </c>
      <c r="B1821" s="30" t="s">
        <v>308</v>
      </c>
      <c r="C1821" s="43" t="s">
        <v>5275</v>
      </c>
      <c r="D1821" s="52">
        <v>45068</v>
      </c>
      <c r="E1821" s="52">
        <v>45071</v>
      </c>
      <c r="F1821" s="52">
        <v>45071</v>
      </c>
      <c r="G1821" s="47" t="s">
        <v>10</v>
      </c>
      <c r="H1821" s="51">
        <v>12000</v>
      </c>
      <c r="I1821" s="53">
        <v>1</v>
      </c>
      <c r="J1821" s="51">
        <v>0</v>
      </c>
      <c r="K1821" s="51">
        <v>0</v>
      </c>
      <c r="L1821" s="51">
        <v>12000</v>
      </c>
      <c r="M1821" s="42">
        <v>0</v>
      </c>
      <c r="N1821" s="89" t="s">
        <v>1328</v>
      </c>
      <c r="O1821" s="47" t="s">
        <v>1349</v>
      </c>
      <c r="P1821" s="58" t="s">
        <v>741</v>
      </c>
      <c r="Q1821" s="50" t="s">
        <v>5276</v>
      </c>
      <c r="R1821" s="30"/>
    </row>
    <row r="1822" spans="1:18" ht="19.95" customHeight="1">
      <c r="A1822" s="47">
        <v>2</v>
      </c>
      <c r="B1822" s="30" t="s">
        <v>308</v>
      </c>
      <c r="C1822" s="43" t="s">
        <v>5277</v>
      </c>
      <c r="D1822" s="52">
        <v>45068</v>
      </c>
      <c r="E1822" s="52">
        <v>45071</v>
      </c>
      <c r="F1822" s="52">
        <v>45071</v>
      </c>
      <c r="G1822" s="47" t="s">
        <v>10</v>
      </c>
      <c r="H1822" s="51">
        <v>5600</v>
      </c>
      <c r="I1822" s="53">
        <v>1</v>
      </c>
      <c r="J1822" s="51">
        <v>0</v>
      </c>
      <c r="K1822" s="51">
        <v>0</v>
      </c>
      <c r="L1822" s="51">
        <v>5600</v>
      </c>
      <c r="M1822" s="42">
        <v>0</v>
      </c>
      <c r="N1822" s="89" t="s">
        <v>1328</v>
      </c>
      <c r="O1822" s="47" t="s">
        <v>1349</v>
      </c>
      <c r="P1822" s="58" t="s">
        <v>741</v>
      </c>
      <c r="Q1822" s="50" t="s">
        <v>5278</v>
      </c>
      <c r="R1822" s="30"/>
    </row>
    <row r="1823" spans="1:18" ht="19.95" customHeight="1">
      <c r="A1823" s="47">
        <v>1</v>
      </c>
      <c r="B1823" s="30" t="s">
        <v>1875</v>
      </c>
      <c r="C1823" s="43" t="s">
        <v>5279</v>
      </c>
      <c r="D1823" s="52">
        <v>45071</v>
      </c>
      <c r="E1823" s="52">
        <v>45071</v>
      </c>
      <c r="F1823" s="52">
        <v>45071</v>
      </c>
      <c r="G1823" s="47" t="s">
        <v>10</v>
      </c>
      <c r="H1823" s="51">
        <v>428.9</v>
      </c>
      <c r="I1823" s="53">
        <v>1</v>
      </c>
      <c r="J1823" s="51">
        <v>0</v>
      </c>
      <c r="K1823" s="51">
        <v>0</v>
      </c>
      <c r="L1823" s="51">
        <v>428.9</v>
      </c>
      <c r="M1823" s="42">
        <v>0</v>
      </c>
      <c r="N1823" s="89" t="s">
        <v>1328</v>
      </c>
      <c r="O1823" s="47" t="s">
        <v>1349</v>
      </c>
      <c r="P1823" s="47" t="s">
        <v>283</v>
      </c>
      <c r="Q1823" s="50" t="s">
        <v>5280</v>
      </c>
      <c r="R1823" s="30"/>
    </row>
    <row r="1824" spans="1:18" ht="19.95" customHeight="1">
      <c r="A1824" s="47">
        <v>1</v>
      </c>
      <c r="B1824" s="30" t="s">
        <v>5281</v>
      </c>
      <c r="C1824" s="43" t="s">
        <v>5282</v>
      </c>
      <c r="D1824" s="52">
        <v>45072</v>
      </c>
      <c r="E1824" s="52">
        <v>45072</v>
      </c>
      <c r="F1824" s="52">
        <v>45071</v>
      </c>
      <c r="G1824" s="47" t="s">
        <v>10</v>
      </c>
      <c r="H1824" s="51">
        <v>119.4</v>
      </c>
      <c r="I1824" s="53">
        <v>1</v>
      </c>
      <c r="J1824" s="51">
        <v>0</v>
      </c>
      <c r="K1824" s="51">
        <v>0</v>
      </c>
      <c r="L1824" s="51">
        <v>119.4</v>
      </c>
      <c r="M1824" s="42">
        <v>0</v>
      </c>
      <c r="N1824" s="89" t="s">
        <v>1328</v>
      </c>
      <c r="O1824" s="47" t="s">
        <v>1349</v>
      </c>
      <c r="P1824" s="47" t="s">
        <v>283</v>
      </c>
      <c r="Q1824" s="50" t="s">
        <v>5283</v>
      </c>
      <c r="R1824" s="30"/>
    </row>
    <row r="1825" spans="1:18" ht="19.95" customHeight="1">
      <c r="A1825" s="47">
        <v>1</v>
      </c>
      <c r="B1825" s="30" t="s">
        <v>257</v>
      </c>
      <c r="C1825" s="43" t="s">
        <v>5294</v>
      </c>
      <c r="D1825" s="52">
        <v>45036</v>
      </c>
      <c r="E1825" s="52">
        <v>45071</v>
      </c>
      <c r="F1825" s="52">
        <v>45071</v>
      </c>
      <c r="G1825" s="47" t="s">
        <v>10</v>
      </c>
      <c r="H1825" s="51">
        <v>29.23</v>
      </c>
      <c r="I1825" s="53">
        <v>1</v>
      </c>
      <c r="J1825" s="51">
        <v>0</v>
      </c>
      <c r="K1825" s="51">
        <v>0</v>
      </c>
      <c r="L1825" s="51">
        <v>29.23</v>
      </c>
      <c r="M1825" s="42">
        <v>0</v>
      </c>
      <c r="N1825" s="89" t="s">
        <v>269</v>
      </c>
      <c r="O1825" s="47" t="s">
        <v>1874</v>
      </c>
      <c r="P1825" s="47" t="s">
        <v>5295</v>
      </c>
      <c r="Q1825" s="50" t="s">
        <v>5296</v>
      </c>
      <c r="R1825" s="30"/>
    </row>
    <row r="1826" spans="1:18" ht="19.95" customHeight="1">
      <c r="A1826" s="47">
        <v>2</v>
      </c>
      <c r="B1826" s="30" t="s">
        <v>4992</v>
      </c>
      <c r="C1826" s="43" t="s">
        <v>5284</v>
      </c>
      <c r="D1826" s="52">
        <v>45069</v>
      </c>
      <c r="E1826" s="52">
        <v>45071</v>
      </c>
      <c r="F1826" s="52">
        <v>45071</v>
      </c>
      <c r="G1826" s="47" t="s">
        <v>10</v>
      </c>
      <c r="H1826" s="51">
        <v>1600</v>
      </c>
      <c r="I1826" s="53">
        <v>1</v>
      </c>
      <c r="J1826" s="51">
        <v>0</v>
      </c>
      <c r="K1826" s="51">
        <v>0</v>
      </c>
      <c r="L1826" s="51">
        <v>1600</v>
      </c>
      <c r="M1826" s="42">
        <v>0</v>
      </c>
      <c r="N1826" s="89" t="s">
        <v>269</v>
      </c>
      <c r="O1826" s="47" t="s">
        <v>1351</v>
      </c>
      <c r="P1826" s="47" t="s">
        <v>1352</v>
      </c>
      <c r="Q1826" s="50" t="s">
        <v>5285</v>
      </c>
      <c r="R1826" s="30"/>
    </row>
    <row r="1827" spans="1:18" ht="19.95" customHeight="1">
      <c r="A1827" s="47">
        <v>1</v>
      </c>
      <c r="B1827" s="30" t="s">
        <v>2312</v>
      </c>
      <c r="C1827" s="43" t="s">
        <v>5286</v>
      </c>
      <c r="D1827" s="52">
        <v>45070</v>
      </c>
      <c r="E1827" s="52">
        <v>45071</v>
      </c>
      <c r="F1827" s="52">
        <v>45071</v>
      </c>
      <c r="G1827" s="47" t="s">
        <v>10</v>
      </c>
      <c r="H1827" s="51">
        <v>55.4</v>
      </c>
      <c r="I1827" s="53">
        <v>1</v>
      </c>
      <c r="J1827" s="51">
        <v>0</v>
      </c>
      <c r="K1827" s="51">
        <v>0</v>
      </c>
      <c r="L1827" s="51">
        <v>55.4</v>
      </c>
      <c r="M1827" s="42">
        <v>0</v>
      </c>
      <c r="N1827" s="89" t="s">
        <v>269</v>
      </c>
      <c r="O1827" s="47" t="s">
        <v>1362</v>
      </c>
      <c r="P1827" s="47" t="s">
        <v>4757</v>
      </c>
      <c r="Q1827" s="50" t="s">
        <v>5287</v>
      </c>
      <c r="R1827" s="30"/>
    </row>
    <row r="1828" spans="1:18" ht="19.95" customHeight="1">
      <c r="A1828" s="47">
        <v>1</v>
      </c>
      <c r="B1828" s="30" t="s">
        <v>2312</v>
      </c>
      <c r="C1828" s="43" t="s">
        <v>5286</v>
      </c>
      <c r="D1828" s="52">
        <v>45070</v>
      </c>
      <c r="E1828" s="52">
        <v>45102</v>
      </c>
      <c r="F1828" s="52">
        <v>45071</v>
      </c>
      <c r="G1828" s="47" t="s">
        <v>10</v>
      </c>
      <c r="H1828" s="51">
        <v>58.43</v>
      </c>
      <c r="I1828" s="53">
        <v>1</v>
      </c>
      <c r="J1828" s="51">
        <v>0</v>
      </c>
      <c r="K1828" s="51">
        <v>0</v>
      </c>
      <c r="L1828" s="51">
        <v>58.43</v>
      </c>
      <c r="M1828" s="42">
        <v>0</v>
      </c>
      <c r="N1828" s="89" t="s">
        <v>269</v>
      </c>
      <c r="O1828" s="47" t="s">
        <v>1362</v>
      </c>
      <c r="P1828" s="47" t="s">
        <v>4757</v>
      </c>
      <c r="Q1828" s="50" t="s">
        <v>5288</v>
      </c>
      <c r="R1828" s="30"/>
    </row>
    <row r="1829" spans="1:18" ht="19.95" customHeight="1">
      <c r="A1829" s="47">
        <v>1</v>
      </c>
      <c r="B1829" s="30" t="s">
        <v>51</v>
      </c>
      <c r="C1829" s="43" t="s">
        <v>5297</v>
      </c>
      <c r="D1829" s="52">
        <v>45046</v>
      </c>
      <c r="E1829" s="52">
        <v>45071</v>
      </c>
      <c r="F1829" s="52">
        <v>45071</v>
      </c>
      <c r="G1829" s="47" t="s">
        <v>10</v>
      </c>
      <c r="H1829" s="51">
        <v>23.28</v>
      </c>
      <c r="I1829" s="53">
        <v>1</v>
      </c>
      <c r="J1829" s="51">
        <v>0</v>
      </c>
      <c r="K1829" s="51">
        <v>0</v>
      </c>
      <c r="L1829" s="51">
        <v>23.28</v>
      </c>
      <c r="M1829" s="42">
        <v>0</v>
      </c>
      <c r="N1829" s="89" t="s">
        <v>269</v>
      </c>
      <c r="O1829" s="47" t="s">
        <v>1362</v>
      </c>
      <c r="P1829" s="47" t="s">
        <v>1366</v>
      </c>
      <c r="Q1829" s="50" t="s">
        <v>5298</v>
      </c>
      <c r="R1829" s="30"/>
    </row>
    <row r="1830" spans="1:18" ht="19.95" customHeight="1">
      <c r="A1830" s="47">
        <v>1</v>
      </c>
      <c r="B1830" s="30" t="s">
        <v>22</v>
      </c>
      <c r="C1830" s="43" t="s">
        <v>5289</v>
      </c>
      <c r="D1830" s="52">
        <v>45054</v>
      </c>
      <c r="E1830" s="52">
        <v>45071</v>
      </c>
      <c r="F1830" s="52">
        <v>45071</v>
      </c>
      <c r="G1830" s="47" t="s">
        <v>10</v>
      </c>
      <c r="H1830" s="51">
        <v>660</v>
      </c>
      <c r="I1830" s="53">
        <v>1</v>
      </c>
      <c r="J1830" s="51">
        <v>0</v>
      </c>
      <c r="K1830" s="51">
        <v>0</v>
      </c>
      <c r="L1830" s="51">
        <v>660</v>
      </c>
      <c r="M1830" s="42">
        <v>0</v>
      </c>
      <c r="N1830" s="89" t="s">
        <v>269</v>
      </c>
      <c r="O1830" s="47" t="s">
        <v>1346</v>
      </c>
      <c r="P1830" s="47" t="s">
        <v>284</v>
      </c>
      <c r="Q1830" s="50" t="s">
        <v>5290</v>
      </c>
      <c r="R1830" s="30"/>
    </row>
    <row r="1831" spans="1:18" ht="19.95" customHeight="1">
      <c r="A1831" s="47">
        <v>1</v>
      </c>
      <c r="B1831" s="30" t="s">
        <v>2722</v>
      </c>
      <c r="C1831" s="43" t="s">
        <v>5291</v>
      </c>
      <c r="D1831" s="52">
        <v>45056</v>
      </c>
      <c r="E1831" s="52">
        <v>45071</v>
      </c>
      <c r="F1831" s="52">
        <v>45071</v>
      </c>
      <c r="G1831" s="47" t="s">
        <v>10</v>
      </c>
      <c r="H1831" s="51">
        <v>401.14</v>
      </c>
      <c r="I1831" s="53">
        <v>1</v>
      </c>
      <c r="J1831" s="51">
        <v>0</v>
      </c>
      <c r="K1831" s="51">
        <v>0</v>
      </c>
      <c r="L1831" s="51">
        <v>401.14</v>
      </c>
      <c r="M1831" s="42">
        <v>0</v>
      </c>
      <c r="N1831" s="89" t="s">
        <v>269</v>
      </c>
      <c r="O1831" s="47" t="s">
        <v>1351</v>
      </c>
      <c r="P1831" s="47" t="s">
        <v>1378</v>
      </c>
      <c r="Q1831" s="50" t="s">
        <v>5292</v>
      </c>
      <c r="R1831" s="30"/>
    </row>
    <row r="1832" spans="1:18" ht="19.95" customHeight="1">
      <c r="A1832" s="47">
        <v>1</v>
      </c>
      <c r="B1832" s="30" t="s">
        <v>237</v>
      </c>
      <c r="C1832" s="43">
        <v>419368287</v>
      </c>
      <c r="D1832" s="52">
        <v>45049</v>
      </c>
      <c r="E1832" s="52">
        <v>45071</v>
      </c>
      <c r="F1832" s="52">
        <v>45071</v>
      </c>
      <c r="G1832" s="47" t="s">
        <v>10</v>
      </c>
      <c r="H1832" s="51">
        <v>468.87</v>
      </c>
      <c r="I1832" s="53">
        <v>1</v>
      </c>
      <c r="J1832" s="51">
        <v>0</v>
      </c>
      <c r="K1832" s="51">
        <v>0</v>
      </c>
      <c r="L1832" s="51">
        <v>468.87</v>
      </c>
      <c r="M1832" s="42">
        <v>0</v>
      </c>
      <c r="N1832" s="89" t="s">
        <v>269</v>
      </c>
      <c r="O1832" s="47" t="s">
        <v>1342</v>
      </c>
      <c r="P1832" s="47" t="s">
        <v>280</v>
      </c>
      <c r="Q1832" s="50" t="s">
        <v>5293</v>
      </c>
      <c r="R1832" s="30"/>
    </row>
    <row r="1833" spans="1:18" ht="19.95" customHeight="1">
      <c r="A1833" s="47">
        <v>1</v>
      </c>
      <c r="B1833" s="30" t="s">
        <v>255</v>
      </c>
      <c r="C1833" s="43" t="s">
        <v>5299</v>
      </c>
      <c r="D1833" s="52">
        <v>45071</v>
      </c>
      <c r="E1833" s="52">
        <v>45072</v>
      </c>
      <c r="F1833" s="52">
        <v>45072</v>
      </c>
      <c r="G1833" s="47" t="s">
        <v>10</v>
      </c>
      <c r="H1833" s="51">
        <v>3887.69</v>
      </c>
      <c r="I1833" s="53">
        <v>1</v>
      </c>
      <c r="J1833" s="51">
        <v>0</v>
      </c>
      <c r="K1833" s="51">
        <v>0</v>
      </c>
      <c r="L1833" s="51">
        <v>3887.69</v>
      </c>
      <c r="M1833" s="42">
        <v>0</v>
      </c>
      <c r="N1833" s="89" t="s">
        <v>1328</v>
      </c>
      <c r="O1833" s="47" t="s">
        <v>1349</v>
      </c>
      <c r="P1833" s="47" t="s">
        <v>1336</v>
      </c>
      <c r="Q1833" s="50" t="s">
        <v>5300</v>
      </c>
      <c r="R1833" s="30"/>
    </row>
    <row r="1834" spans="1:18" ht="19.95" customHeight="1">
      <c r="A1834" s="47">
        <v>1</v>
      </c>
      <c r="B1834" s="30" t="s">
        <v>259</v>
      </c>
      <c r="C1834" s="43" t="s">
        <v>5301</v>
      </c>
      <c r="D1834" s="52">
        <v>45075</v>
      </c>
      <c r="E1834" s="52">
        <v>45075</v>
      </c>
      <c r="F1834" s="52">
        <v>45072</v>
      </c>
      <c r="G1834" s="47" t="s">
        <v>10</v>
      </c>
      <c r="H1834" s="51">
        <v>9960.7900000000009</v>
      </c>
      <c r="I1834" s="53">
        <v>1</v>
      </c>
      <c r="J1834" s="51">
        <v>0</v>
      </c>
      <c r="K1834" s="51">
        <v>0</v>
      </c>
      <c r="L1834" s="51">
        <v>9960.7900000000009</v>
      </c>
      <c r="M1834" s="42">
        <v>0</v>
      </c>
      <c r="N1834" s="89" t="s">
        <v>1328</v>
      </c>
      <c r="O1834" s="47" t="s">
        <v>1874</v>
      </c>
      <c r="P1834" s="47" t="s">
        <v>1358</v>
      </c>
      <c r="Q1834" s="50" t="s">
        <v>5302</v>
      </c>
      <c r="R1834" s="30"/>
    </row>
    <row r="1835" spans="1:18" ht="19.95" customHeight="1">
      <c r="A1835" s="47">
        <v>1</v>
      </c>
      <c r="B1835" s="30" t="s">
        <v>247</v>
      </c>
      <c r="C1835" s="43" t="s">
        <v>4965</v>
      </c>
      <c r="D1835" s="52">
        <v>45072</v>
      </c>
      <c r="E1835" s="52">
        <v>45072</v>
      </c>
      <c r="F1835" s="52">
        <v>45072</v>
      </c>
      <c r="G1835" s="47" t="s">
        <v>10</v>
      </c>
      <c r="H1835" s="51">
        <v>250000</v>
      </c>
      <c r="I1835" s="53">
        <v>1</v>
      </c>
      <c r="J1835" s="51">
        <v>0</v>
      </c>
      <c r="K1835" s="51">
        <v>0</v>
      </c>
      <c r="L1835" s="51">
        <v>250000</v>
      </c>
      <c r="M1835" s="42">
        <v>0</v>
      </c>
      <c r="N1835" s="89" t="s">
        <v>269</v>
      </c>
      <c r="O1835" s="47" t="s">
        <v>2725</v>
      </c>
      <c r="P1835" s="47" t="s">
        <v>879</v>
      </c>
      <c r="Q1835" s="50" t="s">
        <v>4965</v>
      </c>
      <c r="R1835" s="30"/>
    </row>
    <row r="1836" spans="1:18" ht="19.95" customHeight="1">
      <c r="A1836" s="47">
        <v>1</v>
      </c>
      <c r="B1836" s="30" t="s">
        <v>1357</v>
      </c>
      <c r="C1836" s="43" t="s">
        <v>5303</v>
      </c>
      <c r="D1836" s="52">
        <v>45072</v>
      </c>
      <c r="E1836" s="52">
        <v>45072</v>
      </c>
      <c r="F1836" s="52">
        <v>45072</v>
      </c>
      <c r="G1836" s="47" t="s">
        <v>10</v>
      </c>
      <c r="H1836" s="51">
        <v>5000</v>
      </c>
      <c r="I1836" s="53">
        <v>1</v>
      </c>
      <c r="J1836" s="51">
        <v>0</v>
      </c>
      <c r="K1836" s="51">
        <v>0</v>
      </c>
      <c r="L1836" s="51">
        <v>5000</v>
      </c>
      <c r="M1836" s="42">
        <v>0</v>
      </c>
      <c r="N1836" s="89" t="s">
        <v>269</v>
      </c>
      <c r="O1836" s="47" t="s">
        <v>1360</v>
      </c>
      <c r="P1836" s="47" t="s">
        <v>675</v>
      </c>
      <c r="Q1836" s="50" t="s">
        <v>5304</v>
      </c>
      <c r="R1836" s="30"/>
    </row>
    <row r="1837" spans="1:18" ht="19.95" customHeight="1">
      <c r="A1837" s="47">
        <v>1</v>
      </c>
      <c r="B1837" s="30" t="s">
        <v>1357</v>
      </c>
      <c r="C1837" s="43" t="s">
        <v>5303</v>
      </c>
      <c r="D1837" s="52">
        <v>45072</v>
      </c>
      <c r="E1837" s="52">
        <v>45072</v>
      </c>
      <c r="F1837" s="52">
        <v>45072</v>
      </c>
      <c r="G1837" s="47" t="s">
        <v>10</v>
      </c>
      <c r="H1837" s="51">
        <v>3000</v>
      </c>
      <c r="I1837" s="53">
        <v>1</v>
      </c>
      <c r="J1837" s="51">
        <v>0</v>
      </c>
      <c r="K1837" s="51">
        <v>0</v>
      </c>
      <c r="L1837" s="51">
        <v>3000</v>
      </c>
      <c r="M1837" s="42">
        <v>0</v>
      </c>
      <c r="N1837" s="89" t="s">
        <v>269</v>
      </c>
      <c r="O1837" s="47" t="s">
        <v>1360</v>
      </c>
      <c r="P1837" s="47" t="s">
        <v>675</v>
      </c>
      <c r="Q1837" s="50" t="s">
        <v>5305</v>
      </c>
      <c r="R1837" s="30"/>
    </row>
    <row r="1838" spans="1:18" ht="19.95" customHeight="1">
      <c r="A1838" s="47">
        <v>1</v>
      </c>
      <c r="B1838" s="30" t="s">
        <v>248</v>
      </c>
      <c r="C1838" s="43" t="s">
        <v>4965</v>
      </c>
      <c r="D1838" s="52">
        <v>45072</v>
      </c>
      <c r="E1838" s="52">
        <v>45072</v>
      </c>
      <c r="F1838" s="52">
        <v>45072</v>
      </c>
      <c r="G1838" s="47" t="s">
        <v>10</v>
      </c>
      <c r="H1838" s="51">
        <v>250000</v>
      </c>
      <c r="I1838" s="53">
        <v>1</v>
      </c>
      <c r="J1838" s="51">
        <v>0</v>
      </c>
      <c r="K1838" s="51">
        <v>0</v>
      </c>
      <c r="L1838" s="51">
        <v>250000</v>
      </c>
      <c r="M1838" s="42">
        <v>0</v>
      </c>
      <c r="N1838" s="89" t="s">
        <v>269</v>
      </c>
      <c r="O1838" s="47" t="s">
        <v>2725</v>
      </c>
      <c r="P1838" s="47" t="s">
        <v>879</v>
      </c>
      <c r="Q1838" s="50" t="s">
        <v>4965</v>
      </c>
      <c r="R1838" s="30"/>
    </row>
    <row r="1839" spans="1:18" ht="19.95" customHeight="1">
      <c r="A1839" s="47">
        <v>1</v>
      </c>
      <c r="B1839" s="30" t="s">
        <v>231</v>
      </c>
      <c r="C1839" s="43" t="s">
        <v>5308</v>
      </c>
      <c r="D1839" s="52">
        <v>45043</v>
      </c>
      <c r="E1839" s="52">
        <v>45072</v>
      </c>
      <c r="F1839" s="52">
        <v>45072</v>
      </c>
      <c r="G1839" s="47" t="s">
        <v>10</v>
      </c>
      <c r="H1839" s="51">
        <v>5530.8</v>
      </c>
      <c r="I1839" s="53">
        <v>1</v>
      </c>
      <c r="J1839" s="51">
        <v>0</v>
      </c>
      <c r="K1839" s="51">
        <v>0</v>
      </c>
      <c r="L1839" s="51">
        <v>5530.8</v>
      </c>
      <c r="M1839" s="42">
        <v>0</v>
      </c>
      <c r="N1839" s="89" t="s">
        <v>275</v>
      </c>
      <c r="O1839" s="47" t="s">
        <v>1330</v>
      </c>
      <c r="P1839" s="47" t="s">
        <v>1343</v>
      </c>
      <c r="Q1839" s="50" t="s">
        <v>5309</v>
      </c>
      <c r="R1839" s="30"/>
    </row>
    <row r="1840" spans="1:18" ht="19.95" customHeight="1">
      <c r="A1840" s="47">
        <v>1</v>
      </c>
      <c r="B1840" s="30" t="s">
        <v>1357</v>
      </c>
      <c r="C1840" s="43" t="s">
        <v>5306</v>
      </c>
      <c r="D1840" s="52">
        <v>45072</v>
      </c>
      <c r="E1840" s="52">
        <v>45072</v>
      </c>
      <c r="F1840" s="52">
        <v>45072</v>
      </c>
      <c r="G1840" s="47" t="s">
        <v>10</v>
      </c>
      <c r="H1840" s="51">
        <v>1850</v>
      </c>
      <c r="I1840" s="53">
        <v>1</v>
      </c>
      <c r="J1840" s="51">
        <v>0</v>
      </c>
      <c r="K1840" s="51">
        <v>0</v>
      </c>
      <c r="L1840" s="51">
        <v>1850</v>
      </c>
      <c r="M1840" s="42">
        <v>0</v>
      </c>
      <c r="N1840" s="89" t="s">
        <v>275</v>
      </c>
      <c r="O1840" s="47" t="s">
        <v>1360</v>
      </c>
      <c r="P1840" s="47" t="s">
        <v>872</v>
      </c>
      <c r="Q1840" s="50" t="s">
        <v>5307</v>
      </c>
      <c r="R1840" s="30"/>
    </row>
    <row r="1841" spans="1:18" ht="19.95" customHeight="1">
      <c r="A1841" s="47">
        <v>2</v>
      </c>
      <c r="B1841" s="30" t="s">
        <v>257</v>
      </c>
      <c r="C1841" s="43" t="s">
        <v>5310</v>
      </c>
      <c r="D1841" s="52">
        <v>45075</v>
      </c>
      <c r="E1841" s="52">
        <v>45075</v>
      </c>
      <c r="F1841" s="52">
        <v>45075</v>
      </c>
      <c r="G1841" s="47" t="s">
        <v>10</v>
      </c>
      <c r="H1841" s="51">
        <v>18377.939999999999</v>
      </c>
      <c r="I1841" s="53">
        <v>1</v>
      </c>
      <c r="J1841" s="51">
        <v>0</v>
      </c>
      <c r="K1841" s="51">
        <v>0</v>
      </c>
      <c r="L1841" s="51">
        <v>18377.939999999999</v>
      </c>
      <c r="M1841" s="42">
        <v>0</v>
      </c>
      <c r="N1841" s="89" t="s">
        <v>1328</v>
      </c>
      <c r="O1841" s="47" t="s">
        <v>1874</v>
      </c>
      <c r="P1841" s="47" t="s">
        <v>889</v>
      </c>
      <c r="Q1841" s="50" t="s">
        <v>5311</v>
      </c>
      <c r="R1841" s="30"/>
    </row>
    <row r="1842" spans="1:18" ht="19.95" customHeight="1">
      <c r="A1842" s="47">
        <v>1</v>
      </c>
      <c r="B1842" s="30" t="s">
        <v>2019</v>
      </c>
      <c r="C1842" s="43" t="s">
        <v>5312</v>
      </c>
      <c r="D1842" s="52">
        <v>45061</v>
      </c>
      <c r="E1842" s="52">
        <v>45075</v>
      </c>
      <c r="F1842" s="52">
        <v>45075</v>
      </c>
      <c r="G1842" s="47" t="s">
        <v>10</v>
      </c>
      <c r="H1842" s="51">
        <v>1740</v>
      </c>
      <c r="I1842" s="53">
        <v>1</v>
      </c>
      <c r="J1842" s="51">
        <v>0</v>
      </c>
      <c r="K1842" s="51">
        <v>0</v>
      </c>
      <c r="L1842" s="51">
        <v>1740</v>
      </c>
      <c r="M1842" s="42">
        <v>0</v>
      </c>
      <c r="N1842" s="89" t="s">
        <v>1328</v>
      </c>
      <c r="O1842" s="47" t="s">
        <v>1349</v>
      </c>
      <c r="P1842" s="58" t="s">
        <v>741</v>
      </c>
      <c r="Q1842" s="50" t="s">
        <v>5313</v>
      </c>
      <c r="R1842" s="30"/>
    </row>
    <row r="1843" spans="1:18" ht="19.95" customHeight="1">
      <c r="A1843" s="47">
        <v>1</v>
      </c>
      <c r="B1843" s="30" t="s">
        <v>2019</v>
      </c>
      <c r="C1843" s="43" t="s">
        <v>5314</v>
      </c>
      <c r="D1843" s="52">
        <v>45061</v>
      </c>
      <c r="E1843" s="52">
        <v>45075</v>
      </c>
      <c r="F1843" s="52">
        <v>45075</v>
      </c>
      <c r="G1843" s="47" t="s">
        <v>10</v>
      </c>
      <c r="H1843" s="51">
        <v>17400</v>
      </c>
      <c r="I1843" s="53">
        <v>1</v>
      </c>
      <c r="J1843" s="51">
        <v>0</v>
      </c>
      <c r="K1843" s="51">
        <v>0</v>
      </c>
      <c r="L1843" s="51">
        <v>17400</v>
      </c>
      <c r="M1843" s="42">
        <v>0</v>
      </c>
      <c r="N1843" s="89" t="s">
        <v>1328</v>
      </c>
      <c r="O1843" s="47" t="s">
        <v>1349</v>
      </c>
      <c r="P1843" s="58" t="s">
        <v>741</v>
      </c>
      <c r="Q1843" s="50" t="s">
        <v>5315</v>
      </c>
      <c r="R1843" s="30"/>
    </row>
    <row r="1844" spans="1:18" ht="19.95" customHeight="1">
      <c r="A1844" s="47">
        <v>1</v>
      </c>
      <c r="B1844" s="30" t="s">
        <v>16</v>
      </c>
      <c r="C1844" s="43" t="s">
        <v>5316</v>
      </c>
      <c r="D1844" s="52">
        <v>45063</v>
      </c>
      <c r="E1844" s="52">
        <v>45075</v>
      </c>
      <c r="F1844" s="52">
        <v>45075</v>
      </c>
      <c r="G1844" s="47" t="s">
        <v>10</v>
      </c>
      <c r="H1844" s="51">
        <v>6720</v>
      </c>
      <c r="I1844" s="53">
        <v>1</v>
      </c>
      <c r="J1844" s="51">
        <v>0</v>
      </c>
      <c r="K1844" s="51">
        <v>0</v>
      </c>
      <c r="L1844" s="51">
        <v>6720</v>
      </c>
      <c r="M1844" s="42">
        <v>0</v>
      </c>
      <c r="N1844" s="89" t="s">
        <v>1328</v>
      </c>
      <c r="O1844" s="47" t="s">
        <v>1349</v>
      </c>
      <c r="P1844" s="58" t="s">
        <v>741</v>
      </c>
      <c r="Q1844" s="50" t="s">
        <v>5317</v>
      </c>
      <c r="R1844" s="30"/>
    </row>
    <row r="1845" spans="1:18" ht="19.95" customHeight="1">
      <c r="A1845" s="47">
        <v>2</v>
      </c>
      <c r="B1845" s="30" t="s">
        <v>3779</v>
      </c>
      <c r="C1845" s="43" t="s">
        <v>5318</v>
      </c>
      <c r="D1845" s="52">
        <v>45075</v>
      </c>
      <c r="E1845" s="52">
        <v>45075</v>
      </c>
      <c r="F1845" s="52">
        <v>45075</v>
      </c>
      <c r="G1845" s="47" t="s">
        <v>10</v>
      </c>
      <c r="H1845" s="51">
        <v>80621.279999999999</v>
      </c>
      <c r="I1845" s="53">
        <v>1</v>
      </c>
      <c r="J1845" s="51">
        <v>0</v>
      </c>
      <c r="K1845" s="51">
        <v>0</v>
      </c>
      <c r="L1845" s="51">
        <v>80621.279999999999</v>
      </c>
      <c r="M1845" s="42">
        <v>0</v>
      </c>
      <c r="N1845" s="89" t="s">
        <v>1328</v>
      </c>
      <c r="O1845" s="47" t="s">
        <v>1874</v>
      </c>
      <c r="P1845" s="47" t="s">
        <v>1358</v>
      </c>
      <c r="Q1845" s="50" t="s">
        <v>5319</v>
      </c>
      <c r="R1845" s="30"/>
    </row>
    <row r="1846" spans="1:18" ht="19.95" customHeight="1">
      <c r="A1846" s="47">
        <v>1</v>
      </c>
      <c r="B1846" s="30" t="s">
        <v>17</v>
      </c>
      <c r="C1846" s="43" t="s">
        <v>5322</v>
      </c>
      <c r="D1846" s="52">
        <v>45044</v>
      </c>
      <c r="E1846" s="52">
        <v>45075</v>
      </c>
      <c r="F1846" s="52">
        <v>45075</v>
      </c>
      <c r="G1846" s="47" t="s">
        <v>10</v>
      </c>
      <c r="H1846" s="51">
        <v>4351.0600000000004</v>
      </c>
      <c r="I1846" s="53">
        <v>1</v>
      </c>
      <c r="J1846" s="51">
        <v>0</v>
      </c>
      <c r="K1846" s="51">
        <v>1835.3</v>
      </c>
      <c r="L1846" s="51">
        <v>2515.7600000000002</v>
      </c>
      <c r="M1846" s="42">
        <v>0</v>
      </c>
      <c r="N1846" s="89" t="s">
        <v>269</v>
      </c>
      <c r="O1846" s="47" t="s">
        <v>1351</v>
      </c>
      <c r="P1846" s="47" t="s">
        <v>1352</v>
      </c>
      <c r="Q1846" s="50" t="s">
        <v>5323</v>
      </c>
      <c r="R1846" s="30"/>
    </row>
    <row r="1847" spans="1:18" ht="19.95" customHeight="1">
      <c r="A1847" s="47">
        <v>2</v>
      </c>
      <c r="B1847" s="30" t="s">
        <v>73</v>
      </c>
      <c r="C1847" s="43" t="s">
        <v>5320</v>
      </c>
      <c r="D1847" s="52">
        <v>45063</v>
      </c>
      <c r="E1847" s="52">
        <v>45075</v>
      </c>
      <c r="F1847" s="52">
        <v>45075</v>
      </c>
      <c r="G1847" s="47" t="s">
        <v>10</v>
      </c>
      <c r="H1847" s="51">
        <v>20263.47</v>
      </c>
      <c r="I1847" s="53">
        <v>1</v>
      </c>
      <c r="J1847" s="51">
        <v>0</v>
      </c>
      <c r="K1847" s="51">
        <v>0</v>
      </c>
      <c r="L1847" s="51">
        <v>20263.47</v>
      </c>
      <c r="M1847" s="42">
        <v>0</v>
      </c>
      <c r="N1847" s="89" t="s">
        <v>269</v>
      </c>
      <c r="O1847" s="47" t="s">
        <v>1351</v>
      </c>
      <c r="P1847" s="47" t="s">
        <v>1352</v>
      </c>
      <c r="Q1847" s="50" t="s">
        <v>5321</v>
      </c>
      <c r="R1847" s="30"/>
    </row>
    <row r="1848" spans="1:18" ht="19.95" customHeight="1">
      <c r="A1848" s="47">
        <v>1</v>
      </c>
      <c r="B1848" s="30" t="s">
        <v>312</v>
      </c>
      <c r="C1848" s="43" t="s">
        <v>5324</v>
      </c>
      <c r="D1848" s="52">
        <v>45075</v>
      </c>
      <c r="E1848" s="52">
        <v>45076</v>
      </c>
      <c r="F1848" s="52">
        <v>45076</v>
      </c>
      <c r="G1848" s="47" t="s">
        <v>10</v>
      </c>
      <c r="H1848" s="51">
        <v>160</v>
      </c>
      <c r="I1848" s="53">
        <v>1</v>
      </c>
      <c r="J1848" s="51">
        <v>0</v>
      </c>
      <c r="K1848" s="51">
        <v>0</v>
      </c>
      <c r="L1848" s="51">
        <v>160</v>
      </c>
      <c r="M1848" s="42">
        <v>0</v>
      </c>
      <c r="N1848" s="89" t="s">
        <v>1328</v>
      </c>
      <c r="O1848" s="47" t="s">
        <v>1342</v>
      </c>
      <c r="P1848" s="47" t="s">
        <v>1820</v>
      </c>
      <c r="Q1848" s="50" t="s">
        <v>5325</v>
      </c>
      <c r="R1848" s="30"/>
    </row>
    <row r="1849" spans="1:18" ht="19.95" customHeight="1">
      <c r="A1849" s="47">
        <v>1</v>
      </c>
      <c r="B1849" s="30" t="s">
        <v>129</v>
      </c>
      <c r="C1849" s="43" t="s">
        <v>5326</v>
      </c>
      <c r="D1849" s="52">
        <v>45072</v>
      </c>
      <c r="E1849" s="52">
        <v>45076</v>
      </c>
      <c r="F1849" s="52">
        <v>45076</v>
      </c>
      <c r="G1849" s="47" t="s">
        <v>10</v>
      </c>
      <c r="H1849" s="51">
        <v>127.67</v>
      </c>
      <c r="I1849" s="53">
        <v>1</v>
      </c>
      <c r="J1849" s="51">
        <v>0</v>
      </c>
      <c r="K1849" s="51">
        <v>0</v>
      </c>
      <c r="L1849" s="51">
        <v>127.67</v>
      </c>
      <c r="M1849" s="42">
        <v>0</v>
      </c>
      <c r="N1849" s="89" t="s">
        <v>1328</v>
      </c>
      <c r="O1849" s="47" t="s">
        <v>1349</v>
      </c>
      <c r="P1849" s="47" t="s">
        <v>283</v>
      </c>
      <c r="Q1849" s="50" t="s">
        <v>5327</v>
      </c>
      <c r="R1849" s="30"/>
    </row>
    <row r="1850" spans="1:18" ht="19.95" customHeight="1">
      <c r="A1850" s="47">
        <v>1</v>
      </c>
      <c r="B1850" s="30" t="s">
        <v>129</v>
      </c>
      <c r="C1850" s="43" t="s">
        <v>5328</v>
      </c>
      <c r="D1850" s="52">
        <v>45072</v>
      </c>
      <c r="E1850" s="52">
        <v>45076</v>
      </c>
      <c r="F1850" s="52">
        <v>45076</v>
      </c>
      <c r="G1850" s="47" t="s">
        <v>10</v>
      </c>
      <c r="H1850" s="51">
        <v>91.65</v>
      </c>
      <c r="I1850" s="53">
        <v>1</v>
      </c>
      <c r="J1850" s="51">
        <v>0</v>
      </c>
      <c r="K1850" s="51">
        <v>0</v>
      </c>
      <c r="L1850" s="51">
        <v>91.65</v>
      </c>
      <c r="M1850" s="42">
        <v>0</v>
      </c>
      <c r="N1850" s="89" t="s">
        <v>1328</v>
      </c>
      <c r="O1850" s="47" t="s">
        <v>1349</v>
      </c>
      <c r="P1850" s="47" t="s">
        <v>283</v>
      </c>
      <c r="Q1850" s="50" t="s">
        <v>5329</v>
      </c>
      <c r="R1850" s="30"/>
    </row>
    <row r="1851" spans="1:18" ht="19.95" customHeight="1">
      <c r="A1851" s="47">
        <v>1</v>
      </c>
      <c r="B1851" s="30" t="s">
        <v>129</v>
      </c>
      <c r="C1851" s="43" t="s">
        <v>5330</v>
      </c>
      <c r="D1851" s="52">
        <v>45072</v>
      </c>
      <c r="E1851" s="52">
        <v>45076</v>
      </c>
      <c r="F1851" s="52">
        <v>45076</v>
      </c>
      <c r="G1851" s="47" t="s">
        <v>10</v>
      </c>
      <c r="H1851" s="51">
        <v>164.98</v>
      </c>
      <c r="I1851" s="53">
        <v>1</v>
      </c>
      <c r="J1851" s="51">
        <v>0</v>
      </c>
      <c r="K1851" s="51">
        <v>0</v>
      </c>
      <c r="L1851" s="51">
        <v>164.98</v>
      </c>
      <c r="M1851" s="42">
        <v>0</v>
      </c>
      <c r="N1851" s="89" t="s">
        <v>1328</v>
      </c>
      <c r="O1851" s="47" t="s">
        <v>1349</v>
      </c>
      <c r="P1851" s="47" t="s">
        <v>283</v>
      </c>
      <c r="Q1851" s="50" t="s">
        <v>5331</v>
      </c>
      <c r="R1851" s="30"/>
    </row>
    <row r="1852" spans="1:18" ht="19.95" customHeight="1">
      <c r="A1852" s="47">
        <v>1</v>
      </c>
      <c r="B1852" s="30" t="s">
        <v>129</v>
      </c>
      <c r="C1852" s="43" t="s">
        <v>5332</v>
      </c>
      <c r="D1852" s="52">
        <v>45072</v>
      </c>
      <c r="E1852" s="52">
        <v>45076</v>
      </c>
      <c r="F1852" s="52">
        <v>45076</v>
      </c>
      <c r="G1852" s="47" t="s">
        <v>10</v>
      </c>
      <c r="H1852" s="51">
        <v>164.98</v>
      </c>
      <c r="I1852" s="53">
        <v>1</v>
      </c>
      <c r="J1852" s="51">
        <v>0</v>
      </c>
      <c r="K1852" s="51">
        <v>0</v>
      </c>
      <c r="L1852" s="51">
        <v>164.98</v>
      </c>
      <c r="M1852" s="42">
        <v>0</v>
      </c>
      <c r="N1852" s="89" t="s">
        <v>1328</v>
      </c>
      <c r="O1852" s="47" t="s">
        <v>1349</v>
      </c>
      <c r="P1852" s="47" t="s">
        <v>283</v>
      </c>
      <c r="Q1852" s="50" t="s">
        <v>5333</v>
      </c>
      <c r="R1852" s="30"/>
    </row>
    <row r="1853" spans="1:18" ht="19.95" customHeight="1">
      <c r="A1853" s="47">
        <v>1</v>
      </c>
      <c r="B1853" s="30" t="s">
        <v>129</v>
      </c>
      <c r="C1853" s="43" t="s">
        <v>5334</v>
      </c>
      <c r="D1853" s="52">
        <v>45072</v>
      </c>
      <c r="E1853" s="52">
        <v>45076</v>
      </c>
      <c r="F1853" s="52">
        <v>45076</v>
      </c>
      <c r="G1853" s="47" t="s">
        <v>10</v>
      </c>
      <c r="H1853" s="51">
        <v>18.329999999999998</v>
      </c>
      <c r="I1853" s="53">
        <v>1</v>
      </c>
      <c r="J1853" s="51">
        <v>0</v>
      </c>
      <c r="K1853" s="51">
        <v>0</v>
      </c>
      <c r="L1853" s="51">
        <v>18.329999999999998</v>
      </c>
      <c r="M1853" s="42">
        <v>0</v>
      </c>
      <c r="N1853" s="89" t="s">
        <v>1328</v>
      </c>
      <c r="O1853" s="47" t="s">
        <v>1349</v>
      </c>
      <c r="P1853" s="47" t="s">
        <v>283</v>
      </c>
      <c r="Q1853" s="50" t="s">
        <v>5335</v>
      </c>
      <c r="R1853" s="30"/>
    </row>
    <row r="1854" spans="1:18" ht="19.95" customHeight="1">
      <c r="A1854" s="47">
        <v>1</v>
      </c>
      <c r="B1854" s="30" t="s">
        <v>308</v>
      </c>
      <c r="C1854" s="43" t="s">
        <v>5336</v>
      </c>
      <c r="D1854" s="52">
        <v>45071</v>
      </c>
      <c r="E1854" s="52">
        <v>45076</v>
      </c>
      <c r="F1854" s="52">
        <v>45076</v>
      </c>
      <c r="G1854" s="47" t="s">
        <v>10</v>
      </c>
      <c r="H1854" s="51">
        <v>4891.74</v>
      </c>
      <c r="I1854" s="53">
        <v>1</v>
      </c>
      <c r="J1854" s="51">
        <v>0</v>
      </c>
      <c r="K1854" s="51">
        <v>0</v>
      </c>
      <c r="L1854" s="51">
        <v>4891.74</v>
      </c>
      <c r="M1854" s="42">
        <v>0</v>
      </c>
      <c r="N1854" s="89" t="s">
        <v>1328</v>
      </c>
      <c r="O1854" s="47" t="s">
        <v>1349</v>
      </c>
      <c r="P1854" s="58" t="s">
        <v>741</v>
      </c>
      <c r="Q1854" s="50" t="s">
        <v>5337</v>
      </c>
      <c r="R1854" s="30"/>
    </row>
    <row r="1855" spans="1:18" ht="19.95" customHeight="1">
      <c r="A1855" s="47">
        <v>4</v>
      </c>
      <c r="B1855" s="30" t="s">
        <v>308</v>
      </c>
      <c r="C1855" s="43" t="s">
        <v>5338</v>
      </c>
      <c r="D1855" s="52">
        <v>45071</v>
      </c>
      <c r="E1855" s="52">
        <v>45076</v>
      </c>
      <c r="F1855" s="52">
        <v>45076</v>
      </c>
      <c r="G1855" s="47" t="s">
        <v>10</v>
      </c>
      <c r="H1855" s="51">
        <v>16880</v>
      </c>
      <c r="I1855" s="53">
        <v>1</v>
      </c>
      <c r="J1855" s="51">
        <v>0</v>
      </c>
      <c r="K1855" s="51">
        <v>0</v>
      </c>
      <c r="L1855" s="51">
        <v>16880</v>
      </c>
      <c r="M1855" s="42">
        <v>0</v>
      </c>
      <c r="N1855" s="89" t="s">
        <v>1328</v>
      </c>
      <c r="O1855" s="47" t="s">
        <v>1349</v>
      </c>
      <c r="P1855" s="58" t="s">
        <v>741</v>
      </c>
      <c r="Q1855" s="50" t="s">
        <v>5339</v>
      </c>
      <c r="R1855" s="30"/>
    </row>
    <row r="1856" spans="1:18" ht="19.95" customHeight="1">
      <c r="A1856" s="47">
        <v>1</v>
      </c>
      <c r="B1856" s="30" t="s">
        <v>308</v>
      </c>
      <c r="C1856" s="43" t="s">
        <v>5340</v>
      </c>
      <c r="D1856" s="52">
        <v>45071</v>
      </c>
      <c r="E1856" s="52">
        <v>45076</v>
      </c>
      <c r="F1856" s="52">
        <v>45076</v>
      </c>
      <c r="G1856" s="47" t="s">
        <v>10</v>
      </c>
      <c r="H1856" s="51">
        <v>5500</v>
      </c>
      <c r="I1856" s="53">
        <v>1</v>
      </c>
      <c r="J1856" s="51">
        <v>0</v>
      </c>
      <c r="K1856" s="51">
        <v>0</v>
      </c>
      <c r="L1856" s="51">
        <v>5500</v>
      </c>
      <c r="M1856" s="42">
        <v>0</v>
      </c>
      <c r="N1856" s="89" t="s">
        <v>1328</v>
      </c>
      <c r="O1856" s="47" t="s">
        <v>1349</v>
      </c>
      <c r="P1856" s="58" t="s">
        <v>741</v>
      </c>
      <c r="Q1856" s="50" t="s">
        <v>5341</v>
      </c>
      <c r="R1856" s="30"/>
    </row>
    <row r="1857" spans="1:18" ht="19.95" customHeight="1">
      <c r="A1857" s="47">
        <v>1</v>
      </c>
      <c r="B1857" s="30" t="s">
        <v>308</v>
      </c>
      <c r="C1857" s="43" t="s">
        <v>5342</v>
      </c>
      <c r="D1857" s="52">
        <v>45071</v>
      </c>
      <c r="E1857" s="52">
        <v>45076</v>
      </c>
      <c r="F1857" s="52">
        <v>45076</v>
      </c>
      <c r="G1857" s="47" t="s">
        <v>10</v>
      </c>
      <c r="H1857" s="51">
        <v>19120</v>
      </c>
      <c r="I1857" s="53">
        <v>1</v>
      </c>
      <c r="J1857" s="51">
        <v>0</v>
      </c>
      <c r="K1857" s="51">
        <v>0</v>
      </c>
      <c r="L1857" s="51">
        <v>19120</v>
      </c>
      <c r="M1857" s="42">
        <v>0</v>
      </c>
      <c r="N1857" s="89" t="s">
        <v>1328</v>
      </c>
      <c r="O1857" s="47" t="s">
        <v>1349</v>
      </c>
      <c r="P1857" s="58" t="s">
        <v>741</v>
      </c>
      <c r="Q1857" s="50" t="s">
        <v>5343</v>
      </c>
      <c r="R1857" s="30"/>
    </row>
    <row r="1858" spans="1:18" ht="19.95" customHeight="1">
      <c r="A1858" s="47">
        <v>1</v>
      </c>
      <c r="B1858" s="30" t="s">
        <v>308</v>
      </c>
      <c r="C1858" s="43" t="s">
        <v>5344</v>
      </c>
      <c r="D1858" s="52">
        <v>45071</v>
      </c>
      <c r="E1858" s="52">
        <v>45076</v>
      </c>
      <c r="F1858" s="52">
        <v>45076</v>
      </c>
      <c r="G1858" s="47" t="s">
        <v>10</v>
      </c>
      <c r="H1858" s="51">
        <v>5077.2</v>
      </c>
      <c r="I1858" s="53">
        <v>1</v>
      </c>
      <c r="J1858" s="51">
        <v>0</v>
      </c>
      <c r="K1858" s="51">
        <v>0</v>
      </c>
      <c r="L1858" s="51">
        <v>5077.2</v>
      </c>
      <c r="M1858" s="42">
        <v>0</v>
      </c>
      <c r="N1858" s="89" t="s">
        <v>1328</v>
      </c>
      <c r="O1858" s="47" t="s">
        <v>1349</v>
      </c>
      <c r="P1858" s="58" t="s">
        <v>741</v>
      </c>
      <c r="Q1858" s="50" t="s">
        <v>5345</v>
      </c>
      <c r="R1858" s="30"/>
    </row>
    <row r="1859" spans="1:18" ht="19.95" customHeight="1">
      <c r="A1859" s="47">
        <v>1</v>
      </c>
      <c r="B1859" s="30" t="s">
        <v>308</v>
      </c>
      <c r="C1859" s="43" t="s">
        <v>5346</v>
      </c>
      <c r="D1859" s="52">
        <v>45071</v>
      </c>
      <c r="E1859" s="52">
        <v>45076</v>
      </c>
      <c r="F1859" s="52">
        <v>45076</v>
      </c>
      <c r="G1859" s="47" t="s">
        <v>10</v>
      </c>
      <c r="H1859" s="51">
        <v>7200</v>
      </c>
      <c r="I1859" s="53">
        <v>1</v>
      </c>
      <c r="J1859" s="51">
        <v>0</v>
      </c>
      <c r="K1859" s="51">
        <v>0</v>
      </c>
      <c r="L1859" s="51">
        <v>7200</v>
      </c>
      <c r="M1859" s="42">
        <v>0</v>
      </c>
      <c r="N1859" s="89" t="s">
        <v>1328</v>
      </c>
      <c r="O1859" s="47" t="s">
        <v>1349</v>
      </c>
      <c r="P1859" s="58" t="s">
        <v>741</v>
      </c>
      <c r="Q1859" s="50" t="s">
        <v>5347</v>
      </c>
      <c r="R1859" s="30"/>
    </row>
    <row r="1860" spans="1:18" ht="19.95" customHeight="1">
      <c r="A1860" s="47">
        <v>1</v>
      </c>
      <c r="B1860" s="30" t="s">
        <v>16</v>
      </c>
      <c r="C1860" s="43" t="s">
        <v>5348</v>
      </c>
      <c r="D1860" s="52">
        <v>45061</v>
      </c>
      <c r="E1860" s="52">
        <v>45076</v>
      </c>
      <c r="F1860" s="52">
        <v>45076</v>
      </c>
      <c r="G1860" s="47" t="s">
        <v>10</v>
      </c>
      <c r="H1860" s="51">
        <v>6580</v>
      </c>
      <c r="I1860" s="53">
        <v>1</v>
      </c>
      <c r="J1860" s="51">
        <v>0</v>
      </c>
      <c r="K1860" s="51">
        <v>0</v>
      </c>
      <c r="L1860" s="51">
        <v>6580</v>
      </c>
      <c r="M1860" s="42">
        <v>0</v>
      </c>
      <c r="N1860" s="89" t="s">
        <v>1328</v>
      </c>
      <c r="O1860" s="47" t="s">
        <v>1349</v>
      </c>
      <c r="P1860" s="58" t="s">
        <v>741</v>
      </c>
      <c r="Q1860" s="50" t="s">
        <v>5349</v>
      </c>
      <c r="R1860" s="30"/>
    </row>
    <row r="1861" spans="1:18" ht="19.95" customHeight="1">
      <c r="A1861" s="47">
        <v>1</v>
      </c>
      <c r="B1861" s="30" t="s">
        <v>5350</v>
      </c>
      <c r="C1861" s="43" t="s">
        <v>5351</v>
      </c>
      <c r="D1861" s="52">
        <v>45075</v>
      </c>
      <c r="E1861" s="52">
        <v>45076</v>
      </c>
      <c r="F1861" s="52">
        <v>45076</v>
      </c>
      <c r="G1861" s="47" t="s">
        <v>10</v>
      </c>
      <c r="H1861" s="51">
        <v>350</v>
      </c>
      <c r="I1861" s="53">
        <v>1</v>
      </c>
      <c r="J1861" s="51">
        <v>0</v>
      </c>
      <c r="K1861" s="51">
        <v>0</v>
      </c>
      <c r="L1861" s="51">
        <v>350</v>
      </c>
      <c r="M1861" s="42">
        <v>0</v>
      </c>
      <c r="N1861" s="89" t="s">
        <v>1328</v>
      </c>
      <c r="O1861" s="47" t="s">
        <v>1329</v>
      </c>
      <c r="P1861" s="47" t="s">
        <v>1373</v>
      </c>
      <c r="Q1861" s="50" t="s">
        <v>5352</v>
      </c>
      <c r="R1861" s="30"/>
    </row>
    <row r="1862" spans="1:18" ht="19.95" customHeight="1">
      <c r="A1862" s="47">
        <v>1</v>
      </c>
      <c r="B1862" s="30" t="s">
        <v>13</v>
      </c>
      <c r="C1862" s="43" t="s">
        <v>5353</v>
      </c>
      <c r="D1862" s="52">
        <v>45062</v>
      </c>
      <c r="E1862" s="52">
        <v>45076</v>
      </c>
      <c r="F1862" s="52">
        <v>45076</v>
      </c>
      <c r="G1862" s="47" t="s">
        <v>10</v>
      </c>
      <c r="H1862" s="51">
        <v>32116</v>
      </c>
      <c r="I1862" s="53">
        <v>1</v>
      </c>
      <c r="J1862" s="51">
        <v>0</v>
      </c>
      <c r="K1862" s="51">
        <v>0</v>
      </c>
      <c r="L1862" s="51">
        <v>32116</v>
      </c>
      <c r="M1862" s="42">
        <v>0</v>
      </c>
      <c r="N1862" s="89" t="s">
        <v>269</v>
      </c>
      <c r="O1862" s="47" t="s">
        <v>1330</v>
      </c>
      <c r="P1862" s="47" t="s">
        <v>1821</v>
      </c>
      <c r="Q1862" s="50" t="s">
        <v>5354</v>
      </c>
      <c r="R1862" s="30"/>
    </row>
    <row r="1863" spans="1:18" ht="19.95" customHeight="1">
      <c r="A1863" s="47">
        <v>1</v>
      </c>
      <c r="B1863" s="30" t="s">
        <v>19</v>
      </c>
      <c r="C1863" s="43" t="s">
        <v>4965</v>
      </c>
      <c r="D1863" s="52">
        <v>45047</v>
      </c>
      <c r="E1863" s="52">
        <v>45076</v>
      </c>
      <c r="F1863" s="52">
        <v>45076</v>
      </c>
      <c r="G1863" s="47" t="s">
        <v>10</v>
      </c>
      <c r="H1863" s="49">
        <v>41590.400000000001</v>
      </c>
      <c r="I1863" s="53">
        <v>1</v>
      </c>
      <c r="J1863" s="51">
        <v>0</v>
      </c>
      <c r="K1863" s="51">
        <v>0</v>
      </c>
      <c r="L1863" s="51">
        <v>41590.400000000001</v>
      </c>
      <c r="M1863" s="42">
        <v>0</v>
      </c>
      <c r="N1863" s="89" t="s">
        <v>269</v>
      </c>
      <c r="O1863" s="47" t="s">
        <v>2725</v>
      </c>
      <c r="P1863" s="47" t="s">
        <v>879</v>
      </c>
      <c r="Q1863" s="50" t="s">
        <v>5359</v>
      </c>
      <c r="R1863" s="30"/>
    </row>
    <row r="1864" spans="1:18" ht="19.95" customHeight="1">
      <c r="A1864" s="47">
        <v>1</v>
      </c>
      <c r="B1864" s="30" t="s">
        <v>19</v>
      </c>
      <c r="C1864" s="43" t="s">
        <v>5357</v>
      </c>
      <c r="D1864" s="52">
        <v>45047</v>
      </c>
      <c r="E1864" s="52">
        <v>45076</v>
      </c>
      <c r="F1864" s="52">
        <v>45076</v>
      </c>
      <c r="G1864" s="47" t="s">
        <v>10</v>
      </c>
      <c r="H1864" s="49">
        <v>3409.6</v>
      </c>
      <c r="I1864" s="53">
        <v>1</v>
      </c>
      <c r="J1864" s="51">
        <v>0</v>
      </c>
      <c r="K1864" s="51">
        <v>0</v>
      </c>
      <c r="L1864" s="51">
        <v>3409.6</v>
      </c>
      <c r="M1864" s="42">
        <v>0</v>
      </c>
      <c r="N1864" s="89" t="s">
        <v>269</v>
      </c>
      <c r="O1864" s="47" t="s">
        <v>2725</v>
      </c>
      <c r="P1864" s="47" t="s">
        <v>671</v>
      </c>
      <c r="Q1864" s="50" t="s">
        <v>5358</v>
      </c>
      <c r="R1864" s="30"/>
    </row>
    <row r="1865" spans="1:18" ht="19.95" customHeight="1">
      <c r="A1865" s="47">
        <v>1</v>
      </c>
      <c r="B1865" s="30" t="s">
        <v>22</v>
      </c>
      <c r="C1865" s="43" t="s">
        <v>5355</v>
      </c>
      <c r="D1865" s="52">
        <v>45055</v>
      </c>
      <c r="E1865" s="52">
        <v>45076</v>
      </c>
      <c r="F1865" s="52">
        <v>45076</v>
      </c>
      <c r="G1865" s="47" t="s">
        <v>10</v>
      </c>
      <c r="H1865" s="51">
        <v>5859.53</v>
      </c>
      <c r="I1865" s="53">
        <v>1</v>
      </c>
      <c r="J1865" s="51">
        <v>0</v>
      </c>
      <c r="K1865" s="51">
        <v>0</v>
      </c>
      <c r="L1865" s="51">
        <v>5859.53</v>
      </c>
      <c r="M1865" s="42">
        <v>0</v>
      </c>
      <c r="N1865" s="89" t="s">
        <v>269</v>
      </c>
      <c r="O1865" s="47" t="s">
        <v>1346</v>
      </c>
      <c r="P1865" s="47" t="s">
        <v>284</v>
      </c>
      <c r="Q1865" s="50" t="s">
        <v>5356</v>
      </c>
      <c r="R1865" s="30"/>
    </row>
    <row r="1866" spans="1:18" ht="19.95" customHeight="1">
      <c r="A1866" s="47">
        <v>1</v>
      </c>
      <c r="B1866" s="30" t="s">
        <v>58</v>
      </c>
      <c r="C1866" s="43" t="s">
        <v>5360</v>
      </c>
      <c r="D1866" s="52">
        <v>44957</v>
      </c>
      <c r="E1866" s="52">
        <v>45076</v>
      </c>
      <c r="F1866" s="52">
        <v>45076</v>
      </c>
      <c r="G1866" s="47" t="s">
        <v>10</v>
      </c>
      <c r="H1866" s="51">
        <v>2917.01</v>
      </c>
      <c r="I1866" s="53">
        <v>1</v>
      </c>
      <c r="J1866" s="51">
        <v>0</v>
      </c>
      <c r="K1866" s="51">
        <v>0</v>
      </c>
      <c r="L1866" s="51">
        <v>2917.01</v>
      </c>
      <c r="M1866" s="42">
        <v>0</v>
      </c>
      <c r="N1866" s="89" t="s">
        <v>275</v>
      </c>
      <c r="O1866" s="47" t="s">
        <v>1381</v>
      </c>
      <c r="P1866" s="47" t="s">
        <v>888</v>
      </c>
      <c r="Q1866" s="50" t="s">
        <v>5361</v>
      </c>
      <c r="R1866" s="30"/>
    </row>
    <row r="1867" spans="1:18" ht="19.95" customHeight="1">
      <c r="A1867" s="47">
        <v>1</v>
      </c>
      <c r="B1867" s="30" t="s">
        <v>71</v>
      </c>
      <c r="C1867" s="43" t="s">
        <v>5362</v>
      </c>
      <c r="D1867" s="52">
        <v>45075</v>
      </c>
      <c r="E1867" s="52">
        <v>45076</v>
      </c>
      <c r="F1867" s="52">
        <v>45076</v>
      </c>
      <c r="G1867" s="47" t="s">
        <v>10</v>
      </c>
      <c r="H1867" s="51">
        <v>1156.25</v>
      </c>
      <c r="I1867" s="53">
        <v>1</v>
      </c>
      <c r="J1867" s="51">
        <v>0</v>
      </c>
      <c r="K1867" s="51">
        <v>0</v>
      </c>
      <c r="L1867" s="51">
        <v>1156.25</v>
      </c>
      <c r="M1867" s="42">
        <v>0</v>
      </c>
      <c r="N1867" s="89" t="s">
        <v>275</v>
      </c>
      <c r="O1867" s="47" t="s">
        <v>1381</v>
      </c>
      <c r="P1867" s="47" t="s">
        <v>888</v>
      </c>
      <c r="Q1867" s="50" t="s">
        <v>5361</v>
      </c>
      <c r="R1867" s="30"/>
    </row>
    <row r="1868" spans="1:18" ht="19.95" customHeight="1">
      <c r="A1868" s="47">
        <v>1</v>
      </c>
      <c r="B1868" s="30" t="s">
        <v>71</v>
      </c>
      <c r="C1868" s="43" t="s">
        <v>5360</v>
      </c>
      <c r="D1868" s="52">
        <v>45075</v>
      </c>
      <c r="E1868" s="52">
        <v>45076</v>
      </c>
      <c r="F1868" s="52">
        <v>45076</v>
      </c>
      <c r="G1868" s="47" t="s">
        <v>10</v>
      </c>
      <c r="H1868" s="51">
        <v>1250</v>
      </c>
      <c r="I1868" s="53">
        <v>1</v>
      </c>
      <c r="J1868" s="51">
        <v>0</v>
      </c>
      <c r="K1868" s="51">
        <v>0</v>
      </c>
      <c r="L1868" s="51">
        <v>1250</v>
      </c>
      <c r="M1868" s="42">
        <v>0</v>
      </c>
      <c r="N1868" s="89" t="s">
        <v>275</v>
      </c>
      <c r="O1868" s="47" t="s">
        <v>1381</v>
      </c>
      <c r="P1868" s="47" t="s">
        <v>888</v>
      </c>
      <c r="Q1868" s="50" t="s">
        <v>5361</v>
      </c>
      <c r="R1868" s="30"/>
    </row>
    <row r="1869" spans="1:18" ht="19.95" customHeight="1">
      <c r="A1869" s="47">
        <v>1</v>
      </c>
      <c r="B1869" s="30" t="s">
        <v>60</v>
      </c>
      <c r="C1869" s="43" t="s">
        <v>5360</v>
      </c>
      <c r="D1869" s="52">
        <v>44956</v>
      </c>
      <c r="E1869" s="52">
        <v>45076</v>
      </c>
      <c r="F1869" s="52">
        <v>45076</v>
      </c>
      <c r="G1869" s="47" t="s">
        <v>10</v>
      </c>
      <c r="H1869" s="51">
        <v>1571.61</v>
      </c>
      <c r="I1869" s="53">
        <v>1</v>
      </c>
      <c r="J1869" s="51">
        <v>0</v>
      </c>
      <c r="K1869" s="51">
        <v>0</v>
      </c>
      <c r="L1869" s="51">
        <v>1571.61</v>
      </c>
      <c r="M1869" s="42">
        <v>0</v>
      </c>
      <c r="N1869" s="89" t="s">
        <v>275</v>
      </c>
      <c r="O1869" s="47" t="s">
        <v>1381</v>
      </c>
      <c r="P1869" s="47" t="s">
        <v>888</v>
      </c>
      <c r="Q1869" s="50" t="s">
        <v>5361</v>
      </c>
      <c r="R1869" s="30"/>
    </row>
    <row r="1870" spans="1:18" ht="19.95" customHeight="1">
      <c r="A1870" s="47">
        <v>1</v>
      </c>
      <c r="B1870" s="30" t="s">
        <v>61</v>
      </c>
      <c r="C1870" s="43" t="s">
        <v>5362</v>
      </c>
      <c r="D1870" s="52">
        <v>45049</v>
      </c>
      <c r="E1870" s="52">
        <v>45076</v>
      </c>
      <c r="F1870" s="52">
        <v>45076</v>
      </c>
      <c r="G1870" s="47" t="s">
        <v>10</v>
      </c>
      <c r="H1870" s="51">
        <v>1865.3</v>
      </c>
      <c r="I1870" s="53">
        <v>1</v>
      </c>
      <c r="J1870" s="51">
        <v>0</v>
      </c>
      <c r="K1870" s="51">
        <v>0</v>
      </c>
      <c r="L1870" s="51">
        <v>1865.3</v>
      </c>
      <c r="M1870" s="42">
        <v>0</v>
      </c>
      <c r="N1870" s="89" t="s">
        <v>275</v>
      </c>
      <c r="O1870" s="47" t="s">
        <v>1381</v>
      </c>
      <c r="P1870" s="47" t="s">
        <v>888</v>
      </c>
      <c r="Q1870" s="50" t="s">
        <v>5361</v>
      </c>
      <c r="R1870" s="30"/>
    </row>
    <row r="1871" spans="1:18" ht="19.95" customHeight="1">
      <c r="A1871" s="47">
        <v>1</v>
      </c>
      <c r="B1871" s="30" t="s">
        <v>68</v>
      </c>
      <c r="C1871" s="43" t="s">
        <v>5360</v>
      </c>
      <c r="D1871" s="52">
        <v>45019</v>
      </c>
      <c r="E1871" s="52">
        <v>45076</v>
      </c>
      <c r="F1871" s="52">
        <v>45076</v>
      </c>
      <c r="G1871" s="47" t="s">
        <v>10</v>
      </c>
      <c r="H1871" s="51">
        <v>2112.8000000000002</v>
      </c>
      <c r="I1871" s="53">
        <v>1</v>
      </c>
      <c r="J1871" s="51">
        <v>0</v>
      </c>
      <c r="K1871" s="51">
        <v>0</v>
      </c>
      <c r="L1871" s="51">
        <v>2112.8000000000002</v>
      </c>
      <c r="M1871" s="42">
        <v>0</v>
      </c>
      <c r="N1871" s="89" t="s">
        <v>275</v>
      </c>
      <c r="O1871" s="47" t="s">
        <v>1381</v>
      </c>
      <c r="P1871" s="47" t="s">
        <v>888</v>
      </c>
      <c r="Q1871" s="50" t="s">
        <v>5361</v>
      </c>
      <c r="R1871" s="30"/>
    </row>
    <row r="1872" spans="1:18" ht="19.95" customHeight="1">
      <c r="A1872" s="47">
        <v>1</v>
      </c>
      <c r="B1872" s="30" t="s">
        <v>19</v>
      </c>
      <c r="C1872" s="43" t="s">
        <v>5363</v>
      </c>
      <c r="D1872" s="52">
        <v>45075</v>
      </c>
      <c r="E1872" s="52">
        <v>45076</v>
      </c>
      <c r="F1872" s="52">
        <v>45076</v>
      </c>
      <c r="G1872" s="47" t="s">
        <v>10</v>
      </c>
      <c r="H1872" s="51">
        <v>399.89</v>
      </c>
      <c r="I1872" s="53">
        <v>1</v>
      </c>
      <c r="J1872" s="51">
        <v>0</v>
      </c>
      <c r="K1872" s="51">
        <v>0</v>
      </c>
      <c r="L1872" s="51">
        <v>399.89</v>
      </c>
      <c r="M1872" s="42">
        <v>0</v>
      </c>
      <c r="N1872" s="89" t="s">
        <v>275</v>
      </c>
      <c r="O1872" s="47" t="s">
        <v>1355</v>
      </c>
      <c r="P1872" s="47" t="s">
        <v>672</v>
      </c>
      <c r="Q1872" s="50" t="s">
        <v>2689</v>
      </c>
      <c r="R1872" s="30"/>
    </row>
    <row r="1873" spans="1:18" ht="19.95" customHeight="1">
      <c r="A1873" s="47">
        <v>1</v>
      </c>
      <c r="B1873" s="30" t="s">
        <v>62</v>
      </c>
      <c r="C1873" s="43" t="s">
        <v>5364</v>
      </c>
      <c r="D1873" s="52">
        <v>45049</v>
      </c>
      <c r="E1873" s="52">
        <v>45076</v>
      </c>
      <c r="F1873" s="52">
        <v>45076</v>
      </c>
      <c r="G1873" s="47" t="s">
        <v>10</v>
      </c>
      <c r="H1873" s="51">
        <v>5127.49</v>
      </c>
      <c r="I1873" s="53">
        <v>1</v>
      </c>
      <c r="J1873" s="51">
        <v>0</v>
      </c>
      <c r="K1873" s="51">
        <v>0</v>
      </c>
      <c r="L1873" s="51">
        <v>5127.49</v>
      </c>
      <c r="M1873" s="42">
        <v>0</v>
      </c>
      <c r="N1873" s="89" t="s">
        <v>275</v>
      </c>
      <c r="O1873" s="47" t="s">
        <v>1381</v>
      </c>
      <c r="P1873" s="47" t="s">
        <v>888</v>
      </c>
      <c r="Q1873" s="50" t="s">
        <v>5361</v>
      </c>
      <c r="R1873" s="30"/>
    </row>
    <row r="1874" spans="1:18" ht="19.95" customHeight="1">
      <c r="A1874" s="47">
        <v>1</v>
      </c>
      <c r="B1874" s="30" t="s">
        <v>63</v>
      </c>
      <c r="C1874" s="43" t="s">
        <v>5360</v>
      </c>
      <c r="D1874" s="52">
        <v>45049</v>
      </c>
      <c r="E1874" s="52">
        <v>45076</v>
      </c>
      <c r="F1874" s="52">
        <v>45076</v>
      </c>
      <c r="G1874" s="47" t="s">
        <v>10</v>
      </c>
      <c r="H1874" s="51">
        <v>4589.6000000000004</v>
      </c>
      <c r="I1874" s="53">
        <v>1</v>
      </c>
      <c r="J1874" s="51">
        <v>0</v>
      </c>
      <c r="K1874" s="51">
        <v>0</v>
      </c>
      <c r="L1874" s="51">
        <v>4589.6000000000004</v>
      </c>
      <c r="M1874" s="42">
        <v>0</v>
      </c>
      <c r="N1874" s="89" t="s">
        <v>275</v>
      </c>
      <c r="O1874" s="47" t="s">
        <v>1381</v>
      </c>
      <c r="P1874" s="47" t="s">
        <v>888</v>
      </c>
      <c r="Q1874" s="50" t="s">
        <v>5361</v>
      </c>
      <c r="R1874" s="30"/>
    </row>
    <row r="1875" spans="1:18" ht="19.95" customHeight="1">
      <c r="A1875" s="47">
        <v>1</v>
      </c>
      <c r="B1875" s="30" t="s">
        <v>64</v>
      </c>
      <c r="C1875" s="43" t="s">
        <v>5362</v>
      </c>
      <c r="D1875" s="52">
        <v>44956</v>
      </c>
      <c r="E1875" s="52">
        <v>45076</v>
      </c>
      <c r="F1875" s="52">
        <v>45076</v>
      </c>
      <c r="G1875" s="47" t="s">
        <v>10</v>
      </c>
      <c r="H1875" s="51">
        <v>4126.72</v>
      </c>
      <c r="I1875" s="53">
        <v>1</v>
      </c>
      <c r="J1875" s="51">
        <v>0</v>
      </c>
      <c r="K1875" s="51">
        <v>0</v>
      </c>
      <c r="L1875" s="51">
        <v>4126.72</v>
      </c>
      <c r="M1875" s="42">
        <v>0</v>
      </c>
      <c r="N1875" s="89" t="s">
        <v>275</v>
      </c>
      <c r="O1875" s="47" t="s">
        <v>1381</v>
      </c>
      <c r="P1875" s="47" t="s">
        <v>888</v>
      </c>
      <c r="Q1875" s="50" t="s">
        <v>5361</v>
      </c>
      <c r="R1875" s="30"/>
    </row>
    <row r="1876" spans="1:18" ht="19.95" customHeight="1">
      <c r="A1876" s="47">
        <v>1</v>
      </c>
      <c r="B1876" s="30" t="s">
        <v>64</v>
      </c>
      <c r="C1876" s="43" t="s">
        <v>5365</v>
      </c>
      <c r="D1876" s="52">
        <v>45076</v>
      </c>
      <c r="E1876" s="52">
        <v>45076</v>
      </c>
      <c r="F1876" s="52">
        <v>45076</v>
      </c>
      <c r="G1876" s="47" t="s">
        <v>10</v>
      </c>
      <c r="H1876" s="51">
        <v>900</v>
      </c>
      <c r="I1876" s="53">
        <v>1</v>
      </c>
      <c r="J1876" s="51">
        <v>0</v>
      </c>
      <c r="K1876" s="51">
        <v>0</v>
      </c>
      <c r="L1876" s="51">
        <v>900</v>
      </c>
      <c r="M1876" s="42">
        <v>0</v>
      </c>
      <c r="N1876" s="89" t="s">
        <v>275</v>
      </c>
      <c r="O1876" s="47" t="s">
        <v>1360</v>
      </c>
      <c r="P1876" s="47" t="s">
        <v>876</v>
      </c>
      <c r="Q1876" s="50" t="s">
        <v>5366</v>
      </c>
      <c r="R1876" s="30"/>
    </row>
    <row r="1877" spans="1:18" ht="19.95" customHeight="1">
      <c r="A1877" s="47">
        <v>1</v>
      </c>
      <c r="B1877" s="30" t="s">
        <v>65</v>
      </c>
      <c r="C1877" s="43" t="s">
        <v>5362</v>
      </c>
      <c r="D1877" s="52">
        <v>45049</v>
      </c>
      <c r="E1877" s="52">
        <v>45076</v>
      </c>
      <c r="F1877" s="52">
        <v>45076</v>
      </c>
      <c r="G1877" s="47" t="s">
        <v>10</v>
      </c>
      <c r="H1877" s="51">
        <v>4406.7299999999996</v>
      </c>
      <c r="I1877" s="53">
        <v>1</v>
      </c>
      <c r="J1877" s="51">
        <v>0</v>
      </c>
      <c r="K1877" s="51">
        <v>0</v>
      </c>
      <c r="L1877" s="51">
        <v>4406.7299999999996</v>
      </c>
      <c r="M1877" s="42">
        <v>0</v>
      </c>
      <c r="N1877" s="89" t="s">
        <v>275</v>
      </c>
      <c r="O1877" s="47" t="s">
        <v>1381</v>
      </c>
      <c r="P1877" s="47" t="s">
        <v>888</v>
      </c>
      <c r="Q1877" s="50" t="s">
        <v>5361</v>
      </c>
      <c r="R1877" s="30"/>
    </row>
    <row r="1878" spans="1:18" ht="19.95" customHeight="1">
      <c r="A1878" s="47">
        <v>1</v>
      </c>
      <c r="B1878" s="30" t="s">
        <v>69</v>
      </c>
      <c r="C1878" s="43" t="s">
        <v>5360</v>
      </c>
      <c r="D1878" s="52">
        <v>45015</v>
      </c>
      <c r="E1878" s="52">
        <v>45076</v>
      </c>
      <c r="F1878" s="52">
        <v>45076</v>
      </c>
      <c r="G1878" s="47" t="s">
        <v>10</v>
      </c>
      <c r="H1878" s="51">
        <v>1930.8</v>
      </c>
      <c r="I1878" s="53">
        <v>1</v>
      </c>
      <c r="J1878" s="51">
        <v>0</v>
      </c>
      <c r="K1878" s="51">
        <v>0</v>
      </c>
      <c r="L1878" s="51">
        <v>1930.8</v>
      </c>
      <c r="M1878" s="42">
        <v>0</v>
      </c>
      <c r="N1878" s="89" t="s">
        <v>275</v>
      </c>
      <c r="O1878" s="47" t="s">
        <v>1381</v>
      </c>
      <c r="P1878" s="47" t="s">
        <v>888</v>
      </c>
      <c r="Q1878" s="50" t="s">
        <v>5361</v>
      </c>
      <c r="R1878" s="30"/>
    </row>
    <row r="1879" spans="1:18" ht="19.95" customHeight="1">
      <c r="A1879" s="47">
        <v>1</v>
      </c>
      <c r="B1879" s="30" t="s">
        <v>69</v>
      </c>
      <c r="C1879" s="43" t="s">
        <v>5367</v>
      </c>
      <c r="D1879" s="52">
        <v>45015</v>
      </c>
      <c r="E1879" s="52">
        <v>45076</v>
      </c>
      <c r="F1879" s="52">
        <v>45076</v>
      </c>
      <c r="G1879" s="47" t="s">
        <v>10</v>
      </c>
      <c r="H1879" s="51">
        <v>207.9</v>
      </c>
      <c r="I1879" s="53">
        <v>1</v>
      </c>
      <c r="J1879" s="51">
        <v>0</v>
      </c>
      <c r="K1879" s="51">
        <v>0</v>
      </c>
      <c r="L1879" s="51">
        <v>207.9</v>
      </c>
      <c r="M1879" s="42">
        <v>0</v>
      </c>
      <c r="N1879" s="89" t="s">
        <v>275</v>
      </c>
      <c r="O1879" s="47" t="s">
        <v>1381</v>
      </c>
      <c r="P1879" s="47" t="s">
        <v>674</v>
      </c>
      <c r="Q1879" s="50" t="s">
        <v>5368</v>
      </c>
      <c r="R1879" s="30"/>
    </row>
    <row r="1880" spans="1:18" ht="19.95" customHeight="1">
      <c r="A1880" s="47">
        <v>1</v>
      </c>
      <c r="B1880" s="30" t="s">
        <v>66</v>
      </c>
      <c r="C1880" s="43" t="s">
        <v>5360</v>
      </c>
      <c r="D1880" s="52">
        <v>45049</v>
      </c>
      <c r="E1880" s="52">
        <v>45076</v>
      </c>
      <c r="F1880" s="52">
        <v>45076</v>
      </c>
      <c r="G1880" s="47" t="s">
        <v>10</v>
      </c>
      <c r="H1880" s="51">
        <v>7496.23</v>
      </c>
      <c r="I1880" s="53">
        <v>1</v>
      </c>
      <c r="J1880" s="51">
        <v>0</v>
      </c>
      <c r="K1880" s="51">
        <v>0</v>
      </c>
      <c r="L1880" s="51">
        <v>7496.23</v>
      </c>
      <c r="M1880" s="42">
        <v>0</v>
      </c>
      <c r="N1880" s="89" t="s">
        <v>275</v>
      </c>
      <c r="O1880" s="47" t="s">
        <v>1381</v>
      </c>
      <c r="P1880" s="47" t="s">
        <v>888</v>
      </c>
      <c r="Q1880" s="50" t="s">
        <v>5361</v>
      </c>
      <c r="R1880" s="30"/>
    </row>
    <row r="1881" spans="1:18" ht="19.95" customHeight="1">
      <c r="A1881" s="47">
        <v>1</v>
      </c>
      <c r="B1881" s="30" t="s">
        <v>67</v>
      </c>
      <c r="C1881" s="43" t="s">
        <v>5360</v>
      </c>
      <c r="D1881" s="52">
        <v>45049</v>
      </c>
      <c r="E1881" s="52">
        <v>45076</v>
      </c>
      <c r="F1881" s="52">
        <v>45076</v>
      </c>
      <c r="G1881" s="47" t="s">
        <v>10</v>
      </c>
      <c r="H1881" s="51">
        <v>3290.46</v>
      </c>
      <c r="I1881" s="53">
        <v>1</v>
      </c>
      <c r="J1881" s="51">
        <v>0</v>
      </c>
      <c r="K1881" s="51">
        <v>0</v>
      </c>
      <c r="L1881" s="51">
        <v>3290.46</v>
      </c>
      <c r="M1881" s="42">
        <v>0</v>
      </c>
      <c r="N1881" s="89" t="s">
        <v>275</v>
      </c>
      <c r="O1881" s="47" t="s">
        <v>1381</v>
      </c>
      <c r="P1881" s="47" t="s">
        <v>888</v>
      </c>
      <c r="Q1881" s="50" t="s">
        <v>5361</v>
      </c>
      <c r="R1881" s="30"/>
    </row>
    <row r="1882" spans="1:18" ht="19.95" customHeight="1">
      <c r="A1882" s="47">
        <v>4</v>
      </c>
      <c r="B1882" s="30" t="s">
        <v>2019</v>
      </c>
      <c r="C1882" s="43" t="s">
        <v>5369</v>
      </c>
      <c r="D1882" s="52">
        <v>45063</v>
      </c>
      <c r="E1882" s="52">
        <v>45077</v>
      </c>
      <c r="F1882" s="52">
        <v>45077</v>
      </c>
      <c r="G1882" s="47" t="s">
        <v>10</v>
      </c>
      <c r="H1882" s="51">
        <v>2700</v>
      </c>
      <c r="I1882" s="53">
        <v>1</v>
      </c>
      <c r="J1882" s="51">
        <v>0</v>
      </c>
      <c r="K1882" s="51">
        <v>0</v>
      </c>
      <c r="L1882" s="51">
        <v>2700</v>
      </c>
      <c r="M1882" s="42">
        <v>0</v>
      </c>
      <c r="N1882" s="89" t="s">
        <v>1328</v>
      </c>
      <c r="O1882" s="47" t="s">
        <v>1349</v>
      </c>
      <c r="P1882" s="58" t="s">
        <v>741</v>
      </c>
      <c r="Q1882" s="50" t="s">
        <v>5370</v>
      </c>
      <c r="R1882" s="30"/>
    </row>
    <row r="1883" spans="1:18" ht="19.95" customHeight="1">
      <c r="A1883" s="47">
        <v>4</v>
      </c>
      <c r="B1883" s="30" t="s">
        <v>2019</v>
      </c>
      <c r="C1883" s="43" t="s">
        <v>5371</v>
      </c>
      <c r="D1883" s="52">
        <v>45063</v>
      </c>
      <c r="E1883" s="52">
        <v>45077</v>
      </c>
      <c r="F1883" s="52">
        <v>45077</v>
      </c>
      <c r="G1883" s="47" t="s">
        <v>10</v>
      </c>
      <c r="H1883" s="51">
        <v>34400</v>
      </c>
      <c r="I1883" s="53">
        <v>1</v>
      </c>
      <c r="J1883" s="51">
        <v>0</v>
      </c>
      <c r="K1883" s="51">
        <v>0</v>
      </c>
      <c r="L1883" s="51">
        <v>34400</v>
      </c>
      <c r="M1883" s="42">
        <v>0</v>
      </c>
      <c r="N1883" s="89" t="s">
        <v>1328</v>
      </c>
      <c r="O1883" s="47" t="s">
        <v>1349</v>
      </c>
      <c r="P1883" s="58" t="s">
        <v>741</v>
      </c>
      <c r="Q1883" s="50" t="s">
        <v>5372</v>
      </c>
      <c r="R1883" s="30"/>
    </row>
    <row r="1884" spans="1:18" ht="19.95" customHeight="1">
      <c r="A1884" s="47">
        <v>1</v>
      </c>
      <c r="B1884" s="30" t="s">
        <v>52</v>
      </c>
      <c r="C1884" s="43" t="s">
        <v>5377</v>
      </c>
      <c r="D1884" s="52">
        <v>45046</v>
      </c>
      <c r="E1884" s="52">
        <v>45077</v>
      </c>
      <c r="F1884" s="52">
        <v>45077</v>
      </c>
      <c r="G1884" s="47" t="s">
        <v>10</v>
      </c>
      <c r="H1884" s="51">
        <v>543317.43000000005</v>
      </c>
      <c r="I1884" s="53">
        <v>1</v>
      </c>
      <c r="J1884" s="51">
        <v>0</v>
      </c>
      <c r="K1884" s="51">
        <v>0</v>
      </c>
      <c r="L1884" s="51">
        <v>543317.43000000005</v>
      </c>
      <c r="M1884" s="42">
        <v>0</v>
      </c>
      <c r="N1884" s="89" t="s">
        <v>1328</v>
      </c>
      <c r="O1884" s="47" t="s">
        <v>2602</v>
      </c>
      <c r="P1884" s="93" t="s">
        <v>2610</v>
      </c>
      <c r="Q1884" s="50" t="s">
        <v>5377</v>
      </c>
      <c r="R1884" s="30"/>
    </row>
    <row r="1885" spans="1:18" ht="19.95" customHeight="1">
      <c r="A1885" s="47">
        <v>1</v>
      </c>
      <c r="B1885" s="30" t="s">
        <v>52</v>
      </c>
      <c r="C1885" s="43" t="s">
        <v>5378</v>
      </c>
      <c r="D1885" s="52">
        <v>45046</v>
      </c>
      <c r="E1885" s="52">
        <v>45077</v>
      </c>
      <c r="F1885" s="52">
        <v>45077</v>
      </c>
      <c r="G1885" s="47" t="s">
        <v>10</v>
      </c>
      <c r="H1885" s="51">
        <v>279894.71000000002</v>
      </c>
      <c r="I1885" s="53">
        <v>1</v>
      </c>
      <c r="J1885" s="51">
        <v>0</v>
      </c>
      <c r="K1885" s="51">
        <v>0</v>
      </c>
      <c r="L1885" s="51">
        <v>279894.71000000002</v>
      </c>
      <c r="M1885" s="42">
        <v>0</v>
      </c>
      <c r="N1885" s="89" t="s">
        <v>1328</v>
      </c>
      <c r="O1885" s="47" t="s">
        <v>2602</v>
      </c>
      <c r="P1885" s="93" t="s">
        <v>2603</v>
      </c>
      <c r="Q1885" s="50" t="s">
        <v>5379</v>
      </c>
      <c r="R1885" s="30"/>
    </row>
    <row r="1886" spans="1:18" ht="19.95" customHeight="1">
      <c r="A1886" s="47">
        <v>1</v>
      </c>
      <c r="B1886" s="30" t="s">
        <v>16</v>
      </c>
      <c r="C1886" s="43" t="s">
        <v>5373</v>
      </c>
      <c r="D1886" s="52">
        <v>45062</v>
      </c>
      <c r="E1886" s="52">
        <v>45077</v>
      </c>
      <c r="F1886" s="52">
        <v>45077</v>
      </c>
      <c r="G1886" s="47" t="s">
        <v>10</v>
      </c>
      <c r="H1886" s="51">
        <v>3106.4</v>
      </c>
      <c r="I1886" s="53">
        <v>1</v>
      </c>
      <c r="J1886" s="51">
        <v>0</v>
      </c>
      <c r="K1886" s="51">
        <v>0</v>
      </c>
      <c r="L1886" s="51">
        <v>3106.4</v>
      </c>
      <c r="M1886" s="42">
        <v>0</v>
      </c>
      <c r="N1886" s="89" t="s">
        <v>1328</v>
      </c>
      <c r="O1886" s="47" t="s">
        <v>1349</v>
      </c>
      <c r="P1886" s="45" t="s">
        <v>741</v>
      </c>
      <c r="Q1886" s="50" t="s">
        <v>5374</v>
      </c>
      <c r="R1886" s="30"/>
    </row>
    <row r="1887" spans="1:18" ht="19.95" customHeight="1">
      <c r="A1887" s="47">
        <v>1</v>
      </c>
      <c r="B1887" s="30" t="s">
        <v>238</v>
      </c>
      <c r="C1887" s="43" t="s">
        <v>5375</v>
      </c>
      <c r="D1887" s="52">
        <v>45065</v>
      </c>
      <c r="E1887" s="52">
        <v>45077</v>
      </c>
      <c r="F1887" s="52">
        <v>45077</v>
      </c>
      <c r="G1887" s="47" t="s">
        <v>10</v>
      </c>
      <c r="H1887" s="51">
        <v>1249587</v>
      </c>
      <c r="I1887" s="53">
        <v>1</v>
      </c>
      <c r="J1887" s="51">
        <v>0</v>
      </c>
      <c r="K1887" s="51">
        <v>0</v>
      </c>
      <c r="L1887" s="51">
        <v>1249587</v>
      </c>
      <c r="M1887" s="42">
        <v>0</v>
      </c>
      <c r="N1887" s="89" t="s">
        <v>1328</v>
      </c>
      <c r="O1887" s="47" t="s">
        <v>1349</v>
      </c>
      <c r="P1887" s="45" t="s">
        <v>741</v>
      </c>
      <c r="Q1887" s="50" t="s">
        <v>5376</v>
      </c>
      <c r="R1887" s="30"/>
    </row>
    <row r="1888" spans="1:18" ht="19.95" customHeight="1">
      <c r="A1888" s="47">
        <v>1</v>
      </c>
      <c r="B1888" s="30" t="s">
        <v>56</v>
      </c>
      <c r="C1888" s="43" t="s">
        <v>5380</v>
      </c>
      <c r="D1888" s="52">
        <v>44979</v>
      </c>
      <c r="E1888" s="52">
        <v>45077</v>
      </c>
      <c r="F1888" s="52">
        <v>45077</v>
      </c>
      <c r="G1888" s="47" t="s">
        <v>10</v>
      </c>
      <c r="H1888" s="51">
        <v>625.01</v>
      </c>
      <c r="I1888" s="53">
        <v>1</v>
      </c>
      <c r="J1888" s="51">
        <v>0</v>
      </c>
      <c r="K1888" s="51">
        <v>0</v>
      </c>
      <c r="L1888" s="51">
        <v>625.01</v>
      </c>
      <c r="M1888" s="42">
        <v>0</v>
      </c>
      <c r="N1888" s="89" t="s">
        <v>269</v>
      </c>
      <c r="O1888" s="47" t="s">
        <v>1351</v>
      </c>
      <c r="P1888" s="47" t="s">
        <v>1378</v>
      </c>
      <c r="Q1888" s="50" t="s">
        <v>5381</v>
      </c>
      <c r="R1888" s="30"/>
    </row>
    <row r="1889" spans="1:18" ht="19.95" customHeight="1">
      <c r="A1889" s="47">
        <v>1</v>
      </c>
      <c r="B1889" s="30" t="s">
        <v>2019</v>
      </c>
      <c r="C1889" s="43" t="s">
        <v>5382</v>
      </c>
      <c r="D1889" s="52">
        <v>45051</v>
      </c>
      <c r="E1889" s="52">
        <v>45078</v>
      </c>
      <c r="F1889" s="52">
        <v>45078</v>
      </c>
      <c r="G1889" s="47" t="s">
        <v>10</v>
      </c>
      <c r="H1889" s="51">
        <v>27160</v>
      </c>
      <c r="I1889" s="53">
        <v>1</v>
      </c>
      <c r="J1889" s="51">
        <v>0</v>
      </c>
      <c r="K1889" s="51">
        <v>0</v>
      </c>
      <c r="L1889" s="51">
        <v>27160</v>
      </c>
      <c r="M1889" s="42">
        <v>0</v>
      </c>
      <c r="N1889" s="89" t="s">
        <v>1328</v>
      </c>
      <c r="O1889" s="47" t="s">
        <v>1349</v>
      </c>
      <c r="P1889" s="58" t="s">
        <v>741</v>
      </c>
      <c r="Q1889" s="50" t="s">
        <v>5383</v>
      </c>
      <c r="R1889" s="30"/>
    </row>
    <row r="1890" spans="1:18" ht="19.95" customHeight="1">
      <c r="A1890" s="47">
        <v>4</v>
      </c>
      <c r="B1890" s="30" t="s">
        <v>2019</v>
      </c>
      <c r="C1890" s="43" t="s">
        <v>5384</v>
      </c>
      <c r="D1890" s="52">
        <v>45064</v>
      </c>
      <c r="E1890" s="52">
        <v>45078</v>
      </c>
      <c r="F1890" s="52">
        <v>45078</v>
      </c>
      <c r="G1890" s="47" t="s">
        <v>10</v>
      </c>
      <c r="H1890" s="51">
        <v>740</v>
      </c>
      <c r="I1890" s="53">
        <v>1</v>
      </c>
      <c r="J1890" s="51">
        <v>0</v>
      </c>
      <c r="K1890" s="51">
        <v>0</v>
      </c>
      <c r="L1890" s="51">
        <v>740</v>
      </c>
      <c r="M1890" s="42">
        <v>0</v>
      </c>
      <c r="N1890" s="89" t="s">
        <v>1328</v>
      </c>
      <c r="O1890" s="47" t="s">
        <v>1349</v>
      </c>
      <c r="P1890" s="58" t="s">
        <v>741</v>
      </c>
      <c r="Q1890" s="50" t="s">
        <v>5385</v>
      </c>
      <c r="R1890" s="30"/>
    </row>
    <row r="1891" spans="1:18" ht="19.95" customHeight="1">
      <c r="A1891" s="47">
        <v>4</v>
      </c>
      <c r="B1891" s="30" t="s">
        <v>308</v>
      </c>
      <c r="C1891" s="43" t="s">
        <v>5386</v>
      </c>
      <c r="D1891" s="52">
        <v>45075</v>
      </c>
      <c r="E1891" s="52">
        <v>45078</v>
      </c>
      <c r="F1891" s="52">
        <v>45078</v>
      </c>
      <c r="G1891" s="47" t="s">
        <v>10</v>
      </c>
      <c r="H1891" s="51">
        <v>33816.6</v>
      </c>
      <c r="I1891" s="53">
        <v>1</v>
      </c>
      <c r="J1891" s="51">
        <v>0</v>
      </c>
      <c r="K1891" s="51">
        <v>0</v>
      </c>
      <c r="L1891" s="51">
        <v>33816.6</v>
      </c>
      <c r="M1891" s="42">
        <v>0</v>
      </c>
      <c r="N1891" s="89" t="s">
        <v>1328</v>
      </c>
      <c r="O1891" s="47" t="s">
        <v>1349</v>
      </c>
      <c r="P1891" s="58" t="s">
        <v>741</v>
      </c>
      <c r="Q1891" s="50" t="s">
        <v>5387</v>
      </c>
      <c r="R1891" s="30"/>
    </row>
    <row r="1892" spans="1:18" ht="19.95" customHeight="1">
      <c r="A1892" s="47">
        <v>1</v>
      </c>
      <c r="B1892" s="30" t="s">
        <v>308</v>
      </c>
      <c r="C1892" s="43" t="s">
        <v>5388</v>
      </c>
      <c r="D1892" s="52">
        <v>45075</v>
      </c>
      <c r="E1892" s="52">
        <v>45078</v>
      </c>
      <c r="F1892" s="52">
        <v>45078</v>
      </c>
      <c r="G1892" s="47" t="s">
        <v>10</v>
      </c>
      <c r="H1892" s="51">
        <v>3960</v>
      </c>
      <c r="I1892" s="53">
        <v>1</v>
      </c>
      <c r="J1892" s="51">
        <v>0</v>
      </c>
      <c r="K1892" s="51">
        <v>0</v>
      </c>
      <c r="L1892" s="51">
        <v>3960</v>
      </c>
      <c r="M1892" s="42">
        <v>0</v>
      </c>
      <c r="N1892" s="89" t="s">
        <v>1328</v>
      </c>
      <c r="O1892" s="47" t="s">
        <v>1349</v>
      </c>
      <c r="P1892" s="58" t="s">
        <v>741</v>
      </c>
      <c r="Q1892" s="50" t="s">
        <v>5389</v>
      </c>
      <c r="R1892" s="30"/>
    </row>
    <row r="1893" spans="1:18" ht="19.95" customHeight="1">
      <c r="A1893" s="47">
        <v>1</v>
      </c>
      <c r="B1893" s="30" t="s">
        <v>308</v>
      </c>
      <c r="C1893" s="43" t="s">
        <v>5390</v>
      </c>
      <c r="D1893" s="52">
        <v>45075</v>
      </c>
      <c r="E1893" s="52">
        <v>45078</v>
      </c>
      <c r="F1893" s="52">
        <v>45078</v>
      </c>
      <c r="G1893" s="47" t="s">
        <v>10</v>
      </c>
      <c r="H1893" s="51">
        <v>38362</v>
      </c>
      <c r="I1893" s="53">
        <v>1</v>
      </c>
      <c r="J1893" s="51">
        <v>0</v>
      </c>
      <c r="K1893" s="51">
        <v>0</v>
      </c>
      <c r="L1893" s="51">
        <v>38362</v>
      </c>
      <c r="M1893" s="42">
        <v>0</v>
      </c>
      <c r="N1893" s="89" t="s">
        <v>1328</v>
      </c>
      <c r="O1893" s="47" t="s">
        <v>1349</v>
      </c>
      <c r="P1893" s="58" t="s">
        <v>741</v>
      </c>
      <c r="Q1893" s="50" t="s">
        <v>5391</v>
      </c>
      <c r="R1893" s="30"/>
    </row>
    <row r="1894" spans="1:18" ht="19.95" customHeight="1">
      <c r="A1894" s="47">
        <v>1</v>
      </c>
      <c r="B1894" s="30" t="s">
        <v>308</v>
      </c>
      <c r="C1894" s="43" t="s">
        <v>5392</v>
      </c>
      <c r="D1894" s="52">
        <v>45075</v>
      </c>
      <c r="E1894" s="52">
        <v>45078</v>
      </c>
      <c r="F1894" s="52">
        <v>45078</v>
      </c>
      <c r="G1894" s="47" t="s">
        <v>10</v>
      </c>
      <c r="H1894" s="51">
        <v>11495.4</v>
      </c>
      <c r="I1894" s="53">
        <v>1</v>
      </c>
      <c r="J1894" s="51">
        <v>0</v>
      </c>
      <c r="K1894" s="51">
        <v>0</v>
      </c>
      <c r="L1894" s="51">
        <v>11495.4</v>
      </c>
      <c r="M1894" s="42">
        <v>0</v>
      </c>
      <c r="N1894" s="89" t="s">
        <v>1328</v>
      </c>
      <c r="O1894" s="47" t="s">
        <v>1349</v>
      </c>
      <c r="P1894" s="58" t="s">
        <v>741</v>
      </c>
      <c r="Q1894" s="50" t="s">
        <v>5393</v>
      </c>
      <c r="R1894" s="30"/>
    </row>
    <row r="1895" spans="1:18" ht="19.95" customHeight="1">
      <c r="A1895" s="47">
        <v>1</v>
      </c>
      <c r="B1895" s="30" t="s">
        <v>16</v>
      </c>
      <c r="C1895" s="43" t="s">
        <v>5394</v>
      </c>
      <c r="D1895" s="52">
        <v>45063</v>
      </c>
      <c r="E1895" s="52">
        <v>45078</v>
      </c>
      <c r="F1895" s="52">
        <v>45078</v>
      </c>
      <c r="G1895" s="47" t="s">
        <v>10</v>
      </c>
      <c r="H1895" s="51">
        <v>2960</v>
      </c>
      <c r="I1895" s="53">
        <v>1</v>
      </c>
      <c r="J1895" s="51">
        <v>0</v>
      </c>
      <c r="K1895" s="51">
        <v>0</v>
      </c>
      <c r="L1895" s="51">
        <v>2960</v>
      </c>
      <c r="M1895" s="42">
        <v>0</v>
      </c>
      <c r="N1895" s="89" t="s">
        <v>1328</v>
      </c>
      <c r="O1895" s="47" t="s">
        <v>1349</v>
      </c>
      <c r="P1895" s="58" t="s">
        <v>741</v>
      </c>
      <c r="Q1895" s="50" t="s">
        <v>5395</v>
      </c>
      <c r="R1895" s="30"/>
    </row>
    <row r="1896" spans="1:18" ht="19.95" customHeight="1">
      <c r="A1896" s="47">
        <v>1</v>
      </c>
      <c r="B1896" s="30" t="s">
        <v>16</v>
      </c>
      <c r="C1896" s="43" t="s">
        <v>5396</v>
      </c>
      <c r="D1896" s="52">
        <v>45063</v>
      </c>
      <c r="E1896" s="52">
        <v>45078</v>
      </c>
      <c r="F1896" s="52">
        <v>45078</v>
      </c>
      <c r="G1896" s="47" t="s">
        <v>10</v>
      </c>
      <c r="H1896" s="51">
        <v>6720</v>
      </c>
      <c r="I1896" s="53">
        <v>1</v>
      </c>
      <c r="J1896" s="51">
        <v>0</v>
      </c>
      <c r="K1896" s="51">
        <v>0</v>
      </c>
      <c r="L1896" s="51">
        <v>6720</v>
      </c>
      <c r="M1896" s="42">
        <v>0</v>
      </c>
      <c r="N1896" s="89" t="s">
        <v>1328</v>
      </c>
      <c r="O1896" s="47" t="s">
        <v>1349</v>
      </c>
      <c r="P1896" s="58" t="s">
        <v>741</v>
      </c>
      <c r="Q1896" s="50" t="s">
        <v>5397</v>
      </c>
      <c r="R1896" s="30"/>
    </row>
    <row r="1897" spans="1:18" ht="19.95" customHeight="1">
      <c r="A1897" s="47">
        <v>1</v>
      </c>
      <c r="B1897" s="30" t="s">
        <v>225</v>
      </c>
      <c r="C1897" s="43" t="s">
        <v>5398</v>
      </c>
      <c r="D1897" s="52">
        <v>45056</v>
      </c>
      <c r="E1897" s="52">
        <v>45078</v>
      </c>
      <c r="F1897" s="52">
        <v>45078</v>
      </c>
      <c r="G1897" s="47" t="s">
        <v>10</v>
      </c>
      <c r="H1897" s="51">
        <v>308.91000000000003</v>
      </c>
      <c r="I1897" s="53">
        <v>1</v>
      </c>
      <c r="J1897" s="51">
        <v>0</v>
      </c>
      <c r="K1897" s="51">
        <v>0</v>
      </c>
      <c r="L1897" s="51">
        <v>308.91000000000003</v>
      </c>
      <c r="M1897" s="42">
        <v>0</v>
      </c>
      <c r="N1897" s="89" t="s">
        <v>272</v>
      </c>
      <c r="O1897" s="47" t="s">
        <v>1342</v>
      </c>
      <c r="P1897" s="47" t="s">
        <v>1371</v>
      </c>
      <c r="Q1897" s="50" t="s">
        <v>5399</v>
      </c>
      <c r="R1897" s="30"/>
    </row>
    <row r="1898" spans="1:18" ht="19.95" customHeight="1">
      <c r="A1898" s="47">
        <v>1</v>
      </c>
      <c r="B1898" s="30" t="s">
        <v>2552</v>
      </c>
      <c r="C1898" s="43" t="s">
        <v>5408</v>
      </c>
      <c r="D1898" s="52">
        <v>45040</v>
      </c>
      <c r="E1898" s="52">
        <v>45078</v>
      </c>
      <c r="F1898" s="52">
        <v>45078</v>
      </c>
      <c r="G1898" s="47" t="s">
        <v>10</v>
      </c>
      <c r="H1898" s="51">
        <v>370</v>
      </c>
      <c r="I1898" s="53">
        <v>1</v>
      </c>
      <c r="J1898" s="51">
        <v>0</v>
      </c>
      <c r="K1898" s="51">
        <v>0</v>
      </c>
      <c r="L1898" s="51">
        <v>370</v>
      </c>
      <c r="M1898" s="42">
        <v>0</v>
      </c>
      <c r="N1898" s="89" t="s">
        <v>272</v>
      </c>
      <c r="O1898" s="47" t="s">
        <v>1342</v>
      </c>
      <c r="P1898" s="47" t="s">
        <v>1371</v>
      </c>
      <c r="Q1898" s="50" t="s">
        <v>5409</v>
      </c>
      <c r="R1898" s="30"/>
    </row>
    <row r="1899" spans="1:18" ht="19.95" customHeight="1">
      <c r="A1899" s="47">
        <v>1</v>
      </c>
      <c r="B1899" s="30" t="s">
        <v>221</v>
      </c>
      <c r="C1899" s="43" t="s">
        <v>5410</v>
      </c>
      <c r="D1899" s="52">
        <v>45034</v>
      </c>
      <c r="E1899" s="52">
        <v>45078</v>
      </c>
      <c r="F1899" s="52">
        <v>45078</v>
      </c>
      <c r="G1899" s="47" t="s">
        <v>10</v>
      </c>
      <c r="H1899" s="51">
        <v>151.80000000000001</v>
      </c>
      <c r="I1899" s="53">
        <v>1</v>
      </c>
      <c r="J1899" s="51">
        <v>0</v>
      </c>
      <c r="K1899" s="51">
        <v>0</v>
      </c>
      <c r="L1899" s="51">
        <v>151.80000000000001</v>
      </c>
      <c r="M1899" s="42">
        <v>0</v>
      </c>
      <c r="N1899" s="89" t="s">
        <v>272</v>
      </c>
      <c r="O1899" s="47" t="s">
        <v>1342</v>
      </c>
      <c r="P1899" s="47" t="s">
        <v>1345</v>
      </c>
      <c r="Q1899" s="50" t="s">
        <v>5411</v>
      </c>
      <c r="R1899" s="30"/>
    </row>
    <row r="1900" spans="1:18" ht="19.95" customHeight="1">
      <c r="A1900" s="47">
        <v>1</v>
      </c>
      <c r="B1900" s="30" t="s">
        <v>221</v>
      </c>
      <c r="C1900" s="43" t="s">
        <v>5400</v>
      </c>
      <c r="D1900" s="52">
        <v>45050</v>
      </c>
      <c r="E1900" s="52">
        <v>45078</v>
      </c>
      <c r="F1900" s="52">
        <v>45078</v>
      </c>
      <c r="G1900" s="47" t="s">
        <v>10</v>
      </c>
      <c r="H1900" s="51">
        <v>158.01</v>
      </c>
      <c r="I1900" s="53">
        <v>1</v>
      </c>
      <c r="J1900" s="51">
        <v>0</v>
      </c>
      <c r="K1900" s="51">
        <v>0</v>
      </c>
      <c r="L1900" s="51">
        <v>158.01</v>
      </c>
      <c r="M1900" s="42">
        <v>0</v>
      </c>
      <c r="N1900" s="89" t="s">
        <v>272</v>
      </c>
      <c r="O1900" s="47" t="s">
        <v>1342</v>
      </c>
      <c r="P1900" s="47" t="s">
        <v>1345</v>
      </c>
      <c r="Q1900" s="50" t="s">
        <v>5401</v>
      </c>
      <c r="R1900" s="30"/>
    </row>
    <row r="1901" spans="1:18" ht="19.95" customHeight="1">
      <c r="A1901" s="47">
        <v>1</v>
      </c>
      <c r="B1901" s="30" t="s">
        <v>219</v>
      </c>
      <c r="C1901" s="43" t="s">
        <v>5412</v>
      </c>
      <c r="D1901" s="52">
        <v>45042</v>
      </c>
      <c r="E1901" s="52">
        <v>45078</v>
      </c>
      <c r="F1901" s="52">
        <v>45078</v>
      </c>
      <c r="G1901" s="47" t="s">
        <v>10</v>
      </c>
      <c r="H1901" s="51">
        <v>163.38999999999999</v>
      </c>
      <c r="I1901" s="53">
        <v>1</v>
      </c>
      <c r="J1901" s="51">
        <v>0</v>
      </c>
      <c r="K1901" s="51">
        <v>0</v>
      </c>
      <c r="L1901" s="51">
        <v>163.38999999999999</v>
      </c>
      <c r="M1901" s="42">
        <v>0</v>
      </c>
      <c r="N1901" s="89" t="s">
        <v>272</v>
      </c>
      <c r="O1901" s="47" t="s">
        <v>1342</v>
      </c>
      <c r="P1901" s="47" t="s">
        <v>1345</v>
      </c>
      <c r="Q1901" s="50" t="s">
        <v>5413</v>
      </c>
      <c r="R1901" s="30"/>
    </row>
    <row r="1902" spans="1:18" ht="19.95" customHeight="1">
      <c r="A1902" s="47">
        <v>1</v>
      </c>
      <c r="B1902" s="30" t="s">
        <v>219</v>
      </c>
      <c r="C1902" s="43" t="s">
        <v>5402</v>
      </c>
      <c r="D1902" s="52">
        <v>45056</v>
      </c>
      <c r="E1902" s="52">
        <v>45078</v>
      </c>
      <c r="F1902" s="52">
        <v>45078</v>
      </c>
      <c r="G1902" s="47" t="s">
        <v>10</v>
      </c>
      <c r="H1902" s="51">
        <v>327.74</v>
      </c>
      <c r="I1902" s="53">
        <v>1</v>
      </c>
      <c r="J1902" s="51">
        <v>0</v>
      </c>
      <c r="K1902" s="51">
        <v>0</v>
      </c>
      <c r="L1902" s="51">
        <v>327.74</v>
      </c>
      <c r="M1902" s="42">
        <v>0</v>
      </c>
      <c r="N1902" s="89" t="s">
        <v>272</v>
      </c>
      <c r="O1902" s="47" t="s">
        <v>1342</v>
      </c>
      <c r="P1902" s="47" t="s">
        <v>1345</v>
      </c>
      <c r="Q1902" s="50" t="s">
        <v>5403</v>
      </c>
      <c r="R1902" s="30"/>
    </row>
    <row r="1903" spans="1:18" ht="19.95" customHeight="1">
      <c r="A1903" s="47">
        <v>1</v>
      </c>
      <c r="B1903" s="30" t="s">
        <v>1900</v>
      </c>
      <c r="C1903" s="43" t="s">
        <v>5414</v>
      </c>
      <c r="D1903" s="52">
        <v>45035</v>
      </c>
      <c r="E1903" s="52">
        <v>45035</v>
      </c>
      <c r="F1903" s="52">
        <v>45078</v>
      </c>
      <c r="G1903" s="47" t="s">
        <v>10</v>
      </c>
      <c r="H1903" s="51">
        <v>304</v>
      </c>
      <c r="I1903" s="53">
        <v>1</v>
      </c>
      <c r="J1903" s="51">
        <v>0</v>
      </c>
      <c r="K1903" s="51">
        <v>0</v>
      </c>
      <c r="L1903" s="51">
        <v>304</v>
      </c>
      <c r="M1903" s="42">
        <v>0</v>
      </c>
      <c r="N1903" s="89" t="s">
        <v>272</v>
      </c>
      <c r="O1903" s="47" t="s">
        <v>1342</v>
      </c>
      <c r="P1903" s="47" t="s">
        <v>883</v>
      </c>
      <c r="Q1903" s="50" t="s">
        <v>5415</v>
      </c>
      <c r="R1903" s="30"/>
    </row>
    <row r="1904" spans="1:18" ht="19.95" customHeight="1">
      <c r="A1904" s="47">
        <v>1</v>
      </c>
      <c r="B1904" s="30" t="s">
        <v>1900</v>
      </c>
      <c r="C1904" s="43" t="s">
        <v>5416</v>
      </c>
      <c r="D1904" s="52">
        <v>45035</v>
      </c>
      <c r="E1904" s="52">
        <v>45035</v>
      </c>
      <c r="F1904" s="52">
        <v>45078</v>
      </c>
      <c r="G1904" s="47" t="s">
        <v>10</v>
      </c>
      <c r="H1904" s="51">
        <v>200</v>
      </c>
      <c r="I1904" s="53">
        <v>1</v>
      </c>
      <c r="J1904" s="51">
        <v>0</v>
      </c>
      <c r="K1904" s="51">
        <v>0</v>
      </c>
      <c r="L1904" s="51">
        <v>200</v>
      </c>
      <c r="M1904" s="42">
        <v>0</v>
      </c>
      <c r="N1904" s="89" t="s">
        <v>272</v>
      </c>
      <c r="O1904" s="47" t="s">
        <v>1342</v>
      </c>
      <c r="P1904" s="47" t="s">
        <v>883</v>
      </c>
      <c r="Q1904" s="50" t="s">
        <v>5417</v>
      </c>
      <c r="R1904" s="30"/>
    </row>
    <row r="1905" spans="1:18" ht="19.95" customHeight="1">
      <c r="A1905" s="47">
        <v>1</v>
      </c>
      <c r="B1905" s="30" t="s">
        <v>1357</v>
      </c>
      <c r="C1905" s="43" t="s">
        <v>5404</v>
      </c>
      <c r="D1905" s="52">
        <v>45055</v>
      </c>
      <c r="E1905" s="52">
        <v>45078</v>
      </c>
      <c r="F1905" s="52">
        <v>45078</v>
      </c>
      <c r="G1905" s="47" t="s">
        <v>10</v>
      </c>
      <c r="H1905" s="51">
        <v>38</v>
      </c>
      <c r="I1905" s="53">
        <v>1</v>
      </c>
      <c r="J1905" s="51">
        <v>0</v>
      </c>
      <c r="K1905" s="51">
        <v>0</v>
      </c>
      <c r="L1905" s="51">
        <v>38</v>
      </c>
      <c r="M1905" s="42">
        <v>0</v>
      </c>
      <c r="N1905" s="89" t="s">
        <v>272</v>
      </c>
      <c r="O1905" s="47" t="s">
        <v>1355</v>
      </c>
      <c r="P1905" s="47" t="s">
        <v>872</v>
      </c>
      <c r="Q1905" s="50" t="s">
        <v>5405</v>
      </c>
      <c r="R1905" s="30"/>
    </row>
    <row r="1906" spans="1:18" ht="19.95" customHeight="1">
      <c r="A1906" s="47">
        <v>1</v>
      </c>
      <c r="B1906" s="30" t="s">
        <v>224</v>
      </c>
      <c r="C1906" s="43" t="s">
        <v>5406</v>
      </c>
      <c r="D1906" s="52">
        <v>45063</v>
      </c>
      <c r="E1906" s="52">
        <v>45078</v>
      </c>
      <c r="F1906" s="52">
        <v>45078</v>
      </c>
      <c r="G1906" s="47" t="s">
        <v>10</v>
      </c>
      <c r="H1906" s="51">
        <v>143.94</v>
      </c>
      <c r="I1906" s="53">
        <v>1</v>
      </c>
      <c r="J1906" s="51">
        <v>0</v>
      </c>
      <c r="K1906" s="51">
        <v>0</v>
      </c>
      <c r="L1906" s="51">
        <v>143.94</v>
      </c>
      <c r="M1906" s="42">
        <v>0</v>
      </c>
      <c r="N1906" s="89" t="s">
        <v>272</v>
      </c>
      <c r="O1906" s="47" t="s">
        <v>1342</v>
      </c>
      <c r="P1906" s="47" t="s">
        <v>1345</v>
      </c>
      <c r="Q1906" s="50" t="s">
        <v>5407</v>
      </c>
      <c r="R1906" s="30"/>
    </row>
    <row r="1907" spans="1:18" ht="19.95" customHeight="1">
      <c r="A1907" s="47">
        <v>1</v>
      </c>
      <c r="B1907" s="30" t="s">
        <v>295</v>
      </c>
      <c r="C1907" s="43" t="s">
        <v>5418</v>
      </c>
      <c r="D1907" s="52">
        <v>45040</v>
      </c>
      <c r="E1907" s="52">
        <v>45078</v>
      </c>
      <c r="F1907" s="52">
        <v>45078</v>
      </c>
      <c r="G1907" s="47" t="s">
        <v>10</v>
      </c>
      <c r="H1907" s="51">
        <v>49.9</v>
      </c>
      <c r="I1907" s="53">
        <v>1</v>
      </c>
      <c r="J1907" s="51">
        <v>0</v>
      </c>
      <c r="K1907" s="51">
        <v>0</v>
      </c>
      <c r="L1907" s="51">
        <v>49.9</v>
      </c>
      <c r="M1907" s="42">
        <v>0</v>
      </c>
      <c r="N1907" s="89" t="s">
        <v>272</v>
      </c>
      <c r="O1907" s="47" t="s">
        <v>1342</v>
      </c>
      <c r="P1907" s="47" t="s">
        <v>282</v>
      </c>
      <c r="Q1907" s="50" t="s">
        <v>5419</v>
      </c>
      <c r="R1907" s="30"/>
    </row>
    <row r="1908" spans="1:18" ht="19.95" customHeight="1">
      <c r="A1908" s="47">
        <v>1</v>
      </c>
      <c r="B1908" s="30" t="s">
        <v>5420</v>
      </c>
      <c r="C1908" s="43" t="s">
        <v>5441</v>
      </c>
      <c r="D1908" s="52">
        <v>45040</v>
      </c>
      <c r="E1908" s="52">
        <v>45078</v>
      </c>
      <c r="F1908" s="52">
        <v>45078</v>
      </c>
      <c r="G1908" s="47" t="s">
        <v>10</v>
      </c>
      <c r="H1908" s="51">
        <v>377.27</v>
      </c>
      <c r="I1908" s="53">
        <v>1</v>
      </c>
      <c r="J1908" s="51">
        <v>0</v>
      </c>
      <c r="K1908" s="51">
        <v>0</v>
      </c>
      <c r="L1908" s="51">
        <v>377.27</v>
      </c>
      <c r="M1908" s="42">
        <v>0</v>
      </c>
      <c r="N1908" s="89" t="s">
        <v>273</v>
      </c>
      <c r="O1908" s="47" t="s">
        <v>1355</v>
      </c>
      <c r="P1908" s="47" t="s">
        <v>873</v>
      </c>
      <c r="Q1908" s="50" t="s">
        <v>5442</v>
      </c>
      <c r="R1908" s="30"/>
    </row>
    <row r="1909" spans="1:18" ht="19.95" customHeight="1">
      <c r="A1909" s="47">
        <v>1</v>
      </c>
      <c r="B1909" s="30" t="s">
        <v>5420</v>
      </c>
      <c r="C1909" s="43" t="s">
        <v>5421</v>
      </c>
      <c r="D1909" s="52">
        <v>45062</v>
      </c>
      <c r="E1909" s="52">
        <v>45078</v>
      </c>
      <c r="F1909" s="52">
        <v>45078</v>
      </c>
      <c r="G1909" s="47" t="s">
        <v>10</v>
      </c>
      <c r="H1909" s="51">
        <v>380.17</v>
      </c>
      <c r="I1909" s="53">
        <v>1</v>
      </c>
      <c r="J1909" s="51">
        <v>0</v>
      </c>
      <c r="K1909" s="51">
        <v>0</v>
      </c>
      <c r="L1909" s="51">
        <v>380.17</v>
      </c>
      <c r="M1909" s="42">
        <v>0</v>
      </c>
      <c r="N1909" s="89" t="s">
        <v>273</v>
      </c>
      <c r="O1909" s="47" t="s">
        <v>1355</v>
      </c>
      <c r="P1909" s="47" t="s">
        <v>873</v>
      </c>
      <c r="Q1909" s="50" t="s">
        <v>5422</v>
      </c>
      <c r="R1909" s="30"/>
    </row>
    <row r="1910" spans="1:18" ht="19.95" customHeight="1">
      <c r="A1910" s="47">
        <v>1</v>
      </c>
      <c r="B1910" s="30" t="s">
        <v>226</v>
      </c>
      <c r="C1910" s="43" t="s">
        <v>5443</v>
      </c>
      <c r="D1910" s="52">
        <v>45043</v>
      </c>
      <c r="E1910" s="52">
        <v>45078</v>
      </c>
      <c r="F1910" s="52">
        <v>45078</v>
      </c>
      <c r="G1910" s="47" t="s">
        <v>10</v>
      </c>
      <c r="H1910" s="51">
        <v>116.05</v>
      </c>
      <c r="I1910" s="53">
        <v>1</v>
      </c>
      <c r="J1910" s="51">
        <v>0</v>
      </c>
      <c r="K1910" s="51">
        <v>0</v>
      </c>
      <c r="L1910" s="51">
        <v>116.05</v>
      </c>
      <c r="M1910" s="42">
        <v>0</v>
      </c>
      <c r="N1910" s="89" t="s">
        <v>273</v>
      </c>
      <c r="O1910" s="47" t="s">
        <v>1355</v>
      </c>
      <c r="P1910" s="47" t="s">
        <v>873</v>
      </c>
      <c r="Q1910" s="50" t="s">
        <v>5444</v>
      </c>
      <c r="R1910" s="30"/>
    </row>
    <row r="1911" spans="1:18" ht="19.95" customHeight="1">
      <c r="A1911" s="47">
        <v>1</v>
      </c>
      <c r="B1911" s="30" t="s">
        <v>226</v>
      </c>
      <c r="C1911" s="43" t="s">
        <v>5423</v>
      </c>
      <c r="D1911" s="52">
        <v>45054</v>
      </c>
      <c r="E1911" s="52">
        <v>45078</v>
      </c>
      <c r="F1911" s="52">
        <v>45078</v>
      </c>
      <c r="G1911" s="47" t="s">
        <v>10</v>
      </c>
      <c r="H1911" s="51">
        <v>200.01</v>
      </c>
      <c r="I1911" s="53">
        <v>1</v>
      </c>
      <c r="J1911" s="51">
        <v>0</v>
      </c>
      <c r="K1911" s="51">
        <v>0</v>
      </c>
      <c r="L1911" s="51">
        <v>200.01</v>
      </c>
      <c r="M1911" s="42">
        <v>0</v>
      </c>
      <c r="N1911" s="89" t="s">
        <v>273</v>
      </c>
      <c r="O1911" s="47" t="s">
        <v>1355</v>
      </c>
      <c r="P1911" s="47" t="s">
        <v>873</v>
      </c>
      <c r="Q1911" s="50" t="s">
        <v>5424</v>
      </c>
      <c r="R1911" s="30"/>
    </row>
    <row r="1912" spans="1:18" ht="19.95" customHeight="1">
      <c r="A1912" s="47">
        <v>1</v>
      </c>
      <c r="B1912" s="30" t="s">
        <v>1357</v>
      </c>
      <c r="C1912" s="43" t="s">
        <v>5445</v>
      </c>
      <c r="D1912" s="52">
        <v>45034</v>
      </c>
      <c r="E1912" s="52">
        <v>45078</v>
      </c>
      <c r="F1912" s="52">
        <v>45078</v>
      </c>
      <c r="G1912" s="47" t="s">
        <v>10</v>
      </c>
      <c r="H1912" s="51">
        <v>371.03</v>
      </c>
      <c r="I1912" s="53">
        <v>1</v>
      </c>
      <c r="J1912" s="51">
        <v>0</v>
      </c>
      <c r="K1912" s="51">
        <v>0</v>
      </c>
      <c r="L1912" s="51">
        <v>371.03</v>
      </c>
      <c r="M1912" s="42">
        <v>0</v>
      </c>
      <c r="N1912" s="89" t="s">
        <v>273</v>
      </c>
      <c r="O1912" s="47" t="s">
        <v>1355</v>
      </c>
      <c r="P1912" s="47" t="s">
        <v>872</v>
      </c>
      <c r="Q1912" s="50" t="s">
        <v>5446</v>
      </c>
      <c r="R1912" s="30"/>
    </row>
    <row r="1913" spans="1:18" ht="19.95" customHeight="1">
      <c r="A1913" s="47">
        <v>1</v>
      </c>
      <c r="B1913" s="30" t="s">
        <v>1357</v>
      </c>
      <c r="C1913" s="43" t="s">
        <v>5447</v>
      </c>
      <c r="D1913" s="52">
        <v>45041</v>
      </c>
      <c r="E1913" s="52">
        <v>45078</v>
      </c>
      <c r="F1913" s="52">
        <v>45078</v>
      </c>
      <c r="G1913" s="47" t="s">
        <v>10</v>
      </c>
      <c r="H1913" s="51">
        <v>129.41</v>
      </c>
      <c r="I1913" s="53">
        <v>1</v>
      </c>
      <c r="J1913" s="51">
        <v>0</v>
      </c>
      <c r="K1913" s="51">
        <v>0</v>
      </c>
      <c r="L1913" s="51">
        <v>129.41</v>
      </c>
      <c r="M1913" s="42">
        <v>0</v>
      </c>
      <c r="N1913" s="89" t="s">
        <v>273</v>
      </c>
      <c r="O1913" s="47" t="s">
        <v>1355</v>
      </c>
      <c r="P1913" s="47" t="s">
        <v>872</v>
      </c>
      <c r="Q1913" s="50" t="s">
        <v>5448</v>
      </c>
      <c r="R1913" s="30"/>
    </row>
    <row r="1914" spans="1:18" ht="19.95" customHeight="1">
      <c r="A1914" s="47">
        <v>1</v>
      </c>
      <c r="B1914" s="30" t="s">
        <v>1357</v>
      </c>
      <c r="C1914" s="43" t="s">
        <v>5425</v>
      </c>
      <c r="D1914" s="52">
        <v>45055</v>
      </c>
      <c r="E1914" s="52">
        <v>45078</v>
      </c>
      <c r="F1914" s="52">
        <v>45078</v>
      </c>
      <c r="G1914" s="47" t="s">
        <v>10</v>
      </c>
      <c r="H1914" s="51">
        <v>226.49</v>
      </c>
      <c r="I1914" s="53">
        <v>1</v>
      </c>
      <c r="J1914" s="51">
        <v>0</v>
      </c>
      <c r="K1914" s="51">
        <v>0</v>
      </c>
      <c r="L1914" s="51">
        <v>226.49</v>
      </c>
      <c r="M1914" s="42">
        <v>0</v>
      </c>
      <c r="N1914" s="89" t="s">
        <v>273</v>
      </c>
      <c r="O1914" s="47" t="s">
        <v>1355</v>
      </c>
      <c r="P1914" s="47" t="s">
        <v>872</v>
      </c>
      <c r="Q1914" s="50" t="s">
        <v>5426</v>
      </c>
      <c r="R1914" s="30"/>
    </row>
    <row r="1915" spans="1:18" ht="19.95" customHeight="1">
      <c r="A1915" s="47">
        <v>1</v>
      </c>
      <c r="B1915" s="30" t="s">
        <v>1357</v>
      </c>
      <c r="C1915" s="43" t="s">
        <v>5449</v>
      </c>
      <c r="D1915" s="52">
        <v>45043</v>
      </c>
      <c r="E1915" s="52">
        <v>45078</v>
      </c>
      <c r="F1915" s="52">
        <v>45078</v>
      </c>
      <c r="G1915" s="47" t="s">
        <v>10</v>
      </c>
      <c r="H1915" s="51">
        <v>51.17</v>
      </c>
      <c r="I1915" s="53">
        <v>1</v>
      </c>
      <c r="J1915" s="51">
        <v>0</v>
      </c>
      <c r="K1915" s="51">
        <v>0</v>
      </c>
      <c r="L1915" s="51">
        <v>51.17</v>
      </c>
      <c r="M1915" s="42">
        <v>0</v>
      </c>
      <c r="N1915" s="89" t="s">
        <v>273</v>
      </c>
      <c r="O1915" s="47" t="s">
        <v>1355</v>
      </c>
      <c r="P1915" s="47" t="s">
        <v>872</v>
      </c>
      <c r="Q1915" s="50" t="s">
        <v>5450</v>
      </c>
      <c r="R1915" s="30"/>
    </row>
    <row r="1916" spans="1:18" ht="19.95" customHeight="1">
      <c r="A1916" s="47">
        <v>1</v>
      </c>
      <c r="B1916" s="30" t="s">
        <v>1357</v>
      </c>
      <c r="C1916" s="43" t="s">
        <v>5427</v>
      </c>
      <c r="D1916" s="52">
        <v>45055</v>
      </c>
      <c r="E1916" s="52">
        <v>45078</v>
      </c>
      <c r="F1916" s="52">
        <v>45078</v>
      </c>
      <c r="G1916" s="47" t="s">
        <v>10</v>
      </c>
      <c r="H1916" s="51">
        <v>61.5</v>
      </c>
      <c r="I1916" s="53">
        <v>1</v>
      </c>
      <c r="J1916" s="51">
        <v>0</v>
      </c>
      <c r="K1916" s="51">
        <v>0</v>
      </c>
      <c r="L1916" s="51">
        <v>61.5</v>
      </c>
      <c r="M1916" s="42">
        <v>0</v>
      </c>
      <c r="N1916" s="89" t="s">
        <v>273</v>
      </c>
      <c r="O1916" s="47" t="s">
        <v>1355</v>
      </c>
      <c r="P1916" s="47" t="s">
        <v>1961</v>
      </c>
      <c r="Q1916" s="50" t="s">
        <v>5428</v>
      </c>
      <c r="R1916" s="30"/>
    </row>
    <row r="1917" spans="1:18" ht="19.95" customHeight="1">
      <c r="A1917" s="47">
        <v>1</v>
      </c>
      <c r="B1917" s="30" t="s">
        <v>1357</v>
      </c>
      <c r="C1917" s="43" t="s">
        <v>5429</v>
      </c>
      <c r="D1917" s="52">
        <v>45055</v>
      </c>
      <c r="E1917" s="52">
        <v>45078</v>
      </c>
      <c r="F1917" s="52">
        <v>45078</v>
      </c>
      <c r="G1917" s="47" t="s">
        <v>10</v>
      </c>
      <c r="H1917" s="51">
        <v>2285.29</v>
      </c>
      <c r="I1917" s="53">
        <v>1</v>
      </c>
      <c r="J1917" s="51">
        <v>0</v>
      </c>
      <c r="K1917" s="51">
        <v>0</v>
      </c>
      <c r="L1917" s="51">
        <v>2285.29</v>
      </c>
      <c r="M1917" s="42">
        <v>0</v>
      </c>
      <c r="N1917" s="89" t="s">
        <v>273</v>
      </c>
      <c r="O1917" s="47" t="s">
        <v>1360</v>
      </c>
      <c r="P1917" s="47" t="s">
        <v>281</v>
      </c>
      <c r="Q1917" s="50" t="s">
        <v>5430</v>
      </c>
      <c r="R1917" s="30"/>
    </row>
    <row r="1918" spans="1:18" ht="19.95" customHeight="1">
      <c r="A1918" s="47">
        <v>1</v>
      </c>
      <c r="B1918" s="30" t="s">
        <v>1357</v>
      </c>
      <c r="C1918" s="43" t="s">
        <v>5431</v>
      </c>
      <c r="D1918" s="52">
        <v>45055</v>
      </c>
      <c r="E1918" s="52">
        <v>45078</v>
      </c>
      <c r="F1918" s="52">
        <v>45078</v>
      </c>
      <c r="G1918" s="47" t="s">
        <v>10</v>
      </c>
      <c r="H1918" s="51">
        <v>2238.2399999999998</v>
      </c>
      <c r="I1918" s="53">
        <v>1</v>
      </c>
      <c r="J1918" s="51">
        <v>0</v>
      </c>
      <c r="K1918" s="51">
        <v>0</v>
      </c>
      <c r="L1918" s="51">
        <v>2238.2399999999998</v>
      </c>
      <c r="M1918" s="42">
        <v>0</v>
      </c>
      <c r="N1918" s="89" t="s">
        <v>273</v>
      </c>
      <c r="O1918" s="47" t="s">
        <v>1360</v>
      </c>
      <c r="P1918" s="47" t="s">
        <v>281</v>
      </c>
      <c r="Q1918" s="50" t="s">
        <v>5432</v>
      </c>
      <c r="R1918" s="30"/>
    </row>
    <row r="1919" spans="1:18" ht="19.95" customHeight="1">
      <c r="A1919" s="47">
        <v>1</v>
      </c>
      <c r="B1919" s="30" t="s">
        <v>1357</v>
      </c>
      <c r="C1919" s="43" t="s">
        <v>5433</v>
      </c>
      <c r="D1919" s="52">
        <v>45057</v>
      </c>
      <c r="E1919" s="52">
        <v>45078</v>
      </c>
      <c r="F1919" s="52">
        <v>45078</v>
      </c>
      <c r="G1919" s="47" t="s">
        <v>10</v>
      </c>
      <c r="H1919" s="51">
        <v>552.22</v>
      </c>
      <c r="I1919" s="53">
        <v>1</v>
      </c>
      <c r="J1919" s="51">
        <v>0</v>
      </c>
      <c r="K1919" s="51">
        <v>0</v>
      </c>
      <c r="L1919" s="51">
        <v>552.22</v>
      </c>
      <c r="M1919" s="42">
        <v>0</v>
      </c>
      <c r="N1919" s="89" t="s">
        <v>273</v>
      </c>
      <c r="O1919" s="47" t="s">
        <v>1360</v>
      </c>
      <c r="P1919" s="47" t="s">
        <v>281</v>
      </c>
      <c r="Q1919" s="50" t="s">
        <v>5434</v>
      </c>
      <c r="R1919" s="30"/>
    </row>
    <row r="1920" spans="1:18" ht="19.95" customHeight="1">
      <c r="A1920" s="47">
        <v>1</v>
      </c>
      <c r="B1920" s="30" t="s">
        <v>5435</v>
      </c>
      <c r="C1920" s="43" t="s">
        <v>5436</v>
      </c>
      <c r="D1920" s="52">
        <v>45057</v>
      </c>
      <c r="E1920" s="52">
        <v>45078</v>
      </c>
      <c r="F1920" s="52">
        <v>45078</v>
      </c>
      <c r="G1920" s="47" t="s">
        <v>10</v>
      </c>
      <c r="H1920" s="51">
        <v>3893.6</v>
      </c>
      <c r="I1920" s="53">
        <v>1</v>
      </c>
      <c r="J1920" s="51">
        <v>0</v>
      </c>
      <c r="K1920" s="51">
        <v>0</v>
      </c>
      <c r="L1920" s="51">
        <v>3893.6</v>
      </c>
      <c r="M1920" s="42">
        <v>0</v>
      </c>
      <c r="N1920" s="89" t="s">
        <v>273</v>
      </c>
      <c r="O1920" s="47" t="s">
        <v>1355</v>
      </c>
      <c r="P1920" s="47" t="s">
        <v>870</v>
      </c>
      <c r="Q1920" s="50" t="s">
        <v>5437</v>
      </c>
      <c r="R1920" s="30"/>
    </row>
    <row r="1921" spans="1:18" ht="19.95" customHeight="1">
      <c r="A1921" s="47">
        <v>1</v>
      </c>
      <c r="B1921" s="30" t="s">
        <v>5438</v>
      </c>
      <c r="C1921" s="43" t="s">
        <v>5451</v>
      </c>
      <c r="D1921" s="52">
        <v>45044</v>
      </c>
      <c r="E1921" s="52">
        <v>45078</v>
      </c>
      <c r="F1921" s="52">
        <v>45078</v>
      </c>
      <c r="G1921" s="47" t="s">
        <v>10</v>
      </c>
      <c r="H1921" s="51">
        <v>130.16</v>
      </c>
      <c r="I1921" s="53">
        <v>1</v>
      </c>
      <c r="J1921" s="51">
        <v>0</v>
      </c>
      <c r="K1921" s="51">
        <v>0</v>
      </c>
      <c r="L1921" s="51">
        <v>130.16</v>
      </c>
      <c r="M1921" s="42">
        <v>0</v>
      </c>
      <c r="N1921" s="89" t="s">
        <v>273</v>
      </c>
      <c r="O1921" s="47" t="s">
        <v>1360</v>
      </c>
      <c r="P1921" s="47" t="s">
        <v>2471</v>
      </c>
      <c r="Q1921" s="50" t="s">
        <v>5440</v>
      </c>
      <c r="R1921" s="30"/>
    </row>
    <row r="1922" spans="1:18" ht="19.95" customHeight="1">
      <c r="A1922" s="47">
        <v>1</v>
      </c>
      <c r="B1922" s="30" t="s">
        <v>5438</v>
      </c>
      <c r="C1922" s="43" t="s">
        <v>5439</v>
      </c>
      <c r="D1922" s="52">
        <v>45069</v>
      </c>
      <c r="E1922" s="52">
        <v>45069</v>
      </c>
      <c r="F1922" s="52">
        <v>45078</v>
      </c>
      <c r="G1922" s="47" t="s">
        <v>10</v>
      </c>
      <c r="H1922" s="51">
        <v>130.16</v>
      </c>
      <c r="I1922" s="53">
        <v>1</v>
      </c>
      <c r="J1922" s="51">
        <v>0</v>
      </c>
      <c r="K1922" s="51">
        <v>0</v>
      </c>
      <c r="L1922" s="51">
        <v>130.16</v>
      </c>
      <c r="M1922" s="42">
        <v>0</v>
      </c>
      <c r="N1922" s="89" t="s">
        <v>273</v>
      </c>
      <c r="O1922" s="47" t="s">
        <v>1360</v>
      </c>
      <c r="P1922" s="47" t="s">
        <v>2471</v>
      </c>
      <c r="Q1922" s="50" t="s">
        <v>5440</v>
      </c>
      <c r="R1922" s="30"/>
    </row>
    <row r="1923" spans="1:18" ht="19.95" customHeight="1">
      <c r="A1923" s="47">
        <v>1</v>
      </c>
      <c r="B1923" s="30" t="s">
        <v>5438</v>
      </c>
      <c r="C1923" s="43" t="s">
        <v>5439</v>
      </c>
      <c r="D1923" s="52">
        <v>45044</v>
      </c>
      <c r="E1923" s="52">
        <v>45078</v>
      </c>
      <c r="F1923" s="52">
        <v>45078</v>
      </c>
      <c r="G1923" s="47" t="s">
        <v>10</v>
      </c>
      <c r="H1923" s="51">
        <v>130.16</v>
      </c>
      <c r="I1923" s="53">
        <v>1</v>
      </c>
      <c r="J1923" s="51">
        <v>0</v>
      </c>
      <c r="K1923" s="51">
        <v>0</v>
      </c>
      <c r="L1923" s="51">
        <v>130.16</v>
      </c>
      <c r="M1923" s="42">
        <v>0</v>
      </c>
      <c r="N1923" s="89" t="s">
        <v>273</v>
      </c>
      <c r="O1923" s="47" t="s">
        <v>1360</v>
      </c>
      <c r="P1923" s="47" t="s">
        <v>2471</v>
      </c>
      <c r="Q1923" s="50" t="s">
        <v>5440</v>
      </c>
      <c r="R1923" s="30"/>
    </row>
    <row r="1924" spans="1:18" ht="19.95" customHeight="1">
      <c r="A1924" s="47">
        <v>1</v>
      </c>
      <c r="B1924" s="30" t="s">
        <v>1357</v>
      </c>
      <c r="C1924" s="43" t="s">
        <v>5470</v>
      </c>
      <c r="D1924" s="52">
        <v>45036</v>
      </c>
      <c r="E1924" s="52">
        <v>45078</v>
      </c>
      <c r="F1924" s="52">
        <v>45078</v>
      </c>
      <c r="G1924" s="47" t="s">
        <v>10</v>
      </c>
      <c r="H1924" s="51">
        <v>37.75</v>
      </c>
      <c r="I1924" s="53">
        <v>1</v>
      </c>
      <c r="J1924" s="51">
        <v>0</v>
      </c>
      <c r="K1924" s="51">
        <v>0</v>
      </c>
      <c r="L1924" s="51">
        <v>37.75</v>
      </c>
      <c r="M1924" s="42">
        <v>0</v>
      </c>
      <c r="N1924" s="89" t="s">
        <v>274</v>
      </c>
      <c r="O1924" s="47" t="s">
        <v>1355</v>
      </c>
      <c r="P1924" s="47" t="s">
        <v>872</v>
      </c>
      <c r="Q1924" s="50" t="s">
        <v>5471</v>
      </c>
      <c r="R1924" s="30"/>
    </row>
    <row r="1925" spans="1:18" ht="19.95" customHeight="1">
      <c r="A1925" s="47">
        <v>1</v>
      </c>
      <c r="B1925" s="30" t="s">
        <v>1357</v>
      </c>
      <c r="C1925" s="43" t="s">
        <v>5472</v>
      </c>
      <c r="D1925" s="52">
        <v>45034</v>
      </c>
      <c r="E1925" s="52">
        <v>45078</v>
      </c>
      <c r="F1925" s="52">
        <v>45078</v>
      </c>
      <c r="G1925" s="47" t="s">
        <v>10</v>
      </c>
      <c r="H1925" s="51">
        <v>74.58</v>
      </c>
      <c r="I1925" s="53">
        <v>1</v>
      </c>
      <c r="J1925" s="51">
        <v>0</v>
      </c>
      <c r="K1925" s="51">
        <v>0</v>
      </c>
      <c r="L1925" s="51">
        <v>74.58</v>
      </c>
      <c r="M1925" s="42">
        <v>0</v>
      </c>
      <c r="N1925" s="89" t="s">
        <v>274</v>
      </c>
      <c r="O1925" s="47" t="s">
        <v>1355</v>
      </c>
      <c r="P1925" s="47" t="s">
        <v>872</v>
      </c>
      <c r="Q1925" s="50" t="s">
        <v>5473</v>
      </c>
      <c r="R1925" s="30"/>
    </row>
    <row r="1926" spans="1:18" ht="19.95" customHeight="1">
      <c r="A1926" s="47">
        <v>1</v>
      </c>
      <c r="B1926" s="30" t="s">
        <v>1357</v>
      </c>
      <c r="C1926" s="43" t="s">
        <v>5452</v>
      </c>
      <c r="D1926" s="52">
        <v>45048</v>
      </c>
      <c r="E1926" s="52">
        <v>45078</v>
      </c>
      <c r="F1926" s="52">
        <v>45078</v>
      </c>
      <c r="G1926" s="47" t="s">
        <v>10</v>
      </c>
      <c r="H1926" s="51">
        <v>74.58</v>
      </c>
      <c r="I1926" s="53">
        <v>1</v>
      </c>
      <c r="J1926" s="51">
        <v>0</v>
      </c>
      <c r="K1926" s="51">
        <v>0</v>
      </c>
      <c r="L1926" s="51">
        <v>74.58</v>
      </c>
      <c r="M1926" s="42">
        <v>0</v>
      </c>
      <c r="N1926" s="89" t="s">
        <v>274</v>
      </c>
      <c r="O1926" s="47" t="s">
        <v>1355</v>
      </c>
      <c r="P1926" s="47" t="s">
        <v>872</v>
      </c>
      <c r="Q1926" s="50" t="s">
        <v>5453</v>
      </c>
      <c r="R1926" s="30"/>
    </row>
    <row r="1927" spans="1:18" ht="19.95" customHeight="1">
      <c r="A1927" s="47">
        <v>1</v>
      </c>
      <c r="B1927" s="30" t="s">
        <v>1357</v>
      </c>
      <c r="C1927" s="43" t="s">
        <v>5474</v>
      </c>
      <c r="D1927" s="52">
        <v>45034</v>
      </c>
      <c r="E1927" s="52">
        <v>45078</v>
      </c>
      <c r="F1927" s="52">
        <v>45078</v>
      </c>
      <c r="G1927" s="47" t="s">
        <v>10</v>
      </c>
      <c r="H1927" s="51">
        <v>51.73</v>
      </c>
      <c r="I1927" s="53">
        <v>1</v>
      </c>
      <c r="J1927" s="51">
        <v>0</v>
      </c>
      <c r="K1927" s="51">
        <v>0</v>
      </c>
      <c r="L1927" s="51">
        <v>51.73</v>
      </c>
      <c r="M1927" s="42">
        <v>0</v>
      </c>
      <c r="N1927" s="89" t="s">
        <v>274</v>
      </c>
      <c r="O1927" s="47" t="s">
        <v>1355</v>
      </c>
      <c r="P1927" s="47" t="s">
        <v>872</v>
      </c>
      <c r="Q1927" s="50" t="s">
        <v>5475</v>
      </c>
      <c r="R1927" s="30"/>
    </row>
    <row r="1928" spans="1:18" ht="19.95" customHeight="1">
      <c r="A1928" s="47">
        <v>1</v>
      </c>
      <c r="B1928" s="30" t="s">
        <v>1357</v>
      </c>
      <c r="C1928" s="43" t="s">
        <v>5476</v>
      </c>
      <c r="D1928" s="52">
        <v>45033</v>
      </c>
      <c r="E1928" s="52">
        <v>45078</v>
      </c>
      <c r="F1928" s="52">
        <v>45078</v>
      </c>
      <c r="G1928" s="47" t="s">
        <v>10</v>
      </c>
      <c r="H1928" s="51">
        <v>49.05</v>
      </c>
      <c r="I1928" s="53">
        <v>1</v>
      </c>
      <c r="J1928" s="51">
        <v>0</v>
      </c>
      <c r="K1928" s="51">
        <v>0</v>
      </c>
      <c r="L1928" s="51">
        <v>49.05</v>
      </c>
      <c r="M1928" s="42">
        <v>0</v>
      </c>
      <c r="N1928" s="89" t="s">
        <v>274</v>
      </c>
      <c r="O1928" s="47" t="s">
        <v>1355</v>
      </c>
      <c r="P1928" s="47" t="s">
        <v>872</v>
      </c>
      <c r="Q1928" s="50" t="s">
        <v>5477</v>
      </c>
      <c r="R1928" s="30"/>
    </row>
    <row r="1929" spans="1:18" ht="19.95" customHeight="1">
      <c r="A1929" s="47">
        <v>1</v>
      </c>
      <c r="B1929" s="30" t="s">
        <v>1357</v>
      </c>
      <c r="C1929" s="43" t="s">
        <v>5478</v>
      </c>
      <c r="D1929" s="52">
        <v>45035</v>
      </c>
      <c r="E1929" s="52">
        <v>45078</v>
      </c>
      <c r="F1929" s="52">
        <v>45078</v>
      </c>
      <c r="G1929" s="47" t="s">
        <v>10</v>
      </c>
      <c r="H1929" s="51">
        <v>42.92</v>
      </c>
      <c r="I1929" s="53">
        <v>1</v>
      </c>
      <c r="J1929" s="51">
        <v>0</v>
      </c>
      <c r="K1929" s="51">
        <v>0</v>
      </c>
      <c r="L1929" s="51">
        <v>42.92</v>
      </c>
      <c r="M1929" s="42">
        <v>0</v>
      </c>
      <c r="N1929" s="89" t="s">
        <v>274</v>
      </c>
      <c r="O1929" s="47" t="s">
        <v>1355</v>
      </c>
      <c r="P1929" s="47" t="s">
        <v>872</v>
      </c>
      <c r="Q1929" s="50" t="s">
        <v>5479</v>
      </c>
      <c r="R1929" s="30"/>
    </row>
    <row r="1930" spans="1:18" ht="19.95" customHeight="1">
      <c r="A1930" s="47">
        <v>1</v>
      </c>
      <c r="B1930" s="30" t="s">
        <v>1357</v>
      </c>
      <c r="C1930" s="43" t="s">
        <v>5454</v>
      </c>
      <c r="D1930" s="52">
        <v>45048</v>
      </c>
      <c r="E1930" s="52">
        <v>45078</v>
      </c>
      <c r="F1930" s="52">
        <v>45078</v>
      </c>
      <c r="G1930" s="47" t="s">
        <v>10</v>
      </c>
      <c r="H1930" s="51">
        <v>54.68</v>
      </c>
      <c r="I1930" s="53">
        <v>1</v>
      </c>
      <c r="J1930" s="51">
        <v>0</v>
      </c>
      <c r="K1930" s="51">
        <v>0</v>
      </c>
      <c r="L1930" s="51">
        <v>54.68</v>
      </c>
      <c r="M1930" s="42">
        <v>0</v>
      </c>
      <c r="N1930" s="89" t="s">
        <v>274</v>
      </c>
      <c r="O1930" s="47" t="s">
        <v>1355</v>
      </c>
      <c r="P1930" s="47" t="s">
        <v>872</v>
      </c>
      <c r="Q1930" s="50" t="s">
        <v>5455</v>
      </c>
      <c r="R1930" s="30"/>
    </row>
    <row r="1931" spans="1:18" ht="19.95" customHeight="1">
      <c r="A1931" s="47">
        <v>1</v>
      </c>
      <c r="B1931" s="30" t="s">
        <v>1357</v>
      </c>
      <c r="C1931" s="43" t="s">
        <v>5456</v>
      </c>
      <c r="D1931" s="52">
        <v>45049</v>
      </c>
      <c r="E1931" s="52">
        <v>45078</v>
      </c>
      <c r="F1931" s="52">
        <v>45078</v>
      </c>
      <c r="G1931" s="47" t="s">
        <v>10</v>
      </c>
      <c r="H1931" s="51">
        <v>49.21</v>
      </c>
      <c r="I1931" s="53">
        <v>1</v>
      </c>
      <c r="J1931" s="51">
        <v>0</v>
      </c>
      <c r="K1931" s="51">
        <v>0</v>
      </c>
      <c r="L1931" s="51">
        <v>49.21</v>
      </c>
      <c r="M1931" s="42">
        <v>0</v>
      </c>
      <c r="N1931" s="89" t="s">
        <v>274</v>
      </c>
      <c r="O1931" s="47" t="s">
        <v>1355</v>
      </c>
      <c r="P1931" s="47" t="s">
        <v>872</v>
      </c>
      <c r="Q1931" s="50" t="s">
        <v>5457</v>
      </c>
      <c r="R1931" s="30"/>
    </row>
    <row r="1932" spans="1:18" ht="19.95" customHeight="1">
      <c r="A1932" s="47">
        <v>1</v>
      </c>
      <c r="B1932" s="30" t="s">
        <v>1357</v>
      </c>
      <c r="C1932" s="43" t="s">
        <v>5480</v>
      </c>
      <c r="D1932" s="52">
        <v>45034</v>
      </c>
      <c r="E1932" s="52">
        <v>45078</v>
      </c>
      <c r="F1932" s="52">
        <v>45078</v>
      </c>
      <c r="G1932" s="47" t="s">
        <v>10</v>
      </c>
      <c r="H1932" s="51">
        <v>31.16</v>
      </c>
      <c r="I1932" s="53">
        <v>1</v>
      </c>
      <c r="J1932" s="51">
        <v>0</v>
      </c>
      <c r="K1932" s="51">
        <v>0</v>
      </c>
      <c r="L1932" s="51">
        <v>31.16</v>
      </c>
      <c r="M1932" s="42">
        <v>0</v>
      </c>
      <c r="N1932" s="89" t="s">
        <v>274</v>
      </c>
      <c r="O1932" s="47" t="s">
        <v>1355</v>
      </c>
      <c r="P1932" s="47" t="s">
        <v>872</v>
      </c>
      <c r="Q1932" s="50" t="s">
        <v>5481</v>
      </c>
      <c r="R1932" s="30"/>
    </row>
    <row r="1933" spans="1:18" ht="19.95" customHeight="1">
      <c r="A1933" s="47">
        <v>1</v>
      </c>
      <c r="B1933" s="30" t="s">
        <v>1357</v>
      </c>
      <c r="C1933" s="43" t="s">
        <v>5458</v>
      </c>
      <c r="D1933" s="52">
        <v>45050</v>
      </c>
      <c r="E1933" s="52">
        <v>45078</v>
      </c>
      <c r="F1933" s="52">
        <v>45078</v>
      </c>
      <c r="G1933" s="47" t="s">
        <v>10</v>
      </c>
      <c r="H1933" s="51">
        <v>55.91</v>
      </c>
      <c r="I1933" s="53">
        <v>1</v>
      </c>
      <c r="J1933" s="51">
        <v>0</v>
      </c>
      <c r="K1933" s="51">
        <v>0</v>
      </c>
      <c r="L1933" s="51">
        <v>55.91</v>
      </c>
      <c r="M1933" s="42">
        <v>0</v>
      </c>
      <c r="N1933" s="89" t="s">
        <v>274</v>
      </c>
      <c r="O1933" s="47" t="s">
        <v>1355</v>
      </c>
      <c r="P1933" s="47" t="s">
        <v>872</v>
      </c>
      <c r="Q1933" s="50" t="s">
        <v>5459</v>
      </c>
      <c r="R1933" s="30"/>
    </row>
    <row r="1934" spans="1:18" ht="19.95" customHeight="1">
      <c r="A1934" s="47">
        <v>1</v>
      </c>
      <c r="B1934" s="30" t="s">
        <v>1357</v>
      </c>
      <c r="C1934" s="43" t="s">
        <v>5460</v>
      </c>
      <c r="D1934" s="52">
        <v>45050</v>
      </c>
      <c r="E1934" s="52">
        <v>45078</v>
      </c>
      <c r="F1934" s="52">
        <v>45078</v>
      </c>
      <c r="G1934" s="47" t="s">
        <v>10</v>
      </c>
      <c r="H1934" s="51">
        <v>74.58</v>
      </c>
      <c r="I1934" s="53">
        <v>1</v>
      </c>
      <c r="J1934" s="51">
        <v>0</v>
      </c>
      <c r="K1934" s="51">
        <v>0</v>
      </c>
      <c r="L1934" s="51">
        <v>74.58</v>
      </c>
      <c r="M1934" s="42">
        <v>0</v>
      </c>
      <c r="N1934" s="89" t="s">
        <v>274</v>
      </c>
      <c r="O1934" s="47" t="s">
        <v>1355</v>
      </c>
      <c r="P1934" s="47" t="s">
        <v>872</v>
      </c>
      <c r="Q1934" s="50" t="s">
        <v>5461</v>
      </c>
      <c r="R1934" s="30"/>
    </row>
    <row r="1935" spans="1:18" ht="19.95" customHeight="1">
      <c r="A1935" s="47">
        <v>1</v>
      </c>
      <c r="B1935" s="30" t="s">
        <v>1357</v>
      </c>
      <c r="C1935" s="43" t="s">
        <v>5462</v>
      </c>
      <c r="D1935" s="52">
        <v>45054</v>
      </c>
      <c r="E1935" s="52">
        <v>45078</v>
      </c>
      <c r="F1935" s="52">
        <v>45078</v>
      </c>
      <c r="G1935" s="47" t="s">
        <v>10</v>
      </c>
      <c r="H1935" s="51">
        <v>51.89</v>
      </c>
      <c r="I1935" s="53">
        <v>1</v>
      </c>
      <c r="J1935" s="51">
        <v>0</v>
      </c>
      <c r="K1935" s="51">
        <v>0</v>
      </c>
      <c r="L1935" s="51">
        <v>51.89</v>
      </c>
      <c r="M1935" s="42">
        <v>0</v>
      </c>
      <c r="N1935" s="89" t="s">
        <v>274</v>
      </c>
      <c r="O1935" s="47" t="s">
        <v>1355</v>
      </c>
      <c r="P1935" s="47" t="s">
        <v>872</v>
      </c>
      <c r="Q1935" s="50" t="s">
        <v>5463</v>
      </c>
      <c r="R1935" s="30"/>
    </row>
    <row r="1936" spans="1:18" ht="19.95" customHeight="1">
      <c r="A1936" s="47">
        <v>1</v>
      </c>
      <c r="B1936" s="30" t="s">
        <v>1357</v>
      </c>
      <c r="C1936" s="43" t="s">
        <v>5482</v>
      </c>
      <c r="D1936" s="52">
        <v>45035</v>
      </c>
      <c r="E1936" s="52">
        <v>45078</v>
      </c>
      <c r="F1936" s="52">
        <v>45078</v>
      </c>
      <c r="G1936" s="47" t="s">
        <v>10</v>
      </c>
      <c r="H1936" s="51">
        <v>43.88</v>
      </c>
      <c r="I1936" s="53">
        <v>1</v>
      </c>
      <c r="J1936" s="51">
        <v>0</v>
      </c>
      <c r="K1936" s="51">
        <v>0</v>
      </c>
      <c r="L1936" s="51">
        <v>43.88</v>
      </c>
      <c r="M1936" s="42">
        <v>0</v>
      </c>
      <c r="N1936" s="89" t="s">
        <v>274</v>
      </c>
      <c r="O1936" s="47" t="s">
        <v>1355</v>
      </c>
      <c r="P1936" s="47" t="s">
        <v>872</v>
      </c>
      <c r="Q1936" s="50" t="s">
        <v>5483</v>
      </c>
      <c r="R1936" s="30"/>
    </row>
    <row r="1937" spans="1:18" ht="19.95" customHeight="1">
      <c r="A1937" s="47">
        <v>1</v>
      </c>
      <c r="B1937" s="30" t="s">
        <v>1357</v>
      </c>
      <c r="C1937" s="43" t="s">
        <v>5464</v>
      </c>
      <c r="D1937" s="52">
        <v>45048</v>
      </c>
      <c r="E1937" s="52">
        <v>45078</v>
      </c>
      <c r="F1937" s="52">
        <v>45078</v>
      </c>
      <c r="G1937" s="47" t="s">
        <v>10</v>
      </c>
      <c r="H1937" s="51">
        <v>26</v>
      </c>
      <c r="I1937" s="53">
        <v>1</v>
      </c>
      <c r="J1937" s="51">
        <v>0</v>
      </c>
      <c r="K1937" s="51">
        <v>0</v>
      </c>
      <c r="L1937" s="51">
        <v>26</v>
      </c>
      <c r="M1937" s="42">
        <v>0</v>
      </c>
      <c r="N1937" s="89" t="s">
        <v>274</v>
      </c>
      <c r="O1937" s="47" t="s">
        <v>1360</v>
      </c>
      <c r="P1937" s="47" t="s">
        <v>886</v>
      </c>
      <c r="Q1937" s="50" t="s">
        <v>5465</v>
      </c>
      <c r="R1937" s="30"/>
    </row>
    <row r="1938" spans="1:18" ht="19.95" customHeight="1">
      <c r="A1938" s="47">
        <v>2</v>
      </c>
      <c r="B1938" s="30" t="s">
        <v>5204</v>
      </c>
      <c r="C1938" s="43" t="s">
        <v>5466</v>
      </c>
      <c r="D1938" s="52">
        <v>45051</v>
      </c>
      <c r="E1938" s="52">
        <v>45078</v>
      </c>
      <c r="F1938" s="52">
        <v>45078</v>
      </c>
      <c r="G1938" s="47" t="s">
        <v>10</v>
      </c>
      <c r="H1938" s="51">
        <v>58</v>
      </c>
      <c r="I1938" s="53">
        <v>1</v>
      </c>
      <c r="J1938" s="51">
        <v>0</v>
      </c>
      <c r="K1938" s="51">
        <v>0</v>
      </c>
      <c r="L1938" s="51">
        <v>58</v>
      </c>
      <c r="M1938" s="42">
        <v>0</v>
      </c>
      <c r="N1938" s="89" t="s">
        <v>274</v>
      </c>
      <c r="O1938" s="47" t="s">
        <v>1355</v>
      </c>
      <c r="P1938" s="47" t="s">
        <v>872</v>
      </c>
      <c r="Q1938" s="50" t="s">
        <v>5467</v>
      </c>
      <c r="R1938" s="30"/>
    </row>
    <row r="1939" spans="1:18" ht="19.95" customHeight="1">
      <c r="A1939" s="47">
        <v>1</v>
      </c>
      <c r="B1939" s="30" t="s">
        <v>5204</v>
      </c>
      <c r="C1939" s="43" t="s">
        <v>5468</v>
      </c>
      <c r="D1939" s="52">
        <v>45051</v>
      </c>
      <c r="E1939" s="52">
        <v>45078</v>
      </c>
      <c r="F1939" s="52">
        <v>45078</v>
      </c>
      <c r="G1939" s="47" t="s">
        <v>10</v>
      </c>
      <c r="H1939" s="51">
        <v>795</v>
      </c>
      <c r="I1939" s="53">
        <v>1</v>
      </c>
      <c r="J1939" s="51">
        <v>0</v>
      </c>
      <c r="K1939" s="51">
        <v>0</v>
      </c>
      <c r="L1939" s="51">
        <v>795</v>
      </c>
      <c r="M1939" s="42">
        <v>0</v>
      </c>
      <c r="N1939" s="89" t="s">
        <v>274</v>
      </c>
      <c r="O1939" s="47" t="s">
        <v>1355</v>
      </c>
      <c r="P1939" s="47" t="s">
        <v>870</v>
      </c>
      <c r="Q1939" s="50" t="s">
        <v>5469</v>
      </c>
      <c r="R1939" s="30"/>
    </row>
    <row r="1940" spans="1:18" ht="19.95" customHeight="1">
      <c r="A1940" s="47">
        <v>1</v>
      </c>
      <c r="B1940" s="30" t="s">
        <v>5484</v>
      </c>
      <c r="C1940" s="43" t="s">
        <v>5485</v>
      </c>
      <c r="D1940" s="52">
        <v>45065</v>
      </c>
      <c r="E1940" s="52">
        <v>45078</v>
      </c>
      <c r="F1940" s="52">
        <v>45078</v>
      </c>
      <c r="G1940" s="47" t="s">
        <v>10</v>
      </c>
      <c r="H1940" s="51">
        <v>3645.51</v>
      </c>
      <c r="I1940" s="53">
        <v>1</v>
      </c>
      <c r="J1940" s="51">
        <v>0</v>
      </c>
      <c r="K1940" s="51">
        <v>0</v>
      </c>
      <c r="L1940" s="51">
        <v>3645.51</v>
      </c>
      <c r="M1940" s="42">
        <v>0</v>
      </c>
      <c r="N1940" s="89" t="s">
        <v>269</v>
      </c>
      <c r="O1940" s="47" t="s">
        <v>1351</v>
      </c>
      <c r="P1940" s="47" t="s">
        <v>1353</v>
      </c>
      <c r="Q1940" s="50" t="s">
        <v>5486</v>
      </c>
      <c r="R1940" s="30"/>
    </row>
    <row r="1941" spans="1:18" ht="19.95" customHeight="1">
      <c r="A1941" s="47">
        <v>1</v>
      </c>
      <c r="B1941" s="30" t="s">
        <v>11</v>
      </c>
      <c r="C1941" s="43" t="s">
        <v>5487</v>
      </c>
      <c r="D1941" s="52">
        <v>45079</v>
      </c>
      <c r="E1941" s="52">
        <v>45078</v>
      </c>
      <c r="F1941" s="52">
        <v>45078</v>
      </c>
      <c r="G1941" s="47" t="s">
        <v>10</v>
      </c>
      <c r="H1941" s="51">
        <v>1212</v>
      </c>
      <c r="I1941" s="53">
        <v>1</v>
      </c>
      <c r="J1941" s="51">
        <v>0</v>
      </c>
      <c r="K1941" s="51">
        <v>0</v>
      </c>
      <c r="L1941" s="51">
        <v>1212</v>
      </c>
      <c r="M1941" s="42">
        <v>0</v>
      </c>
      <c r="N1941" s="89" t="s">
        <v>269</v>
      </c>
      <c r="O1941" s="47" t="s">
        <v>1329</v>
      </c>
      <c r="P1941" s="47" t="s">
        <v>875</v>
      </c>
      <c r="Q1941" s="50" t="s">
        <v>5488</v>
      </c>
      <c r="R1941" s="30"/>
    </row>
    <row r="1942" spans="1:18" ht="19.95" customHeight="1">
      <c r="A1942" s="47">
        <v>1</v>
      </c>
      <c r="B1942" s="30" t="s">
        <v>220</v>
      </c>
      <c r="C1942" s="43">
        <v>5243814</v>
      </c>
      <c r="D1942" s="52">
        <v>45069</v>
      </c>
      <c r="E1942" s="52">
        <v>45078</v>
      </c>
      <c r="F1942" s="52">
        <v>45078</v>
      </c>
      <c r="G1942" s="47" t="s">
        <v>10</v>
      </c>
      <c r="H1942" s="51">
        <v>265.36</v>
      </c>
      <c r="I1942" s="53">
        <v>1</v>
      </c>
      <c r="J1942" s="51">
        <v>0</v>
      </c>
      <c r="K1942" s="51">
        <v>0</v>
      </c>
      <c r="L1942" s="51">
        <v>265.36</v>
      </c>
      <c r="M1942" s="42">
        <v>0</v>
      </c>
      <c r="N1942" s="89" t="s">
        <v>269</v>
      </c>
      <c r="O1942" s="47" t="s">
        <v>1342</v>
      </c>
      <c r="P1942" s="47" t="s">
        <v>286</v>
      </c>
      <c r="Q1942" s="50" t="s">
        <v>5489</v>
      </c>
      <c r="R1942" s="30"/>
    </row>
    <row r="1943" spans="1:18" ht="19.95" customHeight="1">
      <c r="A1943" s="47">
        <v>1</v>
      </c>
      <c r="B1943" s="30" t="s">
        <v>27</v>
      </c>
      <c r="C1943" s="43" t="s">
        <v>5490</v>
      </c>
      <c r="D1943" s="52">
        <v>45078</v>
      </c>
      <c r="E1943" s="52">
        <v>45078</v>
      </c>
      <c r="F1943" s="52">
        <v>45078</v>
      </c>
      <c r="G1943" s="47" t="s">
        <v>10</v>
      </c>
      <c r="H1943" s="51">
        <v>9000</v>
      </c>
      <c r="I1943" s="53">
        <v>1</v>
      </c>
      <c r="J1943" s="51">
        <v>0</v>
      </c>
      <c r="K1943" s="51">
        <v>0</v>
      </c>
      <c r="L1943" s="51">
        <v>9000</v>
      </c>
      <c r="M1943" s="42">
        <v>0</v>
      </c>
      <c r="N1943" s="89" t="s">
        <v>269</v>
      </c>
      <c r="O1943" s="47" t="s">
        <v>1329</v>
      </c>
      <c r="P1943" s="47" t="s">
        <v>1379</v>
      </c>
      <c r="Q1943" s="50" t="s">
        <v>5491</v>
      </c>
      <c r="R1943" s="30"/>
    </row>
    <row r="1944" spans="1:18" ht="19.95" customHeight="1">
      <c r="A1944" s="47">
        <v>1</v>
      </c>
      <c r="B1944" s="30" t="s">
        <v>12</v>
      </c>
      <c r="C1944" s="43" t="s">
        <v>5492</v>
      </c>
      <c r="D1944" s="52">
        <v>45009</v>
      </c>
      <c r="E1944" s="52">
        <v>45078</v>
      </c>
      <c r="F1944" s="52">
        <v>45078</v>
      </c>
      <c r="G1944" s="47" t="s">
        <v>10</v>
      </c>
      <c r="H1944" s="51">
        <v>4600</v>
      </c>
      <c r="I1944" s="53">
        <v>1</v>
      </c>
      <c r="J1944" s="51">
        <v>0</v>
      </c>
      <c r="K1944" s="51">
        <v>0</v>
      </c>
      <c r="L1944" s="51">
        <v>4600</v>
      </c>
      <c r="M1944" s="42">
        <v>0</v>
      </c>
      <c r="N1944" s="89" t="s">
        <v>269</v>
      </c>
      <c r="O1944" s="47" t="s">
        <v>1342</v>
      </c>
      <c r="P1944" s="47" t="s">
        <v>278</v>
      </c>
      <c r="Q1944" s="50" t="s">
        <v>5493</v>
      </c>
      <c r="R1944" s="30"/>
    </row>
    <row r="1945" spans="1:18" ht="19.95" customHeight="1">
      <c r="A1945" s="47">
        <v>1</v>
      </c>
      <c r="B1945" s="30" t="s">
        <v>23</v>
      </c>
      <c r="C1945" s="43" t="s">
        <v>5494</v>
      </c>
      <c r="D1945" s="52">
        <v>44682</v>
      </c>
      <c r="E1945" s="52">
        <v>45079</v>
      </c>
      <c r="F1945" s="52">
        <v>45079</v>
      </c>
      <c r="G1945" s="47" t="s">
        <v>10</v>
      </c>
      <c r="H1945" s="51">
        <v>2159.4699999999998</v>
      </c>
      <c r="I1945" s="53">
        <v>1</v>
      </c>
      <c r="J1945" s="51">
        <v>0</v>
      </c>
      <c r="K1945" s="51">
        <v>0</v>
      </c>
      <c r="L1945" s="51">
        <v>2159.4699999999998</v>
      </c>
      <c r="M1945" s="42">
        <v>0</v>
      </c>
      <c r="N1945" s="89" t="s">
        <v>269</v>
      </c>
      <c r="O1945" s="47" t="s">
        <v>1351</v>
      </c>
      <c r="P1945" s="47" t="s">
        <v>1378</v>
      </c>
      <c r="Q1945" s="50" t="s">
        <v>5495</v>
      </c>
      <c r="R1945" s="30"/>
    </row>
    <row r="1946" spans="1:18" ht="19.95" customHeight="1">
      <c r="A1946" s="47">
        <v>2</v>
      </c>
      <c r="B1946" s="30" t="s">
        <v>8</v>
      </c>
      <c r="C1946" s="43" t="s">
        <v>5496</v>
      </c>
      <c r="D1946" s="52">
        <v>45071</v>
      </c>
      <c r="E1946" s="52">
        <v>45079</v>
      </c>
      <c r="F1946" s="52">
        <v>45079</v>
      </c>
      <c r="G1946" s="47" t="s">
        <v>10</v>
      </c>
      <c r="H1946" s="51">
        <v>1320</v>
      </c>
      <c r="I1946" s="53">
        <v>1</v>
      </c>
      <c r="J1946" s="51">
        <v>0</v>
      </c>
      <c r="K1946" s="51">
        <v>0</v>
      </c>
      <c r="L1946" s="51">
        <v>1320</v>
      </c>
      <c r="M1946" s="42">
        <v>0</v>
      </c>
      <c r="N1946" s="89" t="s">
        <v>269</v>
      </c>
      <c r="O1946" s="47" t="s">
        <v>1346</v>
      </c>
      <c r="P1946" s="47" t="s">
        <v>284</v>
      </c>
      <c r="Q1946" s="50" t="s">
        <v>5497</v>
      </c>
      <c r="R1946" s="30"/>
    </row>
    <row r="1947" spans="1:18" ht="19.95" customHeight="1">
      <c r="A1947" s="47">
        <v>1</v>
      </c>
      <c r="B1947" s="30" t="s">
        <v>4959</v>
      </c>
      <c r="C1947" s="43" t="s">
        <v>4960</v>
      </c>
      <c r="D1947" s="52">
        <v>45035</v>
      </c>
      <c r="E1947" s="52">
        <v>45079</v>
      </c>
      <c r="F1947" s="52">
        <v>45079</v>
      </c>
      <c r="G1947" s="47" t="s">
        <v>10</v>
      </c>
      <c r="H1947" s="51">
        <v>2583.3200000000002</v>
      </c>
      <c r="I1947" s="53">
        <v>1</v>
      </c>
      <c r="J1947" s="51">
        <v>0</v>
      </c>
      <c r="K1947" s="51">
        <v>0</v>
      </c>
      <c r="L1947" s="51">
        <v>2583.3200000000002</v>
      </c>
      <c r="M1947" s="42">
        <v>0</v>
      </c>
      <c r="N1947" s="89" t="s">
        <v>269</v>
      </c>
      <c r="O1947" s="47" t="s">
        <v>1342</v>
      </c>
      <c r="P1947" s="47" t="s">
        <v>3505</v>
      </c>
      <c r="Q1947" s="50" t="s">
        <v>4961</v>
      </c>
      <c r="R1947" s="30"/>
    </row>
    <row r="1948" spans="1:18" ht="19.95" customHeight="1">
      <c r="A1948" s="47">
        <v>1</v>
      </c>
      <c r="B1948" s="30" t="s">
        <v>2019</v>
      </c>
      <c r="C1948" s="43" t="s">
        <v>5498</v>
      </c>
      <c r="D1948" s="52">
        <v>45054</v>
      </c>
      <c r="E1948" s="52">
        <v>45082</v>
      </c>
      <c r="F1948" s="52">
        <v>45082</v>
      </c>
      <c r="G1948" s="47" t="s">
        <v>10</v>
      </c>
      <c r="H1948" s="51">
        <v>9990</v>
      </c>
      <c r="I1948" s="53">
        <v>1</v>
      </c>
      <c r="J1948" s="51">
        <v>0</v>
      </c>
      <c r="K1948" s="51">
        <v>0</v>
      </c>
      <c r="L1948" s="51">
        <v>9990</v>
      </c>
      <c r="M1948" s="42">
        <v>0</v>
      </c>
      <c r="N1948" s="89" t="s">
        <v>1328</v>
      </c>
      <c r="O1948" s="47" t="s">
        <v>1349</v>
      </c>
      <c r="P1948" s="58" t="s">
        <v>741</v>
      </c>
      <c r="Q1948" s="50" t="s">
        <v>5499</v>
      </c>
      <c r="R1948" s="30"/>
    </row>
    <row r="1949" spans="1:18" ht="19.95" customHeight="1">
      <c r="A1949" s="47">
        <v>1</v>
      </c>
      <c r="B1949" s="30" t="s">
        <v>2019</v>
      </c>
      <c r="C1949" s="43" t="s">
        <v>5500</v>
      </c>
      <c r="D1949" s="52">
        <v>45054</v>
      </c>
      <c r="E1949" s="52">
        <v>45082</v>
      </c>
      <c r="F1949" s="52">
        <v>45082</v>
      </c>
      <c r="G1949" s="47" t="s">
        <v>10</v>
      </c>
      <c r="H1949" s="51">
        <v>1850</v>
      </c>
      <c r="I1949" s="53">
        <v>1</v>
      </c>
      <c r="J1949" s="51">
        <v>0</v>
      </c>
      <c r="K1949" s="51">
        <v>0</v>
      </c>
      <c r="L1949" s="51">
        <v>1850</v>
      </c>
      <c r="M1949" s="42">
        <v>0</v>
      </c>
      <c r="N1949" s="89" t="s">
        <v>1328</v>
      </c>
      <c r="O1949" s="47" t="s">
        <v>1349</v>
      </c>
      <c r="P1949" s="58" t="s">
        <v>741</v>
      </c>
      <c r="Q1949" s="50" t="s">
        <v>5501</v>
      </c>
      <c r="R1949" s="30"/>
    </row>
    <row r="1950" spans="1:18" ht="19.95" customHeight="1">
      <c r="A1950" s="47">
        <v>4</v>
      </c>
      <c r="B1950" s="30" t="s">
        <v>2019</v>
      </c>
      <c r="C1950" s="43" t="s">
        <v>5502</v>
      </c>
      <c r="D1950" s="52">
        <v>45068</v>
      </c>
      <c r="E1950" s="52">
        <v>45082</v>
      </c>
      <c r="F1950" s="52">
        <v>45082</v>
      </c>
      <c r="G1950" s="47" t="s">
        <v>10</v>
      </c>
      <c r="H1950" s="51">
        <v>18000</v>
      </c>
      <c r="I1950" s="53">
        <v>1</v>
      </c>
      <c r="J1950" s="51">
        <v>0</v>
      </c>
      <c r="K1950" s="51">
        <v>0</v>
      </c>
      <c r="L1950" s="51">
        <v>18000</v>
      </c>
      <c r="M1950" s="42">
        <v>0</v>
      </c>
      <c r="N1950" s="89" t="s">
        <v>1328</v>
      </c>
      <c r="O1950" s="47" t="s">
        <v>1349</v>
      </c>
      <c r="P1950" s="58" t="s">
        <v>741</v>
      </c>
      <c r="Q1950" s="50" t="s">
        <v>5503</v>
      </c>
      <c r="R1950" s="30"/>
    </row>
    <row r="1951" spans="1:18" ht="19.95" customHeight="1">
      <c r="A1951" s="47">
        <v>4</v>
      </c>
      <c r="B1951" s="30" t="s">
        <v>2019</v>
      </c>
      <c r="C1951" s="43" t="s">
        <v>5504</v>
      </c>
      <c r="D1951" s="52">
        <v>45068</v>
      </c>
      <c r="E1951" s="52">
        <v>45082</v>
      </c>
      <c r="F1951" s="52">
        <v>45082</v>
      </c>
      <c r="G1951" s="47" t="s">
        <v>10</v>
      </c>
      <c r="H1951" s="51">
        <v>4000</v>
      </c>
      <c r="I1951" s="53">
        <v>1</v>
      </c>
      <c r="J1951" s="51">
        <v>0</v>
      </c>
      <c r="K1951" s="51">
        <v>0</v>
      </c>
      <c r="L1951" s="51">
        <v>4000</v>
      </c>
      <c r="M1951" s="42">
        <v>0</v>
      </c>
      <c r="N1951" s="89" t="s">
        <v>1328</v>
      </c>
      <c r="O1951" s="47" t="s">
        <v>1349</v>
      </c>
      <c r="P1951" s="58" t="s">
        <v>741</v>
      </c>
      <c r="Q1951" s="50" t="s">
        <v>5505</v>
      </c>
      <c r="R1951" s="30"/>
    </row>
    <row r="1952" spans="1:18" ht="19.95" customHeight="1">
      <c r="A1952" s="47">
        <v>1</v>
      </c>
      <c r="B1952" s="30" t="s">
        <v>16</v>
      </c>
      <c r="C1952" s="43" t="s">
        <v>5506</v>
      </c>
      <c r="D1952" s="52">
        <v>45065</v>
      </c>
      <c r="E1952" s="52">
        <v>45082</v>
      </c>
      <c r="F1952" s="52">
        <v>45082</v>
      </c>
      <c r="G1952" s="47" t="s">
        <v>10</v>
      </c>
      <c r="H1952" s="51">
        <v>4916.8</v>
      </c>
      <c r="I1952" s="53">
        <v>1</v>
      </c>
      <c r="J1952" s="51">
        <v>0</v>
      </c>
      <c r="K1952" s="51">
        <v>0</v>
      </c>
      <c r="L1952" s="51">
        <v>4916.8</v>
      </c>
      <c r="M1952" s="42">
        <v>0</v>
      </c>
      <c r="N1952" s="89" t="s">
        <v>1328</v>
      </c>
      <c r="O1952" s="47" t="s">
        <v>1349</v>
      </c>
      <c r="P1952" s="58" t="s">
        <v>741</v>
      </c>
      <c r="Q1952" s="50" t="s">
        <v>5507</v>
      </c>
      <c r="R1952" s="30"/>
    </row>
    <row r="1953" spans="1:18" ht="19.95" customHeight="1">
      <c r="A1953" s="47">
        <v>1</v>
      </c>
      <c r="B1953" s="30" t="s">
        <v>3503</v>
      </c>
      <c r="C1953" s="43" t="s">
        <v>3504</v>
      </c>
      <c r="D1953" s="52">
        <v>44974</v>
      </c>
      <c r="E1953" s="52">
        <v>45082</v>
      </c>
      <c r="F1953" s="52">
        <v>45082</v>
      </c>
      <c r="G1953" s="47" t="s">
        <v>10</v>
      </c>
      <c r="H1953" s="51">
        <v>2089.9899999999998</v>
      </c>
      <c r="I1953" s="53">
        <v>1</v>
      </c>
      <c r="J1953" s="51">
        <v>0</v>
      </c>
      <c r="K1953" s="51">
        <v>0</v>
      </c>
      <c r="L1953" s="51">
        <v>2089.9899999999998</v>
      </c>
      <c r="M1953" s="42">
        <v>0</v>
      </c>
      <c r="N1953" s="89" t="s">
        <v>269</v>
      </c>
      <c r="O1953" s="47" t="s">
        <v>1342</v>
      </c>
      <c r="P1953" s="47" t="s">
        <v>3505</v>
      </c>
      <c r="Q1953" s="50" t="s">
        <v>5508</v>
      </c>
      <c r="R1953" s="30"/>
    </row>
    <row r="1954" spans="1:18" ht="19.95" customHeight="1">
      <c r="A1954" s="47">
        <v>1</v>
      </c>
      <c r="B1954" s="30" t="s">
        <v>28</v>
      </c>
      <c r="C1954" s="43" t="s">
        <v>5509</v>
      </c>
      <c r="D1954" s="52">
        <v>44921</v>
      </c>
      <c r="E1954" s="52">
        <v>45082</v>
      </c>
      <c r="F1954" s="52">
        <v>45082</v>
      </c>
      <c r="G1954" s="47" t="s">
        <v>10</v>
      </c>
      <c r="H1954" s="51">
        <v>1693.41</v>
      </c>
      <c r="I1954" s="53">
        <v>1</v>
      </c>
      <c r="J1954" s="51">
        <v>0</v>
      </c>
      <c r="K1954" s="51">
        <v>0</v>
      </c>
      <c r="L1954" s="51">
        <v>1693.41</v>
      </c>
      <c r="M1954" s="42">
        <v>0</v>
      </c>
      <c r="N1954" s="89" t="s">
        <v>269</v>
      </c>
      <c r="O1954" s="47" t="s">
        <v>1342</v>
      </c>
      <c r="P1954" s="47" t="s">
        <v>287</v>
      </c>
      <c r="Q1954" s="50" t="s">
        <v>5510</v>
      </c>
      <c r="R1954" s="30"/>
    </row>
    <row r="1955" spans="1:18" ht="19.95" customHeight="1">
      <c r="A1955" s="47">
        <v>1</v>
      </c>
      <c r="B1955" s="30" t="s">
        <v>25</v>
      </c>
      <c r="C1955" s="43" t="s">
        <v>26</v>
      </c>
      <c r="D1955" s="52">
        <v>45065</v>
      </c>
      <c r="E1955" s="52">
        <v>45080</v>
      </c>
      <c r="F1955" s="52">
        <v>45082</v>
      </c>
      <c r="G1955" s="47" t="s">
        <v>10</v>
      </c>
      <c r="H1955" s="51">
        <v>6471.17</v>
      </c>
      <c r="I1955" s="53">
        <v>1</v>
      </c>
      <c r="J1955" s="51">
        <v>0</v>
      </c>
      <c r="K1955" s="51">
        <v>0</v>
      </c>
      <c r="L1955" s="51">
        <v>6471.17</v>
      </c>
      <c r="M1955" s="42">
        <v>0</v>
      </c>
      <c r="N1955" s="89" t="s">
        <v>269</v>
      </c>
      <c r="O1955" s="47" t="s">
        <v>1351</v>
      </c>
      <c r="P1955" s="47" t="s">
        <v>1591</v>
      </c>
      <c r="Q1955" s="50" t="s">
        <v>957</v>
      </c>
      <c r="R1955" s="30"/>
    </row>
    <row r="1956" spans="1:18" ht="19.95" customHeight="1">
      <c r="A1956" s="47">
        <v>1</v>
      </c>
      <c r="B1956" s="30" t="s">
        <v>4190</v>
      </c>
      <c r="C1956" s="43" t="s">
        <v>5511</v>
      </c>
      <c r="D1956" s="52">
        <v>45071</v>
      </c>
      <c r="E1956" s="52">
        <v>45082</v>
      </c>
      <c r="F1956" s="52">
        <v>45082</v>
      </c>
      <c r="G1956" s="47" t="s">
        <v>10</v>
      </c>
      <c r="H1956" s="51">
        <v>251.62</v>
      </c>
      <c r="I1956" s="53">
        <v>1</v>
      </c>
      <c r="J1956" s="51">
        <v>0</v>
      </c>
      <c r="K1956" s="51">
        <v>0</v>
      </c>
      <c r="L1956" s="51">
        <v>251.62</v>
      </c>
      <c r="M1956" s="42">
        <v>0</v>
      </c>
      <c r="N1956" s="89" t="s">
        <v>269</v>
      </c>
      <c r="O1956" s="47" t="s">
        <v>1874</v>
      </c>
      <c r="P1956" s="47" t="s">
        <v>4192</v>
      </c>
      <c r="Q1956" s="50" t="s">
        <v>5512</v>
      </c>
      <c r="R1956" s="30"/>
    </row>
    <row r="1957" spans="1:18" ht="19.95" customHeight="1">
      <c r="A1957" s="47">
        <v>1</v>
      </c>
      <c r="B1957" s="30" t="s">
        <v>220</v>
      </c>
      <c r="C1957" s="43">
        <v>5325204</v>
      </c>
      <c r="D1957" s="52">
        <v>45071</v>
      </c>
      <c r="E1957" s="52">
        <v>45082</v>
      </c>
      <c r="F1957" s="52">
        <v>45082</v>
      </c>
      <c r="G1957" s="47" t="s">
        <v>10</v>
      </c>
      <c r="H1957" s="51">
        <v>56.63</v>
      </c>
      <c r="I1957" s="53">
        <v>1</v>
      </c>
      <c r="J1957" s="51">
        <v>0</v>
      </c>
      <c r="K1957" s="51">
        <v>0</v>
      </c>
      <c r="L1957" s="51">
        <v>56.63</v>
      </c>
      <c r="M1957" s="42">
        <v>0</v>
      </c>
      <c r="N1957" s="89" t="s">
        <v>269</v>
      </c>
      <c r="O1957" s="47" t="s">
        <v>1342</v>
      </c>
      <c r="P1957" s="47" t="s">
        <v>286</v>
      </c>
      <c r="Q1957" s="50" t="s">
        <v>5513</v>
      </c>
      <c r="R1957" s="30"/>
    </row>
    <row r="1958" spans="1:18" ht="19.95" customHeight="1">
      <c r="A1958" s="47">
        <v>1</v>
      </c>
      <c r="B1958" s="30" t="s">
        <v>1357</v>
      </c>
      <c r="C1958" s="43" t="s">
        <v>5514</v>
      </c>
      <c r="D1958" s="52">
        <v>45079</v>
      </c>
      <c r="E1958" s="52">
        <v>45082</v>
      </c>
      <c r="F1958" s="52">
        <v>45082</v>
      </c>
      <c r="G1958" s="47" t="s">
        <v>10</v>
      </c>
      <c r="H1958" s="51">
        <v>480</v>
      </c>
      <c r="I1958" s="53">
        <v>1</v>
      </c>
      <c r="J1958" s="51">
        <v>0</v>
      </c>
      <c r="K1958" s="51">
        <v>0</v>
      </c>
      <c r="L1958" s="51">
        <v>480</v>
      </c>
      <c r="M1958" s="42">
        <v>0</v>
      </c>
      <c r="N1958" s="89" t="s">
        <v>269</v>
      </c>
      <c r="O1958" s="47" t="s">
        <v>1360</v>
      </c>
      <c r="P1958" s="47" t="s">
        <v>876</v>
      </c>
      <c r="Q1958" s="50" t="s">
        <v>5515</v>
      </c>
      <c r="R1958" s="30"/>
    </row>
    <row r="1959" spans="1:18" ht="19.95" customHeight="1">
      <c r="A1959" s="47">
        <v>1</v>
      </c>
      <c r="B1959" s="30" t="s">
        <v>5516</v>
      </c>
      <c r="C1959" s="43" t="s">
        <v>5517</v>
      </c>
      <c r="D1959" s="52">
        <v>45054</v>
      </c>
      <c r="E1959" s="52">
        <v>45082</v>
      </c>
      <c r="F1959" s="52">
        <v>45082</v>
      </c>
      <c r="G1959" s="47" t="s">
        <v>10</v>
      </c>
      <c r="H1959" s="51">
        <v>350</v>
      </c>
      <c r="I1959" s="53">
        <v>1</v>
      </c>
      <c r="J1959" s="51">
        <v>0</v>
      </c>
      <c r="K1959" s="51">
        <v>0</v>
      </c>
      <c r="L1959" s="51">
        <v>350</v>
      </c>
      <c r="M1959" s="42">
        <v>0</v>
      </c>
      <c r="N1959" s="89" t="s">
        <v>269</v>
      </c>
      <c r="O1959" s="47" t="s">
        <v>1874</v>
      </c>
      <c r="P1959" s="47" t="s">
        <v>1358</v>
      </c>
      <c r="Q1959" s="50" t="s">
        <v>5518</v>
      </c>
      <c r="R1959" s="30"/>
    </row>
    <row r="1960" spans="1:18" ht="19.95" customHeight="1">
      <c r="A1960" s="47">
        <v>1</v>
      </c>
      <c r="B1960" s="30" t="s">
        <v>42</v>
      </c>
      <c r="C1960" s="43" t="s">
        <v>5519</v>
      </c>
      <c r="D1960" s="52">
        <v>45075</v>
      </c>
      <c r="E1960" s="52">
        <v>45082</v>
      </c>
      <c r="F1960" s="52">
        <v>45082</v>
      </c>
      <c r="G1960" s="47" t="s">
        <v>10</v>
      </c>
      <c r="H1960" s="51">
        <v>69.06</v>
      </c>
      <c r="I1960" s="53">
        <v>1</v>
      </c>
      <c r="J1960" s="51">
        <v>0</v>
      </c>
      <c r="K1960" s="51">
        <v>0</v>
      </c>
      <c r="L1960" s="51">
        <v>69.06</v>
      </c>
      <c r="M1960" s="42">
        <v>0</v>
      </c>
      <c r="N1960" s="89" t="s">
        <v>276</v>
      </c>
      <c r="O1960" s="47" t="s">
        <v>1355</v>
      </c>
      <c r="P1960" s="47" t="s">
        <v>1961</v>
      </c>
      <c r="Q1960" s="50" t="s">
        <v>5520</v>
      </c>
      <c r="R1960" s="30"/>
    </row>
    <row r="1961" spans="1:18" ht="19.95" customHeight="1">
      <c r="A1961" s="47">
        <v>1</v>
      </c>
      <c r="B1961" s="30" t="s">
        <v>2019</v>
      </c>
      <c r="C1961" s="43" t="s">
        <v>5521</v>
      </c>
      <c r="D1961" s="52">
        <v>45056</v>
      </c>
      <c r="E1961" s="52">
        <v>45083</v>
      </c>
      <c r="F1961" s="52">
        <v>45083</v>
      </c>
      <c r="G1961" s="47" t="s">
        <v>10</v>
      </c>
      <c r="H1961" s="51">
        <v>3840</v>
      </c>
      <c r="I1961" s="53">
        <v>1</v>
      </c>
      <c r="J1961" s="51">
        <v>0</v>
      </c>
      <c r="K1961" s="51">
        <v>0</v>
      </c>
      <c r="L1961" s="51">
        <v>3840</v>
      </c>
      <c r="M1961" s="42">
        <v>0</v>
      </c>
      <c r="N1961" s="89" t="s">
        <v>1328</v>
      </c>
      <c r="O1961" s="47" t="s">
        <v>1349</v>
      </c>
      <c r="P1961" s="58" t="s">
        <v>741</v>
      </c>
      <c r="Q1961" s="50" t="s">
        <v>5522</v>
      </c>
      <c r="R1961" s="30"/>
    </row>
    <row r="1962" spans="1:18" ht="19.95" customHeight="1">
      <c r="A1962" s="47">
        <v>2</v>
      </c>
      <c r="B1962" s="30" t="s">
        <v>2019</v>
      </c>
      <c r="C1962" s="43" t="s">
        <v>5523</v>
      </c>
      <c r="D1962" s="52">
        <v>45069</v>
      </c>
      <c r="E1962" s="52">
        <v>45083</v>
      </c>
      <c r="F1962" s="52">
        <v>45083</v>
      </c>
      <c r="G1962" s="47" t="s">
        <v>10</v>
      </c>
      <c r="H1962" s="51">
        <v>9000</v>
      </c>
      <c r="I1962" s="53">
        <v>1</v>
      </c>
      <c r="J1962" s="51">
        <v>0</v>
      </c>
      <c r="K1962" s="51">
        <v>0</v>
      </c>
      <c r="L1962" s="51">
        <v>9000</v>
      </c>
      <c r="M1962" s="42">
        <v>0</v>
      </c>
      <c r="N1962" s="89" t="s">
        <v>1328</v>
      </c>
      <c r="O1962" s="47" t="s">
        <v>1349</v>
      </c>
      <c r="P1962" s="58" t="s">
        <v>741</v>
      </c>
      <c r="Q1962" s="50" t="s">
        <v>5524</v>
      </c>
      <c r="R1962" s="30"/>
    </row>
    <row r="1963" spans="1:18" ht="19.95" customHeight="1">
      <c r="A1963" s="47">
        <v>2</v>
      </c>
      <c r="B1963" s="30" t="s">
        <v>2019</v>
      </c>
      <c r="C1963" s="43" t="s">
        <v>5525</v>
      </c>
      <c r="D1963" s="52">
        <v>45069</v>
      </c>
      <c r="E1963" s="52">
        <v>45083</v>
      </c>
      <c r="F1963" s="52">
        <v>45083</v>
      </c>
      <c r="G1963" s="47" t="s">
        <v>10</v>
      </c>
      <c r="H1963" s="51">
        <v>2000</v>
      </c>
      <c r="I1963" s="53">
        <v>1</v>
      </c>
      <c r="J1963" s="51">
        <v>0</v>
      </c>
      <c r="K1963" s="51">
        <v>0</v>
      </c>
      <c r="L1963" s="51">
        <v>2000</v>
      </c>
      <c r="M1963" s="42">
        <v>0</v>
      </c>
      <c r="N1963" s="89" t="s">
        <v>1328</v>
      </c>
      <c r="O1963" s="47" t="s">
        <v>1349</v>
      </c>
      <c r="P1963" s="58" t="s">
        <v>741</v>
      </c>
      <c r="Q1963" s="50" t="s">
        <v>5526</v>
      </c>
      <c r="R1963" s="30"/>
    </row>
    <row r="1964" spans="1:18" ht="19.95" customHeight="1">
      <c r="A1964" s="47">
        <v>4</v>
      </c>
      <c r="B1964" s="30" t="s">
        <v>2019</v>
      </c>
      <c r="C1964" s="43" t="s">
        <v>5527</v>
      </c>
      <c r="D1964" s="52">
        <v>45069</v>
      </c>
      <c r="E1964" s="52">
        <v>45083</v>
      </c>
      <c r="F1964" s="52">
        <v>45083</v>
      </c>
      <c r="G1964" s="47" t="s">
        <v>10</v>
      </c>
      <c r="H1964" s="51">
        <v>1440</v>
      </c>
      <c r="I1964" s="53">
        <v>1</v>
      </c>
      <c r="J1964" s="51">
        <v>0</v>
      </c>
      <c r="K1964" s="51">
        <v>0</v>
      </c>
      <c r="L1964" s="51">
        <v>1440</v>
      </c>
      <c r="M1964" s="42">
        <v>0</v>
      </c>
      <c r="N1964" s="89" t="s">
        <v>1328</v>
      </c>
      <c r="O1964" s="47" t="s">
        <v>1349</v>
      </c>
      <c r="P1964" s="58" t="s">
        <v>741</v>
      </c>
      <c r="Q1964" s="50" t="s">
        <v>5528</v>
      </c>
      <c r="R1964" s="30"/>
    </row>
    <row r="1965" spans="1:18" ht="19.95" customHeight="1">
      <c r="A1965" s="47">
        <v>4</v>
      </c>
      <c r="B1965" s="30" t="s">
        <v>2019</v>
      </c>
      <c r="C1965" s="43" t="s">
        <v>5529</v>
      </c>
      <c r="D1965" s="52">
        <v>45072</v>
      </c>
      <c r="E1965" s="52">
        <v>45086</v>
      </c>
      <c r="F1965" s="52">
        <v>45083</v>
      </c>
      <c r="G1965" s="47" t="s">
        <v>10</v>
      </c>
      <c r="H1965" s="51">
        <v>6480</v>
      </c>
      <c r="I1965" s="53">
        <v>1</v>
      </c>
      <c r="J1965" s="51">
        <v>0</v>
      </c>
      <c r="K1965" s="51">
        <v>0</v>
      </c>
      <c r="L1965" s="51">
        <v>6480</v>
      </c>
      <c r="M1965" s="42">
        <v>0</v>
      </c>
      <c r="N1965" s="89" t="s">
        <v>1328</v>
      </c>
      <c r="O1965" s="47" t="s">
        <v>1349</v>
      </c>
      <c r="P1965" s="58" t="s">
        <v>741</v>
      </c>
      <c r="Q1965" s="50" t="s">
        <v>5530</v>
      </c>
      <c r="R1965" s="30"/>
    </row>
    <row r="1966" spans="1:18" ht="19.95" customHeight="1">
      <c r="A1966" s="47">
        <v>1</v>
      </c>
      <c r="B1966" s="30" t="s">
        <v>308</v>
      </c>
      <c r="C1966" s="43" t="s">
        <v>5531</v>
      </c>
      <c r="D1966" s="52">
        <v>45078</v>
      </c>
      <c r="E1966" s="52">
        <v>45083</v>
      </c>
      <c r="F1966" s="52">
        <v>45083</v>
      </c>
      <c r="G1966" s="47" t="s">
        <v>10</v>
      </c>
      <c r="H1966" s="51">
        <v>5550</v>
      </c>
      <c r="I1966" s="53">
        <v>1</v>
      </c>
      <c r="J1966" s="51">
        <v>0</v>
      </c>
      <c r="K1966" s="51">
        <v>0</v>
      </c>
      <c r="L1966" s="51">
        <v>5550</v>
      </c>
      <c r="M1966" s="42">
        <v>0</v>
      </c>
      <c r="N1966" s="89" t="s">
        <v>1328</v>
      </c>
      <c r="O1966" s="47" t="s">
        <v>1349</v>
      </c>
      <c r="P1966" s="58" t="s">
        <v>741</v>
      </c>
      <c r="Q1966" s="50" t="s">
        <v>5532</v>
      </c>
      <c r="R1966" s="30"/>
    </row>
    <row r="1967" spans="1:18" ht="19.95" customHeight="1">
      <c r="A1967" s="47">
        <v>1</v>
      </c>
      <c r="B1967" s="30" t="s">
        <v>308</v>
      </c>
      <c r="C1967" s="43" t="s">
        <v>5533</v>
      </c>
      <c r="D1967" s="52">
        <v>45078</v>
      </c>
      <c r="E1967" s="52">
        <v>45083</v>
      </c>
      <c r="F1967" s="52">
        <v>45083</v>
      </c>
      <c r="G1967" s="47" t="s">
        <v>10</v>
      </c>
      <c r="H1967" s="51">
        <v>5749.2</v>
      </c>
      <c r="I1967" s="53">
        <v>1</v>
      </c>
      <c r="J1967" s="51">
        <v>0</v>
      </c>
      <c r="K1967" s="51">
        <v>0</v>
      </c>
      <c r="L1967" s="51">
        <v>5749.2</v>
      </c>
      <c r="M1967" s="42">
        <v>0</v>
      </c>
      <c r="N1967" s="89" t="s">
        <v>1328</v>
      </c>
      <c r="O1967" s="47" t="s">
        <v>1349</v>
      </c>
      <c r="P1967" s="58" t="s">
        <v>741</v>
      </c>
      <c r="Q1967" s="50" t="s">
        <v>5534</v>
      </c>
      <c r="R1967" s="30"/>
    </row>
    <row r="1968" spans="1:18" ht="19.95" customHeight="1">
      <c r="A1968" s="47">
        <v>1</v>
      </c>
      <c r="B1968" s="30" t="s">
        <v>308</v>
      </c>
      <c r="C1968" s="43" t="s">
        <v>5535</v>
      </c>
      <c r="D1968" s="52">
        <v>45078</v>
      </c>
      <c r="E1968" s="52">
        <v>45083</v>
      </c>
      <c r="F1968" s="52">
        <v>45083</v>
      </c>
      <c r="G1968" s="47" t="s">
        <v>10</v>
      </c>
      <c r="H1968" s="51">
        <v>24392</v>
      </c>
      <c r="I1968" s="53">
        <v>1</v>
      </c>
      <c r="J1968" s="51">
        <v>0</v>
      </c>
      <c r="K1968" s="51">
        <v>0</v>
      </c>
      <c r="L1968" s="51">
        <v>24392</v>
      </c>
      <c r="M1968" s="42">
        <v>0</v>
      </c>
      <c r="N1968" s="89" t="s">
        <v>1328</v>
      </c>
      <c r="O1968" s="47" t="s">
        <v>1349</v>
      </c>
      <c r="P1968" s="58" t="s">
        <v>741</v>
      </c>
      <c r="Q1968" s="50" t="s">
        <v>5536</v>
      </c>
      <c r="R1968" s="30"/>
    </row>
    <row r="1969" spans="1:18" ht="19.95" customHeight="1">
      <c r="A1969" s="47">
        <v>1</v>
      </c>
      <c r="B1969" s="30" t="s">
        <v>16</v>
      </c>
      <c r="C1969" s="43" t="s">
        <v>5537</v>
      </c>
      <c r="D1969" s="52">
        <v>45068</v>
      </c>
      <c r="E1969" s="52">
        <v>45083</v>
      </c>
      <c r="F1969" s="52">
        <v>45083</v>
      </c>
      <c r="G1969" s="47" t="s">
        <v>10</v>
      </c>
      <c r="H1969" s="51">
        <v>6720</v>
      </c>
      <c r="I1969" s="53">
        <v>1</v>
      </c>
      <c r="J1969" s="51">
        <v>0</v>
      </c>
      <c r="K1969" s="51">
        <v>0</v>
      </c>
      <c r="L1969" s="51">
        <v>6720</v>
      </c>
      <c r="M1969" s="42">
        <v>0</v>
      </c>
      <c r="N1969" s="89" t="s">
        <v>1328</v>
      </c>
      <c r="O1969" s="47" t="s">
        <v>1349</v>
      </c>
      <c r="P1969" s="58" t="s">
        <v>741</v>
      </c>
      <c r="Q1969" s="50" t="s">
        <v>5538</v>
      </c>
      <c r="R1969" s="30"/>
    </row>
    <row r="1970" spans="1:18" ht="19.95" customHeight="1">
      <c r="A1970" s="47">
        <v>4</v>
      </c>
      <c r="B1970" s="30" t="s">
        <v>16</v>
      </c>
      <c r="C1970" s="43" t="s">
        <v>5539</v>
      </c>
      <c r="D1970" s="52">
        <v>45068</v>
      </c>
      <c r="E1970" s="52">
        <v>45083</v>
      </c>
      <c r="F1970" s="52">
        <v>45083</v>
      </c>
      <c r="G1970" s="47" t="s">
        <v>10</v>
      </c>
      <c r="H1970" s="51">
        <v>5180</v>
      </c>
      <c r="I1970" s="53">
        <v>1</v>
      </c>
      <c r="J1970" s="51">
        <v>0</v>
      </c>
      <c r="K1970" s="51">
        <v>0</v>
      </c>
      <c r="L1970" s="51">
        <v>5180</v>
      </c>
      <c r="M1970" s="42">
        <v>0</v>
      </c>
      <c r="N1970" s="89" t="s">
        <v>1328</v>
      </c>
      <c r="O1970" s="47" t="s">
        <v>1349</v>
      </c>
      <c r="P1970" s="58" t="s">
        <v>741</v>
      </c>
      <c r="Q1970" s="50" t="s">
        <v>5540</v>
      </c>
      <c r="R1970" s="30"/>
    </row>
    <row r="1971" spans="1:18" ht="19.95" customHeight="1">
      <c r="A1971" s="47">
        <v>1</v>
      </c>
      <c r="B1971" s="30" t="s">
        <v>4122</v>
      </c>
      <c r="C1971" s="43" t="s">
        <v>5541</v>
      </c>
      <c r="D1971" s="52">
        <v>45048</v>
      </c>
      <c r="E1971" s="52">
        <v>45083</v>
      </c>
      <c r="F1971" s="52">
        <v>45083</v>
      </c>
      <c r="G1971" s="47" t="s">
        <v>10</v>
      </c>
      <c r="H1971" s="51">
        <v>65800.800000000003</v>
      </c>
      <c r="I1971" s="53">
        <v>1</v>
      </c>
      <c r="J1971" s="51">
        <v>0</v>
      </c>
      <c r="K1971" s="51">
        <v>0</v>
      </c>
      <c r="L1971" s="51">
        <v>65800.800000000003</v>
      </c>
      <c r="M1971" s="42">
        <v>0</v>
      </c>
      <c r="N1971" s="89" t="s">
        <v>1328</v>
      </c>
      <c r="O1971" s="47" t="s">
        <v>3297</v>
      </c>
      <c r="P1971" s="47" t="s">
        <v>3298</v>
      </c>
      <c r="Q1971" s="50" t="s">
        <v>5542</v>
      </c>
      <c r="R1971" s="30"/>
    </row>
    <row r="1972" spans="1:18" ht="19.95" customHeight="1">
      <c r="A1972" s="47">
        <v>1</v>
      </c>
      <c r="B1972" s="30" t="s">
        <v>19</v>
      </c>
      <c r="C1972" s="43" t="s">
        <v>2960</v>
      </c>
      <c r="D1972" s="52">
        <v>45083</v>
      </c>
      <c r="E1972" s="52">
        <v>45083</v>
      </c>
      <c r="F1972" s="52">
        <v>45083</v>
      </c>
      <c r="G1972" s="47" t="s">
        <v>10</v>
      </c>
      <c r="H1972" s="51">
        <v>312.97000000000003</v>
      </c>
      <c r="I1972" s="53">
        <v>1</v>
      </c>
      <c r="J1972" s="51">
        <v>0</v>
      </c>
      <c r="K1972" s="51">
        <v>0</v>
      </c>
      <c r="L1972" s="51">
        <v>312.97000000000003</v>
      </c>
      <c r="M1972" s="42">
        <v>0</v>
      </c>
      <c r="N1972" s="89" t="s">
        <v>269</v>
      </c>
      <c r="O1972" s="47" t="s">
        <v>1355</v>
      </c>
      <c r="P1972" s="47" t="s">
        <v>672</v>
      </c>
      <c r="Q1972" s="50" t="s">
        <v>5543</v>
      </c>
      <c r="R1972" s="30"/>
    </row>
    <row r="1973" spans="1:18" ht="19.95" customHeight="1">
      <c r="A1973" s="47">
        <v>1</v>
      </c>
      <c r="B1973" s="30" t="s">
        <v>17</v>
      </c>
      <c r="C1973" s="43" t="s">
        <v>5544</v>
      </c>
      <c r="D1973" s="52">
        <v>45078</v>
      </c>
      <c r="E1973" s="52">
        <v>45083</v>
      </c>
      <c r="F1973" s="52">
        <v>45083</v>
      </c>
      <c r="G1973" s="47" t="s">
        <v>10</v>
      </c>
      <c r="H1973" s="51">
        <v>164.78</v>
      </c>
      <c r="I1973" s="53">
        <v>1</v>
      </c>
      <c r="J1973" s="51">
        <v>0</v>
      </c>
      <c r="K1973" s="51">
        <v>0</v>
      </c>
      <c r="L1973" s="51">
        <v>164.78</v>
      </c>
      <c r="M1973" s="42">
        <v>0</v>
      </c>
      <c r="N1973" s="89" t="s">
        <v>269</v>
      </c>
      <c r="O1973" s="47" t="s">
        <v>1351</v>
      </c>
      <c r="P1973" s="47" t="s">
        <v>1352</v>
      </c>
      <c r="Q1973" s="50" t="s">
        <v>5545</v>
      </c>
      <c r="R1973" s="30"/>
    </row>
    <row r="1974" spans="1:18" ht="19.95" customHeight="1">
      <c r="A1974" s="47">
        <v>1</v>
      </c>
      <c r="B1974" s="30" t="s">
        <v>3326</v>
      </c>
      <c r="C1974" s="43" t="s">
        <v>5546</v>
      </c>
      <c r="D1974" s="52">
        <v>45072</v>
      </c>
      <c r="E1974" s="52">
        <v>45083</v>
      </c>
      <c r="F1974" s="52">
        <v>45083</v>
      </c>
      <c r="G1974" s="47" t="s">
        <v>10</v>
      </c>
      <c r="H1974" s="51">
        <v>2000</v>
      </c>
      <c r="I1974" s="53">
        <v>1</v>
      </c>
      <c r="J1974" s="51">
        <v>0</v>
      </c>
      <c r="K1974" s="51">
        <v>0</v>
      </c>
      <c r="L1974" s="51">
        <v>2000</v>
      </c>
      <c r="M1974" s="42">
        <v>0</v>
      </c>
      <c r="N1974" s="89" t="s">
        <v>269</v>
      </c>
      <c r="O1974" s="47" t="s">
        <v>1349</v>
      </c>
      <c r="P1974" s="47" t="s">
        <v>1920</v>
      </c>
      <c r="Q1974" s="50" t="s">
        <v>5547</v>
      </c>
      <c r="R1974" s="30"/>
    </row>
    <row r="1975" spans="1:18" ht="19.95" customHeight="1">
      <c r="A1975" s="47">
        <v>4</v>
      </c>
      <c r="B1975" s="30" t="s">
        <v>2019</v>
      </c>
      <c r="C1975" s="43" t="s">
        <v>5548</v>
      </c>
      <c r="D1975" s="52">
        <v>45070</v>
      </c>
      <c r="E1975" s="52">
        <v>45084</v>
      </c>
      <c r="F1975" s="52">
        <v>45084</v>
      </c>
      <c r="G1975" s="47" t="s">
        <v>10</v>
      </c>
      <c r="H1975" s="51">
        <v>18000</v>
      </c>
      <c r="I1975" s="53">
        <v>1</v>
      </c>
      <c r="J1975" s="51">
        <v>0</v>
      </c>
      <c r="K1975" s="51">
        <v>0</v>
      </c>
      <c r="L1975" s="51">
        <v>18000</v>
      </c>
      <c r="M1975" s="42">
        <v>0</v>
      </c>
      <c r="N1975" s="89" t="s">
        <v>1328</v>
      </c>
      <c r="O1975" s="47" t="s">
        <v>1349</v>
      </c>
      <c r="P1975" s="58" t="s">
        <v>741</v>
      </c>
      <c r="Q1975" s="50" t="s">
        <v>5549</v>
      </c>
      <c r="R1975" s="30"/>
    </row>
    <row r="1976" spans="1:18" ht="19.95" customHeight="1">
      <c r="A1976" s="47">
        <v>4</v>
      </c>
      <c r="B1976" s="30" t="s">
        <v>2019</v>
      </c>
      <c r="C1976" s="43" t="s">
        <v>5550</v>
      </c>
      <c r="D1976" s="52">
        <v>45070</v>
      </c>
      <c r="E1976" s="52">
        <v>45084</v>
      </c>
      <c r="F1976" s="52">
        <v>45084</v>
      </c>
      <c r="G1976" s="47" t="s">
        <v>10</v>
      </c>
      <c r="H1976" s="51">
        <v>4000</v>
      </c>
      <c r="I1976" s="53">
        <v>1</v>
      </c>
      <c r="J1976" s="51">
        <v>0</v>
      </c>
      <c r="K1976" s="51">
        <v>0</v>
      </c>
      <c r="L1976" s="51">
        <v>4000</v>
      </c>
      <c r="M1976" s="42">
        <v>0</v>
      </c>
      <c r="N1976" s="89" t="s">
        <v>1328</v>
      </c>
      <c r="O1976" s="47" t="s">
        <v>1349</v>
      </c>
      <c r="P1976" s="58" t="s">
        <v>741</v>
      </c>
      <c r="Q1976" s="50" t="s">
        <v>5551</v>
      </c>
      <c r="R1976" s="30"/>
    </row>
    <row r="1977" spans="1:18" ht="19.95" customHeight="1">
      <c r="A1977" s="47">
        <v>4</v>
      </c>
      <c r="B1977" s="30" t="s">
        <v>16</v>
      </c>
      <c r="C1977" s="43" t="s">
        <v>5552</v>
      </c>
      <c r="D1977" s="52">
        <v>45069</v>
      </c>
      <c r="E1977" s="52">
        <v>45084</v>
      </c>
      <c r="F1977" s="52">
        <v>45084</v>
      </c>
      <c r="G1977" s="47" t="s">
        <v>10</v>
      </c>
      <c r="H1977" s="51">
        <v>2960</v>
      </c>
      <c r="I1977" s="53">
        <v>1</v>
      </c>
      <c r="J1977" s="51">
        <v>0</v>
      </c>
      <c r="K1977" s="51">
        <v>0</v>
      </c>
      <c r="L1977" s="51">
        <v>2960</v>
      </c>
      <c r="M1977" s="42">
        <v>0</v>
      </c>
      <c r="N1977" s="89" t="s">
        <v>1328</v>
      </c>
      <c r="O1977" s="47" t="s">
        <v>1349</v>
      </c>
      <c r="P1977" s="58" t="s">
        <v>741</v>
      </c>
      <c r="Q1977" s="50" t="s">
        <v>5553</v>
      </c>
      <c r="R1977" s="30"/>
    </row>
    <row r="1978" spans="1:18" ht="19.95" customHeight="1">
      <c r="A1978" s="47">
        <v>1</v>
      </c>
      <c r="B1978" s="30" t="s">
        <v>2877</v>
      </c>
      <c r="C1978" s="43" t="s">
        <v>5074</v>
      </c>
      <c r="D1978" s="52">
        <v>45083</v>
      </c>
      <c r="E1978" s="52">
        <v>45084</v>
      </c>
      <c r="F1978" s="52">
        <v>45084</v>
      </c>
      <c r="G1978" s="47" t="s">
        <v>10</v>
      </c>
      <c r="H1978" s="51">
        <v>59.42</v>
      </c>
      <c r="I1978" s="53">
        <v>1</v>
      </c>
      <c r="J1978" s="51">
        <v>0</v>
      </c>
      <c r="K1978" s="51">
        <v>0</v>
      </c>
      <c r="L1978" s="51">
        <v>59.42</v>
      </c>
      <c r="M1978" s="42">
        <v>0</v>
      </c>
      <c r="N1978" s="89" t="s">
        <v>269</v>
      </c>
      <c r="O1978" s="47" t="s">
        <v>1362</v>
      </c>
      <c r="P1978" s="47" t="s">
        <v>2434</v>
      </c>
      <c r="Q1978" s="50" t="s">
        <v>5554</v>
      </c>
      <c r="R1978" s="30"/>
    </row>
    <row r="1979" spans="1:18" ht="19.95" customHeight="1">
      <c r="A1979" s="47">
        <v>1</v>
      </c>
      <c r="B1979" s="30" t="s">
        <v>30</v>
      </c>
      <c r="C1979" s="43" t="s">
        <v>5555</v>
      </c>
      <c r="D1979" s="52">
        <v>44979</v>
      </c>
      <c r="E1979" s="52">
        <v>45084</v>
      </c>
      <c r="F1979" s="52">
        <v>45084</v>
      </c>
      <c r="G1979" s="47" t="s">
        <v>10</v>
      </c>
      <c r="H1979" s="51">
        <v>4154.3999999999996</v>
      </c>
      <c r="I1979" s="53">
        <v>1</v>
      </c>
      <c r="J1979" s="51">
        <v>0</v>
      </c>
      <c r="K1979" s="51">
        <v>0</v>
      </c>
      <c r="L1979" s="51">
        <v>4154.3999999999996</v>
      </c>
      <c r="M1979" s="42">
        <v>0</v>
      </c>
      <c r="N1979" s="89" t="s">
        <v>269</v>
      </c>
      <c r="O1979" s="47" t="s">
        <v>1381</v>
      </c>
      <c r="P1979" s="47" t="s">
        <v>279</v>
      </c>
      <c r="Q1979" s="50" t="s">
        <v>5556</v>
      </c>
      <c r="R1979" s="30"/>
    </row>
    <row r="1980" spans="1:18" ht="19.95" customHeight="1">
      <c r="A1980" s="47">
        <v>2</v>
      </c>
      <c r="B1980" s="30" t="s">
        <v>4935</v>
      </c>
      <c r="C1980" s="43" t="s">
        <v>5557</v>
      </c>
      <c r="D1980" s="52">
        <v>45079</v>
      </c>
      <c r="E1980" s="52">
        <v>45084</v>
      </c>
      <c r="F1980" s="52">
        <v>45084</v>
      </c>
      <c r="G1980" s="47" t="s">
        <v>10</v>
      </c>
      <c r="H1980" s="51">
        <v>1896</v>
      </c>
      <c r="I1980" s="53">
        <v>1</v>
      </c>
      <c r="J1980" s="51">
        <v>0</v>
      </c>
      <c r="K1980" s="51">
        <v>0</v>
      </c>
      <c r="L1980" s="51">
        <v>1896</v>
      </c>
      <c r="M1980" s="42">
        <v>0</v>
      </c>
      <c r="N1980" s="89" t="s">
        <v>269</v>
      </c>
      <c r="O1980" s="47" t="s">
        <v>1351</v>
      </c>
      <c r="P1980" s="47" t="s">
        <v>1354</v>
      </c>
      <c r="Q1980" s="50" t="s">
        <v>5558</v>
      </c>
      <c r="R1980" s="30"/>
    </row>
    <row r="1981" spans="1:18" ht="19.95" customHeight="1">
      <c r="A1981" s="47">
        <v>2</v>
      </c>
      <c r="B1981" s="30" t="s">
        <v>4935</v>
      </c>
      <c r="C1981" s="43" t="s">
        <v>5559</v>
      </c>
      <c r="D1981" s="52">
        <v>45079</v>
      </c>
      <c r="E1981" s="52">
        <v>45084</v>
      </c>
      <c r="F1981" s="52">
        <v>45084</v>
      </c>
      <c r="G1981" s="47" t="s">
        <v>10</v>
      </c>
      <c r="H1981" s="51">
        <v>18050.2</v>
      </c>
      <c r="I1981" s="53">
        <v>1</v>
      </c>
      <c r="J1981" s="51">
        <v>0</v>
      </c>
      <c r="K1981" s="51">
        <v>0</v>
      </c>
      <c r="L1981" s="51">
        <v>18050.2</v>
      </c>
      <c r="M1981" s="42">
        <v>0</v>
      </c>
      <c r="N1981" s="89" t="s">
        <v>269</v>
      </c>
      <c r="O1981" s="47" t="s">
        <v>1351</v>
      </c>
      <c r="P1981" s="47" t="s">
        <v>1354</v>
      </c>
      <c r="Q1981" s="50" t="s">
        <v>5560</v>
      </c>
      <c r="R1981" s="30"/>
    </row>
    <row r="1982" spans="1:18" ht="19.95" customHeight="1">
      <c r="A1982" s="47">
        <v>1</v>
      </c>
      <c r="B1982" s="30" t="s">
        <v>63</v>
      </c>
      <c r="C1982" s="43" t="s">
        <v>5363</v>
      </c>
      <c r="D1982" s="52">
        <v>45084</v>
      </c>
      <c r="E1982" s="52">
        <v>45084</v>
      </c>
      <c r="F1982" s="52">
        <v>45084</v>
      </c>
      <c r="G1982" s="47" t="s">
        <v>10</v>
      </c>
      <c r="H1982" s="51">
        <v>142</v>
      </c>
      <c r="I1982" s="53">
        <v>1</v>
      </c>
      <c r="J1982" s="51">
        <v>0</v>
      </c>
      <c r="K1982" s="51">
        <v>0</v>
      </c>
      <c r="L1982" s="51">
        <v>142</v>
      </c>
      <c r="M1982" s="42">
        <v>0</v>
      </c>
      <c r="N1982" s="89" t="s">
        <v>269</v>
      </c>
      <c r="O1982" s="47" t="s">
        <v>1355</v>
      </c>
      <c r="P1982" s="47" t="s">
        <v>672</v>
      </c>
      <c r="Q1982" s="50" t="s">
        <v>5561</v>
      </c>
      <c r="R1982" s="30"/>
    </row>
    <row r="1983" spans="1:18" ht="19.95" customHeight="1">
      <c r="A1983" s="47">
        <v>1</v>
      </c>
      <c r="B1983" s="30" t="s">
        <v>5562</v>
      </c>
      <c r="C1983" s="43" t="s">
        <v>5563</v>
      </c>
      <c r="D1983" s="52">
        <v>45083</v>
      </c>
      <c r="E1983" s="52">
        <v>45084</v>
      </c>
      <c r="F1983" s="52">
        <v>45084</v>
      </c>
      <c r="G1983" s="47" t="s">
        <v>10</v>
      </c>
      <c r="H1983" s="51">
        <v>1200</v>
      </c>
      <c r="I1983" s="53">
        <v>1</v>
      </c>
      <c r="J1983" s="51">
        <v>0</v>
      </c>
      <c r="K1983" s="51">
        <v>0</v>
      </c>
      <c r="L1983" s="51">
        <v>1200</v>
      </c>
      <c r="M1983" s="42">
        <v>0</v>
      </c>
      <c r="N1983" s="89" t="s">
        <v>269</v>
      </c>
      <c r="O1983" s="47" t="s">
        <v>1351</v>
      </c>
      <c r="P1983" s="47" t="s">
        <v>5564</v>
      </c>
      <c r="Q1983" s="50" t="s">
        <v>5565</v>
      </c>
      <c r="R1983" s="30"/>
    </row>
    <row r="1984" spans="1:18" ht="19.95" customHeight="1">
      <c r="A1984" s="47">
        <v>2</v>
      </c>
      <c r="B1984" s="30" t="s">
        <v>5566</v>
      </c>
      <c r="C1984" s="43" t="s">
        <v>5567</v>
      </c>
      <c r="D1984" s="52">
        <v>45077</v>
      </c>
      <c r="E1984" s="52">
        <v>45082</v>
      </c>
      <c r="F1984" s="52">
        <v>45084</v>
      </c>
      <c r="G1984" s="47" t="s">
        <v>10</v>
      </c>
      <c r="H1984" s="51">
        <v>4100</v>
      </c>
      <c r="I1984" s="53">
        <v>1</v>
      </c>
      <c r="J1984" s="51">
        <v>0</v>
      </c>
      <c r="K1984" s="51">
        <v>0</v>
      </c>
      <c r="L1984" s="51">
        <v>4100</v>
      </c>
      <c r="M1984" s="42">
        <v>0</v>
      </c>
      <c r="N1984" s="89" t="s">
        <v>275</v>
      </c>
      <c r="O1984" s="47" t="s">
        <v>1351</v>
      </c>
      <c r="P1984" s="47" t="s">
        <v>1354</v>
      </c>
      <c r="Q1984" s="50" t="s">
        <v>5568</v>
      </c>
      <c r="R1984" s="30"/>
    </row>
    <row r="1985" spans="1:18" ht="19.95" customHeight="1">
      <c r="A1985" s="47">
        <v>1</v>
      </c>
      <c r="B1985" s="30" t="s">
        <v>5569</v>
      </c>
      <c r="C1985" s="43" t="s">
        <v>5570</v>
      </c>
      <c r="D1985" s="52">
        <v>45049</v>
      </c>
      <c r="E1985" s="52">
        <v>45078</v>
      </c>
      <c r="F1985" s="52">
        <v>45085</v>
      </c>
      <c r="G1985" s="47" t="s">
        <v>10</v>
      </c>
      <c r="H1985" s="51">
        <v>736.04</v>
      </c>
      <c r="I1985" s="53">
        <v>1</v>
      </c>
      <c r="J1985" s="51">
        <v>126.89</v>
      </c>
      <c r="K1985" s="51">
        <v>0</v>
      </c>
      <c r="L1985" s="51">
        <v>862.93</v>
      </c>
      <c r="M1985" s="42">
        <v>0</v>
      </c>
      <c r="N1985" s="89" t="s">
        <v>270</v>
      </c>
      <c r="O1985" s="47" t="s">
        <v>1342</v>
      </c>
      <c r="P1985" s="47" t="s">
        <v>880</v>
      </c>
      <c r="Q1985" s="50" t="s">
        <v>5571</v>
      </c>
      <c r="R1985" s="30"/>
    </row>
    <row r="1986" spans="1:18" ht="19.95" customHeight="1">
      <c r="A1986" s="47">
        <v>1</v>
      </c>
      <c r="B1986" s="30" t="s">
        <v>232</v>
      </c>
      <c r="C1986" s="43" t="s">
        <v>5572</v>
      </c>
      <c r="D1986" s="52">
        <v>45065</v>
      </c>
      <c r="E1986" s="52">
        <v>45085</v>
      </c>
      <c r="F1986" s="52">
        <v>45085</v>
      </c>
      <c r="G1986" s="47" t="s">
        <v>10</v>
      </c>
      <c r="H1986" s="51">
        <v>39</v>
      </c>
      <c r="I1986" s="53">
        <v>1</v>
      </c>
      <c r="J1986" s="51">
        <v>0</v>
      </c>
      <c r="K1986" s="51">
        <v>0</v>
      </c>
      <c r="L1986" s="51">
        <v>39</v>
      </c>
      <c r="M1986" s="42">
        <v>0</v>
      </c>
      <c r="N1986" s="89" t="s">
        <v>270</v>
      </c>
      <c r="O1986" s="47" t="s">
        <v>1329</v>
      </c>
      <c r="P1986" s="47" t="s">
        <v>878</v>
      </c>
      <c r="Q1986" s="50" t="s">
        <v>5573</v>
      </c>
      <c r="R1986" s="30"/>
    </row>
    <row r="1987" spans="1:18" ht="19.95" customHeight="1">
      <c r="A1987" s="47">
        <v>1</v>
      </c>
      <c r="B1987" s="30" t="s">
        <v>309</v>
      </c>
      <c r="C1987" s="43" t="s">
        <v>5574</v>
      </c>
      <c r="D1987" s="52">
        <v>45069</v>
      </c>
      <c r="E1987" s="52">
        <v>45108</v>
      </c>
      <c r="F1987" s="52">
        <v>45085</v>
      </c>
      <c r="G1987" s="47" t="s">
        <v>10</v>
      </c>
      <c r="H1987" s="51">
        <v>385.2</v>
      </c>
      <c r="I1987" s="53">
        <v>1</v>
      </c>
      <c r="J1987" s="51">
        <v>0</v>
      </c>
      <c r="K1987" s="51">
        <v>0</v>
      </c>
      <c r="L1987" s="51">
        <v>385.2</v>
      </c>
      <c r="M1987" s="42">
        <v>0</v>
      </c>
      <c r="N1987" s="89" t="s">
        <v>270</v>
      </c>
      <c r="O1987" s="47" t="s">
        <v>1342</v>
      </c>
      <c r="P1987" s="47" t="s">
        <v>282</v>
      </c>
      <c r="Q1987" s="50" t="s">
        <v>5575</v>
      </c>
      <c r="R1987" s="30"/>
    </row>
    <row r="1988" spans="1:18" ht="19.95" customHeight="1">
      <c r="A1988" s="47">
        <v>1</v>
      </c>
      <c r="B1988" s="30" t="s">
        <v>1357</v>
      </c>
      <c r="C1988" s="43" t="s">
        <v>5576</v>
      </c>
      <c r="D1988" s="52">
        <v>45049</v>
      </c>
      <c r="E1988" s="52">
        <v>45085</v>
      </c>
      <c r="F1988" s="52">
        <v>45085</v>
      </c>
      <c r="G1988" s="47" t="s">
        <v>10</v>
      </c>
      <c r="H1988" s="51">
        <v>422.84</v>
      </c>
      <c r="I1988" s="53">
        <v>1</v>
      </c>
      <c r="J1988" s="51">
        <v>0</v>
      </c>
      <c r="K1988" s="51">
        <v>0</v>
      </c>
      <c r="L1988" s="51">
        <v>422.84</v>
      </c>
      <c r="M1988" s="42">
        <v>0</v>
      </c>
      <c r="N1988" s="89" t="s">
        <v>270</v>
      </c>
      <c r="O1988" s="47" t="s">
        <v>1355</v>
      </c>
      <c r="P1988" s="47" t="s">
        <v>872</v>
      </c>
      <c r="Q1988" s="50" t="s">
        <v>5577</v>
      </c>
      <c r="R1988" s="30"/>
    </row>
    <row r="1989" spans="1:18" ht="19.95" customHeight="1">
      <c r="A1989" s="47">
        <v>1</v>
      </c>
      <c r="B1989" s="30" t="s">
        <v>1357</v>
      </c>
      <c r="C1989" s="43" t="s">
        <v>5584</v>
      </c>
      <c r="D1989" s="52">
        <v>45041</v>
      </c>
      <c r="E1989" s="52">
        <v>45085</v>
      </c>
      <c r="F1989" s="52">
        <v>45085</v>
      </c>
      <c r="G1989" s="47" t="s">
        <v>10</v>
      </c>
      <c r="H1989" s="51">
        <v>892.59</v>
      </c>
      <c r="I1989" s="53">
        <v>1</v>
      </c>
      <c r="J1989" s="51">
        <v>0</v>
      </c>
      <c r="K1989" s="51">
        <v>0</v>
      </c>
      <c r="L1989" s="51">
        <v>892.59</v>
      </c>
      <c r="M1989" s="42">
        <v>0</v>
      </c>
      <c r="N1989" s="89" t="s">
        <v>270</v>
      </c>
      <c r="O1989" s="47" t="s">
        <v>1360</v>
      </c>
      <c r="P1989" s="47" t="s">
        <v>281</v>
      </c>
      <c r="Q1989" s="50" t="s">
        <v>5585</v>
      </c>
      <c r="R1989" s="30"/>
    </row>
    <row r="1990" spans="1:18" ht="19.95" customHeight="1">
      <c r="A1990" s="47">
        <v>1</v>
      </c>
      <c r="B1990" s="30" t="s">
        <v>1357</v>
      </c>
      <c r="C1990" s="43" t="s">
        <v>5578</v>
      </c>
      <c r="D1990" s="52">
        <v>45054</v>
      </c>
      <c r="E1990" s="52">
        <v>45085</v>
      </c>
      <c r="F1990" s="52">
        <v>45085</v>
      </c>
      <c r="G1990" s="47" t="s">
        <v>10</v>
      </c>
      <c r="H1990" s="51">
        <v>1584.12</v>
      </c>
      <c r="I1990" s="53">
        <v>1</v>
      </c>
      <c r="J1990" s="51">
        <v>0</v>
      </c>
      <c r="K1990" s="51">
        <v>0</v>
      </c>
      <c r="L1990" s="51">
        <v>1584.12</v>
      </c>
      <c r="M1990" s="42">
        <v>0</v>
      </c>
      <c r="N1990" s="89" t="s">
        <v>270</v>
      </c>
      <c r="O1990" s="47" t="s">
        <v>1360</v>
      </c>
      <c r="P1990" s="47" t="s">
        <v>281</v>
      </c>
      <c r="Q1990" s="50" t="s">
        <v>5579</v>
      </c>
      <c r="R1990" s="30"/>
    </row>
    <row r="1991" spans="1:18" ht="19.95" customHeight="1">
      <c r="A1991" s="47">
        <v>1</v>
      </c>
      <c r="B1991" s="30" t="s">
        <v>1357</v>
      </c>
      <c r="C1991" s="43" t="s">
        <v>5580</v>
      </c>
      <c r="D1991" s="52">
        <v>45054</v>
      </c>
      <c r="E1991" s="52">
        <v>45085</v>
      </c>
      <c r="F1991" s="52">
        <v>45085</v>
      </c>
      <c r="G1991" s="47" t="s">
        <v>10</v>
      </c>
      <c r="H1991" s="51">
        <v>640.62</v>
      </c>
      <c r="I1991" s="53">
        <v>1</v>
      </c>
      <c r="J1991" s="51">
        <v>0</v>
      </c>
      <c r="K1991" s="51">
        <v>0</v>
      </c>
      <c r="L1991" s="51">
        <v>640.62</v>
      </c>
      <c r="M1991" s="42">
        <v>0</v>
      </c>
      <c r="N1991" s="89" t="s">
        <v>270</v>
      </c>
      <c r="O1991" s="47" t="s">
        <v>1360</v>
      </c>
      <c r="P1991" s="47" t="s">
        <v>281</v>
      </c>
      <c r="Q1991" s="50" t="s">
        <v>5581</v>
      </c>
      <c r="R1991" s="30"/>
    </row>
    <row r="1992" spans="1:18" ht="19.95" customHeight="1">
      <c r="A1992" s="47">
        <v>1</v>
      </c>
      <c r="B1992" s="30" t="s">
        <v>250</v>
      </c>
      <c r="C1992" s="43" t="s">
        <v>5586</v>
      </c>
      <c r="D1992" s="52">
        <v>45040</v>
      </c>
      <c r="E1992" s="52">
        <v>45085</v>
      </c>
      <c r="F1992" s="52">
        <v>45085</v>
      </c>
      <c r="G1992" s="47" t="s">
        <v>10</v>
      </c>
      <c r="H1992" s="51">
        <v>636.44000000000005</v>
      </c>
      <c r="I1992" s="53">
        <v>1</v>
      </c>
      <c r="J1992" s="51">
        <v>0</v>
      </c>
      <c r="K1992" s="51">
        <v>0</v>
      </c>
      <c r="L1992" s="51">
        <v>636.44000000000005</v>
      </c>
      <c r="M1992" s="42">
        <v>0</v>
      </c>
      <c r="N1992" s="89" t="s">
        <v>270</v>
      </c>
      <c r="O1992" s="47" t="s">
        <v>1355</v>
      </c>
      <c r="P1992" s="47" t="s">
        <v>872</v>
      </c>
      <c r="Q1992" s="50" t="s">
        <v>5587</v>
      </c>
      <c r="R1992" s="30"/>
    </row>
    <row r="1993" spans="1:18" ht="19.95" customHeight="1">
      <c r="A1993" s="47">
        <v>1</v>
      </c>
      <c r="B1993" s="30" t="s">
        <v>304</v>
      </c>
      <c r="C1993" s="43" t="s">
        <v>5588</v>
      </c>
      <c r="D1993" s="52">
        <v>45040</v>
      </c>
      <c r="E1993" s="52">
        <v>45085</v>
      </c>
      <c r="F1993" s="52">
        <v>45085</v>
      </c>
      <c r="G1993" s="47" t="s">
        <v>10</v>
      </c>
      <c r="H1993" s="51">
        <v>127.6</v>
      </c>
      <c r="I1993" s="53">
        <v>1</v>
      </c>
      <c r="J1993" s="51">
        <v>0</v>
      </c>
      <c r="K1993" s="51">
        <v>0</v>
      </c>
      <c r="L1993" s="51">
        <v>127.6</v>
      </c>
      <c r="M1993" s="42">
        <v>0</v>
      </c>
      <c r="N1993" s="89" t="s">
        <v>270</v>
      </c>
      <c r="O1993" s="47" t="s">
        <v>1355</v>
      </c>
      <c r="P1993" s="47" t="s">
        <v>873</v>
      </c>
      <c r="Q1993" s="50" t="s">
        <v>5589</v>
      </c>
      <c r="R1993" s="30"/>
    </row>
    <row r="1994" spans="1:18" ht="19.95" customHeight="1">
      <c r="A1994" s="47">
        <v>1</v>
      </c>
      <c r="B1994" s="30" t="s">
        <v>42</v>
      </c>
      <c r="C1994" s="43" t="s">
        <v>5590</v>
      </c>
      <c r="D1994" s="52">
        <v>45039</v>
      </c>
      <c r="E1994" s="52">
        <v>45085</v>
      </c>
      <c r="F1994" s="52">
        <v>45085</v>
      </c>
      <c r="G1994" s="47" t="s">
        <v>10</v>
      </c>
      <c r="H1994" s="51">
        <v>123.06</v>
      </c>
      <c r="I1994" s="53">
        <v>1</v>
      </c>
      <c r="J1994" s="51">
        <v>0</v>
      </c>
      <c r="K1994" s="51">
        <v>0</v>
      </c>
      <c r="L1994" s="51">
        <v>123.06</v>
      </c>
      <c r="M1994" s="42">
        <v>0</v>
      </c>
      <c r="N1994" s="89" t="s">
        <v>270</v>
      </c>
      <c r="O1994" s="47" t="s">
        <v>1355</v>
      </c>
      <c r="P1994" s="47" t="s">
        <v>1961</v>
      </c>
      <c r="Q1994" s="50" t="s">
        <v>5591</v>
      </c>
      <c r="R1994" s="30"/>
    </row>
    <row r="1995" spans="1:18" ht="19.95" customHeight="1">
      <c r="A1995" s="47">
        <v>1</v>
      </c>
      <c r="B1995" s="30" t="s">
        <v>42</v>
      </c>
      <c r="C1995" s="43" t="s">
        <v>5582</v>
      </c>
      <c r="D1995" s="52">
        <v>45069</v>
      </c>
      <c r="E1995" s="52">
        <v>45085</v>
      </c>
      <c r="F1995" s="52">
        <v>45085</v>
      </c>
      <c r="G1995" s="47" t="s">
        <v>10</v>
      </c>
      <c r="H1995" s="51">
        <v>196.36</v>
      </c>
      <c r="I1995" s="53">
        <v>1</v>
      </c>
      <c r="J1995" s="51">
        <v>0</v>
      </c>
      <c r="K1995" s="51">
        <v>0</v>
      </c>
      <c r="L1995" s="51">
        <v>196.36</v>
      </c>
      <c r="M1995" s="42">
        <v>0</v>
      </c>
      <c r="N1995" s="89" t="s">
        <v>270</v>
      </c>
      <c r="O1995" s="47" t="s">
        <v>1355</v>
      </c>
      <c r="P1995" s="47" t="s">
        <v>1961</v>
      </c>
      <c r="Q1995" s="50" t="s">
        <v>5583</v>
      </c>
      <c r="R1995" s="30"/>
    </row>
    <row r="1996" spans="1:18" ht="19.95" customHeight="1">
      <c r="A1996" s="47">
        <v>1</v>
      </c>
      <c r="B1996" s="30" t="s">
        <v>294</v>
      </c>
      <c r="C1996" s="43" t="s">
        <v>5592</v>
      </c>
      <c r="D1996" s="52">
        <v>45040</v>
      </c>
      <c r="E1996" s="52">
        <v>45085</v>
      </c>
      <c r="F1996" s="52">
        <v>45085</v>
      </c>
      <c r="G1996" s="47" t="s">
        <v>10</v>
      </c>
      <c r="H1996" s="51">
        <v>328.5</v>
      </c>
      <c r="I1996" s="53">
        <v>1</v>
      </c>
      <c r="J1996" s="51">
        <v>0</v>
      </c>
      <c r="K1996" s="51">
        <v>0</v>
      </c>
      <c r="L1996" s="51">
        <v>328.5</v>
      </c>
      <c r="M1996" s="42">
        <v>0</v>
      </c>
      <c r="N1996" s="89" t="s">
        <v>270</v>
      </c>
      <c r="O1996" s="47" t="s">
        <v>1342</v>
      </c>
      <c r="P1996" s="47" t="s">
        <v>1371</v>
      </c>
      <c r="Q1996" s="50" t="s">
        <v>5593</v>
      </c>
      <c r="R1996" s="30"/>
    </row>
    <row r="1997" spans="1:18" ht="19.95" customHeight="1">
      <c r="A1997" s="47">
        <v>1</v>
      </c>
      <c r="B1997" s="30" t="s">
        <v>1357</v>
      </c>
      <c r="C1997" s="43" t="s">
        <v>5594</v>
      </c>
      <c r="D1997" s="52">
        <v>45061</v>
      </c>
      <c r="E1997" s="52">
        <v>45085</v>
      </c>
      <c r="F1997" s="52">
        <v>45085</v>
      </c>
      <c r="G1997" s="47" t="s">
        <v>10</v>
      </c>
      <c r="H1997" s="51">
        <v>352.2</v>
      </c>
      <c r="I1997" s="53">
        <v>1</v>
      </c>
      <c r="J1997" s="51">
        <v>0</v>
      </c>
      <c r="K1997" s="51">
        <v>0</v>
      </c>
      <c r="L1997" s="51">
        <v>352.2</v>
      </c>
      <c r="M1997" s="42">
        <v>0</v>
      </c>
      <c r="N1997" s="89" t="s">
        <v>271</v>
      </c>
      <c r="O1997" s="47" t="s">
        <v>1355</v>
      </c>
      <c r="P1997" s="47" t="s">
        <v>873</v>
      </c>
      <c r="Q1997" s="50" t="s">
        <v>5595</v>
      </c>
      <c r="R1997" s="30"/>
    </row>
    <row r="1998" spans="1:18" ht="19.95" customHeight="1">
      <c r="A1998" s="47">
        <v>1</v>
      </c>
      <c r="B1998" s="30" t="s">
        <v>1357</v>
      </c>
      <c r="C1998" s="43" t="s">
        <v>5596</v>
      </c>
      <c r="D1998" s="52">
        <v>45049</v>
      </c>
      <c r="E1998" s="52">
        <v>45085</v>
      </c>
      <c r="F1998" s="52">
        <v>45085</v>
      </c>
      <c r="G1998" s="47" t="s">
        <v>10</v>
      </c>
      <c r="H1998" s="51">
        <v>88.45</v>
      </c>
      <c r="I1998" s="53">
        <v>1</v>
      </c>
      <c r="J1998" s="51">
        <v>0</v>
      </c>
      <c r="K1998" s="51">
        <v>0</v>
      </c>
      <c r="L1998" s="51">
        <v>88.45</v>
      </c>
      <c r="M1998" s="42">
        <v>0</v>
      </c>
      <c r="N1998" s="89" t="s">
        <v>271</v>
      </c>
      <c r="O1998" s="47" t="s">
        <v>1360</v>
      </c>
      <c r="P1998" s="47" t="s">
        <v>872</v>
      </c>
      <c r="Q1998" s="50" t="s">
        <v>5597</v>
      </c>
      <c r="R1998" s="30"/>
    </row>
    <row r="1999" spans="1:18" ht="19.95" customHeight="1">
      <c r="A1999" s="47">
        <v>1</v>
      </c>
      <c r="B1999" s="30" t="s">
        <v>1357</v>
      </c>
      <c r="C1999" s="43" t="s">
        <v>5598</v>
      </c>
      <c r="D1999" s="52">
        <v>45051</v>
      </c>
      <c r="E1999" s="52">
        <v>45085</v>
      </c>
      <c r="F1999" s="52">
        <v>45085</v>
      </c>
      <c r="G1999" s="47" t="s">
        <v>10</v>
      </c>
      <c r="H1999" s="51">
        <v>108</v>
      </c>
      <c r="I1999" s="53">
        <v>1</v>
      </c>
      <c r="J1999" s="51">
        <v>0</v>
      </c>
      <c r="K1999" s="51">
        <v>0</v>
      </c>
      <c r="L1999" s="51">
        <v>108</v>
      </c>
      <c r="M1999" s="42">
        <v>0</v>
      </c>
      <c r="N1999" s="89" t="s">
        <v>271</v>
      </c>
      <c r="O1999" s="47" t="s">
        <v>1355</v>
      </c>
      <c r="P1999" s="47" t="s">
        <v>1961</v>
      </c>
      <c r="Q1999" s="50" t="s">
        <v>5599</v>
      </c>
      <c r="R1999" s="30"/>
    </row>
    <row r="2000" spans="1:18" ht="19.95" customHeight="1">
      <c r="A2000" s="47">
        <v>1</v>
      </c>
      <c r="B2000" s="30" t="s">
        <v>1357</v>
      </c>
      <c r="C2000" s="43" t="s">
        <v>5600</v>
      </c>
      <c r="D2000" s="52">
        <v>45055</v>
      </c>
      <c r="E2000" s="52">
        <v>45085</v>
      </c>
      <c r="F2000" s="52">
        <v>45085</v>
      </c>
      <c r="G2000" s="47" t="s">
        <v>10</v>
      </c>
      <c r="H2000" s="51">
        <v>25</v>
      </c>
      <c r="I2000" s="53">
        <v>1</v>
      </c>
      <c r="J2000" s="51">
        <v>0</v>
      </c>
      <c r="K2000" s="51">
        <v>0</v>
      </c>
      <c r="L2000" s="51">
        <v>25</v>
      </c>
      <c r="M2000" s="42">
        <v>0</v>
      </c>
      <c r="N2000" s="89" t="s">
        <v>271</v>
      </c>
      <c r="O2000" s="47" t="s">
        <v>1360</v>
      </c>
      <c r="P2000" s="47" t="s">
        <v>281</v>
      </c>
      <c r="Q2000" s="50" t="s">
        <v>5601</v>
      </c>
      <c r="R2000" s="30"/>
    </row>
    <row r="2001" spans="1:18" ht="19.95" customHeight="1">
      <c r="A2001" s="47">
        <v>1</v>
      </c>
      <c r="B2001" s="30" t="s">
        <v>1357</v>
      </c>
      <c r="C2001" s="43" t="s">
        <v>5602</v>
      </c>
      <c r="D2001" s="52">
        <v>45057</v>
      </c>
      <c r="E2001" s="52">
        <v>45085</v>
      </c>
      <c r="F2001" s="52">
        <v>45085</v>
      </c>
      <c r="G2001" s="47" t="s">
        <v>10</v>
      </c>
      <c r="H2001" s="51">
        <v>86</v>
      </c>
      <c r="I2001" s="53">
        <v>1</v>
      </c>
      <c r="J2001" s="51">
        <v>0</v>
      </c>
      <c r="K2001" s="51">
        <v>0</v>
      </c>
      <c r="L2001" s="51">
        <v>86</v>
      </c>
      <c r="M2001" s="42">
        <v>0</v>
      </c>
      <c r="N2001" s="89" t="s">
        <v>271</v>
      </c>
      <c r="O2001" s="47" t="s">
        <v>1360</v>
      </c>
      <c r="P2001" s="47" t="s">
        <v>281</v>
      </c>
      <c r="Q2001" s="50" t="s">
        <v>5603</v>
      </c>
      <c r="R2001" s="30"/>
    </row>
    <row r="2002" spans="1:18" ht="19.95" customHeight="1">
      <c r="A2002" s="47">
        <v>1</v>
      </c>
      <c r="B2002" s="30" t="s">
        <v>1357</v>
      </c>
      <c r="C2002" s="43" t="s">
        <v>5604</v>
      </c>
      <c r="D2002" s="52">
        <v>45067</v>
      </c>
      <c r="E2002" s="52">
        <v>45085</v>
      </c>
      <c r="F2002" s="52">
        <v>45085</v>
      </c>
      <c r="G2002" s="47" t="s">
        <v>10</v>
      </c>
      <c r="H2002" s="51">
        <v>594.54999999999995</v>
      </c>
      <c r="I2002" s="53">
        <v>1</v>
      </c>
      <c r="J2002" s="51">
        <v>0</v>
      </c>
      <c r="K2002" s="51">
        <v>0</v>
      </c>
      <c r="L2002" s="51">
        <v>594.54999999999995</v>
      </c>
      <c r="M2002" s="42">
        <v>0</v>
      </c>
      <c r="N2002" s="89" t="s">
        <v>271</v>
      </c>
      <c r="O2002" s="47" t="s">
        <v>1355</v>
      </c>
      <c r="P2002" s="47" t="s">
        <v>873</v>
      </c>
      <c r="Q2002" s="50" t="s">
        <v>5605</v>
      </c>
      <c r="R2002" s="30"/>
    </row>
    <row r="2003" spans="1:18" ht="19.95" customHeight="1">
      <c r="A2003" s="47">
        <v>1</v>
      </c>
      <c r="B2003" s="30" t="s">
        <v>1357</v>
      </c>
      <c r="C2003" s="43" t="s">
        <v>5615</v>
      </c>
      <c r="D2003" s="52">
        <v>45039</v>
      </c>
      <c r="E2003" s="52">
        <v>45085</v>
      </c>
      <c r="F2003" s="52">
        <v>45085</v>
      </c>
      <c r="G2003" s="47" t="s">
        <v>10</v>
      </c>
      <c r="H2003" s="51">
        <v>45</v>
      </c>
      <c r="I2003" s="53">
        <v>1</v>
      </c>
      <c r="J2003" s="51">
        <v>0</v>
      </c>
      <c r="K2003" s="51">
        <v>0</v>
      </c>
      <c r="L2003" s="51">
        <v>45</v>
      </c>
      <c r="M2003" s="42">
        <v>0</v>
      </c>
      <c r="N2003" s="89" t="s">
        <v>271</v>
      </c>
      <c r="O2003" s="47" t="s">
        <v>1360</v>
      </c>
      <c r="P2003" s="47" t="s">
        <v>281</v>
      </c>
      <c r="Q2003" s="50" t="s">
        <v>5616</v>
      </c>
      <c r="R2003" s="30"/>
    </row>
    <row r="2004" spans="1:18" ht="19.95" customHeight="1">
      <c r="A2004" s="47">
        <v>1</v>
      </c>
      <c r="B2004" s="30" t="s">
        <v>1357</v>
      </c>
      <c r="C2004" s="43" t="s">
        <v>5617</v>
      </c>
      <c r="D2004" s="52">
        <v>45046</v>
      </c>
      <c r="E2004" s="52">
        <v>45085</v>
      </c>
      <c r="F2004" s="52">
        <v>45085</v>
      </c>
      <c r="G2004" s="47" t="s">
        <v>10</v>
      </c>
      <c r="H2004" s="51">
        <v>235.15</v>
      </c>
      <c r="I2004" s="53">
        <v>1</v>
      </c>
      <c r="J2004" s="51">
        <v>0</v>
      </c>
      <c r="K2004" s="51">
        <v>0</v>
      </c>
      <c r="L2004" s="51">
        <v>235.15</v>
      </c>
      <c r="M2004" s="42">
        <v>0</v>
      </c>
      <c r="N2004" s="89" t="s">
        <v>271</v>
      </c>
      <c r="O2004" s="47" t="s">
        <v>1355</v>
      </c>
      <c r="P2004" s="47" t="s">
        <v>873</v>
      </c>
      <c r="Q2004" s="50" t="s">
        <v>5618</v>
      </c>
      <c r="R2004" s="30"/>
    </row>
    <row r="2005" spans="1:18" ht="19.95" customHeight="1">
      <c r="A2005" s="47">
        <v>1</v>
      </c>
      <c r="B2005" s="30" t="s">
        <v>1357</v>
      </c>
      <c r="C2005" s="43" t="s">
        <v>5619</v>
      </c>
      <c r="D2005" s="52">
        <v>45044</v>
      </c>
      <c r="E2005" s="52">
        <v>45085</v>
      </c>
      <c r="F2005" s="52">
        <v>45085</v>
      </c>
      <c r="G2005" s="47" t="s">
        <v>10</v>
      </c>
      <c r="H2005" s="51">
        <v>1127.27</v>
      </c>
      <c r="I2005" s="53">
        <v>1</v>
      </c>
      <c r="J2005" s="51">
        <v>0</v>
      </c>
      <c r="K2005" s="51">
        <v>0</v>
      </c>
      <c r="L2005" s="51">
        <v>1127.27</v>
      </c>
      <c r="M2005" s="42">
        <v>0</v>
      </c>
      <c r="N2005" s="89" t="s">
        <v>271</v>
      </c>
      <c r="O2005" s="47" t="s">
        <v>1360</v>
      </c>
      <c r="P2005" s="47" t="s">
        <v>281</v>
      </c>
      <c r="Q2005" s="50" t="s">
        <v>5620</v>
      </c>
      <c r="R2005" s="30"/>
    </row>
    <row r="2006" spans="1:18" ht="19.95" customHeight="1">
      <c r="A2006" s="47">
        <v>1</v>
      </c>
      <c r="B2006" s="30" t="s">
        <v>1357</v>
      </c>
      <c r="C2006" s="43" t="s">
        <v>5606</v>
      </c>
      <c r="D2006" s="52">
        <v>45062</v>
      </c>
      <c r="E2006" s="52">
        <v>45085</v>
      </c>
      <c r="F2006" s="52">
        <v>45085</v>
      </c>
      <c r="G2006" s="47" t="s">
        <v>10</v>
      </c>
      <c r="H2006" s="51">
        <v>1122.27</v>
      </c>
      <c r="I2006" s="53">
        <v>1</v>
      </c>
      <c r="J2006" s="51">
        <v>0</v>
      </c>
      <c r="K2006" s="51">
        <v>0</v>
      </c>
      <c r="L2006" s="51">
        <v>1122.27</v>
      </c>
      <c r="M2006" s="42">
        <v>0</v>
      </c>
      <c r="N2006" s="89" t="s">
        <v>271</v>
      </c>
      <c r="O2006" s="47" t="s">
        <v>1360</v>
      </c>
      <c r="P2006" s="47" t="s">
        <v>281</v>
      </c>
      <c r="Q2006" s="50" t="s">
        <v>5607</v>
      </c>
      <c r="R2006" s="30"/>
    </row>
    <row r="2007" spans="1:18" ht="19.95" customHeight="1">
      <c r="A2007" s="47">
        <v>1</v>
      </c>
      <c r="B2007" s="30" t="s">
        <v>1357</v>
      </c>
      <c r="C2007" s="43" t="s">
        <v>5608</v>
      </c>
      <c r="D2007" s="52">
        <v>45080</v>
      </c>
      <c r="E2007" s="52">
        <v>45085</v>
      </c>
      <c r="F2007" s="52">
        <v>45085</v>
      </c>
      <c r="G2007" s="47" t="s">
        <v>10</v>
      </c>
      <c r="H2007" s="51">
        <v>1569.09</v>
      </c>
      <c r="I2007" s="53">
        <v>1</v>
      </c>
      <c r="J2007" s="51">
        <v>0</v>
      </c>
      <c r="K2007" s="51">
        <v>0</v>
      </c>
      <c r="L2007" s="51">
        <v>1569.09</v>
      </c>
      <c r="M2007" s="42">
        <v>0</v>
      </c>
      <c r="N2007" s="89" t="s">
        <v>271</v>
      </c>
      <c r="O2007" s="47" t="s">
        <v>1360</v>
      </c>
      <c r="P2007" s="47" t="s">
        <v>281</v>
      </c>
      <c r="Q2007" s="50" t="s">
        <v>5609</v>
      </c>
      <c r="R2007" s="30"/>
    </row>
    <row r="2008" spans="1:18" ht="19.95" customHeight="1">
      <c r="A2008" s="47">
        <v>4</v>
      </c>
      <c r="B2008" s="30" t="s">
        <v>5621</v>
      </c>
      <c r="C2008" s="43" t="s">
        <v>5622</v>
      </c>
      <c r="D2008" s="52">
        <v>45041</v>
      </c>
      <c r="E2008" s="52">
        <v>45085</v>
      </c>
      <c r="F2008" s="52">
        <v>45085</v>
      </c>
      <c r="G2008" s="47" t="s">
        <v>10</v>
      </c>
      <c r="H2008" s="51">
        <v>1440.1</v>
      </c>
      <c r="I2008" s="53">
        <v>1</v>
      </c>
      <c r="J2008" s="51">
        <v>0</v>
      </c>
      <c r="K2008" s="51">
        <v>0</v>
      </c>
      <c r="L2008" s="51">
        <v>1440.1</v>
      </c>
      <c r="M2008" s="42">
        <v>0</v>
      </c>
      <c r="N2008" s="89" t="s">
        <v>271</v>
      </c>
      <c r="O2008" s="47" t="s">
        <v>1342</v>
      </c>
      <c r="P2008" s="47" t="s">
        <v>883</v>
      </c>
      <c r="Q2008" s="50" t="s">
        <v>5623</v>
      </c>
      <c r="R2008" s="30"/>
    </row>
    <row r="2009" spans="1:18" ht="19.95" customHeight="1">
      <c r="A2009" s="47">
        <v>4</v>
      </c>
      <c r="B2009" s="30" t="s">
        <v>5621</v>
      </c>
      <c r="C2009" s="43" t="s">
        <v>5624</v>
      </c>
      <c r="D2009" s="52">
        <v>45041</v>
      </c>
      <c r="E2009" s="52">
        <v>45085</v>
      </c>
      <c r="F2009" s="52">
        <v>45085</v>
      </c>
      <c r="G2009" s="47" t="s">
        <v>10</v>
      </c>
      <c r="H2009" s="51">
        <v>643.20000000000005</v>
      </c>
      <c r="I2009" s="53">
        <v>1</v>
      </c>
      <c r="J2009" s="51">
        <v>0</v>
      </c>
      <c r="K2009" s="51">
        <v>0</v>
      </c>
      <c r="L2009" s="51">
        <v>643.20000000000005</v>
      </c>
      <c r="M2009" s="42">
        <v>0</v>
      </c>
      <c r="N2009" s="89" t="s">
        <v>271</v>
      </c>
      <c r="O2009" s="47" t="s">
        <v>1342</v>
      </c>
      <c r="P2009" s="47" t="s">
        <v>883</v>
      </c>
      <c r="Q2009" s="50" t="s">
        <v>5625</v>
      </c>
      <c r="R2009" s="30"/>
    </row>
    <row r="2010" spans="1:18" ht="19.95" customHeight="1">
      <c r="A2010" s="47">
        <v>1</v>
      </c>
      <c r="B2010" s="30" t="s">
        <v>306</v>
      </c>
      <c r="C2010" s="43" t="s">
        <v>5610</v>
      </c>
      <c r="D2010" s="52">
        <v>45049</v>
      </c>
      <c r="E2010" s="52">
        <v>45139</v>
      </c>
      <c r="F2010" s="52">
        <v>45085</v>
      </c>
      <c r="G2010" s="47" t="s">
        <v>10</v>
      </c>
      <c r="H2010" s="49">
        <v>498</v>
      </c>
      <c r="I2010" s="53">
        <v>1</v>
      </c>
      <c r="J2010" s="51">
        <v>0</v>
      </c>
      <c r="K2010" s="51">
        <v>0</v>
      </c>
      <c r="L2010" s="51">
        <v>498</v>
      </c>
      <c r="M2010" s="42">
        <v>0</v>
      </c>
      <c r="N2010" s="89" t="s">
        <v>271</v>
      </c>
      <c r="O2010" s="47" t="s">
        <v>1355</v>
      </c>
      <c r="P2010" s="47" t="s">
        <v>870</v>
      </c>
      <c r="Q2010" s="50" t="s">
        <v>5611</v>
      </c>
      <c r="R2010" s="30"/>
    </row>
    <row r="2011" spans="1:18" ht="19.95" customHeight="1">
      <c r="A2011" s="47">
        <v>1</v>
      </c>
      <c r="B2011" s="30" t="s">
        <v>5612</v>
      </c>
      <c r="C2011" s="43" t="s">
        <v>5626</v>
      </c>
      <c r="D2011" s="52">
        <v>45046</v>
      </c>
      <c r="E2011" s="52">
        <v>45085</v>
      </c>
      <c r="F2011" s="52">
        <v>45085</v>
      </c>
      <c r="G2011" s="47" t="s">
        <v>10</v>
      </c>
      <c r="H2011" s="51">
        <v>180.01</v>
      </c>
      <c r="I2011" s="53">
        <v>1</v>
      </c>
      <c r="J2011" s="51">
        <v>0</v>
      </c>
      <c r="K2011" s="51">
        <v>0</v>
      </c>
      <c r="L2011" s="51">
        <v>180.01</v>
      </c>
      <c r="M2011" s="42">
        <v>0</v>
      </c>
      <c r="N2011" s="89" t="s">
        <v>271</v>
      </c>
      <c r="O2011" s="47" t="s">
        <v>1355</v>
      </c>
      <c r="P2011" s="47" t="s">
        <v>873</v>
      </c>
      <c r="Q2011" s="50" t="s">
        <v>5627</v>
      </c>
      <c r="R2011" s="30"/>
    </row>
    <row r="2012" spans="1:18" ht="19.95" customHeight="1">
      <c r="A2012" s="47">
        <v>1</v>
      </c>
      <c r="B2012" s="30" t="s">
        <v>5612</v>
      </c>
      <c r="C2012" s="43" t="s">
        <v>5613</v>
      </c>
      <c r="D2012" s="52">
        <v>45069</v>
      </c>
      <c r="E2012" s="52">
        <v>45108</v>
      </c>
      <c r="F2012" s="52">
        <v>45085</v>
      </c>
      <c r="G2012" s="47" t="s">
        <v>10</v>
      </c>
      <c r="H2012" s="51">
        <v>213.97</v>
      </c>
      <c r="I2012" s="53">
        <v>1</v>
      </c>
      <c r="J2012" s="51">
        <v>0</v>
      </c>
      <c r="K2012" s="51">
        <v>0</v>
      </c>
      <c r="L2012" s="51">
        <v>213.97</v>
      </c>
      <c r="M2012" s="42">
        <v>0</v>
      </c>
      <c r="N2012" s="89" t="s">
        <v>271</v>
      </c>
      <c r="O2012" s="47" t="s">
        <v>1355</v>
      </c>
      <c r="P2012" s="47" t="s">
        <v>873</v>
      </c>
      <c r="Q2012" s="50" t="s">
        <v>5614</v>
      </c>
      <c r="R2012" s="30"/>
    </row>
    <row r="2013" spans="1:18" ht="19.95" customHeight="1">
      <c r="A2013" s="47">
        <v>4</v>
      </c>
      <c r="B2013" s="30" t="s">
        <v>249</v>
      </c>
      <c r="C2013" s="43" t="s">
        <v>5628</v>
      </c>
      <c r="D2013" s="52">
        <v>45078</v>
      </c>
      <c r="E2013" s="52">
        <v>45086</v>
      </c>
      <c r="F2013" s="52">
        <v>45086</v>
      </c>
      <c r="G2013" s="47" t="s">
        <v>10</v>
      </c>
      <c r="H2013" s="51">
        <v>20590.560000000001</v>
      </c>
      <c r="I2013" s="53">
        <v>1</v>
      </c>
      <c r="J2013" s="51">
        <v>0</v>
      </c>
      <c r="K2013" s="51">
        <v>0</v>
      </c>
      <c r="L2013" s="51">
        <v>20590.560000000001</v>
      </c>
      <c r="M2013" s="42">
        <v>0</v>
      </c>
      <c r="N2013" s="89" t="s">
        <v>1328</v>
      </c>
      <c r="O2013" s="47" t="s">
        <v>1330</v>
      </c>
      <c r="P2013" s="47" t="s">
        <v>1343</v>
      </c>
      <c r="Q2013" s="50" t="s">
        <v>5629</v>
      </c>
      <c r="R2013" s="30"/>
    </row>
    <row r="2014" spans="1:18" ht="19.95" customHeight="1">
      <c r="A2014" s="47">
        <v>1</v>
      </c>
      <c r="B2014" s="30" t="s">
        <v>249</v>
      </c>
      <c r="C2014" s="43" t="s">
        <v>5630</v>
      </c>
      <c r="D2014" s="52">
        <v>45078</v>
      </c>
      <c r="E2014" s="52">
        <v>45086</v>
      </c>
      <c r="F2014" s="52">
        <v>45086</v>
      </c>
      <c r="G2014" s="47" t="s">
        <v>10</v>
      </c>
      <c r="H2014" s="51">
        <v>3811.23</v>
      </c>
      <c r="I2014" s="53">
        <v>1</v>
      </c>
      <c r="J2014" s="51">
        <v>0</v>
      </c>
      <c r="K2014" s="51">
        <v>0</v>
      </c>
      <c r="L2014" s="51">
        <v>3811.23</v>
      </c>
      <c r="M2014" s="42">
        <v>0</v>
      </c>
      <c r="N2014" s="89" t="s">
        <v>1328</v>
      </c>
      <c r="O2014" s="47" t="s">
        <v>1330</v>
      </c>
      <c r="P2014" s="47" t="s">
        <v>1343</v>
      </c>
      <c r="Q2014" s="50" t="s">
        <v>5631</v>
      </c>
      <c r="R2014" s="30"/>
    </row>
    <row r="2015" spans="1:18" ht="19.95" customHeight="1">
      <c r="A2015" s="47">
        <v>2</v>
      </c>
      <c r="B2015" s="30" t="s">
        <v>249</v>
      </c>
      <c r="C2015" s="43" t="s">
        <v>5632</v>
      </c>
      <c r="D2015" s="52">
        <v>45078</v>
      </c>
      <c r="E2015" s="52">
        <v>45086</v>
      </c>
      <c r="F2015" s="52">
        <v>45086</v>
      </c>
      <c r="G2015" s="47" t="s">
        <v>10</v>
      </c>
      <c r="H2015" s="51">
        <v>510.4</v>
      </c>
      <c r="I2015" s="53">
        <v>1</v>
      </c>
      <c r="J2015" s="51">
        <v>0</v>
      </c>
      <c r="K2015" s="51">
        <v>0</v>
      </c>
      <c r="L2015" s="51">
        <v>510.4</v>
      </c>
      <c r="M2015" s="42">
        <v>0</v>
      </c>
      <c r="N2015" s="89" t="s">
        <v>1328</v>
      </c>
      <c r="O2015" s="47" t="s">
        <v>1330</v>
      </c>
      <c r="P2015" s="47" t="s">
        <v>1343</v>
      </c>
      <c r="Q2015" s="50" t="s">
        <v>5633</v>
      </c>
      <c r="R2015" s="30"/>
    </row>
    <row r="2016" spans="1:18" ht="19.95" customHeight="1">
      <c r="A2016" s="47">
        <v>4</v>
      </c>
      <c r="B2016" s="30" t="s">
        <v>249</v>
      </c>
      <c r="C2016" s="43" t="s">
        <v>5634</v>
      </c>
      <c r="D2016" s="52">
        <v>45078</v>
      </c>
      <c r="E2016" s="52">
        <v>45086</v>
      </c>
      <c r="F2016" s="52">
        <v>45086</v>
      </c>
      <c r="G2016" s="47" t="s">
        <v>10</v>
      </c>
      <c r="H2016" s="51">
        <v>14879.9</v>
      </c>
      <c r="I2016" s="53">
        <v>1</v>
      </c>
      <c r="J2016" s="51">
        <v>0</v>
      </c>
      <c r="K2016" s="51">
        <v>0</v>
      </c>
      <c r="L2016" s="51">
        <v>14879.9</v>
      </c>
      <c r="M2016" s="42">
        <v>0</v>
      </c>
      <c r="N2016" s="89" t="s">
        <v>1328</v>
      </c>
      <c r="O2016" s="47" t="s">
        <v>1874</v>
      </c>
      <c r="P2016" s="47" t="s">
        <v>1592</v>
      </c>
      <c r="Q2016" s="50" t="s">
        <v>5635</v>
      </c>
      <c r="R2016" s="30"/>
    </row>
    <row r="2017" spans="1:18" ht="19.95" customHeight="1">
      <c r="A2017" s="47">
        <v>1</v>
      </c>
      <c r="B2017" s="30" t="s">
        <v>249</v>
      </c>
      <c r="C2017" s="43" t="s">
        <v>5636</v>
      </c>
      <c r="D2017" s="52">
        <v>45078</v>
      </c>
      <c r="E2017" s="52">
        <v>45086</v>
      </c>
      <c r="F2017" s="52">
        <v>45086</v>
      </c>
      <c r="G2017" s="47" t="s">
        <v>10</v>
      </c>
      <c r="H2017" s="51">
        <v>1258</v>
      </c>
      <c r="I2017" s="53">
        <v>1</v>
      </c>
      <c r="J2017" s="51">
        <v>0</v>
      </c>
      <c r="K2017" s="51">
        <v>0</v>
      </c>
      <c r="L2017" s="51">
        <v>1258</v>
      </c>
      <c r="M2017" s="42">
        <v>0</v>
      </c>
      <c r="N2017" s="89" t="s">
        <v>1328</v>
      </c>
      <c r="O2017" s="47" t="s">
        <v>1874</v>
      </c>
      <c r="P2017" s="47" t="s">
        <v>1592</v>
      </c>
      <c r="Q2017" s="50" t="s">
        <v>5637</v>
      </c>
      <c r="R2017" s="30"/>
    </row>
    <row r="2018" spans="1:18" ht="19.95" customHeight="1">
      <c r="A2018" s="47">
        <v>2</v>
      </c>
      <c r="B2018" s="30" t="s">
        <v>249</v>
      </c>
      <c r="C2018" s="43" t="s">
        <v>5638</v>
      </c>
      <c r="D2018" s="52">
        <v>45078</v>
      </c>
      <c r="E2018" s="52">
        <v>45086</v>
      </c>
      <c r="F2018" s="52">
        <v>45086</v>
      </c>
      <c r="G2018" s="47" t="s">
        <v>10</v>
      </c>
      <c r="H2018" s="51">
        <v>964.1</v>
      </c>
      <c r="I2018" s="53">
        <v>1</v>
      </c>
      <c r="J2018" s="51">
        <v>0</v>
      </c>
      <c r="K2018" s="51">
        <v>0</v>
      </c>
      <c r="L2018" s="51">
        <v>964.1</v>
      </c>
      <c r="M2018" s="42">
        <v>0</v>
      </c>
      <c r="N2018" s="89" t="s">
        <v>1328</v>
      </c>
      <c r="O2018" s="47" t="s">
        <v>1874</v>
      </c>
      <c r="P2018" s="47" t="s">
        <v>1592</v>
      </c>
      <c r="Q2018" s="50" t="s">
        <v>5639</v>
      </c>
      <c r="R2018" s="30"/>
    </row>
    <row r="2019" spans="1:18" ht="19.95" customHeight="1">
      <c r="A2019" s="47">
        <v>1</v>
      </c>
      <c r="B2019" s="30" t="s">
        <v>2019</v>
      </c>
      <c r="C2019" s="43" t="s">
        <v>5640</v>
      </c>
      <c r="D2019" s="52">
        <v>45071</v>
      </c>
      <c r="E2019" s="52">
        <v>45086</v>
      </c>
      <c r="F2019" s="52">
        <v>45086</v>
      </c>
      <c r="G2019" s="47" t="s">
        <v>10</v>
      </c>
      <c r="H2019" s="51">
        <v>19067</v>
      </c>
      <c r="I2019" s="53">
        <v>1</v>
      </c>
      <c r="J2019" s="51">
        <v>0</v>
      </c>
      <c r="K2019" s="51">
        <v>0</v>
      </c>
      <c r="L2019" s="51">
        <v>19067</v>
      </c>
      <c r="M2019" s="42">
        <v>0</v>
      </c>
      <c r="N2019" s="89" t="s">
        <v>1328</v>
      </c>
      <c r="O2019" s="47" t="s">
        <v>1349</v>
      </c>
      <c r="P2019" s="58" t="s">
        <v>741</v>
      </c>
      <c r="Q2019" s="50" t="s">
        <v>5641</v>
      </c>
      <c r="R2019" s="30"/>
    </row>
    <row r="2020" spans="1:18" ht="19.95" customHeight="1">
      <c r="A2020" s="47">
        <v>1</v>
      </c>
      <c r="B2020" s="30" t="s">
        <v>2019</v>
      </c>
      <c r="C2020" s="43" t="s">
        <v>5642</v>
      </c>
      <c r="D2020" s="52">
        <v>45072</v>
      </c>
      <c r="E2020" s="52">
        <v>45086</v>
      </c>
      <c r="F2020" s="52">
        <v>45086</v>
      </c>
      <c r="G2020" s="47" t="s">
        <v>10</v>
      </c>
      <c r="H2020" s="51">
        <v>58035.5</v>
      </c>
      <c r="I2020" s="53">
        <v>1</v>
      </c>
      <c r="J2020" s="51">
        <v>0</v>
      </c>
      <c r="K2020" s="51">
        <v>0</v>
      </c>
      <c r="L2020" s="51">
        <v>58035.5</v>
      </c>
      <c r="M2020" s="42">
        <v>0</v>
      </c>
      <c r="N2020" s="89" t="s">
        <v>1328</v>
      </c>
      <c r="O2020" s="47" t="s">
        <v>1349</v>
      </c>
      <c r="P2020" s="58" t="s">
        <v>741</v>
      </c>
      <c r="Q2020" s="50" t="s">
        <v>5643</v>
      </c>
      <c r="R2020" s="30"/>
    </row>
    <row r="2021" spans="1:18" ht="19.95" customHeight="1">
      <c r="A2021" s="47">
        <v>4</v>
      </c>
      <c r="B2021" s="30" t="s">
        <v>2019</v>
      </c>
      <c r="C2021" s="43" t="s">
        <v>5644</v>
      </c>
      <c r="D2021" s="52">
        <v>45072</v>
      </c>
      <c r="E2021" s="52">
        <v>45086</v>
      </c>
      <c r="F2021" s="52">
        <v>45086</v>
      </c>
      <c r="G2021" s="47" t="s">
        <v>10</v>
      </c>
      <c r="H2021" s="51">
        <v>740</v>
      </c>
      <c r="I2021" s="53">
        <v>1</v>
      </c>
      <c r="J2021" s="51">
        <v>0</v>
      </c>
      <c r="K2021" s="51">
        <v>0</v>
      </c>
      <c r="L2021" s="51">
        <v>740</v>
      </c>
      <c r="M2021" s="42">
        <v>0</v>
      </c>
      <c r="N2021" s="89" t="s">
        <v>1328</v>
      </c>
      <c r="O2021" s="47" t="s">
        <v>1349</v>
      </c>
      <c r="P2021" s="58" t="s">
        <v>741</v>
      </c>
      <c r="Q2021" s="50" t="s">
        <v>5645</v>
      </c>
      <c r="R2021" s="30"/>
    </row>
    <row r="2022" spans="1:18" ht="19.95" customHeight="1">
      <c r="A2022" s="47">
        <v>4</v>
      </c>
      <c r="B2022" s="30" t="s">
        <v>2019</v>
      </c>
      <c r="C2022" s="43" t="s">
        <v>5529</v>
      </c>
      <c r="D2022" s="52">
        <v>45072</v>
      </c>
      <c r="E2022" s="52">
        <v>45086</v>
      </c>
      <c r="F2022" s="52">
        <v>45086</v>
      </c>
      <c r="G2022" s="47" t="s">
        <v>10</v>
      </c>
      <c r="H2022" s="51">
        <v>6480</v>
      </c>
      <c r="I2022" s="53">
        <v>1</v>
      </c>
      <c r="J2022" s="51">
        <v>0</v>
      </c>
      <c r="K2022" s="51">
        <v>0</v>
      </c>
      <c r="L2022" s="51">
        <v>6480</v>
      </c>
      <c r="M2022" s="42">
        <v>0</v>
      </c>
      <c r="N2022" s="89" t="s">
        <v>1328</v>
      </c>
      <c r="O2022" s="47" t="s">
        <v>1349</v>
      </c>
      <c r="P2022" s="58" t="s">
        <v>741</v>
      </c>
      <c r="Q2022" s="50" t="s">
        <v>5530</v>
      </c>
      <c r="R2022" s="30"/>
    </row>
    <row r="2023" spans="1:18" ht="19.95" customHeight="1">
      <c r="A2023" s="47">
        <v>4</v>
      </c>
      <c r="B2023" s="30" t="s">
        <v>2019</v>
      </c>
      <c r="C2023" s="43" t="s">
        <v>5646</v>
      </c>
      <c r="D2023" s="52">
        <v>45072</v>
      </c>
      <c r="E2023" s="52">
        <v>45086</v>
      </c>
      <c r="F2023" s="52">
        <v>45086</v>
      </c>
      <c r="G2023" s="47" t="s">
        <v>10</v>
      </c>
      <c r="H2023" s="51">
        <v>7400</v>
      </c>
      <c r="I2023" s="53">
        <v>1</v>
      </c>
      <c r="J2023" s="51">
        <v>0</v>
      </c>
      <c r="K2023" s="51">
        <v>0</v>
      </c>
      <c r="L2023" s="51">
        <v>7400</v>
      </c>
      <c r="M2023" s="42">
        <v>0</v>
      </c>
      <c r="N2023" s="89" t="s">
        <v>1328</v>
      </c>
      <c r="O2023" s="47" t="s">
        <v>1349</v>
      </c>
      <c r="P2023" s="58" t="s">
        <v>741</v>
      </c>
      <c r="Q2023" s="50" t="s">
        <v>5647</v>
      </c>
      <c r="R2023" s="30"/>
    </row>
    <row r="2024" spans="1:18" ht="19.95" customHeight="1">
      <c r="A2024" s="47">
        <v>4</v>
      </c>
      <c r="B2024" s="30" t="s">
        <v>2019</v>
      </c>
      <c r="C2024" s="43" t="s">
        <v>5648</v>
      </c>
      <c r="D2024" s="52">
        <v>45072</v>
      </c>
      <c r="E2024" s="52">
        <v>45086</v>
      </c>
      <c r="F2024" s="52">
        <v>45086</v>
      </c>
      <c r="G2024" s="47" t="s">
        <v>10</v>
      </c>
      <c r="H2024" s="51">
        <v>1440</v>
      </c>
      <c r="I2024" s="53">
        <v>1</v>
      </c>
      <c r="J2024" s="51">
        <v>0</v>
      </c>
      <c r="K2024" s="51">
        <v>0</v>
      </c>
      <c r="L2024" s="51">
        <v>1440</v>
      </c>
      <c r="M2024" s="42">
        <v>0</v>
      </c>
      <c r="N2024" s="89" t="s">
        <v>1328</v>
      </c>
      <c r="O2024" s="47" t="s">
        <v>1349</v>
      </c>
      <c r="P2024" s="58" t="s">
        <v>741</v>
      </c>
      <c r="Q2024" s="50" t="s">
        <v>5649</v>
      </c>
      <c r="R2024" s="30"/>
    </row>
    <row r="2025" spans="1:18" ht="19.95" customHeight="1">
      <c r="A2025" s="47">
        <v>1</v>
      </c>
      <c r="B2025" s="30" t="s">
        <v>230</v>
      </c>
      <c r="C2025" s="43" t="s">
        <v>5650</v>
      </c>
      <c r="D2025" s="52">
        <v>45093</v>
      </c>
      <c r="E2025" s="52">
        <v>45086</v>
      </c>
      <c r="F2025" s="52">
        <v>45086</v>
      </c>
      <c r="G2025" s="47" t="s">
        <v>10</v>
      </c>
      <c r="H2025" s="51">
        <v>1434720</v>
      </c>
      <c r="I2025" s="53">
        <v>1</v>
      </c>
      <c r="J2025" s="51">
        <v>0</v>
      </c>
      <c r="K2025" s="51">
        <v>0</v>
      </c>
      <c r="L2025" s="51">
        <v>1434720</v>
      </c>
      <c r="M2025" s="42">
        <v>0</v>
      </c>
      <c r="N2025" s="89" t="s">
        <v>1328</v>
      </c>
      <c r="O2025" s="47" t="s">
        <v>1330</v>
      </c>
      <c r="P2025" s="47" t="s">
        <v>881</v>
      </c>
      <c r="Q2025" s="50" t="s">
        <v>5651</v>
      </c>
      <c r="R2025" s="30"/>
    </row>
    <row r="2026" spans="1:18" ht="19.95" customHeight="1">
      <c r="A2026" s="47">
        <v>1</v>
      </c>
      <c r="B2026" s="30" t="s">
        <v>308</v>
      </c>
      <c r="C2026" s="43" t="s">
        <v>5652</v>
      </c>
      <c r="D2026" s="52">
        <v>45082</v>
      </c>
      <c r="E2026" s="52">
        <v>45086</v>
      </c>
      <c r="F2026" s="52">
        <v>45086</v>
      </c>
      <c r="G2026" s="47" t="s">
        <v>10</v>
      </c>
      <c r="H2026" s="51">
        <v>7840</v>
      </c>
      <c r="I2026" s="53">
        <v>1</v>
      </c>
      <c r="J2026" s="51">
        <v>0</v>
      </c>
      <c r="K2026" s="51">
        <v>0</v>
      </c>
      <c r="L2026" s="51">
        <v>7840</v>
      </c>
      <c r="M2026" s="42">
        <v>0</v>
      </c>
      <c r="N2026" s="89" t="s">
        <v>1328</v>
      </c>
      <c r="O2026" s="47" t="s">
        <v>1349</v>
      </c>
      <c r="P2026" s="58" t="s">
        <v>741</v>
      </c>
      <c r="Q2026" s="50" t="s">
        <v>5653</v>
      </c>
      <c r="R2026" s="30"/>
    </row>
    <row r="2027" spans="1:18" ht="19.95" customHeight="1">
      <c r="A2027" s="47">
        <v>4</v>
      </c>
      <c r="B2027" s="30" t="s">
        <v>308</v>
      </c>
      <c r="C2027" s="43" t="s">
        <v>5654</v>
      </c>
      <c r="D2027" s="52">
        <v>45082</v>
      </c>
      <c r="E2027" s="52">
        <v>45086</v>
      </c>
      <c r="F2027" s="52">
        <v>45086</v>
      </c>
      <c r="G2027" s="47" t="s">
        <v>10</v>
      </c>
      <c r="H2027" s="51">
        <v>2400</v>
      </c>
      <c r="I2027" s="53">
        <v>1</v>
      </c>
      <c r="J2027" s="51">
        <v>0</v>
      </c>
      <c r="K2027" s="51">
        <v>0</v>
      </c>
      <c r="L2027" s="51">
        <v>2400</v>
      </c>
      <c r="M2027" s="42">
        <v>0</v>
      </c>
      <c r="N2027" s="89" t="s">
        <v>1328</v>
      </c>
      <c r="O2027" s="47" t="s">
        <v>1349</v>
      </c>
      <c r="P2027" s="58" t="s">
        <v>741</v>
      </c>
      <c r="Q2027" s="50" t="s">
        <v>5655</v>
      </c>
      <c r="R2027" s="30"/>
    </row>
    <row r="2028" spans="1:18" ht="19.95" customHeight="1">
      <c r="A2028" s="47">
        <v>1</v>
      </c>
      <c r="B2028" s="30" t="s">
        <v>308</v>
      </c>
      <c r="C2028" s="43" t="s">
        <v>5656</v>
      </c>
      <c r="D2028" s="52">
        <v>45082</v>
      </c>
      <c r="E2028" s="52">
        <v>45086</v>
      </c>
      <c r="F2028" s="52">
        <v>45086</v>
      </c>
      <c r="G2028" s="47" t="s">
        <v>10</v>
      </c>
      <c r="H2028" s="51">
        <v>14749.6</v>
      </c>
      <c r="I2028" s="53">
        <v>1</v>
      </c>
      <c r="J2028" s="51">
        <v>0</v>
      </c>
      <c r="K2028" s="51">
        <v>0</v>
      </c>
      <c r="L2028" s="51">
        <v>14749.6</v>
      </c>
      <c r="M2028" s="42">
        <v>0</v>
      </c>
      <c r="N2028" s="89" t="s">
        <v>1328</v>
      </c>
      <c r="O2028" s="47" t="s">
        <v>1349</v>
      </c>
      <c r="P2028" s="58" t="s">
        <v>741</v>
      </c>
      <c r="Q2028" s="50" t="s">
        <v>5657</v>
      </c>
      <c r="R2028" s="30"/>
    </row>
    <row r="2029" spans="1:18" ht="19.95" customHeight="1">
      <c r="A2029" s="47">
        <v>1</v>
      </c>
      <c r="B2029" s="30" t="s">
        <v>16</v>
      </c>
      <c r="C2029" s="43" t="s">
        <v>5658</v>
      </c>
      <c r="D2029" s="52">
        <v>45071</v>
      </c>
      <c r="E2029" s="52">
        <v>45086</v>
      </c>
      <c r="F2029" s="52">
        <v>45086</v>
      </c>
      <c r="G2029" s="47" t="s">
        <v>10</v>
      </c>
      <c r="H2029" s="51">
        <v>9120</v>
      </c>
      <c r="I2029" s="53">
        <v>1</v>
      </c>
      <c r="J2029" s="51">
        <v>0</v>
      </c>
      <c r="K2029" s="51">
        <v>0</v>
      </c>
      <c r="L2029" s="51">
        <v>9120</v>
      </c>
      <c r="M2029" s="42">
        <v>0</v>
      </c>
      <c r="N2029" s="89" t="s">
        <v>1328</v>
      </c>
      <c r="O2029" s="47" t="s">
        <v>1349</v>
      </c>
      <c r="P2029" s="58" t="s">
        <v>741</v>
      </c>
      <c r="Q2029" s="50" t="s">
        <v>5659</v>
      </c>
      <c r="R2029" s="30"/>
    </row>
    <row r="2030" spans="1:18" ht="19.95" customHeight="1">
      <c r="A2030" s="47">
        <v>1</v>
      </c>
      <c r="B2030" s="30" t="s">
        <v>238</v>
      </c>
      <c r="C2030" s="43" t="s">
        <v>5660</v>
      </c>
      <c r="D2030" s="52">
        <v>45077</v>
      </c>
      <c r="E2030" s="52">
        <v>45086</v>
      </c>
      <c r="F2030" s="52">
        <v>45086</v>
      </c>
      <c r="G2030" s="47" t="s">
        <v>10</v>
      </c>
      <c r="H2030" s="51">
        <v>576674.6</v>
      </c>
      <c r="I2030" s="53">
        <v>1</v>
      </c>
      <c r="J2030" s="51">
        <v>0</v>
      </c>
      <c r="K2030" s="51">
        <v>0</v>
      </c>
      <c r="L2030" s="51">
        <v>576674.6</v>
      </c>
      <c r="M2030" s="42">
        <v>0</v>
      </c>
      <c r="N2030" s="89" t="s">
        <v>1328</v>
      </c>
      <c r="O2030" s="47" t="s">
        <v>1349</v>
      </c>
      <c r="P2030" s="58" t="s">
        <v>741</v>
      </c>
      <c r="Q2030" s="50" t="s">
        <v>5661</v>
      </c>
      <c r="R2030" s="30"/>
    </row>
    <row r="2031" spans="1:18" ht="19.95" customHeight="1">
      <c r="A2031" s="47">
        <v>1</v>
      </c>
      <c r="B2031" s="30" t="s">
        <v>37</v>
      </c>
      <c r="C2031" s="43" t="s">
        <v>5662</v>
      </c>
      <c r="D2031" s="52">
        <v>44979</v>
      </c>
      <c r="E2031" s="52">
        <v>45086</v>
      </c>
      <c r="F2031" s="52">
        <v>45086</v>
      </c>
      <c r="G2031" s="47" t="s">
        <v>10</v>
      </c>
      <c r="H2031" s="51">
        <v>349.9</v>
      </c>
      <c r="I2031" s="53">
        <v>1</v>
      </c>
      <c r="J2031" s="51">
        <v>0</v>
      </c>
      <c r="K2031" s="51">
        <v>0</v>
      </c>
      <c r="L2031" s="51">
        <v>349.9</v>
      </c>
      <c r="M2031" s="42">
        <v>0</v>
      </c>
      <c r="N2031" s="89" t="s">
        <v>269</v>
      </c>
      <c r="O2031" s="47" t="s">
        <v>1329</v>
      </c>
      <c r="P2031" s="47" t="s">
        <v>878</v>
      </c>
      <c r="Q2031" s="50" t="s">
        <v>5663</v>
      </c>
      <c r="R2031" s="30"/>
    </row>
    <row r="2032" spans="1:18" ht="19.95" customHeight="1">
      <c r="A2032" s="47">
        <v>1</v>
      </c>
      <c r="B2032" s="30" t="s">
        <v>13</v>
      </c>
      <c r="C2032" s="43" t="s">
        <v>5664</v>
      </c>
      <c r="D2032" s="52">
        <v>45057</v>
      </c>
      <c r="E2032" s="52">
        <v>45086</v>
      </c>
      <c r="F2032" s="52">
        <v>45086</v>
      </c>
      <c r="G2032" s="47" t="s">
        <v>10</v>
      </c>
      <c r="H2032" s="51">
        <v>62000</v>
      </c>
      <c r="I2032" s="53">
        <v>1</v>
      </c>
      <c r="J2032" s="51">
        <v>0</v>
      </c>
      <c r="K2032" s="51">
        <v>0</v>
      </c>
      <c r="L2032" s="51">
        <v>62000</v>
      </c>
      <c r="M2032" s="42">
        <v>0</v>
      </c>
      <c r="N2032" s="89" t="s">
        <v>269</v>
      </c>
      <c r="O2032" s="47" t="s">
        <v>1330</v>
      </c>
      <c r="P2032" s="47" t="s">
        <v>1821</v>
      </c>
      <c r="Q2032" s="50" t="s">
        <v>5665</v>
      </c>
      <c r="R2032" s="30"/>
    </row>
    <row r="2033" spans="1:18" ht="19.95" customHeight="1">
      <c r="A2033" s="47">
        <v>1</v>
      </c>
      <c r="B2033" s="30" t="s">
        <v>39</v>
      </c>
      <c r="C2033" s="43" t="s">
        <v>5666</v>
      </c>
      <c r="D2033" s="52">
        <v>44965</v>
      </c>
      <c r="E2033" s="52">
        <v>45086</v>
      </c>
      <c r="F2033" s="52">
        <v>45086</v>
      </c>
      <c r="G2033" s="47" t="s">
        <v>10</v>
      </c>
      <c r="H2033" s="51">
        <v>1000</v>
      </c>
      <c r="I2033" s="53">
        <v>1</v>
      </c>
      <c r="J2033" s="51">
        <v>0</v>
      </c>
      <c r="K2033" s="51">
        <v>0</v>
      </c>
      <c r="L2033" s="51">
        <v>1000</v>
      </c>
      <c r="M2033" s="42">
        <v>0</v>
      </c>
      <c r="N2033" s="89" t="s">
        <v>269</v>
      </c>
      <c r="O2033" s="47" t="s">
        <v>1329</v>
      </c>
      <c r="P2033" s="47" t="s">
        <v>875</v>
      </c>
      <c r="Q2033" s="50" t="s">
        <v>5667</v>
      </c>
      <c r="R2033" s="30"/>
    </row>
    <row r="2034" spans="1:18" ht="19.95" customHeight="1">
      <c r="A2034" s="47">
        <v>1</v>
      </c>
      <c r="B2034" s="30" t="s">
        <v>251</v>
      </c>
      <c r="C2034" s="43" t="s">
        <v>5668</v>
      </c>
      <c r="D2034" s="52">
        <v>45080</v>
      </c>
      <c r="E2034" s="52">
        <v>45086</v>
      </c>
      <c r="F2034" s="52">
        <v>45086</v>
      </c>
      <c r="G2034" s="47" t="s">
        <v>10</v>
      </c>
      <c r="H2034" s="51">
        <v>150</v>
      </c>
      <c r="I2034" s="53">
        <v>1</v>
      </c>
      <c r="J2034" s="51">
        <v>0</v>
      </c>
      <c r="K2034" s="51">
        <v>0</v>
      </c>
      <c r="L2034" s="51">
        <v>150</v>
      </c>
      <c r="M2034" s="42">
        <v>0</v>
      </c>
      <c r="N2034" s="89" t="s">
        <v>269</v>
      </c>
      <c r="O2034" s="47" t="s">
        <v>1381</v>
      </c>
      <c r="P2034" s="47" t="s">
        <v>3156</v>
      </c>
      <c r="Q2034" s="50" t="s">
        <v>5669</v>
      </c>
      <c r="R2034" s="30"/>
    </row>
    <row r="2035" spans="1:18" ht="19.95" customHeight="1">
      <c r="A2035" s="47">
        <v>1</v>
      </c>
      <c r="B2035" s="30" t="s">
        <v>46</v>
      </c>
      <c r="C2035" s="43" t="s">
        <v>5670</v>
      </c>
      <c r="D2035" s="52">
        <v>45079</v>
      </c>
      <c r="E2035" s="52">
        <v>45086</v>
      </c>
      <c r="F2035" s="52">
        <v>45086</v>
      </c>
      <c r="G2035" s="47" t="s">
        <v>10</v>
      </c>
      <c r="H2035" s="51">
        <v>3800</v>
      </c>
      <c r="I2035" s="53">
        <v>1</v>
      </c>
      <c r="J2035" s="51">
        <v>0</v>
      </c>
      <c r="K2035" s="51">
        <v>0</v>
      </c>
      <c r="L2035" s="51">
        <v>3800</v>
      </c>
      <c r="M2035" s="42">
        <v>0</v>
      </c>
      <c r="N2035" s="89" t="s">
        <v>269</v>
      </c>
      <c r="O2035" s="47" t="s">
        <v>1351</v>
      </c>
      <c r="P2035" s="47" t="s">
        <v>1350</v>
      </c>
      <c r="Q2035" s="50" t="s">
        <v>5671</v>
      </c>
      <c r="R2035" s="30"/>
    </row>
    <row r="2036" spans="1:18" ht="19.95" customHeight="1">
      <c r="A2036" s="47">
        <v>1</v>
      </c>
      <c r="B2036" s="30" t="s">
        <v>225</v>
      </c>
      <c r="C2036" s="43" t="s">
        <v>5672</v>
      </c>
      <c r="D2036" s="52">
        <v>45064</v>
      </c>
      <c r="E2036" s="52">
        <v>45087</v>
      </c>
      <c r="F2036" s="52">
        <v>45087</v>
      </c>
      <c r="G2036" s="47" t="s">
        <v>10</v>
      </c>
      <c r="H2036" s="51">
        <v>972.57</v>
      </c>
      <c r="I2036" s="53">
        <v>1</v>
      </c>
      <c r="J2036" s="51">
        <v>0</v>
      </c>
      <c r="K2036" s="51">
        <v>0</v>
      </c>
      <c r="L2036" s="51">
        <v>972.57</v>
      </c>
      <c r="M2036" s="42">
        <v>0</v>
      </c>
      <c r="N2036" s="89" t="s">
        <v>277</v>
      </c>
      <c r="O2036" s="47" t="s">
        <v>1342</v>
      </c>
      <c r="P2036" s="47" t="s">
        <v>1371</v>
      </c>
      <c r="Q2036" s="50" t="s">
        <v>5673</v>
      </c>
      <c r="R2036" s="30"/>
    </row>
    <row r="2037" spans="1:18" ht="19.95" customHeight="1">
      <c r="A2037" s="47">
        <v>1</v>
      </c>
      <c r="B2037" s="30" t="s">
        <v>5674</v>
      </c>
      <c r="C2037" s="43" t="s">
        <v>5675</v>
      </c>
      <c r="D2037" s="52">
        <v>45054</v>
      </c>
      <c r="E2037" s="52">
        <v>45087</v>
      </c>
      <c r="F2037" s="52">
        <v>45087</v>
      </c>
      <c r="G2037" s="47" t="s">
        <v>10</v>
      </c>
      <c r="H2037" s="51">
        <v>72.5</v>
      </c>
      <c r="I2037" s="53">
        <v>1</v>
      </c>
      <c r="J2037" s="51">
        <v>0</v>
      </c>
      <c r="K2037" s="51">
        <v>0</v>
      </c>
      <c r="L2037" s="51">
        <v>72.5</v>
      </c>
      <c r="M2037" s="42">
        <v>0</v>
      </c>
      <c r="N2037" s="89" t="s">
        <v>277</v>
      </c>
      <c r="O2037" s="47" t="s">
        <v>1342</v>
      </c>
      <c r="P2037" s="47" t="s">
        <v>880</v>
      </c>
      <c r="Q2037" s="50" t="s">
        <v>5676</v>
      </c>
      <c r="R2037" s="30"/>
    </row>
    <row r="2038" spans="1:18" ht="19.95" customHeight="1">
      <c r="A2038" s="47">
        <v>1</v>
      </c>
      <c r="B2038" s="30" t="s">
        <v>5674</v>
      </c>
      <c r="C2038" s="43" t="s">
        <v>5677</v>
      </c>
      <c r="D2038" s="52">
        <v>45058</v>
      </c>
      <c r="E2038" s="52">
        <v>45087</v>
      </c>
      <c r="F2038" s="52">
        <v>45087</v>
      </c>
      <c r="G2038" s="47" t="s">
        <v>10</v>
      </c>
      <c r="H2038" s="51">
        <v>70</v>
      </c>
      <c r="I2038" s="53">
        <v>1</v>
      </c>
      <c r="J2038" s="51">
        <v>0</v>
      </c>
      <c r="K2038" s="51">
        <v>0</v>
      </c>
      <c r="L2038" s="51">
        <v>70</v>
      </c>
      <c r="M2038" s="42">
        <v>0</v>
      </c>
      <c r="N2038" s="89" t="s">
        <v>277</v>
      </c>
      <c r="O2038" s="47" t="s">
        <v>1342</v>
      </c>
      <c r="P2038" s="47" t="s">
        <v>880</v>
      </c>
      <c r="Q2038" s="50" t="s">
        <v>5678</v>
      </c>
      <c r="R2038" s="30"/>
    </row>
    <row r="2039" spans="1:18" ht="19.95" customHeight="1">
      <c r="A2039" s="47">
        <v>1</v>
      </c>
      <c r="B2039" s="30" t="s">
        <v>1357</v>
      </c>
      <c r="C2039" s="43" t="s">
        <v>5679</v>
      </c>
      <c r="D2039" s="52">
        <v>45070</v>
      </c>
      <c r="E2039" s="52">
        <v>45087</v>
      </c>
      <c r="F2039" s="52">
        <v>45087</v>
      </c>
      <c r="G2039" s="47" t="s">
        <v>10</v>
      </c>
      <c r="H2039" s="51">
        <v>7.97</v>
      </c>
      <c r="I2039" s="53">
        <v>1</v>
      </c>
      <c r="J2039" s="51">
        <v>0</v>
      </c>
      <c r="K2039" s="51">
        <v>0</v>
      </c>
      <c r="L2039" s="51">
        <v>7.97</v>
      </c>
      <c r="M2039" s="42">
        <v>0</v>
      </c>
      <c r="N2039" s="89" t="s">
        <v>277</v>
      </c>
      <c r="O2039" s="47" t="s">
        <v>1355</v>
      </c>
      <c r="P2039" s="47" t="s">
        <v>886</v>
      </c>
      <c r="Q2039" s="50" t="s">
        <v>5680</v>
      </c>
      <c r="R2039" s="30"/>
    </row>
    <row r="2040" spans="1:18" ht="19.95" customHeight="1">
      <c r="A2040" s="47">
        <v>1</v>
      </c>
      <c r="B2040" s="30" t="s">
        <v>1357</v>
      </c>
      <c r="C2040" s="43" t="s">
        <v>5681</v>
      </c>
      <c r="D2040" s="52">
        <v>45054</v>
      </c>
      <c r="E2040" s="52">
        <v>45087</v>
      </c>
      <c r="F2040" s="52">
        <v>45087</v>
      </c>
      <c r="G2040" s="47" t="s">
        <v>10</v>
      </c>
      <c r="H2040" s="51">
        <v>9.93</v>
      </c>
      <c r="I2040" s="53">
        <v>1</v>
      </c>
      <c r="J2040" s="51">
        <v>0</v>
      </c>
      <c r="K2040" s="51">
        <v>0</v>
      </c>
      <c r="L2040" s="51">
        <v>9.93</v>
      </c>
      <c r="M2040" s="42">
        <v>0</v>
      </c>
      <c r="N2040" s="89" t="s">
        <v>277</v>
      </c>
      <c r="O2040" s="47" t="s">
        <v>1355</v>
      </c>
      <c r="P2040" s="47" t="s">
        <v>886</v>
      </c>
      <c r="Q2040" s="50" t="s">
        <v>5682</v>
      </c>
      <c r="R2040" s="30"/>
    </row>
    <row r="2041" spans="1:18" ht="19.95" customHeight="1">
      <c r="A2041" s="47">
        <v>1</v>
      </c>
      <c r="B2041" s="30" t="s">
        <v>1357</v>
      </c>
      <c r="C2041" s="43" t="s">
        <v>5681</v>
      </c>
      <c r="D2041" s="52">
        <v>45054</v>
      </c>
      <c r="E2041" s="52">
        <v>45087</v>
      </c>
      <c r="F2041" s="52">
        <v>45087</v>
      </c>
      <c r="G2041" s="47" t="s">
        <v>10</v>
      </c>
      <c r="H2041" s="51">
        <v>7.92</v>
      </c>
      <c r="I2041" s="53">
        <v>1</v>
      </c>
      <c r="J2041" s="51">
        <v>0</v>
      </c>
      <c r="K2041" s="51">
        <v>0</v>
      </c>
      <c r="L2041" s="51">
        <v>7.92</v>
      </c>
      <c r="M2041" s="42">
        <v>0</v>
      </c>
      <c r="N2041" s="89" t="s">
        <v>277</v>
      </c>
      <c r="O2041" s="47" t="s">
        <v>1355</v>
      </c>
      <c r="P2041" s="47" t="s">
        <v>886</v>
      </c>
      <c r="Q2041" s="50" t="s">
        <v>5683</v>
      </c>
      <c r="R2041" s="30"/>
    </row>
    <row r="2042" spans="1:18" ht="19.95" customHeight="1">
      <c r="A2042" s="47">
        <v>1</v>
      </c>
      <c r="B2042" s="30" t="s">
        <v>1357</v>
      </c>
      <c r="C2042" s="43" t="s">
        <v>5684</v>
      </c>
      <c r="D2042" s="52">
        <v>45064</v>
      </c>
      <c r="E2042" s="52">
        <v>45087</v>
      </c>
      <c r="F2042" s="52">
        <v>45087</v>
      </c>
      <c r="G2042" s="47" t="s">
        <v>10</v>
      </c>
      <c r="H2042" s="51">
        <v>11.91</v>
      </c>
      <c r="I2042" s="53">
        <v>1</v>
      </c>
      <c r="J2042" s="51">
        <v>0</v>
      </c>
      <c r="K2042" s="51">
        <v>0</v>
      </c>
      <c r="L2042" s="51">
        <v>11.91</v>
      </c>
      <c r="M2042" s="42">
        <v>0</v>
      </c>
      <c r="N2042" s="89" t="s">
        <v>277</v>
      </c>
      <c r="O2042" s="47" t="s">
        <v>1355</v>
      </c>
      <c r="P2042" s="47" t="s">
        <v>886</v>
      </c>
      <c r="Q2042" s="50" t="s">
        <v>5685</v>
      </c>
      <c r="R2042" s="30"/>
    </row>
    <row r="2043" spans="1:18" ht="19.95" customHeight="1">
      <c r="A2043" s="47">
        <v>1</v>
      </c>
      <c r="B2043" s="30" t="s">
        <v>1357</v>
      </c>
      <c r="C2043" s="43" t="s">
        <v>5684</v>
      </c>
      <c r="D2043" s="52">
        <v>45064</v>
      </c>
      <c r="E2043" s="52">
        <v>45087</v>
      </c>
      <c r="F2043" s="52">
        <v>45087</v>
      </c>
      <c r="G2043" s="47" t="s">
        <v>10</v>
      </c>
      <c r="H2043" s="51">
        <v>12.93</v>
      </c>
      <c r="I2043" s="53">
        <v>1</v>
      </c>
      <c r="J2043" s="51">
        <v>0</v>
      </c>
      <c r="K2043" s="51">
        <v>0</v>
      </c>
      <c r="L2043" s="51">
        <v>12.93</v>
      </c>
      <c r="M2043" s="42">
        <v>0</v>
      </c>
      <c r="N2043" s="89" t="s">
        <v>277</v>
      </c>
      <c r="O2043" s="47" t="s">
        <v>1355</v>
      </c>
      <c r="P2043" s="47" t="s">
        <v>886</v>
      </c>
      <c r="Q2043" s="50" t="s">
        <v>5686</v>
      </c>
      <c r="R2043" s="30"/>
    </row>
    <row r="2044" spans="1:18" ht="19.95" customHeight="1">
      <c r="A2044" s="47">
        <v>1</v>
      </c>
      <c r="B2044" s="30" t="s">
        <v>1357</v>
      </c>
      <c r="C2044" s="43" t="s">
        <v>5687</v>
      </c>
      <c r="D2044" s="52">
        <v>45068</v>
      </c>
      <c r="E2044" s="52">
        <v>45087</v>
      </c>
      <c r="F2044" s="52">
        <v>45087</v>
      </c>
      <c r="G2044" s="47" t="s">
        <v>10</v>
      </c>
      <c r="H2044" s="51">
        <v>8.94</v>
      </c>
      <c r="I2044" s="53">
        <v>1</v>
      </c>
      <c r="J2044" s="51">
        <v>0</v>
      </c>
      <c r="K2044" s="51">
        <v>0</v>
      </c>
      <c r="L2044" s="51">
        <v>8.94</v>
      </c>
      <c r="M2044" s="42">
        <v>0</v>
      </c>
      <c r="N2044" s="89" t="s">
        <v>277</v>
      </c>
      <c r="O2044" s="47" t="s">
        <v>1355</v>
      </c>
      <c r="P2044" s="47" t="s">
        <v>886</v>
      </c>
      <c r="Q2044" s="50" t="s">
        <v>5688</v>
      </c>
      <c r="R2044" s="30"/>
    </row>
    <row r="2045" spans="1:18" ht="19.95" customHeight="1">
      <c r="A2045" s="47">
        <v>1</v>
      </c>
      <c r="B2045" s="30" t="s">
        <v>1357</v>
      </c>
      <c r="C2045" s="43" t="s">
        <v>5689</v>
      </c>
      <c r="D2045" s="52">
        <v>45069</v>
      </c>
      <c r="E2045" s="52">
        <v>45087</v>
      </c>
      <c r="F2045" s="52">
        <v>45087</v>
      </c>
      <c r="G2045" s="47" t="s">
        <v>10</v>
      </c>
      <c r="H2045" s="51">
        <v>5</v>
      </c>
      <c r="I2045" s="53">
        <v>1</v>
      </c>
      <c r="J2045" s="51">
        <v>0</v>
      </c>
      <c r="K2045" s="51">
        <v>0</v>
      </c>
      <c r="L2045" s="51">
        <v>5</v>
      </c>
      <c r="M2045" s="42">
        <v>0</v>
      </c>
      <c r="N2045" s="89" t="s">
        <v>277</v>
      </c>
      <c r="O2045" s="47" t="s">
        <v>1355</v>
      </c>
      <c r="P2045" s="47" t="s">
        <v>1961</v>
      </c>
      <c r="Q2045" s="50" t="s">
        <v>5690</v>
      </c>
      <c r="R2045" s="30"/>
    </row>
    <row r="2046" spans="1:18" ht="19.95" customHeight="1">
      <c r="A2046" s="47">
        <v>1</v>
      </c>
      <c r="B2046" s="30" t="s">
        <v>307</v>
      </c>
      <c r="C2046" s="43" t="s">
        <v>5691</v>
      </c>
      <c r="D2046" s="52">
        <v>45063</v>
      </c>
      <c r="E2046" s="52">
        <v>45087</v>
      </c>
      <c r="F2046" s="52">
        <v>45087</v>
      </c>
      <c r="G2046" s="47" t="s">
        <v>10</v>
      </c>
      <c r="H2046" s="51">
        <v>62</v>
      </c>
      <c r="I2046" s="53">
        <v>1</v>
      </c>
      <c r="J2046" s="51">
        <v>0</v>
      </c>
      <c r="K2046" s="51">
        <v>0</v>
      </c>
      <c r="L2046" s="51">
        <v>62</v>
      </c>
      <c r="M2046" s="42">
        <v>0</v>
      </c>
      <c r="N2046" s="89" t="s">
        <v>277</v>
      </c>
      <c r="O2046" s="47" t="s">
        <v>1342</v>
      </c>
      <c r="P2046" s="47" t="s">
        <v>1371</v>
      </c>
      <c r="Q2046" s="50" t="s">
        <v>5692</v>
      </c>
      <c r="R2046" s="30"/>
    </row>
    <row r="2047" spans="1:18" ht="19.95" customHeight="1">
      <c r="A2047" s="47">
        <v>1</v>
      </c>
      <c r="B2047" s="30" t="s">
        <v>5693</v>
      </c>
      <c r="C2047" s="43" t="s">
        <v>5694</v>
      </c>
      <c r="D2047" s="52">
        <v>45063</v>
      </c>
      <c r="E2047" s="52">
        <v>45087</v>
      </c>
      <c r="F2047" s="52">
        <v>45087</v>
      </c>
      <c r="G2047" s="47" t="s">
        <v>10</v>
      </c>
      <c r="H2047" s="51">
        <v>29.9</v>
      </c>
      <c r="I2047" s="53">
        <v>1</v>
      </c>
      <c r="J2047" s="51">
        <v>0</v>
      </c>
      <c r="K2047" s="51">
        <v>0</v>
      </c>
      <c r="L2047" s="51">
        <v>29.9</v>
      </c>
      <c r="M2047" s="42">
        <v>0</v>
      </c>
      <c r="N2047" s="89" t="s">
        <v>277</v>
      </c>
      <c r="O2047" s="47" t="s">
        <v>1342</v>
      </c>
      <c r="P2047" s="47" t="s">
        <v>871</v>
      </c>
      <c r="Q2047" s="50" t="s">
        <v>5695</v>
      </c>
      <c r="R2047" s="30"/>
    </row>
    <row r="2048" spans="1:18" ht="19.95" customHeight="1">
      <c r="A2048" s="47">
        <v>1</v>
      </c>
      <c r="B2048" s="30" t="s">
        <v>254</v>
      </c>
      <c r="C2048" s="43" t="s">
        <v>5696</v>
      </c>
      <c r="D2048" s="52">
        <v>45069</v>
      </c>
      <c r="E2048" s="52">
        <v>45108</v>
      </c>
      <c r="F2048" s="52">
        <v>45087</v>
      </c>
      <c r="G2048" s="47" t="s">
        <v>10</v>
      </c>
      <c r="H2048" s="51">
        <v>155.1</v>
      </c>
      <c r="I2048" s="53">
        <v>1</v>
      </c>
      <c r="J2048" s="51">
        <v>0</v>
      </c>
      <c r="K2048" s="51">
        <v>0</v>
      </c>
      <c r="L2048" s="51">
        <v>155.1</v>
      </c>
      <c r="M2048" s="42">
        <v>0</v>
      </c>
      <c r="N2048" s="89" t="s">
        <v>277</v>
      </c>
      <c r="O2048" s="47" t="s">
        <v>1342</v>
      </c>
      <c r="P2048" s="47" t="s">
        <v>880</v>
      </c>
      <c r="Q2048" s="50" t="s">
        <v>5697</v>
      </c>
      <c r="R2048" s="30"/>
    </row>
    <row r="2049" spans="1:18" ht="19.95" customHeight="1">
      <c r="A2049" s="47">
        <v>1</v>
      </c>
      <c r="B2049" s="30" t="s">
        <v>306</v>
      </c>
      <c r="C2049" s="43" t="s">
        <v>5610</v>
      </c>
      <c r="D2049" s="52">
        <v>45049</v>
      </c>
      <c r="E2049" s="52">
        <v>45139</v>
      </c>
      <c r="F2049" s="52">
        <v>45087</v>
      </c>
      <c r="G2049" s="47" t="s">
        <v>10</v>
      </c>
      <c r="H2049" s="49">
        <v>3.1</v>
      </c>
      <c r="I2049" s="53">
        <v>1</v>
      </c>
      <c r="J2049" s="51">
        <v>0</v>
      </c>
      <c r="K2049" s="51">
        <v>0</v>
      </c>
      <c r="L2049" s="51">
        <v>3.1</v>
      </c>
      <c r="M2049" s="42">
        <v>0</v>
      </c>
      <c r="N2049" s="89" t="s">
        <v>277</v>
      </c>
      <c r="O2049" s="47" t="s">
        <v>1355</v>
      </c>
      <c r="P2049" s="47" t="s">
        <v>870</v>
      </c>
      <c r="Q2049" s="50" t="s">
        <v>5611</v>
      </c>
      <c r="R2049" s="30"/>
    </row>
    <row r="2050" spans="1:18" ht="19.95" customHeight="1">
      <c r="A2050" s="47">
        <v>1</v>
      </c>
      <c r="B2050" s="30" t="s">
        <v>4073</v>
      </c>
      <c r="C2050" s="43" t="s">
        <v>5698</v>
      </c>
      <c r="D2050" s="52">
        <v>45089</v>
      </c>
      <c r="E2050" s="52">
        <v>45089</v>
      </c>
      <c r="F2050" s="52">
        <v>45089</v>
      </c>
      <c r="G2050" s="47" t="s">
        <v>10</v>
      </c>
      <c r="H2050" s="51">
        <v>50000</v>
      </c>
      <c r="I2050" s="53">
        <v>1</v>
      </c>
      <c r="J2050" s="51">
        <v>0</v>
      </c>
      <c r="K2050" s="51">
        <v>0</v>
      </c>
      <c r="L2050" s="51">
        <v>50000</v>
      </c>
      <c r="M2050" s="42">
        <v>0</v>
      </c>
      <c r="N2050" s="89" t="s">
        <v>1328</v>
      </c>
      <c r="O2050" s="47" t="s">
        <v>1349</v>
      </c>
      <c r="P2050" s="47" t="s">
        <v>1336</v>
      </c>
      <c r="Q2050" s="50" t="s">
        <v>5699</v>
      </c>
      <c r="R2050" s="30"/>
    </row>
    <row r="2051" spans="1:18" ht="19.95" customHeight="1">
      <c r="A2051" s="47">
        <v>4</v>
      </c>
      <c r="B2051" s="30" t="s">
        <v>2019</v>
      </c>
      <c r="C2051" s="43" t="s">
        <v>5700</v>
      </c>
      <c r="D2051" s="52">
        <v>45075</v>
      </c>
      <c r="E2051" s="52">
        <v>45089</v>
      </c>
      <c r="F2051" s="52">
        <v>45089</v>
      </c>
      <c r="G2051" s="47" t="s">
        <v>10</v>
      </c>
      <c r="H2051" s="51">
        <v>2000</v>
      </c>
      <c r="I2051" s="53">
        <v>1</v>
      </c>
      <c r="J2051" s="51">
        <v>0</v>
      </c>
      <c r="K2051" s="51">
        <v>0</v>
      </c>
      <c r="L2051" s="51">
        <v>2000</v>
      </c>
      <c r="M2051" s="42">
        <v>0</v>
      </c>
      <c r="N2051" s="89" t="s">
        <v>1328</v>
      </c>
      <c r="O2051" s="47" t="s">
        <v>1349</v>
      </c>
      <c r="P2051" s="58" t="s">
        <v>741</v>
      </c>
      <c r="Q2051" s="50" t="s">
        <v>5701</v>
      </c>
      <c r="R2051" s="30"/>
    </row>
    <row r="2052" spans="1:18" ht="19.95" customHeight="1">
      <c r="A2052" s="47">
        <v>4</v>
      </c>
      <c r="B2052" s="30" t="s">
        <v>2019</v>
      </c>
      <c r="C2052" s="43" t="s">
        <v>5702</v>
      </c>
      <c r="D2052" s="52">
        <v>45075</v>
      </c>
      <c r="E2052" s="52">
        <v>45089</v>
      </c>
      <c r="F2052" s="52">
        <v>45089</v>
      </c>
      <c r="G2052" s="47" t="s">
        <v>10</v>
      </c>
      <c r="H2052" s="51">
        <v>1110</v>
      </c>
      <c r="I2052" s="53">
        <v>1</v>
      </c>
      <c r="J2052" s="51">
        <v>0</v>
      </c>
      <c r="K2052" s="51">
        <v>0</v>
      </c>
      <c r="L2052" s="51">
        <v>1110</v>
      </c>
      <c r="M2052" s="42">
        <v>0</v>
      </c>
      <c r="N2052" s="89" t="s">
        <v>1328</v>
      </c>
      <c r="O2052" s="47" t="s">
        <v>1349</v>
      </c>
      <c r="P2052" s="58" t="s">
        <v>741</v>
      </c>
      <c r="Q2052" s="50" t="s">
        <v>5703</v>
      </c>
      <c r="R2052" s="30"/>
    </row>
    <row r="2053" spans="1:18" ht="19.95" customHeight="1">
      <c r="A2053" s="47">
        <v>4</v>
      </c>
      <c r="B2053" s="30" t="s">
        <v>2019</v>
      </c>
      <c r="C2053" s="43" t="s">
        <v>5704</v>
      </c>
      <c r="D2053" s="52">
        <v>45075</v>
      </c>
      <c r="E2053" s="52">
        <v>45089</v>
      </c>
      <c r="F2053" s="52">
        <v>45089</v>
      </c>
      <c r="G2053" s="47" t="s">
        <v>10</v>
      </c>
      <c r="H2053" s="51">
        <v>3120</v>
      </c>
      <c r="I2053" s="53">
        <v>1</v>
      </c>
      <c r="J2053" s="51">
        <v>0</v>
      </c>
      <c r="K2053" s="51">
        <v>0</v>
      </c>
      <c r="L2053" s="51">
        <v>3120</v>
      </c>
      <c r="M2053" s="42">
        <v>0</v>
      </c>
      <c r="N2053" s="89" t="s">
        <v>1328</v>
      </c>
      <c r="O2053" s="47" t="s">
        <v>1349</v>
      </c>
      <c r="P2053" s="58" t="s">
        <v>741</v>
      </c>
      <c r="Q2053" s="50" t="s">
        <v>5705</v>
      </c>
      <c r="R2053" s="30"/>
    </row>
    <row r="2054" spans="1:18" ht="19.95" customHeight="1">
      <c r="A2054" s="47">
        <v>1</v>
      </c>
      <c r="B2054" s="30" t="s">
        <v>2019</v>
      </c>
      <c r="C2054" s="43" t="s">
        <v>5706</v>
      </c>
      <c r="D2054" s="52">
        <v>45075</v>
      </c>
      <c r="E2054" s="52">
        <v>45089</v>
      </c>
      <c r="F2054" s="52">
        <v>45089</v>
      </c>
      <c r="G2054" s="47" t="s">
        <v>10</v>
      </c>
      <c r="H2054" s="51">
        <v>42684</v>
      </c>
      <c r="I2054" s="53">
        <v>1</v>
      </c>
      <c r="J2054" s="51">
        <v>0</v>
      </c>
      <c r="K2054" s="51">
        <v>0</v>
      </c>
      <c r="L2054" s="51">
        <v>42684</v>
      </c>
      <c r="M2054" s="42">
        <v>0</v>
      </c>
      <c r="N2054" s="89" t="s">
        <v>1328</v>
      </c>
      <c r="O2054" s="47" t="s">
        <v>1349</v>
      </c>
      <c r="P2054" s="58" t="s">
        <v>741</v>
      </c>
      <c r="Q2054" s="50" t="s">
        <v>5707</v>
      </c>
      <c r="R2054" s="30"/>
    </row>
    <row r="2055" spans="1:18" ht="19.95" customHeight="1">
      <c r="A2055" s="47">
        <v>1</v>
      </c>
      <c r="B2055" s="30" t="s">
        <v>2019</v>
      </c>
      <c r="C2055" s="43" t="s">
        <v>5708</v>
      </c>
      <c r="D2055" s="52">
        <v>45075</v>
      </c>
      <c r="E2055" s="52">
        <v>45089</v>
      </c>
      <c r="F2055" s="52">
        <v>45089</v>
      </c>
      <c r="G2055" s="47" t="s">
        <v>10</v>
      </c>
      <c r="H2055" s="51">
        <v>165336.6</v>
      </c>
      <c r="I2055" s="53">
        <v>1</v>
      </c>
      <c r="J2055" s="51">
        <v>0</v>
      </c>
      <c r="K2055" s="51">
        <v>0</v>
      </c>
      <c r="L2055" s="51">
        <v>165336.6</v>
      </c>
      <c r="M2055" s="42">
        <v>0</v>
      </c>
      <c r="N2055" s="89" t="s">
        <v>1328</v>
      </c>
      <c r="O2055" s="47" t="s">
        <v>1349</v>
      </c>
      <c r="P2055" s="58" t="s">
        <v>741</v>
      </c>
      <c r="Q2055" s="50" t="s">
        <v>5709</v>
      </c>
      <c r="R2055" s="30"/>
    </row>
    <row r="2056" spans="1:18" ht="19.95" customHeight="1">
      <c r="A2056" s="47">
        <v>4</v>
      </c>
      <c r="B2056" s="30" t="s">
        <v>2019</v>
      </c>
      <c r="C2056" s="43" t="s">
        <v>5710</v>
      </c>
      <c r="D2056" s="52">
        <v>45075</v>
      </c>
      <c r="E2056" s="52">
        <v>45089</v>
      </c>
      <c r="F2056" s="52">
        <v>45089</v>
      </c>
      <c r="G2056" s="47" t="s">
        <v>10</v>
      </c>
      <c r="H2056" s="51">
        <v>3760</v>
      </c>
      <c r="I2056" s="53">
        <v>1</v>
      </c>
      <c r="J2056" s="51">
        <v>0</v>
      </c>
      <c r="K2056" s="51">
        <v>0</v>
      </c>
      <c r="L2056" s="51">
        <v>3760</v>
      </c>
      <c r="M2056" s="42">
        <v>0</v>
      </c>
      <c r="N2056" s="89" t="s">
        <v>1328</v>
      </c>
      <c r="O2056" s="47" t="s">
        <v>1349</v>
      </c>
      <c r="P2056" s="58" t="s">
        <v>741</v>
      </c>
      <c r="Q2056" s="50" t="s">
        <v>5711</v>
      </c>
      <c r="R2056" s="30"/>
    </row>
    <row r="2057" spans="1:18" ht="19.95" customHeight="1">
      <c r="A2057" s="47">
        <v>4</v>
      </c>
      <c r="B2057" s="30" t="s">
        <v>2019</v>
      </c>
      <c r="C2057" s="43" t="s">
        <v>5712</v>
      </c>
      <c r="D2057" s="52">
        <v>45075</v>
      </c>
      <c r="E2057" s="52">
        <v>45090</v>
      </c>
      <c r="F2057" s="52">
        <v>45089</v>
      </c>
      <c r="G2057" s="47" t="s">
        <v>10</v>
      </c>
      <c r="H2057" s="51">
        <v>15040</v>
      </c>
      <c r="I2057" s="53">
        <v>1</v>
      </c>
      <c r="J2057" s="51">
        <v>0</v>
      </c>
      <c r="K2057" s="51">
        <v>0</v>
      </c>
      <c r="L2057" s="51">
        <v>15040</v>
      </c>
      <c r="M2057" s="42">
        <v>0</v>
      </c>
      <c r="N2057" s="89" t="s">
        <v>1328</v>
      </c>
      <c r="O2057" s="47" t="s">
        <v>1349</v>
      </c>
      <c r="P2057" s="58" t="s">
        <v>741</v>
      </c>
      <c r="Q2057" s="50" t="s">
        <v>5713</v>
      </c>
      <c r="R2057" s="30"/>
    </row>
    <row r="2058" spans="1:18" ht="19.95" customHeight="1">
      <c r="A2058" s="47">
        <v>1</v>
      </c>
      <c r="B2058" s="30" t="s">
        <v>2019</v>
      </c>
      <c r="C2058" s="43" t="s">
        <v>5714</v>
      </c>
      <c r="D2058" s="52">
        <v>45075</v>
      </c>
      <c r="E2058" s="52">
        <v>45089</v>
      </c>
      <c r="F2058" s="52">
        <v>45089</v>
      </c>
      <c r="G2058" s="47" t="s">
        <v>10</v>
      </c>
      <c r="H2058" s="51">
        <v>2420</v>
      </c>
      <c r="I2058" s="53">
        <v>1</v>
      </c>
      <c r="J2058" s="51">
        <v>0</v>
      </c>
      <c r="K2058" s="51">
        <v>0</v>
      </c>
      <c r="L2058" s="51">
        <v>2420</v>
      </c>
      <c r="M2058" s="42">
        <v>0</v>
      </c>
      <c r="N2058" s="89" t="s">
        <v>1328</v>
      </c>
      <c r="O2058" s="47" t="s">
        <v>1349</v>
      </c>
      <c r="P2058" s="58" t="s">
        <v>741</v>
      </c>
      <c r="Q2058" s="50" t="s">
        <v>5715</v>
      </c>
      <c r="R2058" s="30"/>
    </row>
    <row r="2059" spans="1:18" ht="19.95" customHeight="1">
      <c r="A2059" s="47">
        <v>1</v>
      </c>
      <c r="B2059" s="30" t="s">
        <v>2019</v>
      </c>
      <c r="C2059" s="43" t="s">
        <v>5716</v>
      </c>
      <c r="D2059" s="52">
        <v>45075</v>
      </c>
      <c r="E2059" s="52">
        <v>45089</v>
      </c>
      <c r="F2059" s="52">
        <v>45089</v>
      </c>
      <c r="G2059" s="47" t="s">
        <v>10</v>
      </c>
      <c r="H2059" s="51">
        <v>9922</v>
      </c>
      <c r="I2059" s="53">
        <v>1</v>
      </c>
      <c r="J2059" s="51">
        <v>0</v>
      </c>
      <c r="K2059" s="51">
        <v>0</v>
      </c>
      <c r="L2059" s="51">
        <v>9922</v>
      </c>
      <c r="M2059" s="42">
        <v>0</v>
      </c>
      <c r="N2059" s="89" t="s">
        <v>1328</v>
      </c>
      <c r="O2059" s="47" t="s">
        <v>1349</v>
      </c>
      <c r="P2059" s="58" t="s">
        <v>741</v>
      </c>
      <c r="Q2059" s="50" t="s">
        <v>5717</v>
      </c>
      <c r="R2059" s="30"/>
    </row>
    <row r="2060" spans="1:18" ht="19.95" customHeight="1">
      <c r="A2060" s="47">
        <v>4</v>
      </c>
      <c r="B2060" s="30" t="s">
        <v>2019</v>
      </c>
      <c r="C2060" s="43" t="s">
        <v>5718</v>
      </c>
      <c r="D2060" s="52">
        <v>45075</v>
      </c>
      <c r="E2060" s="52">
        <v>45089</v>
      </c>
      <c r="F2060" s="52">
        <v>45089</v>
      </c>
      <c r="G2060" s="47" t="s">
        <v>10</v>
      </c>
      <c r="H2060" s="51">
        <v>28960</v>
      </c>
      <c r="I2060" s="53">
        <v>1</v>
      </c>
      <c r="J2060" s="51">
        <v>0</v>
      </c>
      <c r="K2060" s="51">
        <v>0</v>
      </c>
      <c r="L2060" s="51">
        <v>28960</v>
      </c>
      <c r="M2060" s="42">
        <v>0</v>
      </c>
      <c r="N2060" s="89" t="s">
        <v>1328</v>
      </c>
      <c r="O2060" s="47" t="s">
        <v>1349</v>
      </c>
      <c r="P2060" s="58" t="s">
        <v>741</v>
      </c>
      <c r="Q2060" s="50" t="s">
        <v>5719</v>
      </c>
      <c r="R2060" s="30"/>
    </row>
    <row r="2061" spans="1:18" ht="19.95" customHeight="1">
      <c r="A2061" s="47">
        <v>1</v>
      </c>
      <c r="B2061" s="30" t="s">
        <v>308</v>
      </c>
      <c r="C2061" s="43" t="s">
        <v>5720</v>
      </c>
      <c r="D2061" s="52">
        <v>45068</v>
      </c>
      <c r="E2061" s="52">
        <v>45089</v>
      </c>
      <c r="F2061" s="52">
        <v>45089</v>
      </c>
      <c r="G2061" s="47" t="s">
        <v>10</v>
      </c>
      <c r="H2061" s="51">
        <v>8640</v>
      </c>
      <c r="I2061" s="53">
        <v>1</v>
      </c>
      <c r="J2061" s="51">
        <v>0</v>
      </c>
      <c r="K2061" s="51">
        <v>0</v>
      </c>
      <c r="L2061" s="51">
        <v>8640</v>
      </c>
      <c r="M2061" s="42">
        <v>0</v>
      </c>
      <c r="N2061" s="89" t="s">
        <v>1328</v>
      </c>
      <c r="O2061" s="47" t="s">
        <v>1349</v>
      </c>
      <c r="P2061" s="58" t="s">
        <v>741</v>
      </c>
      <c r="Q2061" s="50" t="s">
        <v>5721</v>
      </c>
      <c r="R2061" s="30"/>
    </row>
    <row r="2062" spans="1:18" ht="19.95" customHeight="1">
      <c r="A2062" s="47">
        <v>2</v>
      </c>
      <c r="B2062" s="30" t="s">
        <v>308</v>
      </c>
      <c r="C2062" s="43" t="s">
        <v>5722</v>
      </c>
      <c r="D2062" s="52">
        <v>45075</v>
      </c>
      <c r="E2062" s="52">
        <v>45089</v>
      </c>
      <c r="F2062" s="52">
        <v>45089</v>
      </c>
      <c r="G2062" s="47" t="s">
        <v>10</v>
      </c>
      <c r="H2062" s="51">
        <v>4253.3999999999996</v>
      </c>
      <c r="I2062" s="53">
        <v>1</v>
      </c>
      <c r="J2062" s="51">
        <v>0</v>
      </c>
      <c r="K2062" s="51">
        <v>0</v>
      </c>
      <c r="L2062" s="51">
        <v>4253.3999999999996</v>
      </c>
      <c r="M2062" s="42">
        <v>0</v>
      </c>
      <c r="N2062" s="89" t="s">
        <v>1328</v>
      </c>
      <c r="O2062" s="47" t="s">
        <v>1349</v>
      </c>
      <c r="P2062" s="58" t="s">
        <v>741</v>
      </c>
      <c r="Q2062" s="50" t="s">
        <v>5723</v>
      </c>
      <c r="R2062" s="30"/>
    </row>
    <row r="2063" spans="1:18" ht="19.95" customHeight="1">
      <c r="A2063" s="47">
        <v>4</v>
      </c>
      <c r="B2063" s="30" t="s">
        <v>308</v>
      </c>
      <c r="C2063" s="43" t="s">
        <v>5724</v>
      </c>
      <c r="D2063" s="52">
        <v>45078</v>
      </c>
      <c r="E2063" s="52">
        <v>45089</v>
      </c>
      <c r="F2063" s="52">
        <v>45089</v>
      </c>
      <c r="G2063" s="47" t="s">
        <v>10</v>
      </c>
      <c r="H2063" s="51">
        <v>15380</v>
      </c>
      <c r="I2063" s="53">
        <v>1</v>
      </c>
      <c r="J2063" s="51">
        <v>0</v>
      </c>
      <c r="K2063" s="51">
        <v>0</v>
      </c>
      <c r="L2063" s="51">
        <v>15380</v>
      </c>
      <c r="M2063" s="42">
        <v>0</v>
      </c>
      <c r="N2063" s="89" t="s">
        <v>1328</v>
      </c>
      <c r="O2063" s="47" t="s">
        <v>1349</v>
      </c>
      <c r="P2063" s="58" t="s">
        <v>741</v>
      </c>
      <c r="Q2063" s="50" t="s">
        <v>5725</v>
      </c>
      <c r="R2063" s="30"/>
    </row>
    <row r="2064" spans="1:18" ht="19.95" customHeight="1">
      <c r="A2064" s="47">
        <v>1</v>
      </c>
      <c r="B2064" s="30" t="s">
        <v>236</v>
      </c>
      <c r="C2064" s="43" t="s">
        <v>313</v>
      </c>
      <c r="D2064" s="52">
        <v>45082</v>
      </c>
      <c r="E2064" s="52">
        <v>45089</v>
      </c>
      <c r="F2064" s="52">
        <v>45089</v>
      </c>
      <c r="G2064" s="47" t="s">
        <v>10</v>
      </c>
      <c r="H2064" s="51">
        <v>53.3</v>
      </c>
      <c r="I2064" s="53">
        <v>1</v>
      </c>
      <c r="J2064" s="51">
        <v>0</v>
      </c>
      <c r="K2064" s="51">
        <v>0</v>
      </c>
      <c r="L2064" s="51">
        <v>53.3</v>
      </c>
      <c r="M2064" s="42">
        <v>0</v>
      </c>
      <c r="N2064" s="89" t="s">
        <v>1328</v>
      </c>
      <c r="O2064" s="47" t="s">
        <v>1330</v>
      </c>
      <c r="P2064" s="47" t="s">
        <v>1343</v>
      </c>
      <c r="Q2064" s="50" t="s">
        <v>5726</v>
      </c>
      <c r="R2064" s="30"/>
    </row>
    <row r="2065" spans="1:18" ht="19.95" customHeight="1">
      <c r="A2065" s="47">
        <v>1</v>
      </c>
      <c r="B2065" s="30" t="s">
        <v>236</v>
      </c>
      <c r="C2065" s="43" t="s">
        <v>5727</v>
      </c>
      <c r="D2065" s="52">
        <v>45082</v>
      </c>
      <c r="E2065" s="52">
        <v>45089</v>
      </c>
      <c r="F2065" s="52">
        <v>45089</v>
      </c>
      <c r="G2065" s="47" t="s">
        <v>10</v>
      </c>
      <c r="H2065" s="51">
        <v>21</v>
      </c>
      <c r="I2065" s="53">
        <v>1</v>
      </c>
      <c r="J2065" s="51">
        <v>0</v>
      </c>
      <c r="K2065" s="51">
        <v>0</v>
      </c>
      <c r="L2065" s="51">
        <v>21</v>
      </c>
      <c r="M2065" s="42">
        <v>0</v>
      </c>
      <c r="N2065" s="89" t="s">
        <v>1328</v>
      </c>
      <c r="O2065" s="47" t="s">
        <v>1330</v>
      </c>
      <c r="P2065" s="47" t="s">
        <v>1343</v>
      </c>
      <c r="Q2065" s="50" t="s">
        <v>5728</v>
      </c>
      <c r="R2065" s="30"/>
    </row>
    <row r="2066" spans="1:18" ht="19.95" customHeight="1">
      <c r="A2066" s="47">
        <v>1</v>
      </c>
      <c r="B2066" s="30" t="s">
        <v>236</v>
      </c>
      <c r="C2066" s="43" t="s">
        <v>5729</v>
      </c>
      <c r="D2066" s="52">
        <v>45082</v>
      </c>
      <c r="E2066" s="52">
        <v>45089</v>
      </c>
      <c r="F2066" s="52">
        <v>45089</v>
      </c>
      <c r="G2066" s="47" t="s">
        <v>10</v>
      </c>
      <c r="H2066" s="51">
        <v>60.8</v>
      </c>
      <c r="I2066" s="53">
        <v>1</v>
      </c>
      <c r="J2066" s="51">
        <v>0</v>
      </c>
      <c r="K2066" s="51">
        <v>0</v>
      </c>
      <c r="L2066" s="51">
        <v>60.8</v>
      </c>
      <c r="M2066" s="42">
        <v>0</v>
      </c>
      <c r="N2066" s="89" t="s">
        <v>1328</v>
      </c>
      <c r="O2066" s="47" t="s">
        <v>1330</v>
      </c>
      <c r="P2066" s="47" t="s">
        <v>1343</v>
      </c>
      <c r="Q2066" s="50" t="s">
        <v>5730</v>
      </c>
      <c r="R2066" s="30"/>
    </row>
    <row r="2067" spans="1:18" ht="19.95" customHeight="1">
      <c r="A2067" s="47">
        <v>1</v>
      </c>
      <c r="B2067" s="30" t="s">
        <v>236</v>
      </c>
      <c r="C2067" s="43" t="s">
        <v>5731</v>
      </c>
      <c r="D2067" s="52">
        <v>45082</v>
      </c>
      <c r="E2067" s="52">
        <v>45089</v>
      </c>
      <c r="F2067" s="52">
        <v>45089</v>
      </c>
      <c r="G2067" s="47" t="s">
        <v>10</v>
      </c>
      <c r="H2067" s="51">
        <v>599.9</v>
      </c>
      <c r="I2067" s="53">
        <v>1</v>
      </c>
      <c r="J2067" s="51">
        <v>0</v>
      </c>
      <c r="K2067" s="51">
        <v>0</v>
      </c>
      <c r="L2067" s="51">
        <v>599.9</v>
      </c>
      <c r="M2067" s="42">
        <v>0</v>
      </c>
      <c r="N2067" s="89" t="s">
        <v>1328</v>
      </c>
      <c r="O2067" s="47" t="s">
        <v>1330</v>
      </c>
      <c r="P2067" s="47" t="s">
        <v>1343</v>
      </c>
      <c r="Q2067" s="50" t="s">
        <v>5732</v>
      </c>
      <c r="R2067" s="30"/>
    </row>
    <row r="2068" spans="1:18" ht="19.95" customHeight="1">
      <c r="A2068" s="47">
        <v>1</v>
      </c>
      <c r="B2068" s="30" t="s">
        <v>236</v>
      </c>
      <c r="C2068" s="43" t="s">
        <v>5193</v>
      </c>
      <c r="D2068" s="52">
        <v>45082</v>
      </c>
      <c r="E2068" s="52">
        <v>45089</v>
      </c>
      <c r="F2068" s="52">
        <v>45089</v>
      </c>
      <c r="G2068" s="47" t="s">
        <v>10</v>
      </c>
      <c r="H2068" s="51">
        <v>12900</v>
      </c>
      <c r="I2068" s="53">
        <v>1</v>
      </c>
      <c r="J2068" s="51">
        <v>0</v>
      </c>
      <c r="K2068" s="51">
        <v>0</v>
      </c>
      <c r="L2068" s="51">
        <v>12900</v>
      </c>
      <c r="M2068" s="42">
        <v>0</v>
      </c>
      <c r="N2068" s="89" t="s">
        <v>1328</v>
      </c>
      <c r="O2068" s="47" t="s">
        <v>1330</v>
      </c>
      <c r="P2068" s="47" t="s">
        <v>1343</v>
      </c>
      <c r="Q2068" s="50" t="s">
        <v>5733</v>
      </c>
      <c r="R2068" s="30"/>
    </row>
    <row r="2069" spans="1:18" ht="19.95" customHeight="1">
      <c r="A2069" s="47">
        <v>2</v>
      </c>
      <c r="B2069" s="30" t="s">
        <v>236</v>
      </c>
      <c r="C2069" s="43" t="s">
        <v>5734</v>
      </c>
      <c r="D2069" s="52">
        <v>45082</v>
      </c>
      <c r="E2069" s="52">
        <v>45089</v>
      </c>
      <c r="F2069" s="52">
        <v>45089</v>
      </c>
      <c r="G2069" s="47" t="s">
        <v>10</v>
      </c>
      <c r="H2069" s="51">
        <v>2020</v>
      </c>
      <c r="I2069" s="53">
        <v>1</v>
      </c>
      <c r="J2069" s="51">
        <v>0</v>
      </c>
      <c r="K2069" s="51">
        <v>0</v>
      </c>
      <c r="L2069" s="51">
        <v>2020</v>
      </c>
      <c r="M2069" s="42">
        <v>0</v>
      </c>
      <c r="N2069" s="89" t="s">
        <v>1328</v>
      </c>
      <c r="O2069" s="47" t="s">
        <v>1330</v>
      </c>
      <c r="P2069" s="47" t="s">
        <v>1343</v>
      </c>
      <c r="Q2069" s="50" t="s">
        <v>5735</v>
      </c>
      <c r="R2069" s="30"/>
    </row>
    <row r="2070" spans="1:18" ht="19.95" customHeight="1">
      <c r="A2070" s="47">
        <v>4</v>
      </c>
      <c r="B2070" s="30" t="s">
        <v>33</v>
      </c>
      <c r="C2070" s="43" t="s">
        <v>5736</v>
      </c>
      <c r="D2070" s="52">
        <v>44959</v>
      </c>
      <c r="E2070" s="52">
        <v>45087</v>
      </c>
      <c r="F2070" s="52">
        <v>45089</v>
      </c>
      <c r="G2070" s="47" t="s">
        <v>10</v>
      </c>
      <c r="H2070" s="51">
        <v>2012</v>
      </c>
      <c r="I2070" s="53">
        <v>1</v>
      </c>
      <c r="J2070" s="51">
        <v>0</v>
      </c>
      <c r="K2070" s="51">
        <v>0</v>
      </c>
      <c r="L2070" s="51">
        <v>2012</v>
      </c>
      <c r="M2070" s="42">
        <v>0</v>
      </c>
      <c r="N2070" s="89" t="s">
        <v>269</v>
      </c>
      <c r="O2070" s="47" t="s">
        <v>1346</v>
      </c>
      <c r="P2070" s="47" t="s">
        <v>284</v>
      </c>
      <c r="Q2070" s="50" t="s">
        <v>5737</v>
      </c>
      <c r="R2070" s="30"/>
    </row>
    <row r="2071" spans="1:18" ht="19.95" customHeight="1">
      <c r="A2071" s="47">
        <v>1</v>
      </c>
      <c r="B2071" s="30" t="s">
        <v>44</v>
      </c>
      <c r="C2071" s="43" t="s">
        <v>45</v>
      </c>
      <c r="D2071" s="52">
        <v>44909</v>
      </c>
      <c r="E2071" s="52">
        <v>45089</v>
      </c>
      <c r="F2071" s="52">
        <v>45089</v>
      </c>
      <c r="G2071" s="47" t="s">
        <v>10</v>
      </c>
      <c r="H2071" s="51">
        <v>24201.14</v>
      </c>
      <c r="I2071" s="53">
        <v>1</v>
      </c>
      <c r="J2071" s="51">
        <v>0</v>
      </c>
      <c r="K2071" s="51">
        <v>0</v>
      </c>
      <c r="L2071" s="51">
        <v>24201.14</v>
      </c>
      <c r="M2071" s="42">
        <v>0</v>
      </c>
      <c r="N2071" s="89" t="s">
        <v>269</v>
      </c>
      <c r="O2071" s="47" t="s">
        <v>1381</v>
      </c>
      <c r="P2071" s="47" t="s">
        <v>882</v>
      </c>
      <c r="Q2071" s="50" t="s">
        <v>5738</v>
      </c>
      <c r="R2071" s="30"/>
    </row>
    <row r="2072" spans="1:18" ht="19.95" customHeight="1">
      <c r="A2072" s="47">
        <v>6</v>
      </c>
      <c r="B2072" s="30" t="s">
        <v>38</v>
      </c>
      <c r="C2072" s="43" t="s">
        <v>5739</v>
      </c>
      <c r="D2072" s="52">
        <v>45064</v>
      </c>
      <c r="E2072" s="52">
        <v>45089</v>
      </c>
      <c r="F2072" s="52">
        <v>45089</v>
      </c>
      <c r="G2072" s="47" t="s">
        <v>10</v>
      </c>
      <c r="H2072" s="51">
        <v>660</v>
      </c>
      <c r="I2072" s="53">
        <v>1</v>
      </c>
      <c r="J2072" s="51">
        <v>0</v>
      </c>
      <c r="K2072" s="51">
        <v>0</v>
      </c>
      <c r="L2072" s="51">
        <v>660</v>
      </c>
      <c r="M2072" s="42">
        <v>0</v>
      </c>
      <c r="N2072" s="89" t="s">
        <v>269</v>
      </c>
      <c r="O2072" s="47" t="s">
        <v>1346</v>
      </c>
      <c r="P2072" s="47" t="s">
        <v>284</v>
      </c>
      <c r="Q2072" s="50" t="s">
        <v>5740</v>
      </c>
      <c r="R2072" s="30"/>
    </row>
    <row r="2073" spans="1:18" ht="19.95" customHeight="1">
      <c r="A2073" s="47">
        <v>1</v>
      </c>
      <c r="B2073" s="30" t="s">
        <v>34</v>
      </c>
      <c r="C2073" s="43" t="s">
        <v>5741</v>
      </c>
      <c r="D2073" s="52">
        <v>44927</v>
      </c>
      <c r="E2073" s="52">
        <v>45087</v>
      </c>
      <c r="F2073" s="52">
        <v>45089</v>
      </c>
      <c r="G2073" s="47" t="s">
        <v>10</v>
      </c>
      <c r="H2073" s="51">
        <v>957.5</v>
      </c>
      <c r="I2073" s="53">
        <v>1</v>
      </c>
      <c r="J2073" s="51">
        <v>0</v>
      </c>
      <c r="K2073" s="51">
        <v>0</v>
      </c>
      <c r="L2073" s="51">
        <v>957.5</v>
      </c>
      <c r="M2073" s="42">
        <v>0</v>
      </c>
      <c r="N2073" s="89" t="s">
        <v>269</v>
      </c>
      <c r="O2073" s="47" t="s">
        <v>1329</v>
      </c>
      <c r="P2073" s="47" t="s">
        <v>878</v>
      </c>
      <c r="Q2073" s="50" t="s">
        <v>5742</v>
      </c>
      <c r="R2073" s="30"/>
    </row>
    <row r="2074" spans="1:18" ht="19.95" customHeight="1">
      <c r="A2074" s="47">
        <v>2</v>
      </c>
      <c r="B2074" s="30" t="s">
        <v>305</v>
      </c>
      <c r="C2074" s="43" t="s">
        <v>5743</v>
      </c>
      <c r="D2074" s="52">
        <v>45079</v>
      </c>
      <c r="E2074" s="52">
        <v>45089</v>
      </c>
      <c r="F2074" s="52">
        <v>45089</v>
      </c>
      <c r="G2074" s="47" t="s">
        <v>10</v>
      </c>
      <c r="H2074" s="51">
        <v>1326.7</v>
      </c>
      <c r="I2074" s="53">
        <v>1</v>
      </c>
      <c r="J2074" s="51">
        <v>0</v>
      </c>
      <c r="K2074" s="51">
        <v>0</v>
      </c>
      <c r="L2074" s="51">
        <v>1326.7</v>
      </c>
      <c r="M2074" s="42">
        <v>0</v>
      </c>
      <c r="N2074" s="89" t="s">
        <v>269</v>
      </c>
      <c r="O2074" s="47" t="s">
        <v>1874</v>
      </c>
      <c r="P2074" s="47" t="s">
        <v>1358</v>
      </c>
      <c r="Q2074" s="50" t="s">
        <v>5744</v>
      </c>
      <c r="R2074" s="30"/>
    </row>
    <row r="2075" spans="1:18" ht="19.95" customHeight="1">
      <c r="A2075" s="47">
        <v>2</v>
      </c>
      <c r="B2075" s="30" t="s">
        <v>36</v>
      </c>
      <c r="C2075" s="43" t="s">
        <v>5745</v>
      </c>
      <c r="D2075" s="52">
        <v>44937</v>
      </c>
      <c r="E2075" s="52">
        <v>45089</v>
      </c>
      <c r="F2075" s="52">
        <v>45089</v>
      </c>
      <c r="G2075" s="47" t="s">
        <v>10</v>
      </c>
      <c r="H2075" s="51">
        <v>557.83000000000004</v>
      </c>
      <c r="I2075" s="53">
        <v>1</v>
      </c>
      <c r="J2075" s="51">
        <v>0</v>
      </c>
      <c r="K2075" s="51">
        <v>0</v>
      </c>
      <c r="L2075" s="51">
        <v>557.83000000000004</v>
      </c>
      <c r="M2075" s="42">
        <v>0</v>
      </c>
      <c r="N2075" s="89" t="s">
        <v>269</v>
      </c>
      <c r="O2075" s="47" t="s">
        <v>1329</v>
      </c>
      <c r="P2075" s="47" t="s">
        <v>878</v>
      </c>
      <c r="Q2075" s="50" t="s">
        <v>5746</v>
      </c>
      <c r="R2075" s="30"/>
    </row>
    <row r="2076" spans="1:18" ht="19.95" customHeight="1">
      <c r="A2076" s="47">
        <v>1</v>
      </c>
      <c r="B2076" s="30" t="s">
        <v>48</v>
      </c>
      <c r="C2076" s="43" t="s">
        <v>5747</v>
      </c>
      <c r="D2076" s="52">
        <v>45084</v>
      </c>
      <c r="E2076" s="52">
        <v>45089</v>
      </c>
      <c r="F2076" s="52">
        <v>45089</v>
      </c>
      <c r="G2076" s="47" t="s">
        <v>10</v>
      </c>
      <c r="H2076" s="51">
        <v>3293</v>
      </c>
      <c r="I2076" s="53">
        <v>1</v>
      </c>
      <c r="J2076" s="51">
        <v>0</v>
      </c>
      <c r="K2076" s="51">
        <v>0</v>
      </c>
      <c r="L2076" s="51">
        <v>3293</v>
      </c>
      <c r="M2076" s="42">
        <v>0</v>
      </c>
      <c r="N2076" s="89" t="s">
        <v>269</v>
      </c>
      <c r="O2076" s="47" t="s">
        <v>1329</v>
      </c>
      <c r="P2076" s="47" t="s">
        <v>878</v>
      </c>
      <c r="Q2076" s="50" t="s">
        <v>5748</v>
      </c>
      <c r="R2076" s="30"/>
    </row>
    <row r="2077" spans="1:18" ht="19.95" customHeight="1">
      <c r="A2077" s="47">
        <v>1</v>
      </c>
      <c r="B2077" s="30" t="s">
        <v>49</v>
      </c>
      <c r="C2077" s="43" t="s">
        <v>5749</v>
      </c>
      <c r="D2077" s="52">
        <v>45079</v>
      </c>
      <c r="E2077" s="52">
        <v>45089</v>
      </c>
      <c r="F2077" s="52">
        <v>45089</v>
      </c>
      <c r="G2077" s="47" t="s">
        <v>10</v>
      </c>
      <c r="H2077" s="51">
        <v>545</v>
      </c>
      <c r="I2077" s="53">
        <v>1</v>
      </c>
      <c r="J2077" s="51">
        <v>0</v>
      </c>
      <c r="K2077" s="51">
        <v>0</v>
      </c>
      <c r="L2077" s="51">
        <v>545</v>
      </c>
      <c r="M2077" s="42">
        <v>0</v>
      </c>
      <c r="N2077" s="89" t="s">
        <v>269</v>
      </c>
      <c r="O2077" s="47" t="s">
        <v>1342</v>
      </c>
      <c r="P2077" s="47" t="s">
        <v>1380</v>
      </c>
      <c r="Q2077" s="50" t="s">
        <v>5750</v>
      </c>
      <c r="R2077" s="30"/>
    </row>
    <row r="2078" spans="1:18" ht="19.95" customHeight="1">
      <c r="A2078" s="47">
        <v>1</v>
      </c>
      <c r="B2078" s="30" t="s">
        <v>218</v>
      </c>
      <c r="C2078" s="43" t="s">
        <v>5751</v>
      </c>
      <c r="D2078" s="52">
        <v>45077</v>
      </c>
      <c r="E2078" s="52">
        <v>45087</v>
      </c>
      <c r="F2078" s="52">
        <v>45089</v>
      </c>
      <c r="G2078" s="47" t="s">
        <v>10</v>
      </c>
      <c r="H2078" s="51">
        <v>573.29999999999995</v>
      </c>
      <c r="I2078" s="53">
        <v>1</v>
      </c>
      <c r="J2078" s="51">
        <v>0</v>
      </c>
      <c r="K2078" s="51">
        <v>0</v>
      </c>
      <c r="L2078" s="51">
        <v>573.29999999999995</v>
      </c>
      <c r="M2078" s="42">
        <v>0</v>
      </c>
      <c r="N2078" s="89" t="s">
        <v>269</v>
      </c>
      <c r="O2078" s="47" t="s">
        <v>1874</v>
      </c>
      <c r="P2078" s="47" t="s">
        <v>4232</v>
      </c>
      <c r="Q2078" s="50" t="s">
        <v>5752</v>
      </c>
      <c r="R2078" s="30"/>
    </row>
    <row r="2079" spans="1:18" ht="19.95" customHeight="1">
      <c r="A2079" s="47">
        <v>1</v>
      </c>
      <c r="B2079" s="30" t="s">
        <v>40</v>
      </c>
      <c r="C2079" s="43" t="s">
        <v>5753</v>
      </c>
      <c r="D2079" s="52">
        <v>44979</v>
      </c>
      <c r="E2079" s="52">
        <v>45089</v>
      </c>
      <c r="F2079" s="52">
        <v>45089</v>
      </c>
      <c r="G2079" s="47" t="s">
        <v>10</v>
      </c>
      <c r="H2079" s="51">
        <v>559</v>
      </c>
      <c r="I2079" s="53">
        <v>1</v>
      </c>
      <c r="J2079" s="51">
        <v>0</v>
      </c>
      <c r="K2079" s="51">
        <v>0</v>
      </c>
      <c r="L2079" s="51">
        <v>559</v>
      </c>
      <c r="M2079" s="42">
        <v>0</v>
      </c>
      <c r="N2079" s="89" t="s">
        <v>269</v>
      </c>
      <c r="O2079" s="47" t="s">
        <v>1342</v>
      </c>
      <c r="P2079" s="47" t="s">
        <v>280</v>
      </c>
      <c r="Q2079" s="50" t="s">
        <v>1598</v>
      </c>
      <c r="R2079" s="30"/>
    </row>
    <row r="2080" spans="1:18" ht="19.95" customHeight="1">
      <c r="A2080" s="47">
        <v>1</v>
      </c>
      <c r="B2080" s="30" t="s">
        <v>2019</v>
      </c>
      <c r="C2080" s="43" t="s">
        <v>5754</v>
      </c>
      <c r="D2080" s="52">
        <v>45076</v>
      </c>
      <c r="E2080" s="52">
        <v>45090</v>
      </c>
      <c r="F2080" s="52">
        <v>45090</v>
      </c>
      <c r="G2080" s="47" t="s">
        <v>10</v>
      </c>
      <c r="H2080" s="51">
        <v>9578</v>
      </c>
      <c r="I2080" s="53">
        <v>1</v>
      </c>
      <c r="J2080" s="51">
        <v>0</v>
      </c>
      <c r="K2080" s="51">
        <v>0</v>
      </c>
      <c r="L2080" s="51">
        <v>9578</v>
      </c>
      <c r="M2080" s="42">
        <v>0</v>
      </c>
      <c r="N2080" s="89" t="s">
        <v>1328</v>
      </c>
      <c r="O2080" s="47" t="s">
        <v>1349</v>
      </c>
      <c r="P2080" s="58" t="s">
        <v>741</v>
      </c>
      <c r="Q2080" s="50" t="s">
        <v>5755</v>
      </c>
      <c r="R2080" s="30"/>
    </row>
    <row r="2081" spans="1:18" ht="19.95" customHeight="1">
      <c r="A2081" s="47">
        <v>1</v>
      </c>
      <c r="B2081" s="30" t="s">
        <v>2019</v>
      </c>
      <c r="C2081" s="43" t="s">
        <v>5756</v>
      </c>
      <c r="D2081" s="52">
        <v>45076</v>
      </c>
      <c r="E2081" s="52">
        <v>45090</v>
      </c>
      <c r="F2081" s="52">
        <v>45090</v>
      </c>
      <c r="G2081" s="47" t="s">
        <v>10</v>
      </c>
      <c r="H2081" s="51">
        <v>39269.800000000003</v>
      </c>
      <c r="I2081" s="53">
        <v>1</v>
      </c>
      <c r="J2081" s="51">
        <v>0</v>
      </c>
      <c r="K2081" s="51">
        <v>0</v>
      </c>
      <c r="L2081" s="51">
        <v>39269.800000000003</v>
      </c>
      <c r="M2081" s="42">
        <v>0</v>
      </c>
      <c r="N2081" s="89" t="s">
        <v>1328</v>
      </c>
      <c r="O2081" s="47" t="s">
        <v>1349</v>
      </c>
      <c r="P2081" s="58" t="s">
        <v>741</v>
      </c>
      <c r="Q2081" s="50" t="s">
        <v>5757</v>
      </c>
      <c r="R2081" s="30"/>
    </row>
    <row r="2082" spans="1:18" ht="19.95" customHeight="1">
      <c r="A2082" s="47">
        <v>2</v>
      </c>
      <c r="B2082" s="30" t="s">
        <v>2019</v>
      </c>
      <c r="C2082" s="43" t="s">
        <v>5758</v>
      </c>
      <c r="D2082" s="52">
        <v>45076</v>
      </c>
      <c r="E2082" s="52">
        <v>45090</v>
      </c>
      <c r="F2082" s="52">
        <v>45090</v>
      </c>
      <c r="G2082" s="47" t="s">
        <v>10</v>
      </c>
      <c r="H2082" s="51">
        <v>9000</v>
      </c>
      <c r="I2082" s="53">
        <v>1</v>
      </c>
      <c r="J2082" s="51">
        <v>0</v>
      </c>
      <c r="K2082" s="51">
        <v>0</v>
      </c>
      <c r="L2082" s="51">
        <v>9000</v>
      </c>
      <c r="M2082" s="42">
        <v>0</v>
      </c>
      <c r="N2082" s="89" t="s">
        <v>1328</v>
      </c>
      <c r="O2082" s="47" t="s">
        <v>1349</v>
      </c>
      <c r="P2082" s="58" t="s">
        <v>741</v>
      </c>
      <c r="Q2082" s="50" t="s">
        <v>5759</v>
      </c>
      <c r="R2082" s="30"/>
    </row>
    <row r="2083" spans="1:18" ht="19.95" customHeight="1">
      <c r="A2083" s="47">
        <v>2</v>
      </c>
      <c r="B2083" s="30" t="s">
        <v>2019</v>
      </c>
      <c r="C2083" s="43" t="s">
        <v>5760</v>
      </c>
      <c r="D2083" s="52">
        <v>45076</v>
      </c>
      <c r="E2083" s="52">
        <v>45090</v>
      </c>
      <c r="F2083" s="52">
        <v>45090</v>
      </c>
      <c r="G2083" s="47" t="s">
        <v>10</v>
      </c>
      <c r="H2083" s="51">
        <v>2000</v>
      </c>
      <c r="I2083" s="53">
        <v>1</v>
      </c>
      <c r="J2083" s="51">
        <v>0</v>
      </c>
      <c r="K2083" s="51">
        <v>0</v>
      </c>
      <c r="L2083" s="51">
        <v>2000</v>
      </c>
      <c r="M2083" s="42">
        <v>0</v>
      </c>
      <c r="N2083" s="89" t="s">
        <v>1328</v>
      </c>
      <c r="O2083" s="47" t="s">
        <v>1349</v>
      </c>
      <c r="P2083" s="58" t="s">
        <v>741</v>
      </c>
      <c r="Q2083" s="50" t="s">
        <v>5761</v>
      </c>
      <c r="R2083" s="30"/>
    </row>
    <row r="2084" spans="1:18" ht="19.95" customHeight="1">
      <c r="A2084" s="47">
        <v>4</v>
      </c>
      <c r="B2084" s="30" t="s">
        <v>2019</v>
      </c>
      <c r="C2084" s="43" t="s">
        <v>5762</v>
      </c>
      <c r="D2084" s="52">
        <v>45076</v>
      </c>
      <c r="E2084" s="52">
        <v>45090</v>
      </c>
      <c r="F2084" s="52">
        <v>45090</v>
      </c>
      <c r="G2084" s="47" t="s">
        <v>10</v>
      </c>
      <c r="H2084" s="51">
        <v>1480</v>
      </c>
      <c r="I2084" s="53">
        <v>1</v>
      </c>
      <c r="J2084" s="51">
        <v>0</v>
      </c>
      <c r="K2084" s="51">
        <v>0</v>
      </c>
      <c r="L2084" s="51">
        <v>1480</v>
      </c>
      <c r="M2084" s="42">
        <v>0</v>
      </c>
      <c r="N2084" s="89" t="s">
        <v>1328</v>
      </c>
      <c r="O2084" s="47" t="s">
        <v>1349</v>
      </c>
      <c r="P2084" s="58" t="s">
        <v>741</v>
      </c>
      <c r="Q2084" s="50" t="s">
        <v>5763</v>
      </c>
      <c r="R2084" s="30"/>
    </row>
    <row r="2085" spans="1:18" ht="19.95" customHeight="1">
      <c r="A2085" s="47">
        <v>4</v>
      </c>
      <c r="B2085" s="30" t="s">
        <v>2019</v>
      </c>
      <c r="C2085" s="43" t="s">
        <v>5764</v>
      </c>
      <c r="D2085" s="52">
        <v>45076</v>
      </c>
      <c r="E2085" s="52">
        <v>45090</v>
      </c>
      <c r="F2085" s="52">
        <v>45090</v>
      </c>
      <c r="G2085" s="47" t="s">
        <v>10</v>
      </c>
      <c r="H2085" s="51">
        <v>1920</v>
      </c>
      <c r="I2085" s="53">
        <v>1</v>
      </c>
      <c r="J2085" s="51">
        <v>0</v>
      </c>
      <c r="K2085" s="51">
        <v>0</v>
      </c>
      <c r="L2085" s="51">
        <v>1920</v>
      </c>
      <c r="M2085" s="42">
        <v>0</v>
      </c>
      <c r="N2085" s="89" t="s">
        <v>1328</v>
      </c>
      <c r="O2085" s="47" t="s">
        <v>1349</v>
      </c>
      <c r="P2085" s="58" t="s">
        <v>741</v>
      </c>
      <c r="Q2085" s="50" t="s">
        <v>5765</v>
      </c>
      <c r="R2085" s="30"/>
    </row>
    <row r="2086" spans="1:18" ht="19.95" customHeight="1">
      <c r="A2086" s="47">
        <v>4</v>
      </c>
      <c r="B2086" s="30" t="s">
        <v>2019</v>
      </c>
      <c r="C2086" s="43" t="s">
        <v>5766</v>
      </c>
      <c r="D2086" s="52">
        <v>45076</v>
      </c>
      <c r="E2086" s="52">
        <v>45090</v>
      </c>
      <c r="F2086" s="52">
        <v>45090</v>
      </c>
      <c r="G2086" s="47" t="s">
        <v>10</v>
      </c>
      <c r="H2086" s="51">
        <v>13860</v>
      </c>
      <c r="I2086" s="53">
        <v>1</v>
      </c>
      <c r="J2086" s="51">
        <v>0</v>
      </c>
      <c r="K2086" s="51">
        <v>0</v>
      </c>
      <c r="L2086" s="51">
        <v>13860</v>
      </c>
      <c r="M2086" s="42">
        <v>0</v>
      </c>
      <c r="N2086" s="89" t="s">
        <v>1328</v>
      </c>
      <c r="O2086" s="47" t="s">
        <v>1349</v>
      </c>
      <c r="P2086" s="58" t="s">
        <v>741</v>
      </c>
      <c r="Q2086" s="50" t="s">
        <v>5767</v>
      </c>
      <c r="R2086" s="30"/>
    </row>
    <row r="2087" spans="1:18" ht="19.95" customHeight="1">
      <c r="A2087" s="47">
        <v>4</v>
      </c>
      <c r="B2087" s="30" t="s">
        <v>308</v>
      </c>
      <c r="C2087" s="43" t="s">
        <v>5768</v>
      </c>
      <c r="D2087" s="52">
        <v>45084</v>
      </c>
      <c r="E2087" s="52">
        <v>45090</v>
      </c>
      <c r="F2087" s="52">
        <v>45090</v>
      </c>
      <c r="G2087" s="47" t="s">
        <v>10</v>
      </c>
      <c r="H2087" s="51">
        <v>5110</v>
      </c>
      <c r="I2087" s="53">
        <v>1</v>
      </c>
      <c r="J2087" s="51">
        <v>0</v>
      </c>
      <c r="K2087" s="51">
        <v>0</v>
      </c>
      <c r="L2087" s="51">
        <v>5110</v>
      </c>
      <c r="M2087" s="42">
        <v>0</v>
      </c>
      <c r="N2087" s="89" t="s">
        <v>1328</v>
      </c>
      <c r="O2087" s="47" t="s">
        <v>1349</v>
      </c>
      <c r="P2087" s="58" t="s">
        <v>741</v>
      </c>
      <c r="Q2087" s="50" t="s">
        <v>5769</v>
      </c>
      <c r="R2087" s="30"/>
    </row>
    <row r="2088" spans="1:18" ht="19.95" customHeight="1">
      <c r="A2088" s="47">
        <v>4</v>
      </c>
      <c r="B2088" s="30" t="s">
        <v>308</v>
      </c>
      <c r="C2088" s="43" t="s">
        <v>5770</v>
      </c>
      <c r="D2088" s="52">
        <v>45084</v>
      </c>
      <c r="E2088" s="52">
        <v>45090</v>
      </c>
      <c r="F2088" s="52">
        <v>45090</v>
      </c>
      <c r="G2088" s="47" t="s">
        <v>10</v>
      </c>
      <c r="H2088" s="51">
        <v>7050</v>
      </c>
      <c r="I2088" s="53">
        <v>1</v>
      </c>
      <c r="J2088" s="51">
        <v>0</v>
      </c>
      <c r="K2088" s="51">
        <v>0</v>
      </c>
      <c r="L2088" s="51">
        <v>7050</v>
      </c>
      <c r="M2088" s="42">
        <v>0</v>
      </c>
      <c r="N2088" s="89" t="s">
        <v>1328</v>
      </c>
      <c r="O2088" s="47" t="s">
        <v>1349</v>
      </c>
      <c r="P2088" s="58" t="s">
        <v>741</v>
      </c>
      <c r="Q2088" s="50" t="s">
        <v>5771</v>
      </c>
      <c r="R2088" s="30"/>
    </row>
    <row r="2089" spans="1:18" ht="19.95" customHeight="1">
      <c r="A2089" s="47">
        <v>1</v>
      </c>
      <c r="B2089" s="30" t="s">
        <v>308</v>
      </c>
      <c r="C2089" s="43" t="s">
        <v>5772</v>
      </c>
      <c r="D2089" s="52">
        <v>45084</v>
      </c>
      <c r="E2089" s="52">
        <v>45090</v>
      </c>
      <c r="F2089" s="52">
        <v>45090</v>
      </c>
      <c r="G2089" s="47" t="s">
        <v>10</v>
      </c>
      <c r="H2089" s="51">
        <v>28660</v>
      </c>
      <c r="I2089" s="53">
        <v>1</v>
      </c>
      <c r="J2089" s="51">
        <v>0</v>
      </c>
      <c r="K2089" s="51">
        <v>0</v>
      </c>
      <c r="L2089" s="51">
        <v>28660</v>
      </c>
      <c r="M2089" s="42">
        <v>0</v>
      </c>
      <c r="N2089" s="89" t="s">
        <v>1328</v>
      </c>
      <c r="O2089" s="47" t="s">
        <v>1349</v>
      </c>
      <c r="P2089" s="58" t="s">
        <v>741</v>
      </c>
      <c r="Q2089" s="50" t="s">
        <v>5773</v>
      </c>
      <c r="R2089" s="30"/>
    </row>
    <row r="2090" spans="1:18" ht="19.95" customHeight="1">
      <c r="A2090" s="47">
        <v>4</v>
      </c>
      <c r="B2090" s="30" t="s">
        <v>16</v>
      </c>
      <c r="C2090" s="43" t="s">
        <v>5774</v>
      </c>
      <c r="D2090" s="52">
        <v>45075</v>
      </c>
      <c r="E2090" s="52">
        <v>45090</v>
      </c>
      <c r="F2090" s="52">
        <v>45090</v>
      </c>
      <c r="G2090" s="47" t="s">
        <v>10</v>
      </c>
      <c r="H2090" s="51">
        <v>2560</v>
      </c>
      <c r="I2090" s="53">
        <v>1</v>
      </c>
      <c r="J2090" s="51">
        <v>0</v>
      </c>
      <c r="K2090" s="51">
        <v>0</v>
      </c>
      <c r="L2090" s="51">
        <v>2560</v>
      </c>
      <c r="M2090" s="42">
        <v>0</v>
      </c>
      <c r="N2090" s="89" t="s">
        <v>1328</v>
      </c>
      <c r="O2090" s="47" t="s">
        <v>1349</v>
      </c>
      <c r="P2090" s="58" t="s">
        <v>741</v>
      </c>
      <c r="Q2090" s="50" t="s">
        <v>5775</v>
      </c>
      <c r="R2090" s="30"/>
    </row>
    <row r="2091" spans="1:18" ht="19.95" customHeight="1">
      <c r="A2091" s="47">
        <v>4</v>
      </c>
      <c r="B2091" s="30" t="s">
        <v>16</v>
      </c>
      <c r="C2091" s="43" t="s">
        <v>5776</v>
      </c>
      <c r="D2091" s="52">
        <v>45075</v>
      </c>
      <c r="E2091" s="52">
        <v>45090</v>
      </c>
      <c r="F2091" s="52">
        <v>45090</v>
      </c>
      <c r="G2091" s="47" t="s">
        <v>10</v>
      </c>
      <c r="H2091" s="51">
        <v>4480</v>
      </c>
      <c r="I2091" s="53">
        <v>1</v>
      </c>
      <c r="J2091" s="51">
        <v>0</v>
      </c>
      <c r="K2091" s="51">
        <v>0</v>
      </c>
      <c r="L2091" s="51">
        <v>4480</v>
      </c>
      <c r="M2091" s="42">
        <v>0</v>
      </c>
      <c r="N2091" s="89" t="s">
        <v>1328</v>
      </c>
      <c r="O2091" s="47" t="s">
        <v>1349</v>
      </c>
      <c r="P2091" s="58" t="s">
        <v>741</v>
      </c>
      <c r="Q2091" s="50" t="s">
        <v>5777</v>
      </c>
      <c r="R2091" s="30"/>
    </row>
    <row r="2092" spans="1:18" ht="19.95" customHeight="1">
      <c r="A2092" s="47">
        <v>1</v>
      </c>
      <c r="B2092" s="30" t="s">
        <v>5778</v>
      </c>
      <c r="C2092" s="43" t="s">
        <v>5779</v>
      </c>
      <c r="D2092" s="52">
        <v>45090</v>
      </c>
      <c r="E2092" s="52">
        <v>45090</v>
      </c>
      <c r="F2092" s="52">
        <v>45090</v>
      </c>
      <c r="G2092" s="47" t="s">
        <v>10</v>
      </c>
      <c r="H2092" s="51">
        <v>2500</v>
      </c>
      <c r="I2092" s="53">
        <v>1</v>
      </c>
      <c r="J2092" s="51">
        <v>0</v>
      </c>
      <c r="K2092" s="51">
        <v>0</v>
      </c>
      <c r="L2092" s="51">
        <v>2500</v>
      </c>
      <c r="M2092" s="42">
        <v>0</v>
      </c>
      <c r="N2092" s="89" t="s">
        <v>269</v>
      </c>
      <c r="O2092" s="47" t="s">
        <v>1351</v>
      </c>
      <c r="P2092" s="47" t="s">
        <v>1354</v>
      </c>
      <c r="Q2092" s="50" t="s">
        <v>5780</v>
      </c>
      <c r="R2092" s="30"/>
    </row>
    <row r="2093" spans="1:18" ht="19.95" customHeight="1">
      <c r="A2093" s="47">
        <v>1</v>
      </c>
      <c r="B2093" s="30" t="s">
        <v>1357</v>
      </c>
      <c r="C2093" s="43" t="s">
        <v>5781</v>
      </c>
      <c r="D2093" s="52">
        <v>45090</v>
      </c>
      <c r="E2093" s="52">
        <v>45090</v>
      </c>
      <c r="F2093" s="52">
        <v>45090</v>
      </c>
      <c r="G2093" s="47" t="s">
        <v>10</v>
      </c>
      <c r="H2093" s="51">
        <v>526.13</v>
      </c>
      <c r="I2093" s="53">
        <v>1</v>
      </c>
      <c r="J2093" s="51">
        <v>0</v>
      </c>
      <c r="K2093" s="51">
        <v>0</v>
      </c>
      <c r="L2093" s="51">
        <v>526.13</v>
      </c>
      <c r="M2093" s="42">
        <v>0</v>
      </c>
      <c r="N2093" s="89" t="s">
        <v>269</v>
      </c>
      <c r="O2093" s="47" t="s">
        <v>1342</v>
      </c>
      <c r="P2093" s="47" t="s">
        <v>1371</v>
      </c>
      <c r="Q2093" s="50" t="s">
        <v>5782</v>
      </c>
      <c r="R2093" s="30"/>
    </row>
    <row r="2094" spans="1:18" ht="19.95" customHeight="1">
      <c r="A2094" s="47">
        <v>1</v>
      </c>
      <c r="B2094" s="30" t="s">
        <v>1357</v>
      </c>
      <c r="C2094" s="43" t="s">
        <v>5781</v>
      </c>
      <c r="D2094" s="52">
        <v>45090</v>
      </c>
      <c r="E2094" s="52">
        <v>45090</v>
      </c>
      <c r="F2094" s="52">
        <v>45090</v>
      </c>
      <c r="G2094" s="47" t="s">
        <v>10</v>
      </c>
      <c r="H2094" s="51">
        <v>120</v>
      </c>
      <c r="I2094" s="53">
        <v>1</v>
      </c>
      <c r="J2094" s="51">
        <v>0</v>
      </c>
      <c r="K2094" s="51">
        <v>0</v>
      </c>
      <c r="L2094" s="51">
        <v>120</v>
      </c>
      <c r="M2094" s="42">
        <v>0</v>
      </c>
      <c r="N2094" s="89" t="s">
        <v>269</v>
      </c>
      <c r="O2094" s="47" t="s">
        <v>1355</v>
      </c>
      <c r="P2094" s="47" t="s">
        <v>886</v>
      </c>
      <c r="Q2094" s="50" t="s">
        <v>5783</v>
      </c>
      <c r="R2094" s="30"/>
    </row>
    <row r="2095" spans="1:18" ht="19.95" customHeight="1">
      <c r="A2095" s="47">
        <v>1</v>
      </c>
      <c r="B2095" s="30" t="s">
        <v>1357</v>
      </c>
      <c r="C2095" s="43" t="s">
        <v>5784</v>
      </c>
      <c r="D2095" s="52">
        <v>45090</v>
      </c>
      <c r="E2095" s="52">
        <v>45090</v>
      </c>
      <c r="F2095" s="52">
        <v>45090</v>
      </c>
      <c r="G2095" s="47" t="s">
        <v>10</v>
      </c>
      <c r="H2095" s="51">
        <v>118.16</v>
      </c>
      <c r="I2095" s="53">
        <v>1</v>
      </c>
      <c r="J2095" s="51">
        <v>0</v>
      </c>
      <c r="K2095" s="51">
        <v>0</v>
      </c>
      <c r="L2095" s="51">
        <v>118.16</v>
      </c>
      <c r="M2095" s="42">
        <v>0</v>
      </c>
      <c r="N2095" s="89" t="s">
        <v>269</v>
      </c>
      <c r="O2095" s="47" t="s">
        <v>1360</v>
      </c>
      <c r="P2095" s="47" t="s">
        <v>876</v>
      </c>
      <c r="Q2095" s="50" t="s">
        <v>5785</v>
      </c>
      <c r="R2095" s="30"/>
    </row>
    <row r="2096" spans="1:18" ht="19.95" customHeight="1">
      <c r="A2096" s="47">
        <v>1</v>
      </c>
      <c r="B2096" s="30" t="s">
        <v>137</v>
      </c>
      <c r="C2096" s="43" t="s">
        <v>3823</v>
      </c>
      <c r="D2096" s="52">
        <v>45090</v>
      </c>
      <c r="E2096" s="52">
        <v>45090</v>
      </c>
      <c r="F2096" s="52">
        <v>45090</v>
      </c>
      <c r="G2096" s="47" t="s">
        <v>18</v>
      </c>
      <c r="H2096" s="60">
        <v>20.89</v>
      </c>
      <c r="I2096" s="53">
        <v>4.8689999999999998</v>
      </c>
      <c r="J2096" s="60">
        <v>0</v>
      </c>
      <c r="K2096" s="60">
        <v>0</v>
      </c>
      <c r="L2096" s="51">
        <v>101.71</v>
      </c>
      <c r="M2096" s="42">
        <v>0</v>
      </c>
      <c r="N2096" s="89" t="s">
        <v>275</v>
      </c>
      <c r="O2096" s="47" t="s">
        <v>1874</v>
      </c>
      <c r="P2096" s="47" t="s">
        <v>1358</v>
      </c>
      <c r="Q2096" s="50" t="s">
        <v>5786</v>
      </c>
      <c r="R2096" s="30"/>
    </row>
    <row r="2097" spans="1:18" ht="19.95" customHeight="1">
      <c r="A2097" s="47">
        <v>1</v>
      </c>
      <c r="B2097" s="30" t="s">
        <v>293</v>
      </c>
      <c r="C2097" s="43" t="s">
        <v>5787</v>
      </c>
      <c r="D2097" s="52">
        <v>45091</v>
      </c>
      <c r="E2097" s="52">
        <v>45091</v>
      </c>
      <c r="F2097" s="52">
        <v>45091</v>
      </c>
      <c r="G2097" s="47" t="s">
        <v>10</v>
      </c>
      <c r="H2097" s="51">
        <v>500.11</v>
      </c>
      <c r="I2097" s="53">
        <v>1</v>
      </c>
      <c r="J2097" s="51">
        <v>0</v>
      </c>
      <c r="K2097" s="51">
        <v>0</v>
      </c>
      <c r="L2097" s="51">
        <v>500.11</v>
      </c>
      <c r="M2097" s="42">
        <v>0</v>
      </c>
      <c r="N2097" s="89" t="s">
        <v>1328</v>
      </c>
      <c r="O2097" s="47" t="s">
        <v>1349</v>
      </c>
      <c r="P2097" s="47" t="s">
        <v>283</v>
      </c>
      <c r="Q2097" s="50" t="s">
        <v>5788</v>
      </c>
      <c r="R2097" s="30"/>
    </row>
    <row r="2098" spans="1:18" ht="19.95" customHeight="1">
      <c r="A2098" s="47">
        <v>1</v>
      </c>
      <c r="B2098" s="30" t="s">
        <v>2019</v>
      </c>
      <c r="C2098" s="43" t="s">
        <v>5789</v>
      </c>
      <c r="D2098" s="52">
        <v>45063</v>
      </c>
      <c r="E2098" s="52">
        <v>45091</v>
      </c>
      <c r="F2098" s="52">
        <v>45091</v>
      </c>
      <c r="G2098" s="47" t="s">
        <v>10</v>
      </c>
      <c r="H2098" s="51">
        <v>2960</v>
      </c>
      <c r="I2098" s="53">
        <v>1</v>
      </c>
      <c r="J2098" s="51">
        <v>0</v>
      </c>
      <c r="K2098" s="51">
        <v>0</v>
      </c>
      <c r="L2098" s="51">
        <v>2960</v>
      </c>
      <c r="M2098" s="42">
        <v>0</v>
      </c>
      <c r="N2098" s="89" t="s">
        <v>1328</v>
      </c>
      <c r="O2098" s="47" t="s">
        <v>1349</v>
      </c>
      <c r="P2098" s="58" t="s">
        <v>741</v>
      </c>
      <c r="Q2098" s="50" t="s">
        <v>5790</v>
      </c>
      <c r="R2098" s="30"/>
    </row>
    <row r="2099" spans="1:18" ht="19.95" customHeight="1">
      <c r="A2099" s="47">
        <v>1</v>
      </c>
      <c r="B2099" s="30" t="s">
        <v>2019</v>
      </c>
      <c r="C2099" s="43" t="s">
        <v>5791</v>
      </c>
      <c r="D2099" s="52">
        <v>45077</v>
      </c>
      <c r="E2099" s="52">
        <v>45091</v>
      </c>
      <c r="F2099" s="52">
        <v>45091</v>
      </c>
      <c r="G2099" s="47" t="s">
        <v>10</v>
      </c>
      <c r="H2099" s="51">
        <v>2406</v>
      </c>
      <c r="I2099" s="53">
        <v>1</v>
      </c>
      <c r="J2099" s="51">
        <v>0</v>
      </c>
      <c r="K2099" s="51">
        <v>0</v>
      </c>
      <c r="L2099" s="51">
        <v>2406</v>
      </c>
      <c r="M2099" s="42">
        <v>0</v>
      </c>
      <c r="N2099" s="89" t="s">
        <v>1328</v>
      </c>
      <c r="O2099" s="47" t="s">
        <v>1349</v>
      </c>
      <c r="P2099" s="58" t="s">
        <v>741</v>
      </c>
      <c r="Q2099" s="50" t="s">
        <v>5792</v>
      </c>
      <c r="R2099" s="30"/>
    </row>
    <row r="2100" spans="1:18" ht="19.95" customHeight="1">
      <c r="A2100" s="47">
        <v>1</v>
      </c>
      <c r="B2100" s="30" t="s">
        <v>2019</v>
      </c>
      <c r="C2100" s="43" t="s">
        <v>5793</v>
      </c>
      <c r="D2100" s="52">
        <v>45077</v>
      </c>
      <c r="E2100" s="52">
        <v>45091</v>
      </c>
      <c r="F2100" s="52">
        <v>45091</v>
      </c>
      <c r="G2100" s="47" t="s">
        <v>10</v>
      </c>
      <c r="H2100" s="51">
        <v>9864.6</v>
      </c>
      <c r="I2100" s="53">
        <v>1</v>
      </c>
      <c r="J2100" s="51">
        <v>0</v>
      </c>
      <c r="K2100" s="51">
        <v>0</v>
      </c>
      <c r="L2100" s="51">
        <v>9864.6</v>
      </c>
      <c r="M2100" s="42">
        <v>0</v>
      </c>
      <c r="N2100" s="89" t="s">
        <v>1328</v>
      </c>
      <c r="O2100" s="47" t="s">
        <v>1349</v>
      </c>
      <c r="P2100" s="58" t="s">
        <v>741</v>
      </c>
      <c r="Q2100" s="50" t="s">
        <v>5794</v>
      </c>
      <c r="R2100" s="30"/>
    </row>
    <row r="2101" spans="1:18" ht="19.95" customHeight="1">
      <c r="A2101" s="47">
        <v>1</v>
      </c>
      <c r="B2101" s="30" t="s">
        <v>5566</v>
      </c>
      <c r="C2101" s="43" t="s">
        <v>5795</v>
      </c>
      <c r="D2101" s="52">
        <v>45104</v>
      </c>
      <c r="E2101" s="52">
        <v>45104</v>
      </c>
      <c r="F2101" s="52">
        <v>45091</v>
      </c>
      <c r="G2101" s="47" t="s">
        <v>10</v>
      </c>
      <c r="H2101" s="49">
        <v>7000</v>
      </c>
      <c r="I2101" s="53">
        <v>1</v>
      </c>
      <c r="J2101" s="51">
        <v>0</v>
      </c>
      <c r="K2101" s="51">
        <v>0</v>
      </c>
      <c r="L2101" s="51">
        <v>7000</v>
      </c>
      <c r="M2101" s="42">
        <v>0</v>
      </c>
      <c r="N2101" s="89" t="s">
        <v>1328</v>
      </c>
      <c r="O2101" s="47" t="s">
        <v>1351</v>
      </c>
      <c r="P2101" s="47" t="s">
        <v>1354</v>
      </c>
      <c r="Q2101" s="50" t="s">
        <v>5796</v>
      </c>
      <c r="R2101" s="30"/>
    </row>
    <row r="2102" spans="1:18" ht="19.95" customHeight="1">
      <c r="A2102" s="47">
        <v>1</v>
      </c>
      <c r="B2102" s="30" t="s">
        <v>238</v>
      </c>
      <c r="C2102" s="43" t="s">
        <v>5797</v>
      </c>
      <c r="D2102" s="52">
        <v>45084</v>
      </c>
      <c r="E2102" s="52">
        <v>45091</v>
      </c>
      <c r="F2102" s="52">
        <v>45091</v>
      </c>
      <c r="G2102" s="47" t="s">
        <v>10</v>
      </c>
      <c r="H2102" s="51">
        <v>609280.69999999995</v>
      </c>
      <c r="I2102" s="53">
        <v>1</v>
      </c>
      <c r="J2102" s="51">
        <v>0</v>
      </c>
      <c r="K2102" s="51">
        <v>0</v>
      </c>
      <c r="L2102" s="51">
        <v>609280.69999999995</v>
      </c>
      <c r="M2102" s="42">
        <v>0</v>
      </c>
      <c r="N2102" s="89" t="s">
        <v>1328</v>
      </c>
      <c r="O2102" s="47" t="s">
        <v>1349</v>
      </c>
      <c r="P2102" s="58" t="s">
        <v>741</v>
      </c>
      <c r="Q2102" s="50" t="s">
        <v>5798</v>
      </c>
      <c r="R2102" s="30"/>
    </row>
    <row r="2103" spans="1:18" ht="19.95" customHeight="1">
      <c r="A2103" s="47">
        <v>1</v>
      </c>
      <c r="B2103" s="30" t="s">
        <v>2398</v>
      </c>
      <c r="C2103" s="43" t="s">
        <v>5799</v>
      </c>
      <c r="D2103" s="52">
        <v>45091</v>
      </c>
      <c r="E2103" s="52">
        <v>45091</v>
      </c>
      <c r="F2103" s="52">
        <v>45091</v>
      </c>
      <c r="G2103" s="47" t="s">
        <v>10</v>
      </c>
      <c r="H2103" s="51">
        <v>1259.43</v>
      </c>
      <c r="I2103" s="53">
        <v>1</v>
      </c>
      <c r="J2103" s="51">
        <v>0</v>
      </c>
      <c r="K2103" s="51">
        <v>0</v>
      </c>
      <c r="L2103" s="51">
        <v>1259.43</v>
      </c>
      <c r="M2103" s="42">
        <v>0</v>
      </c>
      <c r="N2103" s="89" t="s">
        <v>1328</v>
      </c>
      <c r="O2103" s="47" t="s">
        <v>1874</v>
      </c>
      <c r="P2103" s="47" t="s">
        <v>4790</v>
      </c>
      <c r="Q2103" s="50" t="s">
        <v>5800</v>
      </c>
      <c r="R2103" s="30"/>
    </row>
    <row r="2104" spans="1:18" ht="19.95" customHeight="1">
      <c r="A2104" s="47">
        <v>1</v>
      </c>
      <c r="B2104" s="30" t="s">
        <v>4098</v>
      </c>
      <c r="C2104" s="43" t="s">
        <v>5801</v>
      </c>
      <c r="D2104" s="52">
        <v>45084</v>
      </c>
      <c r="E2104" s="52">
        <v>45091</v>
      </c>
      <c r="F2104" s="52">
        <v>45091</v>
      </c>
      <c r="G2104" s="47" t="s">
        <v>10</v>
      </c>
      <c r="H2104" s="51">
        <v>10000</v>
      </c>
      <c r="I2104" s="53">
        <v>1</v>
      </c>
      <c r="J2104" s="51">
        <v>0</v>
      </c>
      <c r="K2104" s="51">
        <v>0</v>
      </c>
      <c r="L2104" s="51">
        <v>10000</v>
      </c>
      <c r="M2104" s="42">
        <v>0</v>
      </c>
      <c r="N2104" s="89" t="s">
        <v>269</v>
      </c>
      <c r="O2104" s="47" t="s">
        <v>1330</v>
      </c>
      <c r="P2104" s="47" t="s">
        <v>1343</v>
      </c>
      <c r="Q2104" s="50" t="s">
        <v>5802</v>
      </c>
      <c r="R2104" s="30"/>
    </row>
    <row r="2105" spans="1:18" ht="19.95" customHeight="1">
      <c r="A2105" s="47">
        <v>1</v>
      </c>
      <c r="B2105" s="30" t="s">
        <v>4098</v>
      </c>
      <c r="C2105" s="43" t="s">
        <v>5803</v>
      </c>
      <c r="D2105" s="52">
        <v>45084</v>
      </c>
      <c r="E2105" s="52">
        <v>45091</v>
      </c>
      <c r="F2105" s="52">
        <v>45091</v>
      </c>
      <c r="G2105" s="47" t="s">
        <v>10</v>
      </c>
      <c r="H2105" s="51">
        <v>900</v>
      </c>
      <c r="I2105" s="53">
        <v>1</v>
      </c>
      <c r="J2105" s="51">
        <v>0</v>
      </c>
      <c r="K2105" s="51">
        <v>0</v>
      </c>
      <c r="L2105" s="51">
        <v>900</v>
      </c>
      <c r="M2105" s="42">
        <v>0</v>
      </c>
      <c r="N2105" s="89" t="s">
        <v>269</v>
      </c>
      <c r="O2105" s="47" t="s">
        <v>1330</v>
      </c>
      <c r="P2105" s="47" t="s">
        <v>1343</v>
      </c>
      <c r="Q2105" s="50" t="s">
        <v>5804</v>
      </c>
      <c r="R2105" s="30"/>
    </row>
    <row r="2106" spans="1:18" ht="19.95" customHeight="1">
      <c r="A2106" s="47">
        <v>1</v>
      </c>
      <c r="B2106" s="30" t="s">
        <v>2019</v>
      </c>
      <c r="C2106" s="43" t="s">
        <v>5805</v>
      </c>
      <c r="D2106" s="52">
        <v>45078</v>
      </c>
      <c r="E2106" s="52">
        <v>45092</v>
      </c>
      <c r="F2106" s="52">
        <v>45092</v>
      </c>
      <c r="G2106" s="47" t="s">
        <v>10</v>
      </c>
      <c r="H2106" s="51">
        <v>2407</v>
      </c>
      <c r="I2106" s="53">
        <v>1</v>
      </c>
      <c r="J2106" s="51">
        <v>0</v>
      </c>
      <c r="K2106" s="51">
        <v>0</v>
      </c>
      <c r="L2106" s="51">
        <v>2407</v>
      </c>
      <c r="M2106" s="42">
        <v>0</v>
      </c>
      <c r="N2106" s="89" t="s">
        <v>1328</v>
      </c>
      <c r="O2106" s="47" t="s">
        <v>1349</v>
      </c>
      <c r="P2106" s="58" t="s">
        <v>741</v>
      </c>
      <c r="Q2106" s="50" t="s">
        <v>5806</v>
      </c>
      <c r="R2106" s="30"/>
    </row>
    <row r="2107" spans="1:18" ht="19.95" customHeight="1">
      <c r="A2107" s="47">
        <v>1</v>
      </c>
      <c r="B2107" s="30" t="s">
        <v>2019</v>
      </c>
      <c r="C2107" s="43" t="s">
        <v>5807</v>
      </c>
      <c r="D2107" s="52">
        <v>45078</v>
      </c>
      <c r="E2107" s="52">
        <v>45092</v>
      </c>
      <c r="F2107" s="52">
        <v>45092</v>
      </c>
      <c r="G2107" s="47" t="s">
        <v>10</v>
      </c>
      <c r="H2107" s="51">
        <v>9868.7000000000007</v>
      </c>
      <c r="I2107" s="53">
        <v>1</v>
      </c>
      <c r="J2107" s="51">
        <v>0</v>
      </c>
      <c r="K2107" s="51">
        <v>0</v>
      </c>
      <c r="L2107" s="51">
        <v>9868.7000000000007</v>
      </c>
      <c r="M2107" s="42">
        <v>0</v>
      </c>
      <c r="N2107" s="89" t="s">
        <v>1328</v>
      </c>
      <c r="O2107" s="47" t="s">
        <v>1349</v>
      </c>
      <c r="P2107" s="58" t="s">
        <v>741</v>
      </c>
      <c r="Q2107" s="50" t="s">
        <v>5808</v>
      </c>
      <c r="R2107" s="30"/>
    </row>
    <row r="2108" spans="1:18" ht="19.95" customHeight="1">
      <c r="A2108" s="47">
        <v>2</v>
      </c>
      <c r="B2108" s="30" t="s">
        <v>2019</v>
      </c>
      <c r="C2108" s="43" t="s">
        <v>5809</v>
      </c>
      <c r="D2108" s="52">
        <v>45078</v>
      </c>
      <c r="E2108" s="52">
        <v>45092</v>
      </c>
      <c r="F2108" s="52">
        <v>45092</v>
      </c>
      <c r="G2108" s="47" t="s">
        <v>10</v>
      </c>
      <c r="H2108" s="51">
        <v>22500</v>
      </c>
      <c r="I2108" s="53">
        <v>1</v>
      </c>
      <c r="J2108" s="51">
        <v>0</v>
      </c>
      <c r="K2108" s="51">
        <v>0</v>
      </c>
      <c r="L2108" s="51">
        <v>22500</v>
      </c>
      <c r="M2108" s="42">
        <v>0</v>
      </c>
      <c r="N2108" s="89" t="s">
        <v>1328</v>
      </c>
      <c r="O2108" s="47" t="s">
        <v>1349</v>
      </c>
      <c r="P2108" s="58" t="s">
        <v>741</v>
      </c>
      <c r="Q2108" s="50" t="s">
        <v>5810</v>
      </c>
      <c r="R2108" s="30"/>
    </row>
    <row r="2109" spans="1:18" ht="19.95" customHeight="1">
      <c r="A2109" s="47">
        <v>2</v>
      </c>
      <c r="B2109" s="30" t="s">
        <v>2019</v>
      </c>
      <c r="C2109" s="43" t="s">
        <v>5811</v>
      </c>
      <c r="D2109" s="52">
        <v>45078</v>
      </c>
      <c r="E2109" s="52">
        <v>45092</v>
      </c>
      <c r="F2109" s="52">
        <v>45092</v>
      </c>
      <c r="G2109" s="47" t="s">
        <v>10</v>
      </c>
      <c r="H2109" s="51">
        <v>9000</v>
      </c>
      <c r="I2109" s="53">
        <v>1</v>
      </c>
      <c r="J2109" s="51">
        <v>0</v>
      </c>
      <c r="K2109" s="51">
        <v>0</v>
      </c>
      <c r="L2109" s="51">
        <v>9000</v>
      </c>
      <c r="M2109" s="42">
        <v>0</v>
      </c>
      <c r="N2109" s="89" t="s">
        <v>1328</v>
      </c>
      <c r="O2109" s="47" t="s">
        <v>1349</v>
      </c>
      <c r="P2109" s="58" t="s">
        <v>741</v>
      </c>
      <c r="Q2109" s="50" t="s">
        <v>5812</v>
      </c>
      <c r="R2109" s="30"/>
    </row>
    <row r="2110" spans="1:18" ht="19.95" customHeight="1">
      <c r="A2110" s="47">
        <v>2</v>
      </c>
      <c r="B2110" s="30" t="s">
        <v>2019</v>
      </c>
      <c r="C2110" s="43" t="s">
        <v>5813</v>
      </c>
      <c r="D2110" s="52">
        <v>45078</v>
      </c>
      <c r="E2110" s="52">
        <v>45092</v>
      </c>
      <c r="F2110" s="52">
        <v>45092</v>
      </c>
      <c r="G2110" s="47" t="s">
        <v>10</v>
      </c>
      <c r="H2110" s="51">
        <v>2000</v>
      </c>
      <c r="I2110" s="53">
        <v>1</v>
      </c>
      <c r="J2110" s="51">
        <v>0</v>
      </c>
      <c r="K2110" s="51">
        <v>0</v>
      </c>
      <c r="L2110" s="51">
        <v>2000</v>
      </c>
      <c r="M2110" s="42">
        <v>0</v>
      </c>
      <c r="N2110" s="89" t="s">
        <v>1328</v>
      </c>
      <c r="O2110" s="47" t="s">
        <v>1349</v>
      </c>
      <c r="P2110" s="58" t="s">
        <v>741</v>
      </c>
      <c r="Q2110" s="50" t="s">
        <v>5814</v>
      </c>
      <c r="R2110" s="30"/>
    </row>
    <row r="2111" spans="1:18" ht="19.95" customHeight="1">
      <c r="A2111" s="47">
        <v>4</v>
      </c>
      <c r="B2111" s="30" t="s">
        <v>308</v>
      </c>
      <c r="C2111" s="43" t="s">
        <v>5815</v>
      </c>
      <c r="D2111" s="52">
        <v>45089</v>
      </c>
      <c r="E2111" s="52">
        <v>45092</v>
      </c>
      <c r="F2111" s="52">
        <v>45092</v>
      </c>
      <c r="G2111" s="47" t="s">
        <v>10</v>
      </c>
      <c r="H2111" s="51">
        <v>2520</v>
      </c>
      <c r="I2111" s="53">
        <v>1</v>
      </c>
      <c r="J2111" s="51">
        <v>0</v>
      </c>
      <c r="K2111" s="51">
        <v>0</v>
      </c>
      <c r="L2111" s="51">
        <v>2520</v>
      </c>
      <c r="M2111" s="42">
        <v>0</v>
      </c>
      <c r="N2111" s="89" t="s">
        <v>1328</v>
      </c>
      <c r="O2111" s="47" t="s">
        <v>1349</v>
      </c>
      <c r="P2111" s="58" t="s">
        <v>741</v>
      </c>
      <c r="Q2111" s="50" t="s">
        <v>5816</v>
      </c>
      <c r="R2111" s="30"/>
    </row>
    <row r="2112" spans="1:18" ht="19.95" customHeight="1">
      <c r="A2112" s="47">
        <v>1</v>
      </c>
      <c r="B2112" s="30" t="s">
        <v>308</v>
      </c>
      <c r="C2112" s="43" t="s">
        <v>5817</v>
      </c>
      <c r="D2112" s="52">
        <v>45089</v>
      </c>
      <c r="E2112" s="52">
        <v>45092</v>
      </c>
      <c r="F2112" s="52">
        <v>45092</v>
      </c>
      <c r="G2112" s="47" t="s">
        <v>10</v>
      </c>
      <c r="H2112" s="51">
        <v>5550</v>
      </c>
      <c r="I2112" s="53">
        <v>1</v>
      </c>
      <c r="J2112" s="51">
        <v>0</v>
      </c>
      <c r="K2112" s="51">
        <v>0</v>
      </c>
      <c r="L2112" s="51">
        <v>5550</v>
      </c>
      <c r="M2112" s="42">
        <v>0</v>
      </c>
      <c r="N2112" s="89" t="s">
        <v>1328</v>
      </c>
      <c r="O2112" s="47" t="s">
        <v>1349</v>
      </c>
      <c r="P2112" s="58" t="s">
        <v>741</v>
      </c>
      <c r="Q2112" s="50" t="s">
        <v>5818</v>
      </c>
      <c r="R2112" s="30"/>
    </row>
    <row r="2113" spans="1:18" ht="19.95" customHeight="1">
      <c r="A2113" s="47">
        <v>4</v>
      </c>
      <c r="B2113" s="30" t="s">
        <v>308</v>
      </c>
      <c r="C2113" s="43" t="s">
        <v>5819</v>
      </c>
      <c r="D2113" s="52">
        <v>45089</v>
      </c>
      <c r="E2113" s="52">
        <v>45092</v>
      </c>
      <c r="F2113" s="52">
        <v>45092</v>
      </c>
      <c r="G2113" s="47" t="s">
        <v>10</v>
      </c>
      <c r="H2113" s="51">
        <v>2590</v>
      </c>
      <c r="I2113" s="53">
        <v>1</v>
      </c>
      <c r="J2113" s="51">
        <v>0</v>
      </c>
      <c r="K2113" s="51">
        <v>0</v>
      </c>
      <c r="L2113" s="51">
        <v>2590</v>
      </c>
      <c r="M2113" s="42">
        <v>0</v>
      </c>
      <c r="N2113" s="89" t="s">
        <v>1328</v>
      </c>
      <c r="O2113" s="47" t="s">
        <v>1349</v>
      </c>
      <c r="P2113" s="58" t="s">
        <v>741</v>
      </c>
      <c r="Q2113" s="50" t="s">
        <v>5820</v>
      </c>
      <c r="R2113" s="30"/>
    </row>
    <row r="2114" spans="1:18" ht="19.95" customHeight="1">
      <c r="A2114" s="47">
        <v>1</v>
      </c>
      <c r="B2114" s="30" t="s">
        <v>308</v>
      </c>
      <c r="C2114" s="43" t="s">
        <v>5821</v>
      </c>
      <c r="D2114" s="52">
        <v>45089</v>
      </c>
      <c r="E2114" s="52">
        <v>45092</v>
      </c>
      <c r="F2114" s="52">
        <v>45092</v>
      </c>
      <c r="G2114" s="47" t="s">
        <v>10</v>
      </c>
      <c r="H2114" s="51">
        <v>22928</v>
      </c>
      <c r="I2114" s="53">
        <v>1</v>
      </c>
      <c r="J2114" s="51">
        <v>0</v>
      </c>
      <c r="K2114" s="51">
        <v>0</v>
      </c>
      <c r="L2114" s="51">
        <v>22928</v>
      </c>
      <c r="M2114" s="42">
        <v>0</v>
      </c>
      <c r="N2114" s="89" t="s">
        <v>1328</v>
      </c>
      <c r="O2114" s="47" t="s">
        <v>1349</v>
      </c>
      <c r="P2114" s="58" t="s">
        <v>741</v>
      </c>
      <c r="Q2114" s="50" t="s">
        <v>5822</v>
      </c>
      <c r="R2114" s="30"/>
    </row>
    <row r="2115" spans="1:18" ht="19.95" customHeight="1">
      <c r="A2115" s="47">
        <v>1</v>
      </c>
      <c r="B2115" s="30" t="s">
        <v>17</v>
      </c>
      <c r="C2115" s="43" t="s">
        <v>5823</v>
      </c>
      <c r="D2115" s="52">
        <v>45062</v>
      </c>
      <c r="E2115" s="52">
        <v>45092</v>
      </c>
      <c r="F2115" s="52">
        <v>45092</v>
      </c>
      <c r="G2115" s="47" t="s">
        <v>10</v>
      </c>
      <c r="H2115" s="51">
        <v>2675.5</v>
      </c>
      <c r="I2115" s="53">
        <v>1</v>
      </c>
      <c r="J2115" s="51">
        <v>0</v>
      </c>
      <c r="K2115" s="51">
        <v>0</v>
      </c>
      <c r="L2115" s="51">
        <v>2675.5</v>
      </c>
      <c r="M2115" s="42">
        <v>0</v>
      </c>
      <c r="N2115" s="89" t="s">
        <v>269</v>
      </c>
      <c r="O2115" s="47" t="s">
        <v>1351</v>
      </c>
      <c r="P2115" s="47" t="s">
        <v>1352</v>
      </c>
      <c r="Q2115" s="50" t="s">
        <v>5824</v>
      </c>
      <c r="R2115" s="30"/>
    </row>
    <row r="2116" spans="1:18" ht="19.95" customHeight="1">
      <c r="A2116" s="47">
        <v>1</v>
      </c>
      <c r="B2116" s="30" t="s">
        <v>17</v>
      </c>
      <c r="C2116" s="43" t="s">
        <v>5825</v>
      </c>
      <c r="D2116" s="52">
        <v>45062</v>
      </c>
      <c r="E2116" s="52">
        <v>45092</v>
      </c>
      <c r="F2116" s="52">
        <v>45092</v>
      </c>
      <c r="G2116" s="47" t="s">
        <v>10</v>
      </c>
      <c r="H2116" s="51">
        <v>72.36</v>
      </c>
      <c r="I2116" s="53">
        <v>1</v>
      </c>
      <c r="J2116" s="51">
        <v>0</v>
      </c>
      <c r="K2116" s="51">
        <v>0</v>
      </c>
      <c r="L2116" s="51">
        <v>72.36</v>
      </c>
      <c r="M2116" s="42">
        <v>0</v>
      </c>
      <c r="N2116" s="89" t="s">
        <v>269</v>
      </c>
      <c r="O2116" s="47" t="s">
        <v>1351</v>
      </c>
      <c r="P2116" s="47" t="s">
        <v>1352</v>
      </c>
      <c r="Q2116" s="50" t="s">
        <v>5826</v>
      </c>
      <c r="R2116" s="30"/>
    </row>
    <row r="2117" spans="1:18" ht="19.95" customHeight="1">
      <c r="A2117" s="47">
        <v>1</v>
      </c>
      <c r="B2117" s="30" t="s">
        <v>17</v>
      </c>
      <c r="C2117" s="43" t="s">
        <v>5827</v>
      </c>
      <c r="D2117" s="52">
        <v>45062</v>
      </c>
      <c r="E2117" s="52">
        <v>45092</v>
      </c>
      <c r="F2117" s="52">
        <v>45092</v>
      </c>
      <c r="G2117" s="47" t="s">
        <v>10</v>
      </c>
      <c r="H2117" s="51">
        <v>2367.7399999999998</v>
      </c>
      <c r="I2117" s="53">
        <v>1</v>
      </c>
      <c r="J2117" s="51">
        <v>0</v>
      </c>
      <c r="K2117" s="51">
        <v>0</v>
      </c>
      <c r="L2117" s="51">
        <v>2367.7399999999998</v>
      </c>
      <c r="M2117" s="42">
        <v>0</v>
      </c>
      <c r="N2117" s="89" t="s">
        <v>269</v>
      </c>
      <c r="O2117" s="47" t="s">
        <v>1351</v>
      </c>
      <c r="P2117" s="47" t="s">
        <v>1352</v>
      </c>
      <c r="Q2117" s="50" t="s">
        <v>5828</v>
      </c>
      <c r="R2117" s="30"/>
    </row>
    <row r="2118" spans="1:18" ht="19.95" customHeight="1">
      <c r="A2118" s="47">
        <v>1</v>
      </c>
      <c r="B2118" s="30" t="s">
        <v>297</v>
      </c>
      <c r="C2118" s="43" t="s">
        <v>5829</v>
      </c>
      <c r="D2118" s="52">
        <v>45090</v>
      </c>
      <c r="E2118" s="52">
        <v>45092</v>
      </c>
      <c r="F2118" s="52">
        <v>45092</v>
      </c>
      <c r="G2118" s="47" t="s">
        <v>10</v>
      </c>
      <c r="H2118" s="51">
        <v>8565.24</v>
      </c>
      <c r="I2118" s="53">
        <v>1</v>
      </c>
      <c r="J2118" s="51">
        <v>0</v>
      </c>
      <c r="K2118" s="51">
        <v>0</v>
      </c>
      <c r="L2118" s="51">
        <v>8565.24</v>
      </c>
      <c r="M2118" s="42">
        <v>0</v>
      </c>
      <c r="N2118" s="89" t="s">
        <v>269</v>
      </c>
      <c r="O2118" s="47" t="s">
        <v>1349</v>
      </c>
      <c r="P2118" s="47" t="s">
        <v>1336</v>
      </c>
      <c r="Q2118" s="50" t="s">
        <v>5830</v>
      </c>
      <c r="R2118" s="30"/>
    </row>
    <row r="2119" spans="1:18" ht="19.95" customHeight="1">
      <c r="A2119" s="47">
        <v>1</v>
      </c>
      <c r="B2119" s="30" t="s">
        <v>1823</v>
      </c>
      <c r="C2119" s="43" t="s">
        <v>5831</v>
      </c>
      <c r="D2119" s="52">
        <v>45078</v>
      </c>
      <c r="E2119" s="52">
        <v>45092</v>
      </c>
      <c r="F2119" s="52">
        <v>45092</v>
      </c>
      <c r="G2119" s="47" t="s">
        <v>10</v>
      </c>
      <c r="H2119" s="51">
        <v>330</v>
      </c>
      <c r="I2119" s="53">
        <v>1</v>
      </c>
      <c r="J2119" s="51">
        <v>0</v>
      </c>
      <c r="K2119" s="51">
        <v>0</v>
      </c>
      <c r="L2119" s="51">
        <v>330</v>
      </c>
      <c r="M2119" s="42">
        <v>0</v>
      </c>
      <c r="N2119" s="89" t="s">
        <v>269</v>
      </c>
      <c r="O2119" s="47" t="s">
        <v>1329</v>
      </c>
      <c r="P2119" s="47" t="s">
        <v>673</v>
      </c>
      <c r="Q2119" s="50" t="s">
        <v>5832</v>
      </c>
      <c r="R2119" s="30"/>
    </row>
    <row r="2120" spans="1:18" ht="19.95" customHeight="1">
      <c r="A2120" s="47">
        <v>1</v>
      </c>
      <c r="B2120" s="30" t="s">
        <v>237</v>
      </c>
      <c r="C2120" s="43">
        <v>16153894</v>
      </c>
      <c r="D2120" s="52">
        <v>45078</v>
      </c>
      <c r="E2120" s="52">
        <v>45092</v>
      </c>
      <c r="F2120" s="52">
        <v>45092</v>
      </c>
      <c r="G2120" s="47" t="s">
        <v>10</v>
      </c>
      <c r="H2120" s="51">
        <v>109.99</v>
      </c>
      <c r="I2120" s="53">
        <v>1</v>
      </c>
      <c r="J2120" s="51">
        <v>0</v>
      </c>
      <c r="K2120" s="51">
        <v>0</v>
      </c>
      <c r="L2120" s="51">
        <v>109.99</v>
      </c>
      <c r="M2120" s="42">
        <v>0</v>
      </c>
      <c r="N2120" s="89" t="s">
        <v>269</v>
      </c>
      <c r="O2120" s="47" t="s">
        <v>1342</v>
      </c>
      <c r="P2120" s="47" t="s">
        <v>280</v>
      </c>
      <c r="Q2120" s="50" t="s">
        <v>5833</v>
      </c>
      <c r="R2120" s="30"/>
    </row>
    <row r="2121" spans="1:18" ht="19.95" customHeight="1">
      <c r="A2121" s="47">
        <v>4</v>
      </c>
      <c r="B2121" s="30" t="s">
        <v>2019</v>
      </c>
      <c r="C2121" s="43" t="s">
        <v>5834</v>
      </c>
      <c r="D2121" s="52">
        <v>45079</v>
      </c>
      <c r="E2121" s="52">
        <v>45093</v>
      </c>
      <c r="F2121" s="52">
        <v>45093</v>
      </c>
      <c r="G2121" s="47" t="s">
        <v>10</v>
      </c>
      <c r="H2121" s="51">
        <v>17460</v>
      </c>
      <c r="I2121" s="53">
        <v>1</v>
      </c>
      <c r="J2121" s="51">
        <v>0</v>
      </c>
      <c r="K2121" s="51">
        <v>0</v>
      </c>
      <c r="L2121" s="51">
        <v>17460</v>
      </c>
      <c r="M2121" s="42">
        <v>0</v>
      </c>
      <c r="N2121" s="89" t="s">
        <v>1328</v>
      </c>
      <c r="O2121" s="47" t="s">
        <v>1349</v>
      </c>
      <c r="P2121" s="58" t="s">
        <v>741</v>
      </c>
      <c r="Q2121" s="50" t="s">
        <v>5835</v>
      </c>
      <c r="R2121" s="30"/>
    </row>
    <row r="2122" spans="1:18" ht="19.95" customHeight="1">
      <c r="A2122" s="47">
        <v>4</v>
      </c>
      <c r="B2122" s="30" t="s">
        <v>2019</v>
      </c>
      <c r="C2122" s="43" t="s">
        <v>5836</v>
      </c>
      <c r="D2122" s="52">
        <v>45079</v>
      </c>
      <c r="E2122" s="52">
        <v>45093</v>
      </c>
      <c r="F2122" s="52">
        <v>45093</v>
      </c>
      <c r="G2122" s="47" t="s">
        <v>10</v>
      </c>
      <c r="H2122" s="51">
        <v>1960</v>
      </c>
      <c r="I2122" s="53">
        <v>1</v>
      </c>
      <c r="J2122" s="51">
        <v>0</v>
      </c>
      <c r="K2122" s="51">
        <v>0</v>
      </c>
      <c r="L2122" s="51">
        <v>1960</v>
      </c>
      <c r="M2122" s="42">
        <v>0</v>
      </c>
      <c r="N2122" s="89" t="s">
        <v>1328</v>
      </c>
      <c r="O2122" s="47" t="s">
        <v>1349</v>
      </c>
      <c r="P2122" s="58" t="s">
        <v>741</v>
      </c>
      <c r="Q2122" s="50" t="s">
        <v>5837</v>
      </c>
      <c r="R2122" s="30"/>
    </row>
    <row r="2123" spans="1:18" ht="19.95" customHeight="1">
      <c r="A2123" s="47">
        <v>4</v>
      </c>
      <c r="B2123" s="30" t="s">
        <v>2019</v>
      </c>
      <c r="C2123" s="43" t="s">
        <v>5838</v>
      </c>
      <c r="D2123" s="52">
        <v>45079</v>
      </c>
      <c r="E2123" s="52">
        <v>45093</v>
      </c>
      <c r="F2123" s="52">
        <v>45093</v>
      </c>
      <c r="G2123" s="47" t="s">
        <v>10</v>
      </c>
      <c r="H2123" s="51">
        <v>1920</v>
      </c>
      <c r="I2123" s="53">
        <v>1</v>
      </c>
      <c r="J2123" s="51">
        <v>0</v>
      </c>
      <c r="K2123" s="51">
        <v>0</v>
      </c>
      <c r="L2123" s="51">
        <v>1920</v>
      </c>
      <c r="M2123" s="42">
        <v>0</v>
      </c>
      <c r="N2123" s="89" t="s">
        <v>1328</v>
      </c>
      <c r="O2123" s="47" t="s">
        <v>1349</v>
      </c>
      <c r="P2123" s="58" t="s">
        <v>741</v>
      </c>
      <c r="Q2123" s="50" t="s">
        <v>5839</v>
      </c>
      <c r="R2123" s="30"/>
    </row>
    <row r="2124" spans="1:18" ht="19.95" customHeight="1">
      <c r="A2124" s="47">
        <v>4</v>
      </c>
      <c r="B2124" s="30" t="s">
        <v>230</v>
      </c>
      <c r="C2124" s="43" t="s">
        <v>5840</v>
      </c>
      <c r="D2124" s="52">
        <v>45093</v>
      </c>
      <c r="E2124" s="52">
        <v>45093</v>
      </c>
      <c r="F2124" s="52">
        <v>45093</v>
      </c>
      <c r="G2124" s="47" t="s">
        <v>10</v>
      </c>
      <c r="H2124" s="51">
        <v>45306.5</v>
      </c>
      <c r="I2124" s="53">
        <v>1</v>
      </c>
      <c r="J2124" s="51">
        <v>0</v>
      </c>
      <c r="K2124" s="51">
        <v>0</v>
      </c>
      <c r="L2124" s="51">
        <v>45306.5</v>
      </c>
      <c r="M2124" s="42">
        <v>0</v>
      </c>
      <c r="N2124" s="89" t="s">
        <v>1328</v>
      </c>
      <c r="O2124" s="47" t="s">
        <v>1330</v>
      </c>
      <c r="P2124" s="47" t="s">
        <v>881</v>
      </c>
      <c r="Q2124" s="50" t="s">
        <v>5841</v>
      </c>
      <c r="R2124" s="30"/>
    </row>
    <row r="2125" spans="1:18" ht="19.95" customHeight="1">
      <c r="A2125" s="47">
        <v>1</v>
      </c>
      <c r="B2125" s="30" t="s">
        <v>2049</v>
      </c>
      <c r="C2125" s="43" t="s">
        <v>5842</v>
      </c>
      <c r="D2125" s="52">
        <v>45093</v>
      </c>
      <c r="E2125" s="52">
        <v>45093</v>
      </c>
      <c r="F2125" s="52">
        <v>45093</v>
      </c>
      <c r="G2125" s="47" t="s">
        <v>10</v>
      </c>
      <c r="H2125" s="51">
        <v>9758.8799999999992</v>
      </c>
      <c r="I2125" s="53">
        <v>1</v>
      </c>
      <c r="J2125" s="51">
        <v>0</v>
      </c>
      <c r="K2125" s="51">
        <v>0</v>
      </c>
      <c r="L2125" s="51">
        <v>9758.8799999999992</v>
      </c>
      <c r="M2125" s="42">
        <v>0</v>
      </c>
      <c r="N2125" s="89" t="s">
        <v>1328</v>
      </c>
      <c r="O2125" s="47" t="s">
        <v>1349</v>
      </c>
      <c r="P2125" s="47" t="s">
        <v>283</v>
      </c>
      <c r="Q2125" s="50" t="s">
        <v>5843</v>
      </c>
      <c r="R2125" s="30"/>
    </row>
    <row r="2126" spans="1:18" ht="19.95" customHeight="1">
      <c r="A2126" s="47">
        <v>1</v>
      </c>
      <c r="B2126" s="30" t="s">
        <v>220</v>
      </c>
      <c r="C2126" s="43">
        <v>523813</v>
      </c>
      <c r="D2126" s="52">
        <v>45069</v>
      </c>
      <c r="E2126" s="52">
        <v>45093</v>
      </c>
      <c r="F2126" s="52">
        <v>45093</v>
      </c>
      <c r="G2126" s="47" t="s">
        <v>10</v>
      </c>
      <c r="H2126" s="51">
        <v>345.3</v>
      </c>
      <c r="I2126" s="53">
        <v>1</v>
      </c>
      <c r="J2126" s="51">
        <v>0</v>
      </c>
      <c r="K2126" s="51">
        <v>0</v>
      </c>
      <c r="L2126" s="51">
        <v>345.3</v>
      </c>
      <c r="M2126" s="42">
        <v>0</v>
      </c>
      <c r="N2126" s="89" t="s">
        <v>269</v>
      </c>
      <c r="O2126" s="47" t="s">
        <v>1342</v>
      </c>
      <c r="P2126" s="47" t="s">
        <v>286</v>
      </c>
      <c r="Q2126" s="50" t="s">
        <v>5844</v>
      </c>
      <c r="R2126" s="30"/>
    </row>
    <row r="2127" spans="1:18" ht="19.95" customHeight="1">
      <c r="A2127" s="47">
        <v>1</v>
      </c>
      <c r="B2127" s="30" t="s">
        <v>220</v>
      </c>
      <c r="C2127" s="43">
        <v>5243580</v>
      </c>
      <c r="D2127" s="52">
        <v>45069</v>
      </c>
      <c r="E2127" s="52">
        <v>45093</v>
      </c>
      <c r="F2127" s="52">
        <v>45093</v>
      </c>
      <c r="G2127" s="47" t="s">
        <v>10</v>
      </c>
      <c r="H2127" s="51">
        <v>257.43</v>
      </c>
      <c r="I2127" s="53">
        <v>1</v>
      </c>
      <c r="J2127" s="51">
        <v>0</v>
      </c>
      <c r="K2127" s="51">
        <v>0</v>
      </c>
      <c r="L2127" s="51">
        <v>257.43</v>
      </c>
      <c r="M2127" s="42">
        <v>0</v>
      </c>
      <c r="N2127" s="89" t="s">
        <v>269</v>
      </c>
      <c r="O2127" s="47" t="s">
        <v>1342</v>
      </c>
      <c r="P2127" s="47" t="s">
        <v>286</v>
      </c>
      <c r="Q2127" s="50" t="s">
        <v>5845</v>
      </c>
      <c r="R2127" s="30"/>
    </row>
    <row r="2128" spans="1:18" ht="19.95" customHeight="1">
      <c r="A2128" s="47">
        <v>1</v>
      </c>
      <c r="B2128" s="30" t="s">
        <v>220</v>
      </c>
      <c r="C2128" s="43">
        <v>5325147</v>
      </c>
      <c r="D2128" s="52">
        <v>45071</v>
      </c>
      <c r="E2128" s="52">
        <v>45093</v>
      </c>
      <c r="F2128" s="52">
        <v>45093</v>
      </c>
      <c r="G2128" s="47" t="s">
        <v>10</v>
      </c>
      <c r="H2128" s="51">
        <v>113.26</v>
      </c>
      <c r="I2128" s="53">
        <v>1</v>
      </c>
      <c r="J2128" s="51">
        <v>0</v>
      </c>
      <c r="K2128" s="51">
        <v>0</v>
      </c>
      <c r="L2128" s="51">
        <v>113.26</v>
      </c>
      <c r="M2128" s="42">
        <v>0</v>
      </c>
      <c r="N2128" s="89" t="s">
        <v>269</v>
      </c>
      <c r="O2128" s="47" t="s">
        <v>1342</v>
      </c>
      <c r="P2128" s="47" t="s">
        <v>286</v>
      </c>
      <c r="Q2128" s="50" t="s">
        <v>5846</v>
      </c>
      <c r="R2128" s="30"/>
    </row>
    <row r="2129" spans="1:18" ht="19.95" customHeight="1">
      <c r="A2129" s="47">
        <v>2</v>
      </c>
      <c r="B2129" s="30" t="s">
        <v>73</v>
      </c>
      <c r="C2129" s="43" t="s">
        <v>5847</v>
      </c>
      <c r="D2129" s="52">
        <v>45063</v>
      </c>
      <c r="E2129" s="52">
        <v>45093</v>
      </c>
      <c r="F2129" s="52">
        <v>45093</v>
      </c>
      <c r="G2129" s="47" t="s">
        <v>10</v>
      </c>
      <c r="H2129" s="51">
        <v>20263.47</v>
      </c>
      <c r="I2129" s="53">
        <v>1</v>
      </c>
      <c r="J2129" s="51">
        <v>0</v>
      </c>
      <c r="K2129" s="51">
        <v>0</v>
      </c>
      <c r="L2129" s="51">
        <v>20263.47</v>
      </c>
      <c r="M2129" s="42">
        <v>0</v>
      </c>
      <c r="N2129" s="89" t="s">
        <v>269</v>
      </c>
      <c r="O2129" s="47" t="s">
        <v>1351</v>
      </c>
      <c r="P2129" s="47" t="s">
        <v>1352</v>
      </c>
      <c r="Q2129" s="50" t="s">
        <v>5848</v>
      </c>
      <c r="R2129" s="30"/>
    </row>
    <row r="2130" spans="1:18" ht="19.95" customHeight="1">
      <c r="A2130" s="47">
        <v>1</v>
      </c>
      <c r="B2130" s="30" t="s">
        <v>231</v>
      </c>
      <c r="C2130" s="43" t="s">
        <v>5849</v>
      </c>
      <c r="D2130" s="52">
        <v>45093</v>
      </c>
      <c r="E2130" s="52">
        <v>45093</v>
      </c>
      <c r="F2130" s="52">
        <v>45093</v>
      </c>
      <c r="G2130" s="47" t="s">
        <v>10</v>
      </c>
      <c r="H2130" s="51">
        <v>1118.7</v>
      </c>
      <c r="I2130" s="53">
        <v>1</v>
      </c>
      <c r="J2130" s="51">
        <v>0</v>
      </c>
      <c r="K2130" s="51">
        <v>0</v>
      </c>
      <c r="L2130" s="51">
        <v>1118.7</v>
      </c>
      <c r="M2130" s="42">
        <v>0</v>
      </c>
      <c r="N2130" s="89" t="s">
        <v>275</v>
      </c>
      <c r="O2130" s="47" t="s">
        <v>1330</v>
      </c>
      <c r="P2130" s="47" t="s">
        <v>1343</v>
      </c>
      <c r="Q2130" s="50" t="s">
        <v>5850</v>
      </c>
      <c r="R2130" s="30"/>
    </row>
    <row r="2131" spans="1:18" ht="19.95" customHeight="1">
      <c r="A2131" s="47">
        <v>1</v>
      </c>
      <c r="B2131" s="30" t="s">
        <v>235</v>
      </c>
      <c r="C2131" s="43" t="s">
        <v>4912</v>
      </c>
      <c r="D2131" s="52">
        <v>45117</v>
      </c>
      <c r="E2131" s="52">
        <v>45046</v>
      </c>
      <c r="F2131" s="52">
        <v>45096</v>
      </c>
      <c r="G2131" s="47" t="s">
        <v>10</v>
      </c>
      <c r="H2131" s="49">
        <v>30000</v>
      </c>
      <c r="I2131" s="53">
        <v>1</v>
      </c>
      <c r="J2131" s="51">
        <v>0</v>
      </c>
      <c r="K2131" s="51">
        <v>0</v>
      </c>
      <c r="L2131" s="51">
        <v>30000</v>
      </c>
      <c r="M2131" s="42">
        <v>0</v>
      </c>
      <c r="N2131" s="89" t="s">
        <v>1328</v>
      </c>
      <c r="O2131" s="47" t="s">
        <v>1330</v>
      </c>
      <c r="P2131" s="47" t="s">
        <v>881</v>
      </c>
      <c r="Q2131" s="50" t="s">
        <v>4913</v>
      </c>
      <c r="R2131" s="30"/>
    </row>
    <row r="2132" spans="1:18" ht="19.95" customHeight="1">
      <c r="A2132" s="47">
        <v>4</v>
      </c>
      <c r="B2132" s="30" t="s">
        <v>249</v>
      </c>
      <c r="C2132" s="43" t="s">
        <v>5851</v>
      </c>
      <c r="D2132" s="52">
        <v>45078</v>
      </c>
      <c r="E2132" s="52">
        <v>45096</v>
      </c>
      <c r="F2132" s="52">
        <v>45096</v>
      </c>
      <c r="G2132" s="47" t="s">
        <v>10</v>
      </c>
      <c r="H2132" s="51">
        <v>5610</v>
      </c>
      <c r="I2132" s="53">
        <v>1</v>
      </c>
      <c r="J2132" s="51">
        <v>0</v>
      </c>
      <c r="K2132" s="51">
        <v>0</v>
      </c>
      <c r="L2132" s="51">
        <v>5610</v>
      </c>
      <c r="M2132" s="42">
        <v>0</v>
      </c>
      <c r="N2132" s="89" t="s">
        <v>1328</v>
      </c>
      <c r="O2132" s="47" t="s">
        <v>1874</v>
      </c>
      <c r="P2132" s="47" t="s">
        <v>1592</v>
      </c>
      <c r="Q2132" s="50" t="s">
        <v>5852</v>
      </c>
      <c r="R2132" s="30"/>
    </row>
    <row r="2133" spans="1:18" ht="19.95" customHeight="1">
      <c r="A2133" s="47">
        <v>2</v>
      </c>
      <c r="B2133" s="30" t="s">
        <v>2019</v>
      </c>
      <c r="C2133" s="43" t="s">
        <v>5853</v>
      </c>
      <c r="D2133" s="52">
        <v>45065</v>
      </c>
      <c r="E2133" s="52">
        <v>45096</v>
      </c>
      <c r="F2133" s="52">
        <v>45096</v>
      </c>
      <c r="G2133" s="47" t="s">
        <v>10</v>
      </c>
      <c r="H2133" s="51">
        <v>9000</v>
      </c>
      <c r="I2133" s="53">
        <v>1</v>
      </c>
      <c r="J2133" s="51">
        <v>0</v>
      </c>
      <c r="K2133" s="51">
        <v>0</v>
      </c>
      <c r="L2133" s="51">
        <v>9000</v>
      </c>
      <c r="M2133" s="42">
        <v>0</v>
      </c>
      <c r="N2133" s="89" t="s">
        <v>1328</v>
      </c>
      <c r="O2133" s="47" t="s">
        <v>1349</v>
      </c>
      <c r="P2133" s="58" t="s">
        <v>741</v>
      </c>
      <c r="Q2133" s="50" t="s">
        <v>5854</v>
      </c>
      <c r="R2133" s="30"/>
    </row>
    <row r="2134" spans="1:18" ht="19.95" customHeight="1">
      <c r="A2134" s="47">
        <v>2</v>
      </c>
      <c r="B2134" s="30" t="s">
        <v>2019</v>
      </c>
      <c r="C2134" s="43" t="s">
        <v>5855</v>
      </c>
      <c r="D2134" s="52">
        <v>45065</v>
      </c>
      <c r="E2134" s="52">
        <v>45096</v>
      </c>
      <c r="F2134" s="52">
        <v>45096</v>
      </c>
      <c r="G2134" s="47" t="s">
        <v>10</v>
      </c>
      <c r="H2134" s="51">
        <v>2000</v>
      </c>
      <c r="I2134" s="53">
        <v>1</v>
      </c>
      <c r="J2134" s="51">
        <v>0</v>
      </c>
      <c r="K2134" s="51">
        <v>0</v>
      </c>
      <c r="L2134" s="51">
        <v>2000</v>
      </c>
      <c r="M2134" s="42">
        <v>0</v>
      </c>
      <c r="N2134" s="89" t="s">
        <v>1328</v>
      </c>
      <c r="O2134" s="47" t="s">
        <v>1349</v>
      </c>
      <c r="P2134" s="58" t="s">
        <v>741</v>
      </c>
      <c r="Q2134" s="50" t="s">
        <v>5856</v>
      </c>
      <c r="R2134" s="30"/>
    </row>
    <row r="2135" spans="1:18" ht="19.95" customHeight="1">
      <c r="A2135" s="47">
        <v>1</v>
      </c>
      <c r="B2135" s="30" t="s">
        <v>2019</v>
      </c>
      <c r="C2135" s="43" t="s">
        <v>5857</v>
      </c>
      <c r="D2135" s="52">
        <v>45068</v>
      </c>
      <c r="E2135" s="52">
        <v>45096</v>
      </c>
      <c r="F2135" s="52">
        <v>45096</v>
      </c>
      <c r="G2135" s="47" t="s">
        <v>10</v>
      </c>
      <c r="H2135" s="51">
        <v>25000</v>
      </c>
      <c r="I2135" s="53">
        <v>1</v>
      </c>
      <c r="J2135" s="51">
        <v>0</v>
      </c>
      <c r="K2135" s="51">
        <v>0</v>
      </c>
      <c r="L2135" s="51">
        <v>25000</v>
      </c>
      <c r="M2135" s="42">
        <v>0</v>
      </c>
      <c r="N2135" s="89" t="s">
        <v>1328</v>
      </c>
      <c r="O2135" s="47" t="s">
        <v>1349</v>
      </c>
      <c r="P2135" s="58" t="s">
        <v>741</v>
      </c>
      <c r="Q2135" s="50" t="s">
        <v>5858</v>
      </c>
      <c r="R2135" s="30"/>
    </row>
    <row r="2136" spans="1:18" ht="19.95" customHeight="1">
      <c r="A2136" s="47">
        <v>1</v>
      </c>
      <c r="B2136" s="30" t="s">
        <v>2019</v>
      </c>
      <c r="C2136" s="43" t="s">
        <v>5859</v>
      </c>
      <c r="D2136" s="52">
        <v>45068</v>
      </c>
      <c r="E2136" s="52">
        <v>45096</v>
      </c>
      <c r="F2136" s="52">
        <v>45096</v>
      </c>
      <c r="G2136" s="47" t="s">
        <v>10</v>
      </c>
      <c r="H2136" s="51">
        <v>6000</v>
      </c>
      <c r="I2136" s="53">
        <v>1</v>
      </c>
      <c r="J2136" s="51">
        <v>0</v>
      </c>
      <c r="K2136" s="51">
        <v>0</v>
      </c>
      <c r="L2136" s="51">
        <v>6000</v>
      </c>
      <c r="M2136" s="42">
        <v>0</v>
      </c>
      <c r="N2136" s="89" t="s">
        <v>1328</v>
      </c>
      <c r="O2136" s="47" t="s">
        <v>1349</v>
      </c>
      <c r="P2136" s="58" t="s">
        <v>741</v>
      </c>
      <c r="Q2136" s="50" t="s">
        <v>5860</v>
      </c>
      <c r="R2136" s="30"/>
    </row>
    <row r="2137" spans="1:18" ht="19.95" customHeight="1">
      <c r="A2137" s="47">
        <v>1</v>
      </c>
      <c r="B2137" s="30" t="s">
        <v>2019</v>
      </c>
      <c r="C2137" s="43" t="s">
        <v>5861</v>
      </c>
      <c r="D2137" s="52">
        <v>45070</v>
      </c>
      <c r="E2137" s="52">
        <v>45096</v>
      </c>
      <c r="F2137" s="52">
        <v>45096</v>
      </c>
      <c r="G2137" s="47" t="s">
        <v>10</v>
      </c>
      <c r="H2137" s="51">
        <v>11927</v>
      </c>
      <c r="I2137" s="53">
        <v>1</v>
      </c>
      <c r="J2137" s="51">
        <v>0</v>
      </c>
      <c r="K2137" s="51">
        <v>0</v>
      </c>
      <c r="L2137" s="51">
        <v>11927</v>
      </c>
      <c r="M2137" s="42">
        <v>0</v>
      </c>
      <c r="N2137" s="89" t="s">
        <v>1328</v>
      </c>
      <c r="O2137" s="47" t="s">
        <v>1349</v>
      </c>
      <c r="P2137" s="58" t="s">
        <v>741</v>
      </c>
      <c r="Q2137" s="50" t="s">
        <v>5862</v>
      </c>
      <c r="R2137" s="30"/>
    </row>
    <row r="2138" spans="1:18" ht="19.95" customHeight="1">
      <c r="A2138" s="47">
        <v>1</v>
      </c>
      <c r="B2138" s="30" t="s">
        <v>2019</v>
      </c>
      <c r="C2138" s="43" t="s">
        <v>5863</v>
      </c>
      <c r="D2138" s="52">
        <v>45070</v>
      </c>
      <c r="E2138" s="52">
        <v>45096</v>
      </c>
      <c r="F2138" s="52">
        <v>45096</v>
      </c>
      <c r="G2138" s="47" t="s">
        <v>10</v>
      </c>
      <c r="H2138" s="51">
        <v>58150.7</v>
      </c>
      <c r="I2138" s="53">
        <v>1</v>
      </c>
      <c r="J2138" s="51">
        <v>0</v>
      </c>
      <c r="K2138" s="51">
        <v>0</v>
      </c>
      <c r="L2138" s="51">
        <v>58150.7</v>
      </c>
      <c r="M2138" s="42">
        <v>0</v>
      </c>
      <c r="N2138" s="89" t="s">
        <v>1328</v>
      </c>
      <c r="O2138" s="47" t="s">
        <v>1349</v>
      </c>
      <c r="P2138" s="58" t="s">
        <v>741</v>
      </c>
      <c r="Q2138" s="50" t="s">
        <v>5864</v>
      </c>
      <c r="R2138" s="30"/>
    </row>
    <row r="2139" spans="1:18" ht="19.95" customHeight="1">
      <c r="A2139" s="47">
        <v>1</v>
      </c>
      <c r="B2139" s="30" t="s">
        <v>2019</v>
      </c>
      <c r="C2139" s="43" t="s">
        <v>5865</v>
      </c>
      <c r="D2139" s="52">
        <v>45070</v>
      </c>
      <c r="E2139" s="52">
        <v>45096</v>
      </c>
      <c r="F2139" s="52">
        <v>45096</v>
      </c>
      <c r="G2139" s="47" t="s">
        <v>10</v>
      </c>
      <c r="H2139" s="51">
        <v>2220</v>
      </c>
      <c r="I2139" s="53">
        <v>1</v>
      </c>
      <c r="J2139" s="51">
        <v>0</v>
      </c>
      <c r="K2139" s="51">
        <v>0</v>
      </c>
      <c r="L2139" s="51">
        <v>2220</v>
      </c>
      <c r="M2139" s="42">
        <v>0</v>
      </c>
      <c r="N2139" s="89" t="s">
        <v>1328</v>
      </c>
      <c r="O2139" s="47" t="s">
        <v>1349</v>
      </c>
      <c r="P2139" s="58" t="s">
        <v>741</v>
      </c>
      <c r="Q2139" s="50" t="s">
        <v>5866</v>
      </c>
      <c r="R2139" s="30"/>
    </row>
    <row r="2140" spans="1:18" ht="19.95" customHeight="1">
      <c r="A2140" s="47">
        <v>1</v>
      </c>
      <c r="B2140" s="30" t="s">
        <v>2019</v>
      </c>
      <c r="C2140" s="43" t="s">
        <v>5867</v>
      </c>
      <c r="D2140" s="52">
        <v>45071</v>
      </c>
      <c r="E2140" s="52">
        <v>45096</v>
      </c>
      <c r="F2140" s="52">
        <v>45096</v>
      </c>
      <c r="G2140" s="47" t="s">
        <v>10</v>
      </c>
      <c r="H2140" s="51">
        <v>68802.100000000006</v>
      </c>
      <c r="I2140" s="53">
        <v>1</v>
      </c>
      <c r="J2140" s="51">
        <v>0</v>
      </c>
      <c r="K2140" s="51">
        <v>0</v>
      </c>
      <c r="L2140" s="51">
        <v>68802.100000000006</v>
      </c>
      <c r="M2140" s="42">
        <v>0</v>
      </c>
      <c r="N2140" s="89" t="s">
        <v>1328</v>
      </c>
      <c r="O2140" s="47" t="s">
        <v>1349</v>
      </c>
      <c r="P2140" s="58" t="s">
        <v>741</v>
      </c>
      <c r="Q2140" s="50" t="s">
        <v>5868</v>
      </c>
      <c r="R2140" s="30"/>
    </row>
    <row r="2141" spans="1:18" ht="19.95" customHeight="1">
      <c r="A2141" s="47">
        <v>1</v>
      </c>
      <c r="B2141" s="30" t="s">
        <v>2019</v>
      </c>
      <c r="C2141" s="43" t="s">
        <v>5869</v>
      </c>
      <c r="D2141" s="52">
        <v>45072</v>
      </c>
      <c r="E2141" s="52">
        <v>45096</v>
      </c>
      <c r="F2141" s="52">
        <v>45096</v>
      </c>
      <c r="G2141" s="47" t="s">
        <v>10</v>
      </c>
      <c r="H2141" s="51">
        <v>9511</v>
      </c>
      <c r="I2141" s="53">
        <v>1</v>
      </c>
      <c r="J2141" s="51">
        <v>0</v>
      </c>
      <c r="K2141" s="51">
        <v>0</v>
      </c>
      <c r="L2141" s="51">
        <v>9511</v>
      </c>
      <c r="M2141" s="42">
        <v>0</v>
      </c>
      <c r="N2141" s="89" t="s">
        <v>1328</v>
      </c>
      <c r="O2141" s="47" t="s">
        <v>1349</v>
      </c>
      <c r="P2141" s="58" t="s">
        <v>741</v>
      </c>
      <c r="Q2141" s="50" t="s">
        <v>5870</v>
      </c>
      <c r="R2141" s="30"/>
    </row>
    <row r="2142" spans="1:18" ht="19.95" customHeight="1">
      <c r="A2142" s="47">
        <v>1</v>
      </c>
      <c r="B2142" s="30" t="s">
        <v>2019</v>
      </c>
      <c r="C2142" s="43" t="s">
        <v>5871</v>
      </c>
      <c r="D2142" s="52">
        <v>45082</v>
      </c>
      <c r="E2142" s="52">
        <v>45096</v>
      </c>
      <c r="F2142" s="52">
        <v>45096</v>
      </c>
      <c r="G2142" s="47" t="s">
        <v>10</v>
      </c>
      <c r="H2142" s="51">
        <v>9250</v>
      </c>
      <c r="I2142" s="53">
        <v>1</v>
      </c>
      <c r="J2142" s="51">
        <v>0</v>
      </c>
      <c r="K2142" s="51">
        <v>0</v>
      </c>
      <c r="L2142" s="51">
        <v>9250</v>
      </c>
      <c r="M2142" s="42">
        <v>0</v>
      </c>
      <c r="N2142" s="89" t="s">
        <v>1328</v>
      </c>
      <c r="O2142" s="47" t="s">
        <v>1349</v>
      </c>
      <c r="P2142" s="58" t="s">
        <v>741</v>
      </c>
      <c r="Q2142" s="50" t="s">
        <v>5872</v>
      </c>
      <c r="R2142" s="30"/>
    </row>
    <row r="2143" spans="1:18" ht="19.95" customHeight="1">
      <c r="A2143" s="47">
        <v>1</v>
      </c>
      <c r="B2143" s="30" t="s">
        <v>2019</v>
      </c>
      <c r="C2143" s="43" t="s">
        <v>5873</v>
      </c>
      <c r="D2143" s="52">
        <v>45082</v>
      </c>
      <c r="E2143" s="52">
        <v>45096</v>
      </c>
      <c r="F2143" s="52">
        <v>45096</v>
      </c>
      <c r="G2143" s="47" t="s">
        <v>10</v>
      </c>
      <c r="H2143" s="51">
        <v>2220</v>
      </c>
      <c r="I2143" s="53">
        <v>1</v>
      </c>
      <c r="J2143" s="51">
        <v>0</v>
      </c>
      <c r="K2143" s="51">
        <v>0</v>
      </c>
      <c r="L2143" s="51">
        <v>2220</v>
      </c>
      <c r="M2143" s="42">
        <v>0</v>
      </c>
      <c r="N2143" s="89" t="s">
        <v>1328</v>
      </c>
      <c r="O2143" s="47" t="s">
        <v>1349</v>
      </c>
      <c r="P2143" s="58" t="s">
        <v>741</v>
      </c>
      <c r="Q2143" s="50" t="s">
        <v>5874</v>
      </c>
      <c r="R2143" s="30"/>
    </row>
    <row r="2144" spans="1:18" ht="19.95" customHeight="1">
      <c r="A2144" s="47">
        <v>2</v>
      </c>
      <c r="B2144" s="30" t="s">
        <v>2019</v>
      </c>
      <c r="C2144" s="43" t="s">
        <v>5875</v>
      </c>
      <c r="D2144" s="52">
        <v>45082</v>
      </c>
      <c r="E2144" s="52">
        <v>45094</v>
      </c>
      <c r="F2144" s="52">
        <v>45096</v>
      </c>
      <c r="G2144" s="47" t="s">
        <v>10</v>
      </c>
      <c r="H2144" s="51">
        <v>15000</v>
      </c>
      <c r="I2144" s="53">
        <v>1</v>
      </c>
      <c r="J2144" s="51">
        <v>0</v>
      </c>
      <c r="K2144" s="51">
        <v>0</v>
      </c>
      <c r="L2144" s="51">
        <v>15000</v>
      </c>
      <c r="M2144" s="42">
        <v>0</v>
      </c>
      <c r="N2144" s="89" t="s">
        <v>1328</v>
      </c>
      <c r="O2144" s="47" t="s">
        <v>1349</v>
      </c>
      <c r="P2144" s="58" t="s">
        <v>741</v>
      </c>
      <c r="Q2144" s="50" t="s">
        <v>5876</v>
      </c>
      <c r="R2144" s="30"/>
    </row>
    <row r="2145" spans="1:18" ht="19.95" customHeight="1">
      <c r="A2145" s="47">
        <v>1</v>
      </c>
      <c r="B2145" s="30" t="s">
        <v>316</v>
      </c>
      <c r="C2145" s="43" t="s">
        <v>5877</v>
      </c>
      <c r="D2145" s="52">
        <v>45099</v>
      </c>
      <c r="E2145" s="52">
        <v>45096</v>
      </c>
      <c r="F2145" s="52">
        <v>45096</v>
      </c>
      <c r="G2145" s="47" t="s">
        <v>18</v>
      </c>
      <c r="H2145" s="60">
        <v>308000</v>
      </c>
      <c r="I2145" s="53">
        <v>4.8075000000000001</v>
      </c>
      <c r="J2145" s="60">
        <v>0</v>
      </c>
      <c r="K2145" s="60">
        <v>0</v>
      </c>
      <c r="L2145" s="51">
        <v>1480710</v>
      </c>
      <c r="M2145" s="42">
        <v>0</v>
      </c>
      <c r="N2145" s="89" t="s">
        <v>1328</v>
      </c>
      <c r="O2145" s="47" t="s">
        <v>1330</v>
      </c>
      <c r="P2145" s="47" t="s">
        <v>881</v>
      </c>
      <c r="Q2145" s="50" t="s">
        <v>5878</v>
      </c>
      <c r="R2145" s="30"/>
    </row>
    <row r="2146" spans="1:18" ht="19.95" customHeight="1">
      <c r="A2146" s="47">
        <v>1</v>
      </c>
      <c r="B2146" s="30" t="s">
        <v>43</v>
      </c>
      <c r="C2146" s="43" t="s">
        <v>5879</v>
      </c>
      <c r="D2146" s="52">
        <v>45104</v>
      </c>
      <c r="E2146" s="52">
        <v>45096</v>
      </c>
      <c r="F2146" s="52">
        <v>45096</v>
      </c>
      <c r="G2146" s="47" t="s">
        <v>10</v>
      </c>
      <c r="H2146" s="51">
        <v>3979.8</v>
      </c>
      <c r="I2146" s="53">
        <v>1</v>
      </c>
      <c r="J2146" s="51">
        <v>0</v>
      </c>
      <c r="K2146" s="51">
        <v>0</v>
      </c>
      <c r="L2146" s="51">
        <v>3979.8</v>
      </c>
      <c r="M2146" s="42">
        <v>0</v>
      </c>
      <c r="N2146" s="89" t="s">
        <v>1328</v>
      </c>
      <c r="O2146" s="47" t="s">
        <v>1351</v>
      </c>
      <c r="P2146" s="47" t="s">
        <v>1353</v>
      </c>
      <c r="Q2146" s="50" t="s">
        <v>5880</v>
      </c>
      <c r="R2146" s="30"/>
    </row>
    <row r="2147" spans="1:18" ht="19.95" customHeight="1">
      <c r="A2147" s="47">
        <v>1</v>
      </c>
      <c r="B2147" s="30" t="s">
        <v>51</v>
      </c>
      <c r="C2147" s="43" t="s">
        <v>5881</v>
      </c>
      <c r="D2147" s="52">
        <v>45077</v>
      </c>
      <c r="E2147" s="52">
        <v>45096</v>
      </c>
      <c r="F2147" s="52">
        <v>45096</v>
      </c>
      <c r="G2147" s="47" t="s">
        <v>10</v>
      </c>
      <c r="H2147" s="51">
        <v>354.4</v>
      </c>
      <c r="I2147" s="53">
        <v>1</v>
      </c>
      <c r="J2147" s="51">
        <v>0</v>
      </c>
      <c r="K2147" s="51">
        <v>0</v>
      </c>
      <c r="L2147" s="51">
        <v>354.4</v>
      </c>
      <c r="M2147" s="42">
        <v>0</v>
      </c>
      <c r="N2147" s="89" t="s">
        <v>269</v>
      </c>
      <c r="O2147" s="47" t="s">
        <v>1362</v>
      </c>
      <c r="P2147" s="47" t="s">
        <v>1366</v>
      </c>
      <c r="Q2147" s="50" t="s">
        <v>5882</v>
      </c>
      <c r="R2147" s="30"/>
    </row>
    <row r="2148" spans="1:18" ht="19.95" customHeight="1">
      <c r="A2148" s="47">
        <v>1</v>
      </c>
      <c r="B2148" s="30" t="s">
        <v>51</v>
      </c>
      <c r="C2148" s="43" t="s">
        <v>5883</v>
      </c>
      <c r="D2148" s="52">
        <v>45091</v>
      </c>
      <c r="E2148" s="52">
        <v>45096</v>
      </c>
      <c r="F2148" s="52">
        <v>45096</v>
      </c>
      <c r="G2148" s="47" t="s">
        <v>10</v>
      </c>
      <c r="H2148" s="51">
        <v>25436.57</v>
      </c>
      <c r="I2148" s="53">
        <v>1</v>
      </c>
      <c r="J2148" s="51">
        <v>0</v>
      </c>
      <c r="K2148" s="51">
        <v>0</v>
      </c>
      <c r="L2148" s="51">
        <v>25436.57</v>
      </c>
      <c r="M2148" s="42">
        <v>0</v>
      </c>
      <c r="N2148" s="89" t="s">
        <v>269</v>
      </c>
      <c r="O2148" s="47" t="s">
        <v>1381</v>
      </c>
      <c r="P2148" s="47" t="s">
        <v>1364</v>
      </c>
      <c r="Q2148" s="50" t="s">
        <v>5884</v>
      </c>
      <c r="R2148" s="30"/>
    </row>
    <row r="2149" spans="1:18" ht="19.95" customHeight="1">
      <c r="A2149" s="47">
        <v>1</v>
      </c>
      <c r="B2149" s="30" t="s">
        <v>51</v>
      </c>
      <c r="C2149" s="43" t="s">
        <v>5885</v>
      </c>
      <c r="D2149" s="52">
        <v>45077</v>
      </c>
      <c r="E2149" s="52">
        <v>45096</v>
      </c>
      <c r="F2149" s="52">
        <v>45096</v>
      </c>
      <c r="G2149" s="47" t="s">
        <v>10</v>
      </c>
      <c r="H2149" s="51">
        <v>114.32</v>
      </c>
      <c r="I2149" s="53">
        <v>1</v>
      </c>
      <c r="J2149" s="51">
        <v>0</v>
      </c>
      <c r="K2149" s="51">
        <v>0</v>
      </c>
      <c r="L2149" s="51">
        <v>114.32</v>
      </c>
      <c r="M2149" s="42">
        <v>0</v>
      </c>
      <c r="N2149" s="89" t="s">
        <v>269</v>
      </c>
      <c r="O2149" s="47" t="s">
        <v>1362</v>
      </c>
      <c r="P2149" s="47" t="s">
        <v>1365</v>
      </c>
      <c r="Q2149" s="50" t="s">
        <v>5886</v>
      </c>
      <c r="R2149" s="30"/>
    </row>
    <row r="2150" spans="1:18" ht="19.95" customHeight="1">
      <c r="A2150" s="47">
        <v>2</v>
      </c>
      <c r="B2150" s="30" t="s">
        <v>2420</v>
      </c>
      <c r="C2150" s="43" t="s">
        <v>5887</v>
      </c>
      <c r="D2150" s="52">
        <v>45097</v>
      </c>
      <c r="E2150" s="52">
        <v>45097</v>
      </c>
      <c r="F2150" s="52">
        <v>45097</v>
      </c>
      <c r="G2150" s="47" t="s">
        <v>18</v>
      </c>
      <c r="H2150" s="60">
        <v>175000</v>
      </c>
      <c r="I2150" s="53">
        <v>4.7930000000000001</v>
      </c>
      <c r="J2150" s="60">
        <v>0</v>
      </c>
      <c r="K2150" s="60">
        <v>0</v>
      </c>
      <c r="L2150" s="51">
        <v>838775</v>
      </c>
      <c r="M2150" s="42">
        <v>0</v>
      </c>
      <c r="N2150" s="89" t="s">
        <v>1328</v>
      </c>
      <c r="O2150" s="47" t="s">
        <v>1330</v>
      </c>
      <c r="P2150" s="47" t="s">
        <v>881</v>
      </c>
      <c r="Q2150" s="50" t="s">
        <v>5888</v>
      </c>
      <c r="R2150" s="30"/>
    </row>
    <row r="2151" spans="1:18" ht="19.95" customHeight="1">
      <c r="A2151" s="47">
        <v>4</v>
      </c>
      <c r="B2151" s="30" t="s">
        <v>308</v>
      </c>
      <c r="C2151" s="43" t="s">
        <v>5889</v>
      </c>
      <c r="D2151" s="52">
        <v>45092</v>
      </c>
      <c r="E2151" s="52">
        <v>45097</v>
      </c>
      <c r="F2151" s="52">
        <v>45097</v>
      </c>
      <c r="G2151" s="47" t="s">
        <v>10</v>
      </c>
      <c r="H2151" s="51">
        <v>1880</v>
      </c>
      <c r="I2151" s="53">
        <v>1</v>
      </c>
      <c r="J2151" s="51">
        <v>0</v>
      </c>
      <c r="K2151" s="51">
        <v>0</v>
      </c>
      <c r="L2151" s="51">
        <v>1880</v>
      </c>
      <c r="M2151" s="42">
        <v>0</v>
      </c>
      <c r="N2151" s="89" t="s">
        <v>1328</v>
      </c>
      <c r="O2151" s="47" t="s">
        <v>1349</v>
      </c>
      <c r="P2151" s="58" t="s">
        <v>741</v>
      </c>
      <c r="Q2151" s="50" t="s">
        <v>5890</v>
      </c>
      <c r="R2151" s="30"/>
    </row>
    <row r="2152" spans="1:18" ht="19.95" customHeight="1">
      <c r="A2152" s="47">
        <v>1</v>
      </c>
      <c r="B2152" s="30" t="s">
        <v>308</v>
      </c>
      <c r="C2152" s="43" t="s">
        <v>5891</v>
      </c>
      <c r="D2152" s="52">
        <v>45092</v>
      </c>
      <c r="E2152" s="52">
        <v>45097</v>
      </c>
      <c r="F2152" s="52">
        <v>45097</v>
      </c>
      <c r="G2152" s="47" t="s">
        <v>10</v>
      </c>
      <c r="H2152" s="51">
        <v>40325.199999999997</v>
      </c>
      <c r="I2152" s="53">
        <v>1</v>
      </c>
      <c r="J2152" s="51">
        <v>0</v>
      </c>
      <c r="K2152" s="51">
        <v>0</v>
      </c>
      <c r="L2152" s="51">
        <v>40325.199999999997</v>
      </c>
      <c r="M2152" s="42">
        <v>0</v>
      </c>
      <c r="N2152" s="89" t="s">
        <v>1328</v>
      </c>
      <c r="O2152" s="47" t="s">
        <v>1349</v>
      </c>
      <c r="P2152" s="58" t="s">
        <v>741</v>
      </c>
      <c r="Q2152" s="50" t="s">
        <v>5892</v>
      </c>
      <c r="R2152" s="30"/>
    </row>
    <row r="2153" spans="1:18" ht="19.95" customHeight="1">
      <c r="A2153" s="47">
        <v>1</v>
      </c>
      <c r="B2153" s="30" t="s">
        <v>5893</v>
      </c>
      <c r="C2153" s="43" t="s">
        <v>5894</v>
      </c>
      <c r="D2153" s="52">
        <v>45097</v>
      </c>
      <c r="E2153" s="52">
        <v>45097</v>
      </c>
      <c r="F2153" s="52">
        <v>45097</v>
      </c>
      <c r="G2153" s="47" t="s">
        <v>10</v>
      </c>
      <c r="H2153" s="51">
        <v>1184</v>
      </c>
      <c r="I2153" s="53">
        <v>1</v>
      </c>
      <c r="J2153" s="51">
        <v>0</v>
      </c>
      <c r="K2153" s="51">
        <v>0</v>
      </c>
      <c r="L2153" s="51">
        <v>1184</v>
      </c>
      <c r="M2153" s="42">
        <v>0</v>
      </c>
      <c r="N2153" s="89" t="s">
        <v>1328</v>
      </c>
      <c r="O2153" s="47" t="s">
        <v>1349</v>
      </c>
      <c r="P2153" s="47" t="s">
        <v>283</v>
      </c>
      <c r="Q2153" s="50" t="s">
        <v>5895</v>
      </c>
      <c r="R2153" s="30"/>
    </row>
    <row r="2154" spans="1:18" ht="19.95" customHeight="1">
      <c r="A2154" s="47">
        <v>1</v>
      </c>
      <c r="B2154" s="30" t="s">
        <v>242</v>
      </c>
      <c r="C2154" s="43" t="s">
        <v>5896</v>
      </c>
      <c r="D2154" s="52">
        <v>45097</v>
      </c>
      <c r="E2154" s="52">
        <v>45097</v>
      </c>
      <c r="F2154" s="52">
        <v>45097</v>
      </c>
      <c r="G2154" s="47" t="s">
        <v>10</v>
      </c>
      <c r="H2154" s="51">
        <v>12077.69</v>
      </c>
      <c r="I2154" s="53">
        <v>1</v>
      </c>
      <c r="J2154" s="51">
        <v>0</v>
      </c>
      <c r="K2154" s="51">
        <v>0</v>
      </c>
      <c r="L2154" s="51">
        <v>12077.69</v>
      </c>
      <c r="M2154" s="42">
        <v>0</v>
      </c>
      <c r="N2154" s="89" t="s">
        <v>1328</v>
      </c>
      <c r="O2154" s="47" t="s">
        <v>2521</v>
      </c>
      <c r="P2154" s="47" t="s">
        <v>1367</v>
      </c>
      <c r="Q2154" s="50" t="s">
        <v>5897</v>
      </c>
      <c r="R2154" s="30"/>
    </row>
    <row r="2155" spans="1:18" ht="19.95" customHeight="1">
      <c r="A2155" s="47">
        <v>1</v>
      </c>
      <c r="B2155" s="30" t="s">
        <v>242</v>
      </c>
      <c r="C2155" s="43" t="s">
        <v>5898</v>
      </c>
      <c r="D2155" s="52">
        <v>45097</v>
      </c>
      <c r="E2155" s="52">
        <v>45097</v>
      </c>
      <c r="F2155" s="52">
        <v>45097</v>
      </c>
      <c r="G2155" s="47" t="s">
        <v>10</v>
      </c>
      <c r="H2155" s="51">
        <v>367.47</v>
      </c>
      <c r="I2155" s="53">
        <v>1</v>
      </c>
      <c r="J2155" s="51">
        <v>0</v>
      </c>
      <c r="K2155" s="51">
        <v>0</v>
      </c>
      <c r="L2155" s="51">
        <v>367.47</v>
      </c>
      <c r="M2155" s="42">
        <v>0</v>
      </c>
      <c r="N2155" s="89" t="s">
        <v>1328</v>
      </c>
      <c r="O2155" s="47" t="s">
        <v>1362</v>
      </c>
      <c r="P2155" s="47" t="s">
        <v>1361</v>
      </c>
      <c r="Q2155" s="50" t="s">
        <v>5899</v>
      </c>
      <c r="R2155" s="30"/>
    </row>
    <row r="2156" spans="1:18" ht="19.95" customHeight="1">
      <c r="A2156" s="47">
        <v>1</v>
      </c>
      <c r="B2156" s="30" t="s">
        <v>5900</v>
      </c>
      <c r="C2156" s="43" t="s">
        <v>5901</v>
      </c>
      <c r="D2156" s="52">
        <v>45114</v>
      </c>
      <c r="E2156" s="52">
        <v>45114</v>
      </c>
      <c r="F2156" s="52">
        <v>45097</v>
      </c>
      <c r="G2156" s="47" t="s">
        <v>10</v>
      </c>
      <c r="H2156" s="51">
        <v>4800.24</v>
      </c>
      <c r="I2156" s="53">
        <v>1</v>
      </c>
      <c r="J2156" s="51">
        <v>0</v>
      </c>
      <c r="K2156" s="51">
        <v>0</v>
      </c>
      <c r="L2156" s="51">
        <v>4800.24</v>
      </c>
      <c r="M2156" s="42">
        <v>0</v>
      </c>
      <c r="N2156" s="89" t="s">
        <v>269</v>
      </c>
      <c r="O2156" s="47" t="s">
        <v>2636</v>
      </c>
      <c r="P2156" s="47" t="s">
        <v>3777</v>
      </c>
      <c r="Q2156" s="50" t="s">
        <v>5902</v>
      </c>
      <c r="R2156" s="30"/>
    </row>
    <row r="2157" spans="1:18" ht="19.95" customHeight="1">
      <c r="A2157" s="47">
        <v>1</v>
      </c>
      <c r="B2157" s="30" t="s">
        <v>252</v>
      </c>
      <c r="C2157" s="43" t="s">
        <v>5903</v>
      </c>
      <c r="D2157" s="52">
        <v>45082</v>
      </c>
      <c r="E2157" s="52">
        <v>45097</v>
      </c>
      <c r="F2157" s="52">
        <v>45097</v>
      </c>
      <c r="G2157" s="47" t="s">
        <v>10</v>
      </c>
      <c r="H2157" s="51">
        <v>2563.1999999999998</v>
      </c>
      <c r="I2157" s="53">
        <v>1</v>
      </c>
      <c r="J2157" s="51">
        <v>0</v>
      </c>
      <c r="K2157" s="51">
        <v>0</v>
      </c>
      <c r="L2157" s="51">
        <v>2563.1999999999998</v>
      </c>
      <c r="M2157" s="42">
        <v>0</v>
      </c>
      <c r="N2157" s="89" t="s">
        <v>269</v>
      </c>
      <c r="O2157" s="47" t="s">
        <v>1351</v>
      </c>
      <c r="P2157" s="47" t="s">
        <v>1353</v>
      </c>
      <c r="Q2157" s="50" t="s">
        <v>5904</v>
      </c>
      <c r="R2157" s="30"/>
    </row>
    <row r="2158" spans="1:18" ht="19.95" customHeight="1">
      <c r="A2158" s="47">
        <v>2</v>
      </c>
      <c r="B2158" s="30" t="s">
        <v>2019</v>
      </c>
      <c r="C2158" s="43" t="s">
        <v>5905</v>
      </c>
      <c r="D2158" s="52">
        <v>45084</v>
      </c>
      <c r="E2158" s="52">
        <v>45098</v>
      </c>
      <c r="F2158" s="52">
        <v>45098</v>
      </c>
      <c r="G2158" s="47" t="s">
        <v>10</v>
      </c>
      <c r="H2158" s="51">
        <v>7750</v>
      </c>
      <c r="I2158" s="53">
        <v>1</v>
      </c>
      <c r="J2158" s="51">
        <v>0</v>
      </c>
      <c r="K2158" s="51">
        <v>0</v>
      </c>
      <c r="L2158" s="51">
        <v>7750</v>
      </c>
      <c r="M2158" s="42">
        <v>0</v>
      </c>
      <c r="N2158" s="89" t="s">
        <v>1328</v>
      </c>
      <c r="O2158" s="47" t="s">
        <v>1349</v>
      </c>
      <c r="P2158" s="58" t="s">
        <v>741</v>
      </c>
      <c r="Q2158" s="50" t="s">
        <v>5906</v>
      </c>
      <c r="R2158" s="30"/>
    </row>
    <row r="2159" spans="1:18" ht="19.95" customHeight="1">
      <c r="A2159" s="47">
        <v>2</v>
      </c>
      <c r="B2159" s="30" t="s">
        <v>2019</v>
      </c>
      <c r="C2159" s="43" t="s">
        <v>5907</v>
      </c>
      <c r="D2159" s="52">
        <v>45084</v>
      </c>
      <c r="E2159" s="52">
        <v>45098</v>
      </c>
      <c r="F2159" s="52">
        <v>45098</v>
      </c>
      <c r="G2159" s="47" t="s">
        <v>10</v>
      </c>
      <c r="H2159" s="51">
        <v>7409</v>
      </c>
      <c r="I2159" s="53">
        <v>1</v>
      </c>
      <c r="J2159" s="51">
        <v>0</v>
      </c>
      <c r="K2159" s="51">
        <v>0</v>
      </c>
      <c r="L2159" s="51">
        <v>7409</v>
      </c>
      <c r="M2159" s="42">
        <v>0</v>
      </c>
      <c r="N2159" s="89" t="s">
        <v>1328</v>
      </c>
      <c r="O2159" s="47" t="s">
        <v>1349</v>
      </c>
      <c r="P2159" s="58" t="s">
        <v>741</v>
      </c>
      <c r="Q2159" s="50" t="s">
        <v>5908</v>
      </c>
      <c r="R2159" s="30"/>
    </row>
    <row r="2160" spans="1:18" ht="19.95" customHeight="1">
      <c r="A2160" s="47">
        <v>4</v>
      </c>
      <c r="B2160" s="30" t="s">
        <v>2019</v>
      </c>
      <c r="C2160" s="43" t="s">
        <v>5909</v>
      </c>
      <c r="D2160" s="52">
        <v>45084</v>
      </c>
      <c r="E2160" s="52">
        <v>45098</v>
      </c>
      <c r="F2160" s="52">
        <v>45098</v>
      </c>
      <c r="G2160" s="47" t="s">
        <v>10</v>
      </c>
      <c r="H2160" s="51">
        <v>1400</v>
      </c>
      <c r="I2160" s="53">
        <v>1</v>
      </c>
      <c r="J2160" s="51">
        <v>0</v>
      </c>
      <c r="K2160" s="51">
        <v>0</v>
      </c>
      <c r="L2160" s="51">
        <v>1400</v>
      </c>
      <c r="M2160" s="42">
        <v>0</v>
      </c>
      <c r="N2160" s="89" t="s">
        <v>1328</v>
      </c>
      <c r="O2160" s="47" t="s">
        <v>1349</v>
      </c>
      <c r="P2160" s="58" t="s">
        <v>741</v>
      </c>
      <c r="Q2160" s="50" t="s">
        <v>5910</v>
      </c>
      <c r="R2160" s="30"/>
    </row>
    <row r="2161" spans="1:18" ht="19.95" customHeight="1">
      <c r="A2161" s="47">
        <v>4</v>
      </c>
      <c r="B2161" s="30" t="s">
        <v>2019</v>
      </c>
      <c r="C2161" s="43" t="s">
        <v>5911</v>
      </c>
      <c r="D2161" s="52">
        <v>45084</v>
      </c>
      <c r="E2161" s="52">
        <v>45098</v>
      </c>
      <c r="F2161" s="52">
        <v>45098</v>
      </c>
      <c r="G2161" s="47" t="s">
        <v>10</v>
      </c>
      <c r="H2161" s="51">
        <v>6300</v>
      </c>
      <c r="I2161" s="53">
        <v>1</v>
      </c>
      <c r="J2161" s="51">
        <v>0</v>
      </c>
      <c r="K2161" s="51">
        <v>0</v>
      </c>
      <c r="L2161" s="51">
        <v>6300</v>
      </c>
      <c r="M2161" s="42">
        <v>0</v>
      </c>
      <c r="N2161" s="89" t="s">
        <v>1328</v>
      </c>
      <c r="O2161" s="47" t="s">
        <v>1349</v>
      </c>
      <c r="P2161" s="58" t="s">
        <v>741</v>
      </c>
      <c r="Q2161" s="50" t="s">
        <v>5912</v>
      </c>
      <c r="R2161" s="30"/>
    </row>
    <row r="2162" spans="1:18" ht="19.95" customHeight="1">
      <c r="A2162" s="47">
        <v>4</v>
      </c>
      <c r="B2162" s="30" t="s">
        <v>2019</v>
      </c>
      <c r="C2162" s="43" t="s">
        <v>5913</v>
      </c>
      <c r="D2162" s="52">
        <v>45084</v>
      </c>
      <c r="E2162" s="52">
        <v>45098</v>
      </c>
      <c r="F2162" s="52">
        <v>45098</v>
      </c>
      <c r="G2162" s="47" t="s">
        <v>10</v>
      </c>
      <c r="H2162" s="51">
        <v>9000</v>
      </c>
      <c r="I2162" s="53">
        <v>1</v>
      </c>
      <c r="J2162" s="51">
        <v>0</v>
      </c>
      <c r="K2162" s="51">
        <v>0</v>
      </c>
      <c r="L2162" s="51">
        <v>9000</v>
      </c>
      <c r="M2162" s="42">
        <v>0</v>
      </c>
      <c r="N2162" s="89" t="s">
        <v>1328</v>
      </c>
      <c r="O2162" s="47" t="s">
        <v>1349</v>
      </c>
      <c r="P2162" s="58" t="s">
        <v>741</v>
      </c>
      <c r="Q2162" s="50" t="s">
        <v>5914</v>
      </c>
      <c r="R2162" s="30"/>
    </row>
    <row r="2163" spans="1:18" ht="19.95" customHeight="1">
      <c r="A2163" s="47">
        <v>4</v>
      </c>
      <c r="B2163" s="30" t="s">
        <v>2019</v>
      </c>
      <c r="C2163" s="43" t="s">
        <v>5915</v>
      </c>
      <c r="D2163" s="52">
        <v>45084</v>
      </c>
      <c r="E2163" s="52">
        <v>45098</v>
      </c>
      <c r="F2163" s="52">
        <v>45098</v>
      </c>
      <c r="G2163" s="47" t="s">
        <v>10</v>
      </c>
      <c r="H2163" s="51">
        <v>2000</v>
      </c>
      <c r="I2163" s="53">
        <v>1</v>
      </c>
      <c r="J2163" s="51">
        <v>0</v>
      </c>
      <c r="K2163" s="51">
        <v>0</v>
      </c>
      <c r="L2163" s="51">
        <v>2000</v>
      </c>
      <c r="M2163" s="42">
        <v>0</v>
      </c>
      <c r="N2163" s="89" t="s">
        <v>1328</v>
      </c>
      <c r="O2163" s="47" t="s">
        <v>1349</v>
      </c>
      <c r="P2163" s="58" t="s">
        <v>741</v>
      </c>
      <c r="Q2163" s="50" t="s">
        <v>5916</v>
      </c>
      <c r="R2163" s="30"/>
    </row>
    <row r="2164" spans="1:18" ht="19.95" customHeight="1">
      <c r="A2164" s="47">
        <v>2</v>
      </c>
      <c r="B2164" s="30" t="s">
        <v>2019</v>
      </c>
      <c r="C2164" s="43" t="s">
        <v>5917</v>
      </c>
      <c r="D2164" s="52">
        <v>45084</v>
      </c>
      <c r="E2164" s="52">
        <v>45098</v>
      </c>
      <c r="F2164" s="52">
        <v>45098</v>
      </c>
      <c r="G2164" s="47" t="s">
        <v>10</v>
      </c>
      <c r="H2164" s="51">
        <v>5686.4</v>
      </c>
      <c r="I2164" s="53">
        <v>1</v>
      </c>
      <c r="J2164" s="51">
        <v>0</v>
      </c>
      <c r="K2164" s="51">
        <v>0</v>
      </c>
      <c r="L2164" s="51">
        <v>5686.4</v>
      </c>
      <c r="M2164" s="42">
        <v>0</v>
      </c>
      <c r="N2164" s="89" t="s">
        <v>1328</v>
      </c>
      <c r="O2164" s="47" t="s">
        <v>1349</v>
      </c>
      <c r="P2164" s="58" t="s">
        <v>741</v>
      </c>
      <c r="Q2164" s="50" t="s">
        <v>5918</v>
      </c>
      <c r="R2164" s="30"/>
    </row>
    <row r="2165" spans="1:18" ht="19.95" customHeight="1">
      <c r="A2165" s="47">
        <v>1</v>
      </c>
      <c r="B2165" s="30" t="s">
        <v>1357</v>
      </c>
      <c r="C2165" s="43" t="s">
        <v>5919</v>
      </c>
      <c r="D2165" s="52">
        <v>45097</v>
      </c>
      <c r="E2165" s="52">
        <v>45098</v>
      </c>
      <c r="F2165" s="52">
        <v>45098</v>
      </c>
      <c r="G2165" s="47" t="s">
        <v>10</v>
      </c>
      <c r="H2165" s="51">
        <v>580</v>
      </c>
      <c r="I2165" s="53">
        <v>1</v>
      </c>
      <c r="J2165" s="51">
        <v>0</v>
      </c>
      <c r="K2165" s="51">
        <v>0</v>
      </c>
      <c r="L2165" s="51">
        <v>580</v>
      </c>
      <c r="M2165" s="42">
        <v>0</v>
      </c>
      <c r="N2165" s="89" t="s">
        <v>269</v>
      </c>
      <c r="O2165" s="47" t="s">
        <v>1360</v>
      </c>
      <c r="P2165" s="47" t="s">
        <v>872</v>
      </c>
      <c r="Q2165" s="50" t="s">
        <v>5920</v>
      </c>
      <c r="R2165" s="30"/>
    </row>
    <row r="2166" spans="1:18" ht="19.95" customHeight="1">
      <c r="A2166" s="47">
        <v>4</v>
      </c>
      <c r="B2166" s="30" t="s">
        <v>15</v>
      </c>
      <c r="C2166" s="43" t="s">
        <v>5921</v>
      </c>
      <c r="D2166" s="52">
        <v>45083</v>
      </c>
      <c r="E2166" s="52">
        <v>45098</v>
      </c>
      <c r="F2166" s="52">
        <v>45098</v>
      </c>
      <c r="G2166" s="47" t="s">
        <v>10</v>
      </c>
      <c r="H2166" s="51">
        <v>1940.4</v>
      </c>
      <c r="I2166" s="53">
        <v>1</v>
      </c>
      <c r="J2166" s="51">
        <v>0</v>
      </c>
      <c r="K2166" s="51">
        <v>0</v>
      </c>
      <c r="L2166" s="51">
        <v>1940.4</v>
      </c>
      <c r="M2166" s="42">
        <v>0</v>
      </c>
      <c r="N2166" s="89" t="s">
        <v>269</v>
      </c>
      <c r="O2166" s="47" t="s">
        <v>1351</v>
      </c>
      <c r="P2166" s="47" t="s">
        <v>1353</v>
      </c>
      <c r="Q2166" s="50" t="s">
        <v>5922</v>
      </c>
      <c r="R2166" s="30"/>
    </row>
    <row r="2167" spans="1:18" ht="19.95" customHeight="1">
      <c r="A2167" s="47">
        <v>2</v>
      </c>
      <c r="B2167" s="30" t="s">
        <v>5204</v>
      </c>
      <c r="C2167" s="43" t="s">
        <v>5923</v>
      </c>
      <c r="D2167" s="52">
        <v>45075</v>
      </c>
      <c r="E2167" s="52">
        <v>45098</v>
      </c>
      <c r="F2167" s="52">
        <v>45098</v>
      </c>
      <c r="G2167" s="47" t="s">
        <v>10</v>
      </c>
      <c r="H2167" s="51">
        <v>795</v>
      </c>
      <c r="I2167" s="53">
        <v>1</v>
      </c>
      <c r="J2167" s="51">
        <v>0</v>
      </c>
      <c r="K2167" s="51">
        <v>0</v>
      </c>
      <c r="L2167" s="51">
        <v>795</v>
      </c>
      <c r="M2167" s="42">
        <v>0</v>
      </c>
      <c r="N2167" s="89" t="s">
        <v>269</v>
      </c>
      <c r="O2167" s="47" t="s">
        <v>1355</v>
      </c>
      <c r="P2167" s="47" t="s">
        <v>870</v>
      </c>
      <c r="Q2167" s="50" t="s">
        <v>5924</v>
      </c>
      <c r="R2167" s="30"/>
    </row>
    <row r="2168" spans="1:18" ht="19.95" customHeight="1">
      <c r="A2168" s="47">
        <v>1</v>
      </c>
      <c r="B2168" s="30" t="s">
        <v>51</v>
      </c>
      <c r="C2168" s="43" t="s">
        <v>5925</v>
      </c>
      <c r="D2168" s="52">
        <v>45097</v>
      </c>
      <c r="E2168" s="52">
        <v>45098</v>
      </c>
      <c r="F2168" s="52">
        <v>45098</v>
      </c>
      <c r="G2168" s="47" t="s">
        <v>10</v>
      </c>
      <c r="H2168" s="51">
        <v>99.01</v>
      </c>
      <c r="I2168" s="53">
        <v>1</v>
      </c>
      <c r="J2168" s="51">
        <v>0</v>
      </c>
      <c r="K2168" s="51">
        <v>0</v>
      </c>
      <c r="L2168" s="51">
        <v>99.01</v>
      </c>
      <c r="M2168" s="42">
        <v>0</v>
      </c>
      <c r="N2168" s="89" t="s">
        <v>269</v>
      </c>
      <c r="O2168" s="47" t="s">
        <v>1362</v>
      </c>
      <c r="P2168" s="47" t="s">
        <v>1365</v>
      </c>
      <c r="Q2168" s="50" t="s">
        <v>5926</v>
      </c>
      <c r="R2168" s="30"/>
    </row>
    <row r="2169" spans="1:18" ht="19.95" customHeight="1">
      <c r="A2169" s="47">
        <v>1</v>
      </c>
      <c r="B2169" s="30" t="s">
        <v>51</v>
      </c>
      <c r="C2169" s="43" t="s">
        <v>5927</v>
      </c>
      <c r="D2169" s="52">
        <v>45098</v>
      </c>
      <c r="E2169" s="52">
        <v>45098</v>
      </c>
      <c r="F2169" s="52">
        <v>45098</v>
      </c>
      <c r="G2169" s="47" t="s">
        <v>10</v>
      </c>
      <c r="H2169" s="51">
        <v>55.53</v>
      </c>
      <c r="I2169" s="53">
        <v>1</v>
      </c>
      <c r="J2169" s="51">
        <v>0</v>
      </c>
      <c r="K2169" s="51">
        <v>0</v>
      </c>
      <c r="L2169" s="51">
        <v>55.53</v>
      </c>
      <c r="M2169" s="42">
        <v>0</v>
      </c>
      <c r="N2169" s="89" t="s">
        <v>269</v>
      </c>
      <c r="O2169" s="47" t="s">
        <v>1362</v>
      </c>
      <c r="P2169" s="47" t="s">
        <v>1365</v>
      </c>
      <c r="Q2169" s="50" t="s">
        <v>5928</v>
      </c>
      <c r="R2169" s="30"/>
    </row>
    <row r="2170" spans="1:18" ht="19.95" customHeight="1">
      <c r="A2170" s="47">
        <v>1</v>
      </c>
      <c r="B2170" s="30" t="s">
        <v>54</v>
      </c>
      <c r="C2170" s="43" t="s">
        <v>55</v>
      </c>
      <c r="D2170" s="52">
        <v>44869</v>
      </c>
      <c r="E2170" s="52">
        <v>45098</v>
      </c>
      <c r="F2170" s="52">
        <v>45098</v>
      </c>
      <c r="G2170" s="47" t="s">
        <v>10</v>
      </c>
      <c r="H2170" s="51">
        <v>99.9</v>
      </c>
      <c r="I2170" s="53">
        <v>1</v>
      </c>
      <c r="J2170" s="51">
        <v>0</v>
      </c>
      <c r="K2170" s="51">
        <v>0</v>
      </c>
      <c r="L2170" s="51">
        <v>99.9</v>
      </c>
      <c r="M2170" s="42">
        <v>0</v>
      </c>
      <c r="N2170" s="89" t="s">
        <v>269</v>
      </c>
      <c r="O2170" s="47" t="s">
        <v>1342</v>
      </c>
      <c r="P2170" s="47" t="s">
        <v>280</v>
      </c>
      <c r="Q2170" s="50" t="s">
        <v>2536</v>
      </c>
      <c r="R2170" s="30"/>
    </row>
    <row r="2171" spans="1:18" ht="19.95" customHeight="1">
      <c r="A2171" s="47">
        <v>5</v>
      </c>
      <c r="B2171" s="30" t="s">
        <v>5929</v>
      </c>
      <c r="C2171" s="43" t="s">
        <v>5930</v>
      </c>
      <c r="D2171" s="52">
        <v>45105</v>
      </c>
      <c r="E2171" s="52">
        <v>45092</v>
      </c>
      <c r="F2171" s="52">
        <v>45098</v>
      </c>
      <c r="G2171" s="47" t="s">
        <v>18</v>
      </c>
      <c r="H2171" s="60">
        <v>45900</v>
      </c>
      <c r="I2171" s="53">
        <v>4.7999000000000001</v>
      </c>
      <c r="J2171" s="60">
        <v>0</v>
      </c>
      <c r="K2171" s="60">
        <v>0</v>
      </c>
      <c r="L2171" s="51">
        <v>220315.41</v>
      </c>
      <c r="M2171" s="42">
        <v>0</v>
      </c>
      <c r="N2171" s="89" t="s">
        <v>275</v>
      </c>
      <c r="O2171" s="47" t="s">
        <v>1874</v>
      </c>
      <c r="P2171" s="47" t="s">
        <v>5931</v>
      </c>
      <c r="Q2171" s="50" t="s">
        <v>5932</v>
      </c>
      <c r="R2171" s="30"/>
    </row>
    <row r="2172" spans="1:18" ht="19.95" customHeight="1">
      <c r="A2172" s="47">
        <v>2</v>
      </c>
      <c r="B2172" s="30" t="s">
        <v>2420</v>
      </c>
      <c r="C2172" s="43" t="s">
        <v>5933</v>
      </c>
      <c r="D2172" s="52">
        <v>45099</v>
      </c>
      <c r="E2172" s="52">
        <v>45099</v>
      </c>
      <c r="F2172" s="52">
        <v>45099</v>
      </c>
      <c r="G2172" s="47" t="s">
        <v>18</v>
      </c>
      <c r="H2172" s="60">
        <v>175000</v>
      </c>
      <c r="I2172" s="53">
        <v>4.7794999999999996</v>
      </c>
      <c r="J2172" s="60">
        <v>0</v>
      </c>
      <c r="K2172" s="60">
        <v>0</v>
      </c>
      <c r="L2172" s="51">
        <v>836412.5</v>
      </c>
      <c r="M2172" s="42">
        <v>0</v>
      </c>
      <c r="N2172" s="89" t="s">
        <v>1328</v>
      </c>
      <c r="O2172" s="47" t="s">
        <v>1330</v>
      </c>
      <c r="P2172" s="47" t="s">
        <v>881</v>
      </c>
      <c r="Q2172" s="50" t="s">
        <v>5934</v>
      </c>
      <c r="R2172" s="30"/>
    </row>
    <row r="2173" spans="1:18" ht="19.95" customHeight="1">
      <c r="A2173" s="47">
        <v>1</v>
      </c>
      <c r="B2173" s="30" t="s">
        <v>316</v>
      </c>
      <c r="C2173" s="43" t="s">
        <v>5935</v>
      </c>
      <c r="D2173" s="52">
        <v>45100</v>
      </c>
      <c r="E2173" s="52">
        <v>45099</v>
      </c>
      <c r="F2173" s="52">
        <v>45099</v>
      </c>
      <c r="G2173" s="47" t="s">
        <v>18</v>
      </c>
      <c r="H2173" s="60">
        <v>580500</v>
      </c>
      <c r="I2173" s="53">
        <v>4.7836999999999996</v>
      </c>
      <c r="J2173" s="60">
        <v>0</v>
      </c>
      <c r="K2173" s="60">
        <v>0</v>
      </c>
      <c r="L2173" s="51">
        <v>2776937.85</v>
      </c>
      <c r="M2173" s="42">
        <v>0</v>
      </c>
      <c r="N2173" s="89" t="s">
        <v>1328</v>
      </c>
      <c r="O2173" s="47" t="s">
        <v>1330</v>
      </c>
      <c r="P2173" s="47" t="s">
        <v>881</v>
      </c>
      <c r="Q2173" s="50" t="s">
        <v>5936</v>
      </c>
      <c r="R2173" s="30"/>
    </row>
    <row r="2174" spans="1:18" ht="19.95" customHeight="1">
      <c r="A2174" s="47">
        <v>1</v>
      </c>
      <c r="B2174" s="30" t="s">
        <v>247</v>
      </c>
      <c r="C2174" s="43" t="s">
        <v>5937</v>
      </c>
      <c r="D2174" s="52">
        <v>45100</v>
      </c>
      <c r="E2174" s="52">
        <v>45100</v>
      </c>
      <c r="F2174" s="52">
        <v>45099</v>
      </c>
      <c r="G2174" s="47" t="s">
        <v>10</v>
      </c>
      <c r="H2174" s="51">
        <v>300000</v>
      </c>
      <c r="I2174" s="53">
        <v>1</v>
      </c>
      <c r="J2174" s="51">
        <v>0</v>
      </c>
      <c r="K2174" s="51">
        <v>0</v>
      </c>
      <c r="L2174" s="51">
        <v>300000</v>
      </c>
      <c r="M2174" s="42">
        <v>0</v>
      </c>
      <c r="N2174" s="89" t="s">
        <v>269</v>
      </c>
      <c r="O2174" s="47" t="s">
        <v>2725</v>
      </c>
      <c r="P2174" s="47" t="s">
        <v>879</v>
      </c>
      <c r="Q2174" s="50" t="s">
        <v>5937</v>
      </c>
      <c r="R2174" s="30"/>
    </row>
    <row r="2175" spans="1:18" ht="19.95" customHeight="1">
      <c r="A2175" s="47">
        <v>1</v>
      </c>
      <c r="B2175" s="30" t="s">
        <v>1357</v>
      </c>
      <c r="C2175" s="43" t="s">
        <v>5938</v>
      </c>
      <c r="D2175" s="52">
        <v>45100</v>
      </c>
      <c r="E2175" s="52">
        <v>45100</v>
      </c>
      <c r="F2175" s="52">
        <v>45099</v>
      </c>
      <c r="G2175" s="47" t="s">
        <v>10</v>
      </c>
      <c r="H2175" s="51">
        <v>1800</v>
      </c>
      <c r="I2175" s="53">
        <v>1</v>
      </c>
      <c r="J2175" s="51">
        <v>0</v>
      </c>
      <c r="K2175" s="51">
        <v>0</v>
      </c>
      <c r="L2175" s="51">
        <v>1800</v>
      </c>
      <c r="M2175" s="42">
        <v>0</v>
      </c>
      <c r="N2175" s="90" t="s">
        <v>269</v>
      </c>
      <c r="O2175" s="47" t="s">
        <v>1360</v>
      </c>
      <c r="P2175" s="47" t="s">
        <v>876</v>
      </c>
      <c r="Q2175" s="50" t="s">
        <v>5939</v>
      </c>
      <c r="R2175" s="30"/>
    </row>
    <row r="2176" spans="1:18" ht="19.95" customHeight="1">
      <c r="A2176" s="47">
        <v>1</v>
      </c>
      <c r="B2176" s="30" t="s">
        <v>1357</v>
      </c>
      <c r="C2176" s="43" t="s">
        <v>5940</v>
      </c>
      <c r="D2176" s="52">
        <v>45098</v>
      </c>
      <c r="E2176" s="52">
        <v>45099</v>
      </c>
      <c r="F2176" s="52">
        <v>45099</v>
      </c>
      <c r="G2176" s="47" t="s">
        <v>10</v>
      </c>
      <c r="H2176" s="51">
        <v>610</v>
      </c>
      <c r="I2176" s="53">
        <v>1</v>
      </c>
      <c r="J2176" s="51">
        <v>0</v>
      </c>
      <c r="K2176" s="51">
        <v>0</v>
      </c>
      <c r="L2176" s="51">
        <v>610</v>
      </c>
      <c r="M2176" s="42">
        <v>0</v>
      </c>
      <c r="N2176" s="89" t="s">
        <v>269</v>
      </c>
      <c r="O2176" s="47" t="s">
        <v>1360</v>
      </c>
      <c r="P2176" s="47" t="s">
        <v>876</v>
      </c>
      <c r="Q2176" s="50" t="s">
        <v>5941</v>
      </c>
      <c r="R2176" s="30"/>
    </row>
    <row r="2177" spans="1:18" ht="19.95" customHeight="1">
      <c r="A2177" s="47">
        <v>1</v>
      </c>
      <c r="B2177" s="30" t="s">
        <v>248</v>
      </c>
      <c r="C2177" s="43" t="s">
        <v>5937</v>
      </c>
      <c r="D2177" s="52">
        <v>45099</v>
      </c>
      <c r="E2177" s="52">
        <v>45099</v>
      </c>
      <c r="F2177" s="52">
        <v>45099</v>
      </c>
      <c r="G2177" s="47" t="s">
        <v>10</v>
      </c>
      <c r="H2177" s="51">
        <v>300000</v>
      </c>
      <c r="I2177" s="53">
        <v>1</v>
      </c>
      <c r="J2177" s="51">
        <v>0</v>
      </c>
      <c r="K2177" s="51">
        <v>0</v>
      </c>
      <c r="L2177" s="51">
        <v>300000</v>
      </c>
      <c r="M2177" s="42">
        <v>0</v>
      </c>
      <c r="N2177" s="89" t="s">
        <v>269</v>
      </c>
      <c r="O2177" s="47" t="s">
        <v>2725</v>
      </c>
      <c r="P2177" s="47" t="s">
        <v>879</v>
      </c>
      <c r="Q2177" s="50" t="s">
        <v>5937</v>
      </c>
      <c r="R2177" s="30"/>
    </row>
    <row r="2178" spans="1:18" ht="19.95" customHeight="1">
      <c r="A2178" s="47">
        <v>4</v>
      </c>
      <c r="B2178" s="30" t="s">
        <v>15</v>
      </c>
      <c r="C2178" s="43" t="s">
        <v>5942</v>
      </c>
      <c r="D2178" s="52">
        <v>45084</v>
      </c>
      <c r="E2178" s="52">
        <v>45099</v>
      </c>
      <c r="F2178" s="52">
        <v>45099</v>
      </c>
      <c r="G2178" s="47" t="s">
        <v>10</v>
      </c>
      <c r="H2178" s="51">
        <v>1916.88</v>
      </c>
      <c r="I2178" s="53">
        <v>1</v>
      </c>
      <c r="J2178" s="51">
        <v>0</v>
      </c>
      <c r="K2178" s="51">
        <v>0</v>
      </c>
      <c r="L2178" s="51">
        <v>1916.88</v>
      </c>
      <c r="M2178" s="42">
        <v>0</v>
      </c>
      <c r="N2178" s="89" t="s">
        <v>269</v>
      </c>
      <c r="O2178" s="47" t="s">
        <v>1351</v>
      </c>
      <c r="P2178" s="47" t="s">
        <v>1353</v>
      </c>
      <c r="Q2178" s="50" t="s">
        <v>5943</v>
      </c>
      <c r="R2178" s="30"/>
    </row>
    <row r="2179" spans="1:18" ht="19.95" customHeight="1">
      <c r="A2179" s="47">
        <v>1</v>
      </c>
      <c r="B2179" s="30" t="s">
        <v>5944</v>
      </c>
      <c r="C2179" s="43" t="s">
        <v>5945</v>
      </c>
      <c r="D2179" s="52">
        <v>45100</v>
      </c>
      <c r="E2179" s="52">
        <v>45100</v>
      </c>
      <c r="F2179" s="52">
        <v>45100</v>
      </c>
      <c r="G2179" s="47" t="s">
        <v>10</v>
      </c>
      <c r="H2179" s="51">
        <v>25907</v>
      </c>
      <c r="I2179" s="53">
        <v>1</v>
      </c>
      <c r="J2179" s="51">
        <v>0</v>
      </c>
      <c r="K2179" s="51">
        <v>0</v>
      </c>
      <c r="L2179" s="51">
        <v>25907</v>
      </c>
      <c r="M2179" s="42">
        <v>0</v>
      </c>
      <c r="N2179" s="89" t="s">
        <v>1328</v>
      </c>
      <c r="O2179" s="47" t="s">
        <v>1874</v>
      </c>
      <c r="P2179" s="47" t="s">
        <v>1358</v>
      </c>
      <c r="Q2179" s="50" t="s">
        <v>5946</v>
      </c>
      <c r="R2179" s="30"/>
    </row>
    <row r="2180" spans="1:18" ht="19.95" customHeight="1">
      <c r="A2180" s="47">
        <v>4</v>
      </c>
      <c r="B2180" s="30" t="s">
        <v>308</v>
      </c>
      <c r="C2180" s="43" t="s">
        <v>5947</v>
      </c>
      <c r="D2180" s="52">
        <v>45096</v>
      </c>
      <c r="E2180" s="52">
        <v>45100</v>
      </c>
      <c r="F2180" s="52">
        <v>45100</v>
      </c>
      <c r="G2180" s="47" t="s">
        <v>10</v>
      </c>
      <c r="H2180" s="51">
        <v>3360</v>
      </c>
      <c r="I2180" s="53">
        <v>1</v>
      </c>
      <c r="J2180" s="51">
        <v>0</v>
      </c>
      <c r="K2180" s="51">
        <v>0</v>
      </c>
      <c r="L2180" s="51">
        <v>3360</v>
      </c>
      <c r="M2180" s="42">
        <v>0</v>
      </c>
      <c r="N2180" s="89" t="s">
        <v>1328</v>
      </c>
      <c r="O2180" s="47" t="s">
        <v>1349</v>
      </c>
      <c r="P2180" s="58" t="s">
        <v>741</v>
      </c>
      <c r="Q2180" s="50" t="s">
        <v>5948</v>
      </c>
      <c r="R2180" s="30"/>
    </row>
    <row r="2181" spans="1:18" ht="19.95" customHeight="1">
      <c r="A2181" s="47">
        <v>1</v>
      </c>
      <c r="B2181" s="30" t="s">
        <v>308</v>
      </c>
      <c r="C2181" s="43" t="s">
        <v>5949</v>
      </c>
      <c r="D2181" s="52">
        <v>45096</v>
      </c>
      <c r="E2181" s="52">
        <v>45100</v>
      </c>
      <c r="F2181" s="52">
        <v>45100</v>
      </c>
      <c r="G2181" s="47" t="s">
        <v>10</v>
      </c>
      <c r="H2181" s="51">
        <v>22635</v>
      </c>
      <c r="I2181" s="53">
        <v>1</v>
      </c>
      <c r="J2181" s="51">
        <v>0</v>
      </c>
      <c r="K2181" s="51">
        <v>0</v>
      </c>
      <c r="L2181" s="51">
        <v>22635</v>
      </c>
      <c r="M2181" s="42">
        <v>0</v>
      </c>
      <c r="N2181" s="89" t="s">
        <v>1328</v>
      </c>
      <c r="O2181" s="47" t="s">
        <v>1349</v>
      </c>
      <c r="P2181" s="58" t="s">
        <v>741</v>
      </c>
      <c r="Q2181" s="50" t="s">
        <v>5950</v>
      </c>
      <c r="R2181" s="30"/>
    </row>
    <row r="2182" spans="1:18" ht="19.95" customHeight="1">
      <c r="A2182" s="47">
        <v>4</v>
      </c>
      <c r="B2182" s="30" t="s">
        <v>308</v>
      </c>
      <c r="C2182" s="43" t="s">
        <v>5951</v>
      </c>
      <c r="D2182" s="52">
        <v>45096</v>
      </c>
      <c r="E2182" s="52">
        <v>45100</v>
      </c>
      <c r="F2182" s="52">
        <v>45100</v>
      </c>
      <c r="G2182" s="47" t="s">
        <v>10</v>
      </c>
      <c r="H2182" s="51">
        <v>9400</v>
      </c>
      <c r="I2182" s="53">
        <v>1</v>
      </c>
      <c r="J2182" s="51">
        <v>0</v>
      </c>
      <c r="K2182" s="51">
        <v>0</v>
      </c>
      <c r="L2182" s="51">
        <v>9400</v>
      </c>
      <c r="M2182" s="42">
        <v>0</v>
      </c>
      <c r="N2182" s="89" t="s">
        <v>1328</v>
      </c>
      <c r="O2182" s="47" t="s">
        <v>1349</v>
      </c>
      <c r="P2182" s="58" t="s">
        <v>741</v>
      </c>
      <c r="Q2182" s="50" t="s">
        <v>5952</v>
      </c>
      <c r="R2182" s="30"/>
    </row>
    <row r="2183" spans="1:18" ht="19.95" customHeight="1">
      <c r="A2183" s="47">
        <v>1</v>
      </c>
      <c r="B2183" s="30" t="s">
        <v>308</v>
      </c>
      <c r="C2183" s="43" t="s">
        <v>5953</v>
      </c>
      <c r="D2183" s="52">
        <v>45096</v>
      </c>
      <c r="E2183" s="52">
        <v>45100</v>
      </c>
      <c r="F2183" s="52">
        <v>45100</v>
      </c>
      <c r="G2183" s="47" t="s">
        <v>10</v>
      </c>
      <c r="H2183" s="51">
        <v>37920.5</v>
      </c>
      <c r="I2183" s="53">
        <v>1</v>
      </c>
      <c r="J2183" s="51">
        <v>0</v>
      </c>
      <c r="K2183" s="51">
        <v>0</v>
      </c>
      <c r="L2183" s="51">
        <v>37920.5</v>
      </c>
      <c r="M2183" s="42">
        <v>0</v>
      </c>
      <c r="N2183" s="89" t="s">
        <v>1328</v>
      </c>
      <c r="O2183" s="47" t="s">
        <v>1349</v>
      </c>
      <c r="P2183" s="58" t="s">
        <v>741</v>
      </c>
      <c r="Q2183" s="50" t="s">
        <v>5954</v>
      </c>
      <c r="R2183" s="30"/>
    </row>
    <row r="2184" spans="1:18" ht="19.95" customHeight="1">
      <c r="A2184" s="47">
        <v>2</v>
      </c>
      <c r="B2184" s="30" t="s">
        <v>308</v>
      </c>
      <c r="C2184" s="43" t="s">
        <v>5955</v>
      </c>
      <c r="D2184" s="52">
        <v>45096</v>
      </c>
      <c r="E2184" s="52">
        <v>45100</v>
      </c>
      <c r="F2184" s="52">
        <v>45100</v>
      </c>
      <c r="G2184" s="47" t="s">
        <v>10</v>
      </c>
      <c r="H2184" s="51">
        <v>22725</v>
      </c>
      <c r="I2184" s="53">
        <v>1</v>
      </c>
      <c r="J2184" s="51">
        <v>0</v>
      </c>
      <c r="K2184" s="51">
        <v>0</v>
      </c>
      <c r="L2184" s="51">
        <v>22725</v>
      </c>
      <c r="M2184" s="42">
        <v>0</v>
      </c>
      <c r="N2184" s="89" t="s">
        <v>1328</v>
      </c>
      <c r="O2184" s="47" t="s">
        <v>1349</v>
      </c>
      <c r="P2184" s="58" t="s">
        <v>741</v>
      </c>
      <c r="Q2184" s="50" t="s">
        <v>5956</v>
      </c>
      <c r="R2184" s="30"/>
    </row>
    <row r="2185" spans="1:18" ht="19.95" customHeight="1">
      <c r="A2185" s="47">
        <v>1</v>
      </c>
      <c r="B2185" s="30" t="s">
        <v>308</v>
      </c>
      <c r="C2185" s="43" t="s">
        <v>5957</v>
      </c>
      <c r="D2185" s="52">
        <v>45096</v>
      </c>
      <c r="E2185" s="52">
        <v>45100</v>
      </c>
      <c r="F2185" s="52">
        <v>45100</v>
      </c>
      <c r="G2185" s="47" t="s">
        <v>10</v>
      </c>
      <c r="H2185" s="51">
        <v>12000</v>
      </c>
      <c r="I2185" s="53">
        <v>1</v>
      </c>
      <c r="J2185" s="51">
        <v>0</v>
      </c>
      <c r="K2185" s="51">
        <v>0</v>
      </c>
      <c r="L2185" s="51">
        <v>12000</v>
      </c>
      <c r="M2185" s="42">
        <v>0</v>
      </c>
      <c r="N2185" s="89" t="s">
        <v>1328</v>
      </c>
      <c r="O2185" s="47" t="s">
        <v>1349</v>
      </c>
      <c r="P2185" s="58" t="s">
        <v>741</v>
      </c>
      <c r="Q2185" s="50" t="s">
        <v>5958</v>
      </c>
      <c r="R2185" s="30"/>
    </row>
    <row r="2186" spans="1:18" ht="19.95" customHeight="1">
      <c r="A2186" s="47">
        <v>1</v>
      </c>
      <c r="B2186" s="30" t="s">
        <v>238</v>
      </c>
      <c r="C2186" s="43" t="s">
        <v>5959</v>
      </c>
      <c r="D2186" s="52">
        <v>45093</v>
      </c>
      <c r="E2186" s="52">
        <v>45100</v>
      </c>
      <c r="F2186" s="52">
        <v>45100</v>
      </c>
      <c r="G2186" s="47" t="s">
        <v>10</v>
      </c>
      <c r="H2186" s="51">
        <v>423526.8</v>
      </c>
      <c r="I2186" s="53">
        <v>1</v>
      </c>
      <c r="J2186" s="51">
        <v>0</v>
      </c>
      <c r="K2186" s="51">
        <v>0</v>
      </c>
      <c r="L2186" s="51">
        <v>423526.8</v>
      </c>
      <c r="M2186" s="42">
        <v>0</v>
      </c>
      <c r="N2186" s="89" t="s">
        <v>1328</v>
      </c>
      <c r="O2186" s="47" t="s">
        <v>1349</v>
      </c>
      <c r="P2186" s="58" t="s">
        <v>741</v>
      </c>
      <c r="Q2186" s="50" t="s">
        <v>5960</v>
      </c>
      <c r="R2186" s="30"/>
    </row>
    <row r="2187" spans="1:18" ht="19.95" customHeight="1">
      <c r="A2187" s="47">
        <v>1</v>
      </c>
      <c r="B2187" s="30" t="s">
        <v>242</v>
      </c>
      <c r="C2187" s="43" t="s">
        <v>5961</v>
      </c>
      <c r="D2187" s="52">
        <v>45100</v>
      </c>
      <c r="E2187" s="52">
        <v>45100</v>
      </c>
      <c r="F2187" s="52">
        <v>45100</v>
      </c>
      <c r="G2187" s="47" t="s">
        <v>10</v>
      </c>
      <c r="H2187" s="51">
        <v>5905.53</v>
      </c>
      <c r="I2187" s="53">
        <v>1</v>
      </c>
      <c r="J2187" s="51">
        <v>0</v>
      </c>
      <c r="K2187" s="51">
        <v>0</v>
      </c>
      <c r="L2187" s="51">
        <v>5905.53</v>
      </c>
      <c r="M2187" s="42">
        <v>0</v>
      </c>
      <c r="N2187" s="89" t="s">
        <v>1328</v>
      </c>
      <c r="O2187" s="47" t="s">
        <v>1874</v>
      </c>
      <c r="P2187" s="47" t="s">
        <v>889</v>
      </c>
      <c r="Q2187" s="50" t="s">
        <v>5962</v>
      </c>
      <c r="R2187" s="30"/>
    </row>
    <row r="2188" spans="1:18" ht="19.95" customHeight="1">
      <c r="A2188" s="47">
        <v>1</v>
      </c>
      <c r="B2188" s="30" t="s">
        <v>246</v>
      </c>
      <c r="C2188" s="43" t="s">
        <v>5963</v>
      </c>
      <c r="D2188" s="52">
        <v>45098</v>
      </c>
      <c r="E2188" s="52">
        <v>45100</v>
      </c>
      <c r="F2188" s="52">
        <v>45100</v>
      </c>
      <c r="G2188" s="47" t="s">
        <v>10</v>
      </c>
      <c r="H2188" s="51">
        <v>3720</v>
      </c>
      <c r="I2188" s="53">
        <v>1</v>
      </c>
      <c r="J2188" s="51">
        <v>0</v>
      </c>
      <c r="K2188" s="51">
        <v>0</v>
      </c>
      <c r="L2188" s="51">
        <v>3720</v>
      </c>
      <c r="M2188" s="42">
        <v>0</v>
      </c>
      <c r="N2188" s="89" t="s">
        <v>1328</v>
      </c>
      <c r="O2188" s="47" t="s">
        <v>1381</v>
      </c>
      <c r="P2188" s="47" t="s">
        <v>884</v>
      </c>
      <c r="Q2188" s="50" t="s">
        <v>5964</v>
      </c>
      <c r="R2188" s="30"/>
    </row>
    <row r="2189" spans="1:18" ht="19.95" customHeight="1">
      <c r="A2189" s="47">
        <v>1</v>
      </c>
      <c r="B2189" s="30" t="s">
        <v>5965</v>
      </c>
      <c r="C2189" s="43" t="s">
        <v>5966</v>
      </c>
      <c r="D2189" s="52">
        <v>45090</v>
      </c>
      <c r="E2189" s="52">
        <v>45100</v>
      </c>
      <c r="F2189" s="52">
        <v>45100</v>
      </c>
      <c r="G2189" s="47" t="s">
        <v>10</v>
      </c>
      <c r="H2189" s="51">
        <v>350</v>
      </c>
      <c r="I2189" s="53">
        <v>1</v>
      </c>
      <c r="J2189" s="51">
        <v>0</v>
      </c>
      <c r="K2189" s="51">
        <v>0</v>
      </c>
      <c r="L2189" s="51">
        <v>350</v>
      </c>
      <c r="M2189" s="42">
        <v>0</v>
      </c>
      <c r="N2189" s="89" t="s">
        <v>275</v>
      </c>
      <c r="O2189" s="47" t="s">
        <v>1874</v>
      </c>
      <c r="P2189" s="47" t="s">
        <v>1358</v>
      </c>
      <c r="Q2189" s="50" t="s">
        <v>5967</v>
      </c>
      <c r="R2189" s="30"/>
    </row>
    <row r="2190" spans="1:18" ht="19.95" customHeight="1">
      <c r="A2190" s="47">
        <v>1</v>
      </c>
      <c r="B2190" s="30" t="s">
        <v>5965</v>
      </c>
      <c r="C2190" s="43" t="s">
        <v>5968</v>
      </c>
      <c r="D2190" s="52">
        <v>45096</v>
      </c>
      <c r="E2190" s="52">
        <v>45100</v>
      </c>
      <c r="F2190" s="52">
        <v>45100</v>
      </c>
      <c r="G2190" s="47" t="s">
        <v>10</v>
      </c>
      <c r="H2190" s="51">
        <v>350</v>
      </c>
      <c r="I2190" s="53">
        <v>1</v>
      </c>
      <c r="J2190" s="51">
        <v>0</v>
      </c>
      <c r="K2190" s="51">
        <v>0</v>
      </c>
      <c r="L2190" s="51">
        <v>350</v>
      </c>
      <c r="M2190" s="42">
        <v>0</v>
      </c>
      <c r="N2190" s="89" t="s">
        <v>275</v>
      </c>
      <c r="O2190" s="47" t="s">
        <v>1874</v>
      </c>
      <c r="P2190" s="47" t="s">
        <v>1358</v>
      </c>
      <c r="Q2190" s="50" t="s">
        <v>5969</v>
      </c>
      <c r="R2190" s="30"/>
    </row>
    <row r="2191" spans="1:18" ht="19.95" customHeight="1">
      <c r="A2191" s="47">
        <v>1</v>
      </c>
      <c r="B2191" s="30" t="s">
        <v>5965</v>
      </c>
      <c r="C2191" s="43" t="s">
        <v>5970</v>
      </c>
      <c r="D2191" s="52">
        <v>45090</v>
      </c>
      <c r="E2191" s="52">
        <v>45100</v>
      </c>
      <c r="F2191" s="52">
        <v>45100</v>
      </c>
      <c r="G2191" s="47" t="s">
        <v>10</v>
      </c>
      <c r="H2191" s="51">
        <v>350</v>
      </c>
      <c r="I2191" s="53">
        <v>1</v>
      </c>
      <c r="J2191" s="51">
        <v>0</v>
      </c>
      <c r="K2191" s="51">
        <v>0</v>
      </c>
      <c r="L2191" s="51">
        <v>350</v>
      </c>
      <c r="M2191" s="42">
        <v>0</v>
      </c>
      <c r="N2191" s="89" t="s">
        <v>275</v>
      </c>
      <c r="O2191" s="47" t="s">
        <v>1874</v>
      </c>
      <c r="P2191" s="47" t="s">
        <v>1358</v>
      </c>
      <c r="Q2191" s="50" t="s">
        <v>5971</v>
      </c>
      <c r="R2191" s="30"/>
    </row>
    <row r="2192" spans="1:18" ht="19.95" customHeight="1">
      <c r="A2192" s="47">
        <v>1</v>
      </c>
      <c r="B2192" s="30" t="s">
        <v>5965</v>
      </c>
      <c r="C2192" s="43" t="s">
        <v>5972</v>
      </c>
      <c r="D2192" s="52">
        <v>45090</v>
      </c>
      <c r="E2192" s="52">
        <v>45100</v>
      </c>
      <c r="F2192" s="52">
        <v>45100</v>
      </c>
      <c r="G2192" s="47" t="s">
        <v>10</v>
      </c>
      <c r="H2192" s="51">
        <v>350</v>
      </c>
      <c r="I2192" s="53">
        <v>1</v>
      </c>
      <c r="J2192" s="51">
        <v>0</v>
      </c>
      <c r="K2192" s="51">
        <v>0</v>
      </c>
      <c r="L2192" s="51">
        <v>350</v>
      </c>
      <c r="M2192" s="42">
        <v>0</v>
      </c>
      <c r="N2192" s="89" t="s">
        <v>275</v>
      </c>
      <c r="O2192" s="47" t="s">
        <v>1874</v>
      </c>
      <c r="P2192" s="47" t="s">
        <v>1358</v>
      </c>
      <c r="Q2192" s="50" t="s">
        <v>5973</v>
      </c>
      <c r="R2192" s="30"/>
    </row>
    <row r="2193" spans="1:18" ht="19.95" customHeight="1">
      <c r="A2193" s="47">
        <v>1</v>
      </c>
      <c r="B2193" s="30" t="s">
        <v>4073</v>
      </c>
      <c r="C2193" s="43" t="s">
        <v>5974</v>
      </c>
      <c r="D2193" s="52">
        <v>45103</v>
      </c>
      <c r="E2193" s="52">
        <v>45103</v>
      </c>
      <c r="F2193" s="52">
        <v>45103</v>
      </c>
      <c r="G2193" s="47" t="s">
        <v>10</v>
      </c>
      <c r="H2193" s="51">
        <v>39520.07</v>
      </c>
      <c r="I2193" s="53">
        <v>1</v>
      </c>
      <c r="J2193" s="51">
        <v>0</v>
      </c>
      <c r="K2193" s="51">
        <v>0</v>
      </c>
      <c r="L2193" s="51">
        <v>39520.07</v>
      </c>
      <c r="M2193" s="42">
        <v>0</v>
      </c>
      <c r="N2193" s="89" t="s">
        <v>1328</v>
      </c>
      <c r="O2193" s="47" t="s">
        <v>1349</v>
      </c>
      <c r="P2193" s="47" t="s">
        <v>1336</v>
      </c>
      <c r="Q2193" s="50" t="s">
        <v>5975</v>
      </c>
      <c r="R2193" s="30"/>
    </row>
    <row r="2194" spans="1:18" ht="19.95" customHeight="1">
      <c r="A2194" s="47">
        <v>1</v>
      </c>
      <c r="B2194" s="30" t="s">
        <v>4073</v>
      </c>
      <c r="C2194" s="43" t="s">
        <v>317</v>
      </c>
      <c r="D2194" s="52">
        <v>45103</v>
      </c>
      <c r="E2194" s="52">
        <v>45103</v>
      </c>
      <c r="F2194" s="52">
        <v>45103</v>
      </c>
      <c r="G2194" s="47" t="s">
        <v>10</v>
      </c>
      <c r="H2194" s="51">
        <v>50000</v>
      </c>
      <c r="I2194" s="53">
        <v>1</v>
      </c>
      <c r="J2194" s="51">
        <v>0</v>
      </c>
      <c r="K2194" s="51">
        <v>0</v>
      </c>
      <c r="L2194" s="51">
        <v>50000</v>
      </c>
      <c r="M2194" s="42">
        <v>0</v>
      </c>
      <c r="N2194" s="89" t="s">
        <v>1328</v>
      </c>
      <c r="O2194" s="47" t="s">
        <v>1349</v>
      </c>
      <c r="P2194" s="47" t="s">
        <v>1336</v>
      </c>
      <c r="Q2194" s="50" t="s">
        <v>5976</v>
      </c>
      <c r="R2194" s="30"/>
    </row>
    <row r="2195" spans="1:18" ht="19.95" customHeight="1">
      <c r="A2195" s="47">
        <v>1</v>
      </c>
      <c r="B2195" s="30" t="s">
        <v>1357</v>
      </c>
      <c r="C2195" s="43" t="s">
        <v>5977</v>
      </c>
      <c r="D2195" s="52">
        <v>45103</v>
      </c>
      <c r="E2195" s="52">
        <v>45103</v>
      </c>
      <c r="F2195" s="52">
        <v>45103</v>
      </c>
      <c r="G2195" s="47" t="s">
        <v>10</v>
      </c>
      <c r="H2195" s="51">
        <v>1800</v>
      </c>
      <c r="I2195" s="53">
        <v>1</v>
      </c>
      <c r="J2195" s="51">
        <v>0</v>
      </c>
      <c r="K2195" s="51">
        <v>0</v>
      </c>
      <c r="L2195" s="51">
        <v>1800</v>
      </c>
      <c r="M2195" s="42">
        <v>0</v>
      </c>
      <c r="N2195" s="89" t="s">
        <v>1328</v>
      </c>
      <c r="O2195" s="47" t="s">
        <v>1360</v>
      </c>
      <c r="P2195" s="47" t="s">
        <v>876</v>
      </c>
      <c r="Q2195" s="50" t="s">
        <v>5941</v>
      </c>
      <c r="R2195" s="30"/>
    </row>
    <row r="2196" spans="1:18" ht="19.95" customHeight="1">
      <c r="A2196" s="47">
        <v>4</v>
      </c>
      <c r="B2196" s="30" t="s">
        <v>2019</v>
      </c>
      <c r="C2196" s="43" t="s">
        <v>5978</v>
      </c>
      <c r="D2196" s="52">
        <v>45089</v>
      </c>
      <c r="E2196" s="52">
        <v>45103</v>
      </c>
      <c r="F2196" s="52">
        <v>45103</v>
      </c>
      <c r="G2196" s="47" t="s">
        <v>10</v>
      </c>
      <c r="H2196" s="51">
        <v>32580</v>
      </c>
      <c r="I2196" s="53">
        <v>1</v>
      </c>
      <c r="J2196" s="51">
        <v>0</v>
      </c>
      <c r="K2196" s="51">
        <v>0</v>
      </c>
      <c r="L2196" s="51">
        <v>32580</v>
      </c>
      <c r="M2196" s="42">
        <v>0</v>
      </c>
      <c r="N2196" s="89" t="s">
        <v>1328</v>
      </c>
      <c r="O2196" s="47" t="s">
        <v>1349</v>
      </c>
      <c r="P2196" s="58" t="s">
        <v>741</v>
      </c>
      <c r="Q2196" s="50" t="s">
        <v>5979</v>
      </c>
      <c r="R2196" s="30"/>
    </row>
    <row r="2197" spans="1:18" ht="19.95" customHeight="1">
      <c r="A2197" s="47">
        <v>4</v>
      </c>
      <c r="B2197" s="30" t="s">
        <v>2019</v>
      </c>
      <c r="C2197" s="43" t="s">
        <v>5980</v>
      </c>
      <c r="D2197" s="52">
        <v>45089</v>
      </c>
      <c r="E2197" s="52">
        <v>45103</v>
      </c>
      <c r="F2197" s="52">
        <v>45103</v>
      </c>
      <c r="G2197" s="47" t="s">
        <v>10</v>
      </c>
      <c r="H2197" s="51">
        <v>5200</v>
      </c>
      <c r="I2197" s="53">
        <v>1</v>
      </c>
      <c r="J2197" s="51">
        <v>0</v>
      </c>
      <c r="K2197" s="51">
        <v>0</v>
      </c>
      <c r="L2197" s="51">
        <v>5200</v>
      </c>
      <c r="M2197" s="42">
        <v>0</v>
      </c>
      <c r="N2197" s="89" t="s">
        <v>1328</v>
      </c>
      <c r="O2197" s="47" t="s">
        <v>1349</v>
      </c>
      <c r="P2197" s="58" t="s">
        <v>741</v>
      </c>
      <c r="Q2197" s="50" t="s">
        <v>5981</v>
      </c>
      <c r="R2197" s="30"/>
    </row>
    <row r="2198" spans="1:18" ht="19.95" customHeight="1">
      <c r="A2198" s="47">
        <v>4</v>
      </c>
      <c r="B2198" s="30" t="s">
        <v>2019</v>
      </c>
      <c r="C2198" s="43" t="s">
        <v>5982</v>
      </c>
      <c r="D2198" s="52">
        <v>45089</v>
      </c>
      <c r="E2198" s="52">
        <v>45103</v>
      </c>
      <c r="F2198" s="52">
        <v>45103</v>
      </c>
      <c r="G2198" s="47" t="s">
        <v>10</v>
      </c>
      <c r="H2198" s="51">
        <v>9000</v>
      </c>
      <c r="I2198" s="53">
        <v>1</v>
      </c>
      <c r="J2198" s="51">
        <v>0</v>
      </c>
      <c r="K2198" s="51">
        <v>0</v>
      </c>
      <c r="L2198" s="51">
        <v>9000</v>
      </c>
      <c r="M2198" s="42">
        <v>0</v>
      </c>
      <c r="N2198" s="89" t="s">
        <v>1328</v>
      </c>
      <c r="O2198" s="47" t="s">
        <v>1349</v>
      </c>
      <c r="P2198" s="58" t="s">
        <v>741</v>
      </c>
      <c r="Q2198" s="50" t="s">
        <v>5983</v>
      </c>
      <c r="R2198" s="30"/>
    </row>
    <row r="2199" spans="1:18" ht="19.95" customHeight="1">
      <c r="A2199" s="47">
        <v>4</v>
      </c>
      <c r="B2199" s="30" t="s">
        <v>2019</v>
      </c>
      <c r="C2199" s="43" t="s">
        <v>5984</v>
      </c>
      <c r="D2199" s="52">
        <v>45089</v>
      </c>
      <c r="E2199" s="52">
        <v>45103</v>
      </c>
      <c r="F2199" s="52">
        <v>45103</v>
      </c>
      <c r="G2199" s="47" t="s">
        <v>10</v>
      </c>
      <c r="H2199" s="51">
        <v>4040</v>
      </c>
      <c r="I2199" s="53">
        <v>1</v>
      </c>
      <c r="J2199" s="51">
        <v>0</v>
      </c>
      <c r="K2199" s="51">
        <v>0</v>
      </c>
      <c r="L2199" s="51">
        <v>4040</v>
      </c>
      <c r="M2199" s="42">
        <v>0</v>
      </c>
      <c r="N2199" s="89" t="s">
        <v>1328</v>
      </c>
      <c r="O2199" s="47" t="s">
        <v>1349</v>
      </c>
      <c r="P2199" s="58" t="s">
        <v>741</v>
      </c>
      <c r="Q2199" s="50" t="s">
        <v>5985</v>
      </c>
      <c r="R2199" s="30"/>
    </row>
    <row r="2200" spans="1:18" ht="19.95" customHeight="1">
      <c r="A2200" s="47">
        <v>1</v>
      </c>
      <c r="B2200" s="30" t="s">
        <v>316</v>
      </c>
      <c r="C2200" s="43" t="s">
        <v>5986</v>
      </c>
      <c r="D2200" s="52">
        <v>45103</v>
      </c>
      <c r="E2200" s="52">
        <v>45107</v>
      </c>
      <c r="F2200" s="52">
        <v>45103</v>
      </c>
      <c r="G2200" s="47" t="s">
        <v>18</v>
      </c>
      <c r="H2200" s="60">
        <v>390000</v>
      </c>
      <c r="I2200" s="53">
        <v>4.7767999999999997</v>
      </c>
      <c r="J2200" s="60">
        <v>0</v>
      </c>
      <c r="K2200" s="60">
        <v>0</v>
      </c>
      <c r="L2200" s="51">
        <v>1862952</v>
      </c>
      <c r="M2200" s="42">
        <v>0</v>
      </c>
      <c r="N2200" s="89" t="s">
        <v>1328</v>
      </c>
      <c r="O2200" s="47" t="s">
        <v>1330</v>
      </c>
      <c r="P2200" s="47" t="s">
        <v>881</v>
      </c>
      <c r="Q2200" s="50" t="s">
        <v>5987</v>
      </c>
      <c r="R2200" s="30"/>
    </row>
    <row r="2201" spans="1:18" ht="19.95" customHeight="1">
      <c r="A2201" s="47">
        <v>1</v>
      </c>
      <c r="B2201" s="30" t="s">
        <v>5988</v>
      </c>
      <c r="C2201" s="43" t="s">
        <v>5989</v>
      </c>
      <c r="D2201" s="52">
        <v>45103</v>
      </c>
      <c r="E2201" s="52">
        <v>45103</v>
      </c>
      <c r="F2201" s="52">
        <v>45103</v>
      </c>
      <c r="G2201" s="47" t="s">
        <v>10</v>
      </c>
      <c r="H2201" s="51">
        <v>6872.24</v>
      </c>
      <c r="I2201" s="53">
        <v>1</v>
      </c>
      <c r="J2201" s="51">
        <v>0</v>
      </c>
      <c r="K2201" s="51">
        <v>0</v>
      </c>
      <c r="L2201" s="51">
        <v>6872.24</v>
      </c>
      <c r="M2201" s="42">
        <v>0</v>
      </c>
      <c r="N2201" s="89" t="s">
        <v>1328</v>
      </c>
      <c r="O2201" s="47" t="s">
        <v>1349</v>
      </c>
      <c r="P2201" s="47" t="s">
        <v>283</v>
      </c>
      <c r="Q2201" s="50" t="s">
        <v>5990</v>
      </c>
      <c r="R2201" s="30"/>
    </row>
    <row r="2202" spans="1:18" ht="19.95" customHeight="1">
      <c r="A2202" s="47">
        <v>1</v>
      </c>
      <c r="B2202" s="30" t="s">
        <v>3519</v>
      </c>
      <c r="C2202" s="43" t="s">
        <v>5991</v>
      </c>
      <c r="D2202" s="52">
        <v>45103</v>
      </c>
      <c r="E2202" s="52">
        <v>45103</v>
      </c>
      <c r="F2202" s="52">
        <v>45103</v>
      </c>
      <c r="G2202" s="47" t="s">
        <v>10</v>
      </c>
      <c r="H2202" s="51">
        <v>393.61</v>
      </c>
      <c r="I2202" s="53">
        <v>1</v>
      </c>
      <c r="J2202" s="51">
        <v>0</v>
      </c>
      <c r="K2202" s="51">
        <v>0</v>
      </c>
      <c r="L2202" s="51">
        <v>393.61</v>
      </c>
      <c r="M2202" s="42">
        <v>0</v>
      </c>
      <c r="N2202" s="89" t="s">
        <v>1328</v>
      </c>
      <c r="O2202" s="47" t="s">
        <v>1362</v>
      </c>
      <c r="P2202" s="47" t="s">
        <v>1363</v>
      </c>
      <c r="Q2202" s="50" t="s">
        <v>5992</v>
      </c>
      <c r="R2202" s="30"/>
    </row>
    <row r="2203" spans="1:18" ht="19.95" customHeight="1">
      <c r="A2203" s="47">
        <v>1</v>
      </c>
      <c r="B2203" s="30" t="s">
        <v>29</v>
      </c>
      <c r="C2203" s="43" t="s">
        <v>5993</v>
      </c>
      <c r="D2203" s="52">
        <v>45083</v>
      </c>
      <c r="E2203" s="52">
        <v>45103</v>
      </c>
      <c r="F2203" s="52">
        <v>45103</v>
      </c>
      <c r="G2203" s="47" t="s">
        <v>10</v>
      </c>
      <c r="H2203" s="51">
        <v>2451.4499999999998</v>
      </c>
      <c r="I2203" s="53">
        <v>1</v>
      </c>
      <c r="J2203" s="51">
        <v>0</v>
      </c>
      <c r="K2203" s="51">
        <v>0</v>
      </c>
      <c r="L2203" s="51">
        <v>2451.4499999999998</v>
      </c>
      <c r="M2203" s="42">
        <v>0</v>
      </c>
      <c r="N2203" s="89" t="s">
        <v>269</v>
      </c>
      <c r="O2203" s="47" t="s">
        <v>1351</v>
      </c>
      <c r="P2203" s="47" t="s">
        <v>1353</v>
      </c>
      <c r="Q2203" s="50" t="s">
        <v>5994</v>
      </c>
      <c r="R2203" s="30"/>
    </row>
    <row r="2204" spans="1:18" ht="19.95" customHeight="1">
      <c r="A2204" s="47">
        <v>1</v>
      </c>
      <c r="B2204" s="30" t="s">
        <v>22</v>
      </c>
      <c r="C2204" s="43" t="s">
        <v>5995</v>
      </c>
      <c r="D2204" s="52">
        <v>45086</v>
      </c>
      <c r="E2204" s="52">
        <v>45103</v>
      </c>
      <c r="F2204" s="52">
        <v>45103</v>
      </c>
      <c r="G2204" s="47" t="s">
        <v>10</v>
      </c>
      <c r="H2204" s="51">
        <v>660</v>
      </c>
      <c r="I2204" s="53">
        <v>1</v>
      </c>
      <c r="J2204" s="51">
        <v>0</v>
      </c>
      <c r="K2204" s="51">
        <v>0</v>
      </c>
      <c r="L2204" s="51">
        <v>660</v>
      </c>
      <c r="M2204" s="42">
        <v>0</v>
      </c>
      <c r="N2204" s="89" t="s">
        <v>269</v>
      </c>
      <c r="O2204" s="47" t="s">
        <v>1346</v>
      </c>
      <c r="P2204" s="47" t="s">
        <v>284</v>
      </c>
      <c r="Q2204" s="50" t="s">
        <v>5996</v>
      </c>
      <c r="R2204" s="30"/>
    </row>
    <row r="2205" spans="1:18" ht="19.95" customHeight="1">
      <c r="A2205" s="47">
        <v>1</v>
      </c>
      <c r="B2205" s="30" t="s">
        <v>237</v>
      </c>
      <c r="C2205" s="43">
        <v>4193682</v>
      </c>
      <c r="D2205" s="52">
        <v>45081</v>
      </c>
      <c r="E2205" s="52">
        <v>45103</v>
      </c>
      <c r="F2205" s="52">
        <v>45103</v>
      </c>
      <c r="G2205" s="47" t="s">
        <v>10</v>
      </c>
      <c r="H2205" s="51">
        <v>468.87</v>
      </c>
      <c r="I2205" s="53">
        <v>1</v>
      </c>
      <c r="J2205" s="51">
        <v>0</v>
      </c>
      <c r="K2205" s="51">
        <v>0</v>
      </c>
      <c r="L2205" s="51">
        <v>468.87</v>
      </c>
      <c r="M2205" s="42">
        <v>0</v>
      </c>
      <c r="N2205" s="89" t="s">
        <v>269</v>
      </c>
      <c r="O2205" s="47" t="s">
        <v>1342</v>
      </c>
      <c r="P2205" s="47" t="s">
        <v>280</v>
      </c>
      <c r="Q2205" s="50" t="s">
        <v>5997</v>
      </c>
      <c r="R2205" s="30"/>
    </row>
    <row r="2206" spans="1:18" ht="19.95" customHeight="1">
      <c r="A2206" s="47">
        <v>2</v>
      </c>
      <c r="B2206" s="30" t="s">
        <v>2420</v>
      </c>
      <c r="C2206" s="43" t="s">
        <v>5998</v>
      </c>
      <c r="D2206" s="52">
        <v>45100</v>
      </c>
      <c r="E2206" s="52">
        <v>45107</v>
      </c>
      <c r="F2206" s="52">
        <v>45104</v>
      </c>
      <c r="G2206" s="47" t="s">
        <v>18</v>
      </c>
      <c r="H2206" s="60">
        <v>108000</v>
      </c>
      <c r="I2206" s="53">
        <v>4.7698</v>
      </c>
      <c r="J2206" s="60">
        <v>0</v>
      </c>
      <c r="K2206" s="60">
        <v>0</v>
      </c>
      <c r="L2206" s="51">
        <v>515138.4</v>
      </c>
      <c r="M2206" s="42">
        <v>0</v>
      </c>
      <c r="N2206" s="89" t="s">
        <v>1328</v>
      </c>
      <c r="O2206" s="47" t="s">
        <v>1330</v>
      </c>
      <c r="P2206" s="47" t="s">
        <v>881</v>
      </c>
      <c r="Q2206" s="50" t="s">
        <v>5999</v>
      </c>
      <c r="R2206" s="30"/>
    </row>
    <row r="2207" spans="1:18" ht="19.95" customHeight="1">
      <c r="A2207" s="47">
        <v>2</v>
      </c>
      <c r="B2207" s="30" t="s">
        <v>2420</v>
      </c>
      <c r="C2207" s="43" t="s">
        <v>6000</v>
      </c>
      <c r="D2207" s="52">
        <v>45104</v>
      </c>
      <c r="E2207" s="52">
        <v>45104</v>
      </c>
      <c r="F2207" s="52">
        <v>45104</v>
      </c>
      <c r="G2207" s="47" t="s">
        <v>18</v>
      </c>
      <c r="H2207" s="60">
        <v>357000</v>
      </c>
      <c r="I2207" s="53">
        <v>4.7698</v>
      </c>
      <c r="J2207" s="60">
        <v>0</v>
      </c>
      <c r="K2207" s="60">
        <v>0</v>
      </c>
      <c r="L2207" s="51">
        <v>1702818.6</v>
      </c>
      <c r="M2207" s="42">
        <v>0</v>
      </c>
      <c r="N2207" s="89" t="s">
        <v>1328</v>
      </c>
      <c r="O2207" s="47" t="s">
        <v>1330</v>
      </c>
      <c r="P2207" s="47" t="s">
        <v>881</v>
      </c>
      <c r="Q2207" s="50" t="s">
        <v>6001</v>
      </c>
      <c r="R2207" s="30"/>
    </row>
    <row r="2208" spans="1:18" ht="19.95" customHeight="1">
      <c r="A2208" s="47">
        <v>1</v>
      </c>
      <c r="B2208" s="30" t="s">
        <v>2420</v>
      </c>
      <c r="C2208" s="43" t="s">
        <v>6002</v>
      </c>
      <c r="D2208" s="52">
        <v>45105</v>
      </c>
      <c r="E2208" s="52">
        <v>45117</v>
      </c>
      <c r="F2208" s="52">
        <v>45104</v>
      </c>
      <c r="G2208" s="47" t="s">
        <v>18</v>
      </c>
      <c r="H2208" s="60">
        <v>357000</v>
      </c>
      <c r="I2208" s="53">
        <v>4.7698</v>
      </c>
      <c r="J2208" s="60">
        <v>0</v>
      </c>
      <c r="K2208" s="60">
        <v>0</v>
      </c>
      <c r="L2208" s="51">
        <v>1702818.6</v>
      </c>
      <c r="M2208" s="42">
        <v>0</v>
      </c>
      <c r="N2208" s="89" t="s">
        <v>1328</v>
      </c>
      <c r="O2208" s="47" t="s">
        <v>1330</v>
      </c>
      <c r="P2208" s="47" t="s">
        <v>881</v>
      </c>
      <c r="Q2208" s="50" t="s">
        <v>6003</v>
      </c>
      <c r="R2208" s="30"/>
    </row>
    <row r="2209" spans="1:18" ht="19.95" customHeight="1">
      <c r="A2209" s="47">
        <v>1</v>
      </c>
      <c r="B2209" s="30" t="s">
        <v>308</v>
      </c>
      <c r="C2209" s="43" t="s">
        <v>6004</v>
      </c>
      <c r="D2209" s="52">
        <v>45099</v>
      </c>
      <c r="E2209" s="52">
        <v>45104</v>
      </c>
      <c r="F2209" s="52">
        <v>45104</v>
      </c>
      <c r="G2209" s="47" t="s">
        <v>10</v>
      </c>
      <c r="H2209" s="51">
        <v>5865</v>
      </c>
      <c r="I2209" s="53">
        <v>1</v>
      </c>
      <c r="J2209" s="51">
        <v>0</v>
      </c>
      <c r="K2209" s="51">
        <v>0</v>
      </c>
      <c r="L2209" s="51">
        <v>5865</v>
      </c>
      <c r="M2209" s="42">
        <v>0</v>
      </c>
      <c r="N2209" s="89" t="s">
        <v>1328</v>
      </c>
      <c r="O2209" s="47" t="s">
        <v>1349</v>
      </c>
      <c r="P2209" s="58" t="s">
        <v>741</v>
      </c>
      <c r="Q2209" s="50" t="s">
        <v>6005</v>
      </c>
      <c r="R2209" s="30"/>
    </row>
    <row r="2210" spans="1:18" ht="19.95" customHeight="1">
      <c r="A2210" s="47">
        <v>4</v>
      </c>
      <c r="B2210" s="30" t="s">
        <v>308</v>
      </c>
      <c r="C2210" s="43" t="s">
        <v>6006</v>
      </c>
      <c r="D2210" s="52">
        <v>45099</v>
      </c>
      <c r="E2210" s="52">
        <v>45104</v>
      </c>
      <c r="F2210" s="52">
        <v>45104</v>
      </c>
      <c r="G2210" s="47" t="s">
        <v>10</v>
      </c>
      <c r="H2210" s="51">
        <v>7500</v>
      </c>
      <c r="I2210" s="53">
        <v>1</v>
      </c>
      <c r="J2210" s="51">
        <v>0</v>
      </c>
      <c r="K2210" s="51">
        <v>0</v>
      </c>
      <c r="L2210" s="51">
        <v>7500</v>
      </c>
      <c r="M2210" s="42">
        <v>0</v>
      </c>
      <c r="N2210" s="89" t="s">
        <v>1328</v>
      </c>
      <c r="O2210" s="47" t="s">
        <v>1349</v>
      </c>
      <c r="P2210" s="58" t="s">
        <v>741</v>
      </c>
      <c r="Q2210" s="50" t="s">
        <v>6007</v>
      </c>
      <c r="R2210" s="30"/>
    </row>
    <row r="2211" spans="1:18" ht="19.95" customHeight="1">
      <c r="A2211" s="47">
        <v>2</v>
      </c>
      <c r="B2211" s="30" t="s">
        <v>308</v>
      </c>
      <c r="C2211" s="43" t="s">
        <v>6008</v>
      </c>
      <c r="D2211" s="52">
        <v>45103</v>
      </c>
      <c r="E2211" s="52">
        <v>45104</v>
      </c>
      <c r="F2211" s="52">
        <v>45104</v>
      </c>
      <c r="G2211" s="47" t="s">
        <v>10</v>
      </c>
      <c r="H2211" s="51">
        <v>17550</v>
      </c>
      <c r="I2211" s="53">
        <v>1</v>
      </c>
      <c r="J2211" s="51">
        <v>0</v>
      </c>
      <c r="K2211" s="51">
        <v>0</v>
      </c>
      <c r="L2211" s="51">
        <v>17550</v>
      </c>
      <c r="M2211" s="42">
        <v>0</v>
      </c>
      <c r="N2211" s="89" t="s">
        <v>1328</v>
      </c>
      <c r="O2211" s="47" t="s">
        <v>1349</v>
      </c>
      <c r="P2211" s="58" t="s">
        <v>741</v>
      </c>
      <c r="Q2211" s="50" t="s">
        <v>6009</v>
      </c>
      <c r="R2211" s="30"/>
    </row>
    <row r="2212" spans="1:18" ht="19.95" customHeight="1">
      <c r="A2212" s="47">
        <v>2</v>
      </c>
      <c r="B2212" s="30" t="s">
        <v>308</v>
      </c>
      <c r="C2212" s="43" t="s">
        <v>6010</v>
      </c>
      <c r="D2212" s="52">
        <v>45099</v>
      </c>
      <c r="E2212" s="52">
        <v>45104</v>
      </c>
      <c r="F2212" s="52">
        <v>45104</v>
      </c>
      <c r="G2212" s="47" t="s">
        <v>10</v>
      </c>
      <c r="H2212" s="51">
        <v>4680</v>
      </c>
      <c r="I2212" s="53">
        <v>1</v>
      </c>
      <c r="J2212" s="51">
        <v>0</v>
      </c>
      <c r="K2212" s="51">
        <v>0</v>
      </c>
      <c r="L2212" s="51">
        <v>4680</v>
      </c>
      <c r="M2212" s="42">
        <v>0</v>
      </c>
      <c r="N2212" s="89" t="s">
        <v>1328</v>
      </c>
      <c r="O2212" s="47" t="s">
        <v>1349</v>
      </c>
      <c r="P2212" s="58" t="s">
        <v>741</v>
      </c>
      <c r="Q2212" s="50" t="s">
        <v>6011</v>
      </c>
      <c r="R2212" s="30"/>
    </row>
    <row r="2213" spans="1:18" ht="19.95" customHeight="1">
      <c r="A2213" s="47">
        <v>1</v>
      </c>
      <c r="B2213" s="30" t="s">
        <v>308</v>
      </c>
      <c r="C2213" s="43" t="s">
        <v>6012</v>
      </c>
      <c r="D2213" s="52">
        <v>45099</v>
      </c>
      <c r="E2213" s="52">
        <v>45104</v>
      </c>
      <c r="F2213" s="52">
        <v>45104</v>
      </c>
      <c r="G2213" s="47" t="s">
        <v>10</v>
      </c>
      <c r="H2213" s="51">
        <v>33858</v>
      </c>
      <c r="I2213" s="53">
        <v>1</v>
      </c>
      <c r="J2213" s="51">
        <v>0</v>
      </c>
      <c r="K2213" s="51">
        <v>0</v>
      </c>
      <c r="L2213" s="51">
        <v>33858</v>
      </c>
      <c r="M2213" s="42">
        <v>0</v>
      </c>
      <c r="N2213" s="89" t="s">
        <v>1328</v>
      </c>
      <c r="O2213" s="47" t="s">
        <v>1349</v>
      </c>
      <c r="P2213" s="58" t="s">
        <v>741</v>
      </c>
      <c r="Q2213" s="50" t="s">
        <v>6013</v>
      </c>
      <c r="R2213" s="30"/>
    </row>
    <row r="2214" spans="1:18" ht="19.95" customHeight="1">
      <c r="A2214" s="47">
        <v>1</v>
      </c>
      <c r="B2214" s="30" t="s">
        <v>308</v>
      </c>
      <c r="C2214" s="43" t="s">
        <v>6014</v>
      </c>
      <c r="D2214" s="52">
        <v>45099</v>
      </c>
      <c r="E2214" s="52">
        <v>45104</v>
      </c>
      <c r="F2214" s="52">
        <v>45104</v>
      </c>
      <c r="G2214" s="47" t="s">
        <v>10</v>
      </c>
      <c r="H2214" s="51">
        <v>47538.7</v>
      </c>
      <c r="I2214" s="53">
        <v>1</v>
      </c>
      <c r="J2214" s="51">
        <v>0</v>
      </c>
      <c r="K2214" s="51">
        <v>0</v>
      </c>
      <c r="L2214" s="51">
        <v>47538.7</v>
      </c>
      <c r="M2214" s="42">
        <v>0</v>
      </c>
      <c r="N2214" s="89" t="s">
        <v>1328</v>
      </c>
      <c r="O2214" s="47" t="s">
        <v>1349</v>
      </c>
      <c r="P2214" s="58" t="s">
        <v>741</v>
      </c>
      <c r="Q2214" s="50" t="s">
        <v>6015</v>
      </c>
      <c r="R2214" s="30"/>
    </row>
    <row r="2215" spans="1:18" ht="19.95" customHeight="1">
      <c r="A2215" s="47">
        <v>1</v>
      </c>
      <c r="B2215" s="30" t="s">
        <v>66</v>
      </c>
      <c r="C2215" s="43" t="s">
        <v>6016</v>
      </c>
      <c r="D2215" s="52">
        <v>45104</v>
      </c>
      <c r="E2215" s="52">
        <v>45104</v>
      </c>
      <c r="F2215" s="52">
        <v>45104</v>
      </c>
      <c r="G2215" s="47" t="s">
        <v>10</v>
      </c>
      <c r="H2215" s="51">
        <v>0.01</v>
      </c>
      <c r="I2215" s="53">
        <v>1</v>
      </c>
      <c r="J2215" s="51">
        <v>0</v>
      </c>
      <c r="K2215" s="51">
        <v>0</v>
      </c>
      <c r="L2215" s="51">
        <v>0.01</v>
      </c>
      <c r="M2215" s="42">
        <v>0</v>
      </c>
      <c r="N2215" s="89" t="s">
        <v>1328</v>
      </c>
      <c r="O2215" s="47" t="s">
        <v>1381</v>
      </c>
      <c r="P2215" s="47" t="s">
        <v>888</v>
      </c>
      <c r="Q2215" s="50" t="s">
        <v>6017</v>
      </c>
      <c r="R2215" s="30"/>
    </row>
    <row r="2216" spans="1:18" ht="19.95" customHeight="1">
      <c r="A2216" s="47">
        <v>1</v>
      </c>
      <c r="B2216" s="30" t="s">
        <v>29</v>
      </c>
      <c r="C2216" s="43" t="s">
        <v>6018</v>
      </c>
      <c r="D2216" s="52">
        <v>45084</v>
      </c>
      <c r="E2216" s="52">
        <v>45104</v>
      </c>
      <c r="F2216" s="52">
        <v>45104</v>
      </c>
      <c r="G2216" s="47" t="s">
        <v>10</v>
      </c>
      <c r="H2216" s="51">
        <v>2216</v>
      </c>
      <c r="I2216" s="53">
        <v>1</v>
      </c>
      <c r="J2216" s="51">
        <v>0</v>
      </c>
      <c r="K2216" s="51">
        <v>0</v>
      </c>
      <c r="L2216" s="51">
        <v>2216</v>
      </c>
      <c r="M2216" s="42">
        <v>0</v>
      </c>
      <c r="N2216" s="89" t="s">
        <v>269</v>
      </c>
      <c r="O2216" s="47" t="s">
        <v>1351</v>
      </c>
      <c r="P2216" s="47" t="s">
        <v>1353</v>
      </c>
      <c r="Q2216" s="50" t="s">
        <v>6019</v>
      </c>
      <c r="R2216" s="30"/>
    </row>
    <row r="2217" spans="1:18" ht="19.95" customHeight="1">
      <c r="A2217" s="47">
        <v>4</v>
      </c>
      <c r="B2217" s="30" t="s">
        <v>2045</v>
      </c>
      <c r="C2217" s="43" t="s">
        <v>6020</v>
      </c>
      <c r="D2217" s="52">
        <v>45100</v>
      </c>
      <c r="E2217" s="52">
        <v>45107</v>
      </c>
      <c r="F2217" s="52">
        <v>45104</v>
      </c>
      <c r="G2217" s="47" t="s">
        <v>10</v>
      </c>
      <c r="H2217" s="51">
        <v>208.25</v>
      </c>
      <c r="I2217" s="53">
        <v>1</v>
      </c>
      <c r="J2217" s="51">
        <v>0</v>
      </c>
      <c r="K2217" s="51">
        <v>0</v>
      </c>
      <c r="L2217" s="51">
        <v>208.25</v>
      </c>
      <c r="M2217" s="42">
        <v>0</v>
      </c>
      <c r="N2217" s="89" t="s">
        <v>269</v>
      </c>
      <c r="O2217" s="47" t="s">
        <v>1360</v>
      </c>
      <c r="P2217" s="47" t="s">
        <v>2471</v>
      </c>
      <c r="Q2217" s="50" t="s">
        <v>6021</v>
      </c>
      <c r="R2217" s="30"/>
    </row>
    <row r="2218" spans="1:18" ht="19.95" customHeight="1">
      <c r="A2218" s="47">
        <v>1</v>
      </c>
      <c r="B2218" s="30" t="s">
        <v>5566</v>
      </c>
      <c r="C2218" s="43" t="s">
        <v>5795</v>
      </c>
      <c r="D2218" s="52">
        <v>45104</v>
      </c>
      <c r="E2218" s="52">
        <v>45104</v>
      </c>
      <c r="F2218" s="52">
        <v>45104</v>
      </c>
      <c r="G2218" s="47" t="s">
        <v>10</v>
      </c>
      <c r="H2218" s="49">
        <v>560</v>
      </c>
      <c r="I2218" s="53">
        <v>1</v>
      </c>
      <c r="J2218" s="51">
        <v>0</v>
      </c>
      <c r="K2218" s="51">
        <v>0</v>
      </c>
      <c r="L2218" s="51">
        <v>560</v>
      </c>
      <c r="M2218" s="42">
        <v>0</v>
      </c>
      <c r="N2218" s="89" t="s">
        <v>275</v>
      </c>
      <c r="O2218" s="47" t="s">
        <v>1351</v>
      </c>
      <c r="P2218" s="47" t="s">
        <v>1354</v>
      </c>
      <c r="Q2218" s="50" t="s">
        <v>5796</v>
      </c>
      <c r="R2218" s="30"/>
    </row>
    <row r="2219" spans="1:18" ht="19.95" customHeight="1">
      <c r="A2219" s="47">
        <v>1</v>
      </c>
      <c r="B2219" s="30" t="s">
        <v>2420</v>
      </c>
      <c r="C2219" s="43" t="s">
        <v>6022</v>
      </c>
      <c r="D2219" s="52">
        <v>45105</v>
      </c>
      <c r="E2219" s="52">
        <v>45105</v>
      </c>
      <c r="F2219" s="52">
        <v>45105</v>
      </c>
      <c r="G2219" s="47" t="s">
        <v>18</v>
      </c>
      <c r="H2219" s="60">
        <v>357000</v>
      </c>
      <c r="I2219" s="53">
        <v>4.7903000000000002</v>
      </c>
      <c r="J2219" s="60">
        <v>0</v>
      </c>
      <c r="K2219" s="60">
        <v>0</v>
      </c>
      <c r="L2219" s="51">
        <v>1710137.1</v>
      </c>
      <c r="M2219" s="42">
        <v>0</v>
      </c>
      <c r="N2219" s="89" t="s">
        <v>1328</v>
      </c>
      <c r="O2219" s="47" t="s">
        <v>1330</v>
      </c>
      <c r="P2219" s="47" t="s">
        <v>881</v>
      </c>
      <c r="Q2219" s="50" t="s">
        <v>7421</v>
      </c>
      <c r="R2219" s="30"/>
    </row>
    <row r="2220" spans="1:18" ht="19.95" customHeight="1">
      <c r="A2220" s="47">
        <v>1</v>
      </c>
      <c r="B2220" s="30" t="s">
        <v>315</v>
      </c>
      <c r="C2220" s="43" t="s">
        <v>6023</v>
      </c>
      <c r="D2220" s="52">
        <v>45098</v>
      </c>
      <c r="E2220" s="52">
        <v>45105</v>
      </c>
      <c r="F2220" s="52">
        <v>45105</v>
      </c>
      <c r="G2220" s="47" t="s">
        <v>10</v>
      </c>
      <c r="H2220" s="51">
        <v>3593.15</v>
      </c>
      <c r="I2220" s="53">
        <v>1</v>
      </c>
      <c r="J2220" s="51">
        <v>0</v>
      </c>
      <c r="K2220" s="51">
        <v>0</v>
      </c>
      <c r="L2220" s="51">
        <v>3593.15</v>
      </c>
      <c r="M2220" s="42">
        <v>0</v>
      </c>
      <c r="N2220" s="89" t="s">
        <v>269</v>
      </c>
      <c r="O2220" s="47" t="s">
        <v>1351</v>
      </c>
      <c r="P2220" s="47" t="s">
        <v>1353</v>
      </c>
      <c r="Q2220" s="50" t="s">
        <v>6024</v>
      </c>
      <c r="R2220" s="30"/>
    </row>
    <row r="2221" spans="1:18" ht="19.95" customHeight="1">
      <c r="A2221" s="47">
        <v>2</v>
      </c>
      <c r="B2221" s="30" t="s">
        <v>308</v>
      </c>
      <c r="C2221" s="43" t="s">
        <v>6025</v>
      </c>
      <c r="D2221" s="52">
        <v>45103</v>
      </c>
      <c r="E2221" s="52">
        <v>45106</v>
      </c>
      <c r="F2221" s="52">
        <v>45106</v>
      </c>
      <c r="G2221" s="47" t="s">
        <v>10</v>
      </c>
      <c r="H2221" s="51">
        <v>2340</v>
      </c>
      <c r="I2221" s="53">
        <v>1</v>
      </c>
      <c r="J2221" s="51">
        <v>0</v>
      </c>
      <c r="K2221" s="51">
        <v>0</v>
      </c>
      <c r="L2221" s="51">
        <v>2340</v>
      </c>
      <c r="M2221" s="42">
        <v>0</v>
      </c>
      <c r="N2221" s="89" t="s">
        <v>1328</v>
      </c>
      <c r="O2221" s="47" t="s">
        <v>1349</v>
      </c>
      <c r="P2221" s="58" t="s">
        <v>741</v>
      </c>
      <c r="Q2221" s="50" t="s">
        <v>6026</v>
      </c>
      <c r="R2221" s="30"/>
    </row>
    <row r="2222" spans="1:18" ht="19.95" customHeight="1">
      <c r="A2222" s="47">
        <v>1</v>
      </c>
      <c r="B2222" s="30" t="s">
        <v>308</v>
      </c>
      <c r="C2222" s="43" t="s">
        <v>6027</v>
      </c>
      <c r="D2222" s="52">
        <v>45103</v>
      </c>
      <c r="E2222" s="52">
        <v>45106</v>
      </c>
      <c r="F2222" s="52">
        <v>45106</v>
      </c>
      <c r="G2222" s="47" t="s">
        <v>10</v>
      </c>
      <c r="H2222" s="51">
        <v>43301</v>
      </c>
      <c r="I2222" s="53">
        <v>1</v>
      </c>
      <c r="J2222" s="51">
        <v>0</v>
      </c>
      <c r="K2222" s="51">
        <v>0</v>
      </c>
      <c r="L2222" s="51">
        <v>43301</v>
      </c>
      <c r="M2222" s="42">
        <v>0</v>
      </c>
      <c r="N2222" s="89" t="s">
        <v>1328</v>
      </c>
      <c r="O2222" s="47" t="s">
        <v>1349</v>
      </c>
      <c r="P2222" s="58" t="s">
        <v>741</v>
      </c>
      <c r="Q2222" s="50" t="s">
        <v>6028</v>
      </c>
      <c r="R2222" s="30"/>
    </row>
    <row r="2223" spans="1:18" ht="19.95" customHeight="1">
      <c r="A2223" s="47">
        <v>1</v>
      </c>
      <c r="B2223" s="30" t="s">
        <v>308</v>
      </c>
      <c r="C2223" s="43" t="s">
        <v>6029</v>
      </c>
      <c r="D2223" s="52">
        <v>45103</v>
      </c>
      <c r="E2223" s="52">
        <v>45106</v>
      </c>
      <c r="F2223" s="52">
        <v>45106</v>
      </c>
      <c r="G2223" s="47" t="s">
        <v>10</v>
      </c>
      <c r="H2223" s="51">
        <v>11625</v>
      </c>
      <c r="I2223" s="53">
        <v>1</v>
      </c>
      <c r="J2223" s="51">
        <v>0</v>
      </c>
      <c r="K2223" s="51">
        <v>0</v>
      </c>
      <c r="L2223" s="51">
        <v>11625</v>
      </c>
      <c r="M2223" s="42">
        <v>0</v>
      </c>
      <c r="N2223" s="89" t="s">
        <v>1328</v>
      </c>
      <c r="O2223" s="47" t="s">
        <v>1349</v>
      </c>
      <c r="P2223" s="58" t="s">
        <v>741</v>
      </c>
      <c r="Q2223" s="50" t="s">
        <v>6030</v>
      </c>
      <c r="R2223" s="30"/>
    </row>
    <row r="2224" spans="1:18" ht="19.95" customHeight="1">
      <c r="A2224" s="47">
        <v>1</v>
      </c>
      <c r="B2224" s="30" t="s">
        <v>4098</v>
      </c>
      <c r="C2224" s="43" t="s">
        <v>6031</v>
      </c>
      <c r="D2224" s="52">
        <v>45103</v>
      </c>
      <c r="E2224" s="52">
        <v>45106</v>
      </c>
      <c r="F2224" s="52">
        <v>45106</v>
      </c>
      <c r="G2224" s="47" t="s">
        <v>10</v>
      </c>
      <c r="H2224" s="51">
        <v>22000</v>
      </c>
      <c r="I2224" s="53">
        <v>1</v>
      </c>
      <c r="J2224" s="51">
        <v>0</v>
      </c>
      <c r="K2224" s="51">
        <v>0</v>
      </c>
      <c r="L2224" s="51">
        <v>22000</v>
      </c>
      <c r="M2224" s="42">
        <v>0</v>
      </c>
      <c r="N2224" s="89" t="s">
        <v>269</v>
      </c>
      <c r="O2224" s="47" t="s">
        <v>1874</v>
      </c>
      <c r="P2224" s="47" t="s">
        <v>1358</v>
      </c>
      <c r="Q2224" s="50" t="s">
        <v>6032</v>
      </c>
      <c r="R2224" s="30"/>
    </row>
    <row r="2225" spans="1:18" ht="19.95" customHeight="1">
      <c r="A2225" s="47">
        <v>1</v>
      </c>
      <c r="B2225" s="30" t="s">
        <v>6033</v>
      </c>
      <c r="C2225" s="43" t="s">
        <v>6034</v>
      </c>
      <c r="D2225" s="52">
        <v>45104</v>
      </c>
      <c r="E2225" s="52">
        <v>45106</v>
      </c>
      <c r="F2225" s="52">
        <v>45106</v>
      </c>
      <c r="G2225" s="47" t="s">
        <v>10</v>
      </c>
      <c r="H2225" s="51">
        <v>2070.5</v>
      </c>
      <c r="I2225" s="53">
        <v>1</v>
      </c>
      <c r="J2225" s="51">
        <v>0</v>
      </c>
      <c r="K2225" s="51">
        <v>0</v>
      </c>
      <c r="L2225" s="51">
        <v>2070.5</v>
      </c>
      <c r="M2225" s="42">
        <v>0</v>
      </c>
      <c r="N2225" s="89" t="s">
        <v>269</v>
      </c>
      <c r="O2225" s="47" t="s">
        <v>1351</v>
      </c>
      <c r="P2225" s="47" t="s">
        <v>1354</v>
      </c>
      <c r="Q2225" s="50" t="s">
        <v>6035</v>
      </c>
      <c r="R2225" s="30"/>
    </row>
    <row r="2226" spans="1:18" ht="19.95" customHeight="1">
      <c r="A2226" s="47">
        <v>1</v>
      </c>
      <c r="B2226" s="30" t="s">
        <v>1357</v>
      </c>
      <c r="C2226" s="43" t="s">
        <v>6036</v>
      </c>
      <c r="D2226" s="52">
        <v>45106</v>
      </c>
      <c r="E2226" s="52">
        <v>45106</v>
      </c>
      <c r="F2226" s="52">
        <v>45106</v>
      </c>
      <c r="G2226" s="47" t="s">
        <v>10</v>
      </c>
      <c r="H2226" s="51">
        <v>450</v>
      </c>
      <c r="I2226" s="53">
        <v>1</v>
      </c>
      <c r="J2226" s="51">
        <v>0</v>
      </c>
      <c r="K2226" s="51">
        <v>0</v>
      </c>
      <c r="L2226" s="51">
        <v>450</v>
      </c>
      <c r="M2226" s="42">
        <v>0</v>
      </c>
      <c r="N2226" s="89" t="s">
        <v>275</v>
      </c>
      <c r="O2226" s="47" t="s">
        <v>1360</v>
      </c>
      <c r="P2226" s="47" t="s">
        <v>675</v>
      </c>
      <c r="Q2226" s="50" t="s">
        <v>6037</v>
      </c>
      <c r="R2226" s="30"/>
    </row>
    <row r="2227" spans="1:18" ht="19.95" customHeight="1">
      <c r="A2227" s="47">
        <v>1</v>
      </c>
      <c r="B2227" s="30" t="s">
        <v>260</v>
      </c>
      <c r="C2227" s="43" t="s">
        <v>6038</v>
      </c>
      <c r="D2227" s="52">
        <v>45104</v>
      </c>
      <c r="E2227" s="52">
        <v>45106</v>
      </c>
      <c r="F2227" s="52">
        <v>45106</v>
      </c>
      <c r="G2227" s="47" t="s">
        <v>10</v>
      </c>
      <c r="H2227" s="51">
        <v>195</v>
      </c>
      <c r="I2227" s="53">
        <v>1</v>
      </c>
      <c r="J2227" s="51">
        <v>0</v>
      </c>
      <c r="K2227" s="51">
        <v>0</v>
      </c>
      <c r="L2227" s="51">
        <v>195</v>
      </c>
      <c r="M2227" s="42">
        <v>0</v>
      </c>
      <c r="N2227" s="89" t="s">
        <v>275</v>
      </c>
      <c r="O2227" s="47" t="s">
        <v>1342</v>
      </c>
      <c r="P2227" s="47" t="s">
        <v>1371</v>
      </c>
      <c r="Q2227" s="50" t="s">
        <v>6039</v>
      </c>
      <c r="R2227" s="30"/>
    </row>
    <row r="2228" spans="1:18" ht="19.95" customHeight="1">
      <c r="A2228" s="47">
        <v>2</v>
      </c>
      <c r="B2228" s="30" t="s">
        <v>2019</v>
      </c>
      <c r="C2228" s="43" t="s">
        <v>6040</v>
      </c>
      <c r="D2228" s="52">
        <v>45079</v>
      </c>
      <c r="E2228" s="52">
        <v>45107</v>
      </c>
      <c r="F2228" s="52">
        <v>45107</v>
      </c>
      <c r="G2228" s="47" t="s">
        <v>10</v>
      </c>
      <c r="H2228" s="51">
        <v>54750</v>
      </c>
      <c r="I2228" s="53">
        <v>1</v>
      </c>
      <c r="J2228" s="51">
        <v>0</v>
      </c>
      <c r="K2228" s="51">
        <v>0</v>
      </c>
      <c r="L2228" s="51">
        <v>54750</v>
      </c>
      <c r="M2228" s="42">
        <v>0</v>
      </c>
      <c r="N2228" s="89" t="s">
        <v>1328</v>
      </c>
      <c r="O2228" s="47" t="s">
        <v>1349</v>
      </c>
      <c r="P2228" s="58" t="s">
        <v>741</v>
      </c>
      <c r="Q2228" s="50" t="s">
        <v>6041</v>
      </c>
      <c r="R2228" s="30"/>
    </row>
    <row r="2229" spans="1:18" ht="19.95" customHeight="1">
      <c r="A2229" s="47">
        <v>1</v>
      </c>
      <c r="B2229" s="30" t="s">
        <v>2019</v>
      </c>
      <c r="C2229" s="43" t="s">
        <v>6042</v>
      </c>
      <c r="D2229" s="52">
        <v>45093</v>
      </c>
      <c r="E2229" s="52">
        <v>45107</v>
      </c>
      <c r="F2229" s="52">
        <v>45107</v>
      </c>
      <c r="G2229" s="47" t="s">
        <v>10</v>
      </c>
      <c r="H2229" s="51">
        <v>31500</v>
      </c>
      <c r="I2229" s="53">
        <v>1</v>
      </c>
      <c r="J2229" s="51">
        <v>0</v>
      </c>
      <c r="K2229" s="51">
        <v>0</v>
      </c>
      <c r="L2229" s="51">
        <v>31500</v>
      </c>
      <c r="M2229" s="42">
        <v>0</v>
      </c>
      <c r="N2229" s="89" t="s">
        <v>1328</v>
      </c>
      <c r="O2229" s="47" t="s">
        <v>1349</v>
      </c>
      <c r="P2229" s="58" t="s">
        <v>741</v>
      </c>
      <c r="Q2229" s="50" t="s">
        <v>6043</v>
      </c>
      <c r="R2229" s="30"/>
    </row>
    <row r="2230" spans="1:18" ht="19.95" customHeight="1">
      <c r="A2230" s="47">
        <v>1</v>
      </c>
      <c r="B2230" s="30" t="s">
        <v>2019</v>
      </c>
      <c r="C2230" s="43" t="s">
        <v>6044</v>
      </c>
      <c r="D2230" s="52">
        <v>45093</v>
      </c>
      <c r="E2230" s="52">
        <v>45107</v>
      </c>
      <c r="F2230" s="52">
        <v>45107</v>
      </c>
      <c r="G2230" s="47" t="s">
        <v>10</v>
      </c>
      <c r="H2230" s="51">
        <v>7000</v>
      </c>
      <c r="I2230" s="53">
        <v>1</v>
      </c>
      <c r="J2230" s="51">
        <v>0</v>
      </c>
      <c r="K2230" s="51">
        <v>0</v>
      </c>
      <c r="L2230" s="51">
        <v>7000</v>
      </c>
      <c r="M2230" s="42">
        <v>0</v>
      </c>
      <c r="N2230" s="89" t="s">
        <v>1328</v>
      </c>
      <c r="O2230" s="47" t="s">
        <v>1349</v>
      </c>
      <c r="P2230" s="58" t="s">
        <v>741</v>
      </c>
      <c r="Q2230" s="50" t="s">
        <v>6045</v>
      </c>
      <c r="R2230" s="30"/>
    </row>
    <row r="2231" spans="1:18" ht="19.95" customHeight="1">
      <c r="A2231" s="47">
        <v>2</v>
      </c>
      <c r="B2231" s="30" t="s">
        <v>2019</v>
      </c>
      <c r="C2231" s="43" t="s">
        <v>6046</v>
      </c>
      <c r="D2231" s="52">
        <v>45093</v>
      </c>
      <c r="E2231" s="52">
        <v>45107</v>
      </c>
      <c r="F2231" s="52">
        <v>45107</v>
      </c>
      <c r="G2231" s="47" t="s">
        <v>10</v>
      </c>
      <c r="H2231" s="51">
        <v>8820</v>
      </c>
      <c r="I2231" s="53">
        <v>1</v>
      </c>
      <c r="J2231" s="51">
        <v>0</v>
      </c>
      <c r="K2231" s="51">
        <v>0</v>
      </c>
      <c r="L2231" s="51">
        <v>8820</v>
      </c>
      <c r="M2231" s="42">
        <v>0</v>
      </c>
      <c r="N2231" s="89" t="s">
        <v>1328</v>
      </c>
      <c r="O2231" s="47" t="s">
        <v>1349</v>
      </c>
      <c r="P2231" s="58" t="s">
        <v>741</v>
      </c>
      <c r="Q2231" s="50" t="s">
        <v>6047</v>
      </c>
      <c r="R2231" s="30"/>
    </row>
    <row r="2232" spans="1:18" ht="19.95" customHeight="1">
      <c r="A2232" s="47">
        <v>2</v>
      </c>
      <c r="B2232" s="30" t="s">
        <v>2019</v>
      </c>
      <c r="C2232" s="43" t="s">
        <v>6048</v>
      </c>
      <c r="D2232" s="52">
        <v>45105</v>
      </c>
      <c r="E2232" s="52">
        <v>45107</v>
      </c>
      <c r="F2232" s="52">
        <v>45107</v>
      </c>
      <c r="G2232" s="47" t="s">
        <v>10</v>
      </c>
      <c r="H2232" s="51">
        <v>1960</v>
      </c>
      <c r="I2232" s="53">
        <v>1</v>
      </c>
      <c r="J2232" s="51">
        <v>0</v>
      </c>
      <c r="K2232" s="51">
        <v>0</v>
      </c>
      <c r="L2232" s="51">
        <v>1960</v>
      </c>
      <c r="M2232" s="42">
        <v>0</v>
      </c>
      <c r="N2232" s="89" t="s">
        <v>1328</v>
      </c>
      <c r="O2232" s="47" t="s">
        <v>1349</v>
      </c>
      <c r="P2232" s="58" t="s">
        <v>741</v>
      </c>
      <c r="Q2232" s="50" t="s">
        <v>6049</v>
      </c>
      <c r="R2232" s="30"/>
    </row>
    <row r="2233" spans="1:18" ht="19.95" customHeight="1">
      <c r="A2233" s="47">
        <v>4</v>
      </c>
      <c r="B2233" s="30" t="s">
        <v>2019</v>
      </c>
      <c r="C2233" s="43" t="s">
        <v>6050</v>
      </c>
      <c r="D2233" s="52">
        <v>45093</v>
      </c>
      <c r="E2233" s="52">
        <v>45107</v>
      </c>
      <c r="F2233" s="52">
        <v>45107</v>
      </c>
      <c r="G2233" s="47" t="s">
        <v>10</v>
      </c>
      <c r="H2233" s="51">
        <v>8000</v>
      </c>
      <c r="I2233" s="53">
        <v>1</v>
      </c>
      <c r="J2233" s="51">
        <v>0</v>
      </c>
      <c r="K2233" s="51">
        <v>500.11</v>
      </c>
      <c r="L2233" s="51">
        <v>7499.89</v>
      </c>
      <c r="M2233" s="42">
        <v>0</v>
      </c>
      <c r="N2233" s="89" t="s">
        <v>1328</v>
      </c>
      <c r="O2233" s="47" t="s">
        <v>1349</v>
      </c>
      <c r="P2233" s="58" t="s">
        <v>741</v>
      </c>
      <c r="Q2233" s="50" t="s">
        <v>6051</v>
      </c>
      <c r="R2233" s="30"/>
    </row>
    <row r="2234" spans="1:18" ht="19.95" customHeight="1">
      <c r="A2234" s="47">
        <v>4</v>
      </c>
      <c r="B2234" s="30" t="s">
        <v>2019</v>
      </c>
      <c r="C2234" s="43" t="s">
        <v>6052</v>
      </c>
      <c r="D2234" s="52">
        <v>45093</v>
      </c>
      <c r="E2234" s="52">
        <v>45107</v>
      </c>
      <c r="F2234" s="52">
        <v>45107</v>
      </c>
      <c r="G2234" s="47" t="s">
        <v>10</v>
      </c>
      <c r="H2234" s="51">
        <v>2000</v>
      </c>
      <c r="I2234" s="53">
        <v>1</v>
      </c>
      <c r="J2234" s="51">
        <v>0</v>
      </c>
      <c r="K2234" s="51">
        <v>0</v>
      </c>
      <c r="L2234" s="51">
        <v>2000</v>
      </c>
      <c r="M2234" s="42">
        <v>0</v>
      </c>
      <c r="N2234" s="89" t="s">
        <v>1328</v>
      </c>
      <c r="O2234" s="47" t="s">
        <v>1349</v>
      </c>
      <c r="P2234" s="58" t="s">
        <v>741</v>
      </c>
      <c r="Q2234" s="50" t="s">
        <v>6053</v>
      </c>
      <c r="R2234" s="30"/>
    </row>
    <row r="2235" spans="1:18" ht="19.95" customHeight="1">
      <c r="A2235" s="47">
        <v>1</v>
      </c>
      <c r="B2235" s="30" t="s">
        <v>230</v>
      </c>
      <c r="C2235" s="43" t="s">
        <v>6054</v>
      </c>
      <c r="D2235" s="52">
        <v>45099</v>
      </c>
      <c r="E2235" s="52">
        <v>45107</v>
      </c>
      <c r="F2235" s="52">
        <v>45107</v>
      </c>
      <c r="G2235" s="47" t="s">
        <v>10</v>
      </c>
      <c r="H2235" s="51">
        <v>18240</v>
      </c>
      <c r="I2235" s="53">
        <v>1</v>
      </c>
      <c r="J2235" s="51">
        <v>0</v>
      </c>
      <c r="K2235" s="51">
        <v>0</v>
      </c>
      <c r="L2235" s="51">
        <v>18240</v>
      </c>
      <c r="M2235" s="42">
        <v>0</v>
      </c>
      <c r="N2235" s="89" t="s">
        <v>1328</v>
      </c>
      <c r="O2235" s="47" t="s">
        <v>1330</v>
      </c>
      <c r="P2235" s="47" t="s">
        <v>881</v>
      </c>
      <c r="Q2235" s="50" t="s">
        <v>6055</v>
      </c>
      <c r="R2235" s="30"/>
    </row>
    <row r="2236" spans="1:18" ht="19.95" customHeight="1">
      <c r="A2236" s="47">
        <v>1</v>
      </c>
      <c r="B2236" s="30" t="s">
        <v>230</v>
      </c>
      <c r="C2236" s="43" t="s">
        <v>6056</v>
      </c>
      <c r="D2236" s="52">
        <v>45149</v>
      </c>
      <c r="E2236" s="52">
        <v>45107</v>
      </c>
      <c r="F2236" s="52">
        <v>45107</v>
      </c>
      <c r="G2236" s="47" t="s">
        <v>10</v>
      </c>
      <c r="H2236" s="51">
        <v>145728</v>
      </c>
      <c r="I2236" s="53">
        <v>1</v>
      </c>
      <c r="J2236" s="51">
        <v>0</v>
      </c>
      <c r="K2236" s="51">
        <v>0</v>
      </c>
      <c r="L2236" s="51">
        <v>145728</v>
      </c>
      <c r="M2236" s="42">
        <v>0</v>
      </c>
      <c r="N2236" s="89" t="s">
        <v>1328</v>
      </c>
      <c r="O2236" s="47" t="s">
        <v>1330</v>
      </c>
      <c r="P2236" s="47" t="s">
        <v>881</v>
      </c>
      <c r="Q2236" s="50" t="s">
        <v>6057</v>
      </c>
      <c r="R2236" s="30"/>
    </row>
    <row r="2237" spans="1:18" ht="19.95" customHeight="1">
      <c r="A2237" s="47">
        <v>1</v>
      </c>
      <c r="B2237" s="30" t="s">
        <v>230</v>
      </c>
      <c r="C2237" s="43" t="s">
        <v>6058</v>
      </c>
      <c r="D2237" s="52">
        <v>45152</v>
      </c>
      <c r="E2237" s="52">
        <v>45107</v>
      </c>
      <c r="F2237" s="52">
        <v>45107</v>
      </c>
      <c r="G2237" s="47" t="s">
        <v>10</v>
      </c>
      <c r="H2237" s="51">
        <v>89856</v>
      </c>
      <c r="I2237" s="53">
        <v>1</v>
      </c>
      <c r="J2237" s="51">
        <v>0</v>
      </c>
      <c r="K2237" s="51">
        <v>0</v>
      </c>
      <c r="L2237" s="51">
        <v>89856</v>
      </c>
      <c r="M2237" s="42">
        <v>0</v>
      </c>
      <c r="N2237" s="89" t="s">
        <v>1328</v>
      </c>
      <c r="O2237" s="47" t="s">
        <v>1330</v>
      </c>
      <c r="P2237" s="47" t="s">
        <v>881</v>
      </c>
      <c r="Q2237" s="50" t="s">
        <v>6059</v>
      </c>
      <c r="R2237" s="30"/>
    </row>
    <row r="2238" spans="1:18" ht="19.95" customHeight="1">
      <c r="A2238" s="47">
        <v>1</v>
      </c>
      <c r="B2238" s="30" t="s">
        <v>230</v>
      </c>
      <c r="C2238" s="43" t="s">
        <v>6060</v>
      </c>
      <c r="D2238" s="52">
        <v>45125</v>
      </c>
      <c r="E2238" s="52">
        <v>45107</v>
      </c>
      <c r="F2238" s="52">
        <v>45107</v>
      </c>
      <c r="G2238" s="47" t="s">
        <v>10</v>
      </c>
      <c r="H2238" s="51">
        <v>107640</v>
      </c>
      <c r="I2238" s="53">
        <v>1</v>
      </c>
      <c r="J2238" s="51">
        <v>0</v>
      </c>
      <c r="K2238" s="51">
        <v>0</v>
      </c>
      <c r="L2238" s="51">
        <v>107640</v>
      </c>
      <c r="M2238" s="42">
        <v>0</v>
      </c>
      <c r="N2238" s="89" t="s">
        <v>1328</v>
      </c>
      <c r="O2238" s="47" t="s">
        <v>1330</v>
      </c>
      <c r="P2238" s="47" t="s">
        <v>881</v>
      </c>
      <c r="Q2238" s="50" t="s">
        <v>6061</v>
      </c>
      <c r="R2238" s="30"/>
    </row>
    <row r="2239" spans="1:18" ht="19.95" customHeight="1">
      <c r="A2239" s="47">
        <v>1</v>
      </c>
      <c r="B2239" s="30" t="s">
        <v>52</v>
      </c>
      <c r="C2239" s="43" t="s">
        <v>6062</v>
      </c>
      <c r="D2239" s="52">
        <v>45106</v>
      </c>
      <c r="E2239" s="52">
        <v>45107</v>
      </c>
      <c r="F2239" s="52">
        <v>45107</v>
      </c>
      <c r="G2239" s="47" t="s">
        <v>10</v>
      </c>
      <c r="H2239" s="51">
        <v>408843.75</v>
      </c>
      <c r="I2239" s="53">
        <v>1</v>
      </c>
      <c r="J2239" s="51">
        <v>0</v>
      </c>
      <c r="K2239" s="51">
        <v>0</v>
      </c>
      <c r="L2239" s="51">
        <v>408843.75</v>
      </c>
      <c r="M2239" s="42">
        <v>0</v>
      </c>
      <c r="N2239" s="89" t="s">
        <v>1328</v>
      </c>
      <c r="O2239" s="47" t="s">
        <v>2602</v>
      </c>
      <c r="P2239" s="47" t="s">
        <v>2603</v>
      </c>
      <c r="Q2239" s="50" t="s">
        <v>6063</v>
      </c>
      <c r="R2239" s="30"/>
    </row>
    <row r="2240" spans="1:18" ht="19.95" customHeight="1">
      <c r="A2240" s="47">
        <v>1</v>
      </c>
      <c r="B2240" s="30" t="s">
        <v>52</v>
      </c>
      <c r="C2240" s="43" t="s">
        <v>6064</v>
      </c>
      <c r="D2240" s="52">
        <v>45106</v>
      </c>
      <c r="E2240" s="52">
        <v>45107</v>
      </c>
      <c r="F2240" s="52">
        <v>45107</v>
      </c>
      <c r="G2240" s="47" t="s">
        <v>10</v>
      </c>
      <c r="H2240" s="51">
        <v>791241.23</v>
      </c>
      <c r="I2240" s="53">
        <v>1</v>
      </c>
      <c r="J2240" s="51">
        <v>0</v>
      </c>
      <c r="K2240" s="51">
        <v>0</v>
      </c>
      <c r="L2240" s="51">
        <v>791241.23</v>
      </c>
      <c r="M2240" s="42">
        <v>0</v>
      </c>
      <c r="N2240" s="89" t="s">
        <v>1328</v>
      </c>
      <c r="O2240" s="47" t="s">
        <v>2602</v>
      </c>
      <c r="P2240" s="47" t="s">
        <v>2610</v>
      </c>
      <c r="Q2240" s="50" t="s">
        <v>6065</v>
      </c>
      <c r="R2240" s="30"/>
    </row>
    <row r="2241" spans="1:18" ht="19.95" customHeight="1">
      <c r="A2241" s="47">
        <v>1</v>
      </c>
      <c r="B2241" s="30" t="s">
        <v>32</v>
      </c>
      <c r="C2241" s="43" t="s">
        <v>6066</v>
      </c>
      <c r="D2241" s="52">
        <v>45119</v>
      </c>
      <c r="E2241" s="52">
        <v>45107</v>
      </c>
      <c r="F2241" s="52">
        <v>45107</v>
      </c>
      <c r="G2241" s="47" t="s">
        <v>18</v>
      </c>
      <c r="H2241" s="60">
        <v>945000</v>
      </c>
      <c r="I2241" s="53">
        <v>4.8265000000000002</v>
      </c>
      <c r="J2241" s="60">
        <v>0</v>
      </c>
      <c r="K2241" s="60">
        <v>0</v>
      </c>
      <c r="L2241" s="51">
        <v>4561042.5</v>
      </c>
      <c r="M2241" s="42">
        <v>0</v>
      </c>
      <c r="N2241" s="89" t="s">
        <v>1328</v>
      </c>
      <c r="O2241" s="47" t="s">
        <v>1330</v>
      </c>
      <c r="P2241" s="47" t="s">
        <v>881</v>
      </c>
      <c r="Q2241" s="50" t="s">
        <v>6067</v>
      </c>
      <c r="R2241" s="30"/>
    </row>
    <row r="2242" spans="1:18" ht="19.95" customHeight="1">
      <c r="A2242" s="47">
        <v>1</v>
      </c>
      <c r="B2242" s="30" t="s">
        <v>66</v>
      </c>
      <c r="C2242" s="43" t="s">
        <v>6016</v>
      </c>
      <c r="D2242" s="52">
        <v>44956</v>
      </c>
      <c r="E2242" s="52">
        <v>45107</v>
      </c>
      <c r="F2242" s="52">
        <v>45107</v>
      </c>
      <c r="G2242" s="47" t="s">
        <v>10</v>
      </c>
      <c r="H2242" s="51">
        <v>7496.22</v>
      </c>
      <c r="I2242" s="53">
        <v>1</v>
      </c>
      <c r="J2242" s="51">
        <v>0</v>
      </c>
      <c r="K2242" s="51">
        <v>0</v>
      </c>
      <c r="L2242" s="51">
        <v>7496.22</v>
      </c>
      <c r="M2242" s="42">
        <v>0</v>
      </c>
      <c r="N2242" s="89" t="s">
        <v>1328</v>
      </c>
      <c r="O2242" s="47" t="s">
        <v>1381</v>
      </c>
      <c r="P2242" s="47" t="s">
        <v>888</v>
      </c>
      <c r="Q2242" s="50" t="s">
        <v>6017</v>
      </c>
      <c r="R2242" s="30"/>
    </row>
    <row r="2243" spans="1:18" ht="19.95" customHeight="1">
      <c r="A2243" s="47">
        <v>1</v>
      </c>
      <c r="B2243" s="30" t="s">
        <v>19</v>
      </c>
      <c r="C2243" s="43" t="s">
        <v>5937</v>
      </c>
      <c r="D2243" s="52">
        <v>45078</v>
      </c>
      <c r="E2243" s="52">
        <v>45107</v>
      </c>
      <c r="F2243" s="52">
        <v>45107</v>
      </c>
      <c r="G2243" s="47" t="s">
        <v>10</v>
      </c>
      <c r="H2243" s="49">
        <v>41590.400000000001</v>
      </c>
      <c r="I2243" s="53">
        <v>1</v>
      </c>
      <c r="J2243" s="51">
        <v>0</v>
      </c>
      <c r="K2243" s="51">
        <v>0</v>
      </c>
      <c r="L2243" s="51">
        <v>41590.400000000001</v>
      </c>
      <c r="M2243" s="42">
        <v>0</v>
      </c>
      <c r="N2243" s="89" t="s">
        <v>269</v>
      </c>
      <c r="O2243" s="47" t="s">
        <v>2725</v>
      </c>
      <c r="P2243" s="47" t="s">
        <v>879</v>
      </c>
      <c r="Q2243" s="50" t="s">
        <v>6079</v>
      </c>
      <c r="R2243" s="30"/>
    </row>
    <row r="2244" spans="1:18" ht="19.95" customHeight="1">
      <c r="A2244" s="47">
        <v>1</v>
      </c>
      <c r="B2244" s="30" t="s">
        <v>19</v>
      </c>
      <c r="C2244" s="43" t="s">
        <v>6077</v>
      </c>
      <c r="D2244" s="52">
        <v>45078</v>
      </c>
      <c r="E2244" s="52">
        <v>45107</v>
      </c>
      <c r="F2244" s="52">
        <v>45107</v>
      </c>
      <c r="G2244" s="47" t="s">
        <v>10</v>
      </c>
      <c r="H2244" s="49">
        <v>3409.6</v>
      </c>
      <c r="I2244" s="53">
        <v>1</v>
      </c>
      <c r="J2244" s="51">
        <v>0</v>
      </c>
      <c r="K2244" s="51">
        <v>0</v>
      </c>
      <c r="L2244" s="51">
        <v>3409.6</v>
      </c>
      <c r="M2244" s="42">
        <v>0</v>
      </c>
      <c r="N2244" s="89" t="s">
        <v>269</v>
      </c>
      <c r="O2244" s="47" t="s">
        <v>2725</v>
      </c>
      <c r="P2244" s="47" t="s">
        <v>671</v>
      </c>
      <c r="Q2244" s="50" t="s">
        <v>6078</v>
      </c>
      <c r="R2244" s="30"/>
    </row>
    <row r="2245" spans="1:18" ht="19.95" customHeight="1">
      <c r="A2245" s="47">
        <v>4</v>
      </c>
      <c r="B2245" s="30" t="s">
        <v>2045</v>
      </c>
      <c r="C2245" s="43" t="s">
        <v>6068</v>
      </c>
      <c r="D2245" s="52">
        <v>45104</v>
      </c>
      <c r="E2245" s="52">
        <v>45107</v>
      </c>
      <c r="F2245" s="52">
        <v>45107</v>
      </c>
      <c r="G2245" s="47" t="s">
        <v>10</v>
      </c>
      <c r="H2245" s="51">
        <v>104.12</v>
      </c>
      <c r="I2245" s="53">
        <v>1</v>
      </c>
      <c r="J2245" s="51">
        <v>0</v>
      </c>
      <c r="K2245" s="51">
        <v>0</v>
      </c>
      <c r="L2245" s="51">
        <v>104.12</v>
      </c>
      <c r="M2245" s="42">
        <v>0</v>
      </c>
      <c r="N2245" s="89" t="s">
        <v>269</v>
      </c>
      <c r="O2245" s="47" t="s">
        <v>1360</v>
      </c>
      <c r="P2245" s="47" t="s">
        <v>2471</v>
      </c>
      <c r="Q2245" s="50" t="s">
        <v>6069</v>
      </c>
      <c r="R2245" s="30"/>
    </row>
    <row r="2246" spans="1:18" ht="19.95" customHeight="1">
      <c r="A2246" s="47">
        <v>1</v>
      </c>
      <c r="B2246" s="30" t="s">
        <v>220</v>
      </c>
      <c r="C2246" s="43">
        <v>5727823</v>
      </c>
      <c r="D2246" s="52">
        <v>45098</v>
      </c>
      <c r="E2246" s="52">
        <v>45107</v>
      </c>
      <c r="F2246" s="52">
        <v>45107</v>
      </c>
      <c r="G2246" s="47" t="s">
        <v>10</v>
      </c>
      <c r="H2246" s="51">
        <v>219.73</v>
      </c>
      <c r="I2246" s="53">
        <v>1</v>
      </c>
      <c r="J2246" s="51">
        <v>0</v>
      </c>
      <c r="K2246" s="51">
        <v>0</v>
      </c>
      <c r="L2246" s="51">
        <v>219.73</v>
      </c>
      <c r="M2246" s="42">
        <v>0</v>
      </c>
      <c r="N2246" s="89" t="s">
        <v>269</v>
      </c>
      <c r="O2246" s="47" t="s">
        <v>1342</v>
      </c>
      <c r="P2246" s="47" t="s">
        <v>286</v>
      </c>
      <c r="Q2246" s="50" t="s">
        <v>6070</v>
      </c>
      <c r="R2246" s="30"/>
    </row>
    <row r="2247" spans="1:18" ht="19.95" customHeight="1">
      <c r="A2247" s="47">
        <v>2</v>
      </c>
      <c r="B2247" s="30" t="s">
        <v>6071</v>
      </c>
      <c r="C2247" s="43" t="s">
        <v>6072</v>
      </c>
      <c r="D2247" s="52">
        <v>45078</v>
      </c>
      <c r="E2247" s="52">
        <v>45107</v>
      </c>
      <c r="F2247" s="52">
        <v>45107</v>
      </c>
      <c r="G2247" s="47" t="s">
        <v>10</v>
      </c>
      <c r="H2247" s="51">
        <v>2413.1</v>
      </c>
      <c r="I2247" s="53">
        <v>1</v>
      </c>
      <c r="J2247" s="51">
        <v>0</v>
      </c>
      <c r="K2247" s="51">
        <v>0</v>
      </c>
      <c r="L2247" s="51">
        <v>2413.1</v>
      </c>
      <c r="M2247" s="42">
        <v>0</v>
      </c>
      <c r="N2247" s="89" t="s">
        <v>269</v>
      </c>
      <c r="O2247" s="47" t="s">
        <v>1351</v>
      </c>
      <c r="P2247" s="47" t="s">
        <v>1353</v>
      </c>
      <c r="Q2247" s="50" t="s">
        <v>6073</v>
      </c>
      <c r="R2247" s="30"/>
    </row>
    <row r="2248" spans="1:18" ht="19.95" customHeight="1">
      <c r="A2248" s="47">
        <v>1</v>
      </c>
      <c r="B2248" s="30" t="s">
        <v>22</v>
      </c>
      <c r="C2248" s="43" t="s">
        <v>6074</v>
      </c>
      <c r="D2248" s="52">
        <v>45090</v>
      </c>
      <c r="E2248" s="52">
        <v>45107</v>
      </c>
      <c r="F2248" s="52">
        <v>45107</v>
      </c>
      <c r="G2248" s="47" t="s">
        <v>10</v>
      </c>
      <c r="H2248" s="51">
        <v>5859.53</v>
      </c>
      <c r="I2248" s="53">
        <v>1</v>
      </c>
      <c r="J2248" s="51">
        <v>0</v>
      </c>
      <c r="K2248" s="51">
        <v>0</v>
      </c>
      <c r="L2248" s="51">
        <v>5859.53</v>
      </c>
      <c r="M2248" s="42">
        <v>0</v>
      </c>
      <c r="N2248" s="89" t="s">
        <v>269</v>
      </c>
      <c r="O2248" s="47" t="s">
        <v>1346</v>
      </c>
      <c r="P2248" s="47" t="s">
        <v>284</v>
      </c>
      <c r="Q2248" s="50" t="s">
        <v>5975</v>
      </c>
      <c r="R2248" s="30"/>
    </row>
    <row r="2249" spans="1:18" ht="19.95" customHeight="1">
      <c r="A2249" s="47">
        <v>2</v>
      </c>
      <c r="B2249" s="30" t="s">
        <v>73</v>
      </c>
      <c r="C2249" s="43" t="s">
        <v>6075</v>
      </c>
      <c r="D2249" s="52">
        <v>45063</v>
      </c>
      <c r="E2249" s="52">
        <v>45107</v>
      </c>
      <c r="F2249" s="52">
        <v>45107</v>
      </c>
      <c r="G2249" s="47" t="s">
        <v>10</v>
      </c>
      <c r="H2249" s="51">
        <v>20263.47</v>
      </c>
      <c r="I2249" s="53">
        <v>1</v>
      </c>
      <c r="J2249" s="51">
        <v>0</v>
      </c>
      <c r="K2249" s="51">
        <v>0</v>
      </c>
      <c r="L2249" s="51">
        <v>20263.47</v>
      </c>
      <c r="M2249" s="42">
        <v>0</v>
      </c>
      <c r="N2249" s="89" t="s">
        <v>269</v>
      </c>
      <c r="O2249" s="47" t="s">
        <v>1351</v>
      </c>
      <c r="P2249" s="47" t="s">
        <v>1354</v>
      </c>
      <c r="Q2249" s="50" t="s">
        <v>6076</v>
      </c>
      <c r="R2249" s="30"/>
    </row>
    <row r="2250" spans="1:18" ht="19.95" customHeight="1">
      <c r="A2250" s="47">
        <v>1</v>
      </c>
      <c r="B2250" s="30" t="s">
        <v>58</v>
      </c>
      <c r="C2250" s="43" t="s">
        <v>6016</v>
      </c>
      <c r="D2250" s="52">
        <v>44957</v>
      </c>
      <c r="E2250" s="52">
        <v>45107</v>
      </c>
      <c r="F2250" s="52">
        <v>45107</v>
      </c>
      <c r="G2250" s="47" t="s">
        <v>10</v>
      </c>
      <c r="H2250" s="51">
        <v>2913.87</v>
      </c>
      <c r="I2250" s="53">
        <v>1</v>
      </c>
      <c r="J2250" s="51">
        <v>0</v>
      </c>
      <c r="K2250" s="51">
        <v>0</v>
      </c>
      <c r="L2250" s="51">
        <v>2913.87</v>
      </c>
      <c r="M2250" s="42">
        <v>0</v>
      </c>
      <c r="N2250" s="89" t="s">
        <v>275</v>
      </c>
      <c r="O2250" s="47" t="s">
        <v>1381</v>
      </c>
      <c r="P2250" s="47" t="s">
        <v>888</v>
      </c>
      <c r="Q2250" s="50" t="s">
        <v>6017</v>
      </c>
      <c r="R2250" s="30"/>
    </row>
    <row r="2251" spans="1:18" ht="19.95" customHeight="1">
      <c r="A2251" s="47">
        <v>1</v>
      </c>
      <c r="B2251" s="30" t="s">
        <v>71</v>
      </c>
      <c r="C2251" s="43" t="s">
        <v>6080</v>
      </c>
      <c r="D2251" s="52">
        <v>45107</v>
      </c>
      <c r="E2251" s="52">
        <v>45107</v>
      </c>
      <c r="F2251" s="52">
        <v>45107</v>
      </c>
      <c r="G2251" s="47" t="s">
        <v>10</v>
      </c>
      <c r="H2251" s="51">
        <v>2204.88</v>
      </c>
      <c r="I2251" s="53">
        <v>1</v>
      </c>
      <c r="J2251" s="51">
        <v>0</v>
      </c>
      <c r="K2251" s="51">
        <v>0</v>
      </c>
      <c r="L2251" s="51">
        <v>2204.88</v>
      </c>
      <c r="M2251" s="42">
        <v>0</v>
      </c>
      <c r="N2251" s="89" t="s">
        <v>275</v>
      </c>
      <c r="O2251" s="47" t="s">
        <v>1381</v>
      </c>
      <c r="P2251" s="47" t="s">
        <v>888</v>
      </c>
      <c r="Q2251" s="50" t="s">
        <v>6017</v>
      </c>
      <c r="R2251" s="30"/>
    </row>
    <row r="2252" spans="1:18" ht="19.95" customHeight="1">
      <c r="A2252" s="47">
        <v>1</v>
      </c>
      <c r="B2252" s="30" t="s">
        <v>60</v>
      </c>
      <c r="C2252" s="43" t="s">
        <v>6016</v>
      </c>
      <c r="D2252" s="52">
        <v>44956</v>
      </c>
      <c r="E2252" s="52">
        <v>45107</v>
      </c>
      <c r="F2252" s="52">
        <v>45107</v>
      </c>
      <c r="G2252" s="47" t="s">
        <v>10</v>
      </c>
      <c r="H2252" s="51">
        <v>1703.48</v>
      </c>
      <c r="I2252" s="53">
        <v>1</v>
      </c>
      <c r="J2252" s="51">
        <v>0</v>
      </c>
      <c r="K2252" s="51">
        <v>0</v>
      </c>
      <c r="L2252" s="51">
        <v>1703.48</v>
      </c>
      <c r="M2252" s="42">
        <v>0</v>
      </c>
      <c r="N2252" s="89" t="s">
        <v>275</v>
      </c>
      <c r="O2252" s="47" t="s">
        <v>1381</v>
      </c>
      <c r="P2252" s="47" t="s">
        <v>888</v>
      </c>
      <c r="Q2252" s="50" t="s">
        <v>6017</v>
      </c>
      <c r="R2252" s="30"/>
    </row>
    <row r="2253" spans="1:18" ht="19.95" customHeight="1">
      <c r="A2253" s="47">
        <v>1</v>
      </c>
      <c r="B2253" s="30" t="s">
        <v>61</v>
      </c>
      <c r="C2253" s="43" t="s">
        <v>6016</v>
      </c>
      <c r="D2253" s="52">
        <v>44956</v>
      </c>
      <c r="E2253" s="52">
        <v>45107</v>
      </c>
      <c r="F2253" s="52">
        <v>45107</v>
      </c>
      <c r="G2253" s="47" t="s">
        <v>10</v>
      </c>
      <c r="H2253" s="51">
        <v>1865.3</v>
      </c>
      <c r="I2253" s="53">
        <v>1</v>
      </c>
      <c r="J2253" s="51">
        <v>0</v>
      </c>
      <c r="K2253" s="51">
        <v>0</v>
      </c>
      <c r="L2253" s="51">
        <v>1865.3</v>
      </c>
      <c r="M2253" s="42">
        <v>0</v>
      </c>
      <c r="N2253" s="89" t="s">
        <v>275</v>
      </c>
      <c r="O2253" s="47" t="s">
        <v>1381</v>
      </c>
      <c r="P2253" s="47" t="s">
        <v>888</v>
      </c>
      <c r="Q2253" s="50" t="s">
        <v>6017</v>
      </c>
      <c r="R2253" s="30"/>
    </row>
    <row r="2254" spans="1:18" ht="19.95" customHeight="1">
      <c r="A2254" s="47">
        <v>1</v>
      </c>
      <c r="B2254" s="30" t="s">
        <v>68</v>
      </c>
      <c r="C2254" s="43" t="s">
        <v>6016</v>
      </c>
      <c r="D2254" s="52">
        <v>45019</v>
      </c>
      <c r="E2254" s="52">
        <v>45107</v>
      </c>
      <c r="F2254" s="52">
        <v>45107</v>
      </c>
      <c r="G2254" s="47" t="s">
        <v>10</v>
      </c>
      <c r="H2254" s="51">
        <v>2112.8000000000002</v>
      </c>
      <c r="I2254" s="53">
        <v>1</v>
      </c>
      <c r="J2254" s="51">
        <v>0</v>
      </c>
      <c r="K2254" s="51">
        <v>0</v>
      </c>
      <c r="L2254" s="51">
        <v>2112.8000000000002</v>
      </c>
      <c r="M2254" s="42">
        <v>0</v>
      </c>
      <c r="N2254" s="89" t="s">
        <v>275</v>
      </c>
      <c r="O2254" s="47" t="s">
        <v>1381</v>
      </c>
      <c r="P2254" s="47" t="s">
        <v>888</v>
      </c>
      <c r="Q2254" s="50" t="s">
        <v>6017</v>
      </c>
      <c r="R2254" s="30"/>
    </row>
    <row r="2255" spans="1:18" ht="19.95" customHeight="1">
      <c r="A2255" s="47">
        <v>1</v>
      </c>
      <c r="B2255" s="30" t="s">
        <v>19</v>
      </c>
      <c r="C2255" s="43" t="s">
        <v>6081</v>
      </c>
      <c r="D2255" s="52">
        <v>45078</v>
      </c>
      <c r="E2255" s="52">
        <v>45107</v>
      </c>
      <c r="F2255" s="52">
        <v>45107</v>
      </c>
      <c r="G2255" s="47" t="s">
        <v>10</v>
      </c>
      <c r="H2255" s="51">
        <v>399.89</v>
      </c>
      <c r="I2255" s="53">
        <v>1</v>
      </c>
      <c r="J2255" s="51">
        <v>0</v>
      </c>
      <c r="K2255" s="51">
        <v>0</v>
      </c>
      <c r="L2255" s="51">
        <v>399.89</v>
      </c>
      <c r="M2255" s="42">
        <v>0</v>
      </c>
      <c r="N2255" s="89" t="s">
        <v>275</v>
      </c>
      <c r="O2255" s="47" t="s">
        <v>1355</v>
      </c>
      <c r="P2255" s="47" t="s">
        <v>672</v>
      </c>
      <c r="Q2255" s="50" t="s">
        <v>6082</v>
      </c>
      <c r="R2255" s="30"/>
    </row>
    <row r="2256" spans="1:18" ht="19.95" customHeight="1">
      <c r="A2256" s="47">
        <v>1</v>
      </c>
      <c r="B2256" s="30" t="s">
        <v>62</v>
      </c>
      <c r="C2256" s="43" t="s">
        <v>6016</v>
      </c>
      <c r="D2256" s="52">
        <v>44956</v>
      </c>
      <c r="E2256" s="52">
        <v>45107</v>
      </c>
      <c r="F2256" s="52">
        <v>45107</v>
      </c>
      <c r="G2256" s="47" t="s">
        <v>10</v>
      </c>
      <c r="H2256" s="51">
        <v>5127.49</v>
      </c>
      <c r="I2256" s="53">
        <v>1</v>
      </c>
      <c r="J2256" s="51">
        <v>0</v>
      </c>
      <c r="K2256" s="51">
        <v>0</v>
      </c>
      <c r="L2256" s="51">
        <v>5127.49</v>
      </c>
      <c r="M2256" s="42">
        <v>0</v>
      </c>
      <c r="N2256" s="89" t="s">
        <v>275</v>
      </c>
      <c r="O2256" s="47" t="s">
        <v>1381</v>
      </c>
      <c r="P2256" s="47" t="s">
        <v>888</v>
      </c>
      <c r="Q2256" s="50" t="s">
        <v>6017</v>
      </c>
      <c r="R2256" s="30"/>
    </row>
    <row r="2257" spans="1:18" ht="19.95" customHeight="1">
      <c r="A2257" s="47">
        <v>1</v>
      </c>
      <c r="B2257" s="30" t="s">
        <v>63</v>
      </c>
      <c r="C2257" s="43" t="s">
        <v>6016</v>
      </c>
      <c r="D2257" s="52">
        <v>44956</v>
      </c>
      <c r="E2257" s="52">
        <v>45107</v>
      </c>
      <c r="F2257" s="52">
        <v>45107</v>
      </c>
      <c r="G2257" s="47" t="s">
        <v>10</v>
      </c>
      <c r="H2257" s="51">
        <v>4589.6000000000004</v>
      </c>
      <c r="I2257" s="53">
        <v>1</v>
      </c>
      <c r="J2257" s="51">
        <v>0</v>
      </c>
      <c r="K2257" s="51">
        <v>0</v>
      </c>
      <c r="L2257" s="51">
        <v>4589.6000000000004</v>
      </c>
      <c r="M2257" s="42">
        <v>0</v>
      </c>
      <c r="N2257" s="89" t="s">
        <v>275</v>
      </c>
      <c r="O2257" s="47" t="s">
        <v>1381</v>
      </c>
      <c r="P2257" s="47" t="s">
        <v>888</v>
      </c>
      <c r="Q2257" s="50" t="s">
        <v>6017</v>
      </c>
      <c r="R2257" s="30"/>
    </row>
    <row r="2258" spans="1:18" ht="19.95" customHeight="1">
      <c r="A2258" s="47">
        <v>1</v>
      </c>
      <c r="B2258" s="30" t="s">
        <v>64</v>
      </c>
      <c r="C2258" s="43" t="s">
        <v>6016</v>
      </c>
      <c r="D2258" s="52">
        <v>44956</v>
      </c>
      <c r="E2258" s="52">
        <v>45107</v>
      </c>
      <c r="F2258" s="52">
        <v>45107</v>
      </c>
      <c r="G2258" s="47" t="s">
        <v>10</v>
      </c>
      <c r="H2258" s="51">
        <v>4326.72</v>
      </c>
      <c r="I2258" s="53">
        <v>1</v>
      </c>
      <c r="J2258" s="51">
        <v>0</v>
      </c>
      <c r="K2258" s="51">
        <v>0</v>
      </c>
      <c r="L2258" s="51">
        <v>4326.72</v>
      </c>
      <c r="M2258" s="42">
        <v>0</v>
      </c>
      <c r="N2258" s="89" t="s">
        <v>275</v>
      </c>
      <c r="O2258" s="47" t="s">
        <v>1381</v>
      </c>
      <c r="P2258" s="47" t="s">
        <v>888</v>
      </c>
      <c r="Q2258" s="50" t="s">
        <v>6017</v>
      </c>
      <c r="R2258" s="30"/>
    </row>
    <row r="2259" spans="1:18" ht="19.95" customHeight="1">
      <c r="A2259" s="47">
        <v>1</v>
      </c>
      <c r="B2259" s="30" t="s">
        <v>64</v>
      </c>
      <c r="C2259" s="43" t="s">
        <v>6083</v>
      </c>
      <c r="D2259" s="52">
        <v>45107</v>
      </c>
      <c r="E2259" s="52">
        <v>45107</v>
      </c>
      <c r="F2259" s="52">
        <v>45107</v>
      </c>
      <c r="G2259" s="47" t="s">
        <v>10</v>
      </c>
      <c r="H2259" s="51">
        <v>900</v>
      </c>
      <c r="I2259" s="53">
        <v>1</v>
      </c>
      <c r="J2259" s="51">
        <v>0</v>
      </c>
      <c r="K2259" s="51">
        <v>0</v>
      </c>
      <c r="L2259" s="51">
        <v>900</v>
      </c>
      <c r="M2259" s="42">
        <v>0</v>
      </c>
      <c r="N2259" s="89" t="s">
        <v>275</v>
      </c>
      <c r="O2259" s="47" t="s">
        <v>1360</v>
      </c>
      <c r="P2259" s="47" t="s">
        <v>876</v>
      </c>
      <c r="Q2259" s="50" t="s">
        <v>6084</v>
      </c>
      <c r="R2259" s="30"/>
    </row>
    <row r="2260" spans="1:18" ht="19.95" customHeight="1">
      <c r="A2260" s="47">
        <v>1</v>
      </c>
      <c r="B2260" s="30" t="s">
        <v>65</v>
      </c>
      <c r="C2260" s="43" t="s">
        <v>6016</v>
      </c>
      <c r="D2260" s="52">
        <v>44956</v>
      </c>
      <c r="E2260" s="52">
        <v>45107</v>
      </c>
      <c r="F2260" s="52">
        <v>45107</v>
      </c>
      <c r="G2260" s="47" t="s">
        <v>10</v>
      </c>
      <c r="H2260" s="51">
        <v>4406.7299999999996</v>
      </c>
      <c r="I2260" s="53">
        <v>1</v>
      </c>
      <c r="J2260" s="51">
        <v>0</v>
      </c>
      <c r="K2260" s="51">
        <v>0</v>
      </c>
      <c r="L2260" s="51">
        <v>4406.7299999999996</v>
      </c>
      <c r="M2260" s="42">
        <v>0</v>
      </c>
      <c r="N2260" s="89" t="s">
        <v>275</v>
      </c>
      <c r="O2260" s="47" t="s">
        <v>1381</v>
      </c>
      <c r="P2260" s="47" t="s">
        <v>888</v>
      </c>
      <c r="Q2260" s="50" t="s">
        <v>6017</v>
      </c>
      <c r="R2260" s="30"/>
    </row>
    <row r="2261" spans="1:18" ht="19.95" customHeight="1">
      <c r="A2261" s="47">
        <v>1</v>
      </c>
      <c r="B2261" s="30" t="s">
        <v>69</v>
      </c>
      <c r="C2261" s="43" t="s">
        <v>6016</v>
      </c>
      <c r="D2261" s="52">
        <v>45015</v>
      </c>
      <c r="E2261" s="52">
        <v>45107</v>
      </c>
      <c r="F2261" s="52">
        <v>45107</v>
      </c>
      <c r="G2261" s="47" t="s">
        <v>10</v>
      </c>
      <c r="H2261" s="51">
        <v>1930.8</v>
      </c>
      <c r="I2261" s="53">
        <v>1</v>
      </c>
      <c r="J2261" s="51">
        <v>0</v>
      </c>
      <c r="K2261" s="51">
        <v>0</v>
      </c>
      <c r="L2261" s="51">
        <v>1930.8</v>
      </c>
      <c r="M2261" s="42">
        <v>0</v>
      </c>
      <c r="N2261" s="89" t="s">
        <v>275</v>
      </c>
      <c r="O2261" s="47" t="s">
        <v>1381</v>
      </c>
      <c r="P2261" s="47" t="s">
        <v>888</v>
      </c>
      <c r="Q2261" s="50" t="s">
        <v>6017</v>
      </c>
      <c r="R2261" s="30"/>
    </row>
    <row r="2262" spans="1:18" ht="19.95" customHeight="1">
      <c r="A2262" s="47">
        <v>1</v>
      </c>
      <c r="B2262" s="30" t="s">
        <v>69</v>
      </c>
      <c r="C2262" s="43" t="s">
        <v>6085</v>
      </c>
      <c r="D2262" s="52">
        <v>45015</v>
      </c>
      <c r="E2262" s="52">
        <v>45107</v>
      </c>
      <c r="F2262" s="52">
        <v>45107</v>
      </c>
      <c r="G2262" s="47" t="s">
        <v>10</v>
      </c>
      <c r="H2262" s="51">
        <v>207.9</v>
      </c>
      <c r="I2262" s="53">
        <v>1</v>
      </c>
      <c r="J2262" s="51">
        <v>0</v>
      </c>
      <c r="K2262" s="51">
        <v>0</v>
      </c>
      <c r="L2262" s="51">
        <v>207.9</v>
      </c>
      <c r="M2262" s="42">
        <v>0</v>
      </c>
      <c r="N2262" s="89" t="s">
        <v>275</v>
      </c>
      <c r="O2262" s="47" t="s">
        <v>1381</v>
      </c>
      <c r="P2262" s="47" t="s">
        <v>674</v>
      </c>
      <c r="Q2262" s="50" t="s">
        <v>6086</v>
      </c>
      <c r="R2262" s="30"/>
    </row>
    <row r="2263" spans="1:18" ht="19.95" customHeight="1">
      <c r="A2263" s="47">
        <v>1</v>
      </c>
      <c r="B2263" s="30" t="s">
        <v>67</v>
      </c>
      <c r="C2263" s="43" t="s">
        <v>6016</v>
      </c>
      <c r="D2263" s="52">
        <v>45019</v>
      </c>
      <c r="E2263" s="52">
        <v>45107</v>
      </c>
      <c r="F2263" s="52">
        <v>45107</v>
      </c>
      <c r="G2263" s="47" t="s">
        <v>10</v>
      </c>
      <c r="H2263" s="51">
        <v>3290.46</v>
      </c>
      <c r="I2263" s="53">
        <v>1</v>
      </c>
      <c r="J2263" s="51">
        <v>0</v>
      </c>
      <c r="K2263" s="51">
        <v>0</v>
      </c>
      <c r="L2263" s="51">
        <v>3290.46</v>
      </c>
      <c r="M2263" s="42">
        <v>0</v>
      </c>
      <c r="N2263" s="89" t="s">
        <v>275</v>
      </c>
      <c r="O2263" s="47" t="s">
        <v>1381</v>
      </c>
      <c r="P2263" s="47" t="s">
        <v>888</v>
      </c>
      <c r="Q2263" s="50" t="s">
        <v>6017</v>
      </c>
      <c r="R2263" s="30"/>
    </row>
    <row r="2264" spans="1:18" ht="19.95" customHeight="1">
      <c r="A2264" s="47">
        <v>1</v>
      </c>
      <c r="B2264" s="30" t="s">
        <v>221</v>
      </c>
      <c r="C2264" s="43" t="s">
        <v>6087</v>
      </c>
      <c r="D2264" s="52">
        <v>45078</v>
      </c>
      <c r="E2264" s="52">
        <v>45108</v>
      </c>
      <c r="F2264" s="52">
        <v>45108</v>
      </c>
      <c r="G2264" s="47" t="s">
        <v>10</v>
      </c>
      <c r="H2264" s="51">
        <v>138.69999999999999</v>
      </c>
      <c r="I2264" s="53">
        <v>1</v>
      </c>
      <c r="J2264" s="51">
        <v>0</v>
      </c>
      <c r="K2264" s="51">
        <v>0</v>
      </c>
      <c r="L2264" s="51">
        <v>138.69999999999999</v>
      </c>
      <c r="M2264" s="42">
        <v>0</v>
      </c>
      <c r="N2264" s="89" t="s">
        <v>272</v>
      </c>
      <c r="O2264" s="47" t="s">
        <v>1342</v>
      </c>
      <c r="P2264" s="47" t="s">
        <v>1345</v>
      </c>
      <c r="Q2264" s="50" t="s">
        <v>6088</v>
      </c>
      <c r="R2264" s="30"/>
    </row>
    <row r="2265" spans="1:18" ht="19.95" customHeight="1">
      <c r="A2265" s="47">
        <v>1</v>
      </c>
      <c r="B2265" s="30" t="s">
        <v>221</v>
      </c>
      <c r="C2265" s="43" t="s">
        <v>6089</v>
      </c>
      <c r="D2265" s="52">
        <v>45084</v>
      </c>
      <c r="E2265" s="52">
        <v>45108</v>
      </c>
      <c r="F2265" s="52">
        <v>45108</v>
      </c>
      <c r="G2265" s="47" t="s">
        <v>10</v>
      </c>
      <c r="H2265" s="51">
        <v>144.04</v>
      </c>
      <c r="I2265" s="53">
        <v>1</v>
      </c>
      <c r="J2265" s="51">
        <v>0</v>
      </c>
      <c r="K2265" s="51">
        <v>0</v>
      </c>
      <c r="L2265" s="51">
        <v>144.04</v>
      </c>
      <c r="M2265" s="42">
        <v>0</v>
      </c>
      <c r="N2265" s="89" t="s">
        <v>272</v>
      </c>
      <c r="O2265" s="47" t="s">
        <v>1342</v>
      </c>
      <c r="P2265" s="47" t="s">
        <v>1345</v>
      </c>
      <c r="Q2265" s="50" t="s">
        <v>6090</v>
      </c>
      <c r="R2265" s="30"/>
    </row>
    <row r="2266" spans="1:18" ht="19.95" customHeight="1">
      <c r="A2266" s="47">
        <v>1</v>
      </c>
      <c r="B2266" s="30" t="s">
        <v>219</v>
      </c>
      <c r="C2266" s="43" t="s">
        <v>6091</v>
      </c>
      <c r="D2266" s="52">
        <v>45093</v>
      </c>
      <c r="E2266" s="52">
        <v>45108</v>
      </c>
      <c r="F2266" s="52">
        <v>45108</v>
      </c>
      <c r="G2266" s="47" t="s">
        <v>10</v>
      </c>
      <c r="H2266" s="51">
        <v>138.34</v>
      </c>
      <c r="I2266" s="53">
        <v>1</v>
      </c>
      <c r="J2266" s="51">
        <v>0</v>
      </c>
      <c r="K2266" s="51">
        <v>0</v>
      </c>
      <c r="L2266" s="51">
        <v>138.34</v>
      </c>
      <c r="M2266" s="42">
        <v>0</v>
      </c>
      <c r="N2266" s="89" t="s">
        <v>272</v>
      </c>
      <c r="O2266" s="47" t="s">
        <v>1342</v>
      </c>
      <c r="P2266" s="47" t="s">
        <v>1345</v>
      </c>
      <c r="Q2266" s="50" t="s">
        <v>6092</v>
      </c>
      <c r="R2266" s="30"/>
    </row>
    <row r="2267" spans="1:18" ht="19.95" customHeight="1">
      <c r="A2267" s="47">
        <v>1</v>
      </c>
      <c r="B2267" s="30" t="s">
        <v>219</v>
      </c>
      <c r="C2267" s="43" t="s">
        <v>6093</v>
      </c>
      <c r="D2267" s="52">
        <v>45069</v>
      </c>
      <c r="E2267" s="52">
        <v>45108</v>
      </c>
      <c r="F2267" s="52">
        <v>45108</v>
      </c>
      <c r="G2267" s="47" t="s">
        <v>10</v>
      </c>
      <c r="H2267" s="51">
        <v>151.72</v>
      </c>
      <c r="I2267" s="53">
        <v>1</v>
      </c>
      <c r="J2267" s="51">
        <v>0</v>
      </c>
      <c r="K2267" s="51">
        <v>0</v>
      </c>
      <c r="L2267" s="51">
        <v>151.72</v>
      </c>
      <c r="M2267" s="42">
        <v>0</v>
      </c>
      <c r="N2267" s="89" t="s">
        <v>272</v>
      </c>
      <c r="O2267" s="47" t="s">
        <v>1342</v>
      </c>
      <c r="P2267" s="47" t="s">
        <v>1345</v>
      </c>
      <c r="Q2267" s="50" t="s">
        <v>6094</v>
      </c>
      <c r="R2267" s="30"/>
    </row>
    <row r="2268" spans="1:18" ht="19.95" customHeight="1">
      <c r="A2268" s="47">
        <v>1</v>
      </c>
      <c r="B2268" s="30" t="s">
        <v>1357</v>
      </c>
      <c r="C2268" s="43" t="s">
        <v>6095</v>
      </c>
      <c r="D2268" s="52">
        <v>45090</v>
      </c>
      <c r="E2268" s="52">
        <v>45108</v>
      </c>
      <c r="F2268" s="52">
        <v>45108</v>
      </c>
      <c r="G2268" s="47" t="s">
        <v>10</v>
      </c>
      <c r="H2268" s="51">
        <v>45.5</v>
      </c>
      <c r="I2268" s="53">
        <v>1</v>
      </c>
      <c r="J2268" s="51">
        <v>0</v>
      </c>
      <c r="K2268" s="51">
        <v>0</v>
      </c>
      <c r="L2268" s="51">
        <v>45.5</v>
      </c>
      <c r="M2268" s="42">
        <v>0</v>
      </c>
      <c r="N2268" s="89" t="s">
        <v>272</v>
      </c>
      <c r="O2268" s="47" t="s">
        <v>1342</v>
      </c>
      <c r="P2268" s="47" t="s">
        <v>1590</v>
      </c>
      <c r="Q2268" s="50" t="s">
        <v>6096</v>
      </c>
      <c r="R2268" s="30"/>
    </row>
    <row r="2269" spans="1:18" ht="19.95" customHeight="1">
      <c r="A2269" s="47">
        <v>1</v>
      </c>
      <c r="B2269" s="30" t="s">
        <v>1357</v>
      </c>
      <c r="C2269" s="43" t="s">
        <v>6097</v>
      </c>
      <c r="D2269" s="52">
        <v>45078</v>
      </c>
      <c r="E2269" s="52">
        <v>45108</v>
      </c>
      <c r="F2269" s="52">
        <v>45108</v>
      </c>
      <c r="G2269" s="47" t="s">
        <v>10</v>
      </c>
      <c r="H2269" s="51">
        <v>60</v>
      </c>
      <c r="I2269" s="53">
        <v>1</v>
      </c>
      <c r="J2269" s="51">
        <v>0</v>
      </c>
      <c r="K2269" s="51">
        <v>0</v>
      </c>
      <c r="L2269" s="51">
        <v>60</v>
      </c>
      <c r="M2269" s="42">
        <v>0</v>
      </c>
      <c r="N2269" s="89" t="s">
        <v>272</v>
      </c>
      <c r="O2269" s="47" t="s">
        <v>1342</v>
      </c>
      <c r="P2269" s="47" t="s">
        <v>871</v>
      </c>
      <c r="Q2269" s="50" t="s">
        <v>6098</v>
      </c>
      <c r="R2269" s="30"/>
    </row>
    <row r="2270" spans="1:18" ht="19.95" customHeight="1">
      <c r="A2270" s="47">
        <v>1</v>
      </c>
      <c r="B2270" s="30" t="s">
        <v>224</v>
      </c>
      <c r="C2270" s="43" t="s">
        <v>6099</v>
      </c>
      <c r="D2270" s="52">
        <v>45069</v>
      </c>
      <c r="E2270" s="52">
        <v>45108</v>
      </c>
      <c r="F2270" s="52">
        <v>45108</v>
      </c>
      <c r="G2270" s="47" t="s">
        <v>10</v>
      </c>
      <c r="H2270" s="51">
        <v>50</v>
      </c>
      <c r="I2270" s="53">
        <v>1</v>
      </c>
      <c r="J2270" s="51">
        <v>0</v>
      </c>
      <c r="K2270" s="51">
        <v>0</v>
      </c>
      <c r="L2270" s="51">
        <v>50</v>
      </c>
      <c r="M2270" s="42">
        <v>0</v>
      </c>
      <c r="N2270" s="89" t="s">
        <v>272</v>
      </c>
      <c r="O2270" s="47" t="s">
        <v>1355</v>
      </c>
      <c r="P2270" s="47" t="s">
        <v>873</v>
      </c>
      <c r="Q2270" s="50" t="s">
        <v>6100</v>
      </c>
      <c r="R2270" s="30"/>
    </row>
    <row r="2271" spans="1:18" ht="19.95" customHeight="1">
      <c r="A2271" s="47">
        <v>1</v>
      </c>
      <c r="B2271" s="30" t="s">
        <v>6101</v>
      </c>
      <c r="C2271" s="43" t="s">
        <v>6102</v>
      </c>
      <c r="D2271" s="52">
        <v>45076</v>
      </c>
      <c r="E2271" s="52">
        <v>45108</v>
      </c>
      <c r="F2271" s="52">
        <v>45108</v>
      </c>
      <c r="G2271" s="47" t="s">
        <v>10</v>
      </c>
      <c r="H2271" s="51">
        <v>995</v>
      </c>
      <c r="I2271" s="53">
        <v>1</v>
      </c>
      <c r="J2271" s="51">
        <v>0</v>
      </c>
      <c r="K2271" s="51">
        <v>0</v>
      </c>
      <c r="L2271" s="51">
        <v>995</v>
      </c>
      <c r="M2271" s="42">
        <v>0</v>
      </c>
      <c r="N2271" s="89" t="s">
        <v>272</v>
      </c>
      <c r="O2271" s="47" t="s">
        <v>1355</v>
      </c>
      <c r="P2271" s="47" t="s">
        <v>872</v>
      </c>
      <c r="Q2271" s="50" t="s">
        <v>6103</v>
      </c>
      <c r="R2271" s="30"/>
    </row>
    <row r="2272" spans="1:18" ht="19.95" customHeight="1">
      <c r="A2272" s="47">
        <v>1</v>
      </c>
      <c r="B2272" s="30" t="s">
        <v>295</v>
      </c>
      <c r="C2272" s="43" t="s">
        <v>6104</v>
      </c>
      <c r="D2272" s="52">
        <v>45093</v>
      </c>
      <c r="E2272" s="52">
        <v>45108</v>
      </c>
      <c r="F2272" s="52">
        <v>45108</v>
      </c>
      <c r="G2272" s="47" t="s">
        <v>10</v>
      </c>
      <c r="H2272" s="51">
        <v>157.85</v>
      </c>
      <c r="I2272" s="53">
        <v>1</v>
      </c>
      <c r="J2272" s="51">
        <v>0</v>
      </c>
      <c r="K2272" s="51">
        <v>0</v>
      </c>
      <c r="L2272" s="51">
        <v>157.85</v>
      </c>
      <c r="M2272" s="42">
        <v>0</v>
      </c>
      <c r="N2272" s="89" t="s">
        <v>272</v>
      </c>
      <c r="O2272" s="47" t="s">
        <v>1342</v>
      </c>
      <c r="P2272" s="47" t="s">
        <v>282</v>
      </c>
      <c r="Q2272" s="50" t="s">
        <v>6105</v>
      </c>
      <c r="R2272" s="30"/>
    </row>
    <row r="2273" spans="1:18" ht="19.95" customHeight="1">
      <c r="A2273" s="47">
        <v>1</v>
      </c>
      <c r="B2273" s="30" t="s">
        <v>227</v>
      </c>
      <c r="C2273" s="43" t="s">
        <v>6106</v>
      </c>
      <c r="D2273" s="52">
        <v>45071</v>
      </c>
      <c r="E2273" s="52">
        <v>45108</v>
      </c>
      <c r="F2273" s="52">
        <v>45108</v>
      </c>
      <c r="G2273" s="47" t="s">
        <v>10</v>
      </c>
      <c r="H2273" s="51">
        <v>260</v>
      </c>
      <c r="I2273" s="53">
        <v>1</v>
      </c>
      <c r="J2273" s="51">
        <v>0</v>
      </c>
      <c r="K2273" s="51">
        <v>0</v>
      </c>
      <c r="L2273" s="51">
        <v>260</v>
      </c>
      <c r="M2273" s="42">
        <v>0</v>
      </c>
      <c r="N2273" s="89" t="s">
        <v>273</v>
      </c>
      <c r="O2273" s="47" t="s">
        <v>1355</v>
      </c>
      <c r="P2273" s="47" t="s">
        <v>870</v>
      </c>
      <c r="Q2273" s="50" t="s">
        <v>6107</v>
      </c>
      <c r="R2273" s="30"/>
    </row>
    <row r="2274" spans="1:18" ht="19.95" customHeight="1">
      <c r="A2274" s="47">
        <v>1</v>
      </c>
      <c r="B2274" s="30" t="s">
        <v>227</v>
      </c>
      <c r="C2274" s="43" t="s">
        <v>6108</v>
      </c>
      <c r="D2274" s="52">
        <v>45083</v>
      </c>
      <c r="E2274" s="52">
        <v>45108</v>
      </c>
      <c r="F2274" s="52">
        <v>45108</v>
      </c>
      <c r="G2274" s="47" t="s">
        <v>10</v>
      </c>
      <c r="H2274" s="51">
        <v>260</v>
      </c>
      <c r="I2274" s="53">
        <v>1</v>
      </c>
      <c r="J2274" s="51">
        <v>0</v>
      </c>
      <c r="K2274" s="51">
        <v>0</v>
      </c>
      <c r="L2274" s="51">
        <v>260</v>
      </c>
      <c r="M2274" s="42">
        <v>0</v>
      </c>
      <c r="N2274" s="89" t="s">
        <v>273</v>
      </c>
      <c r="O2274" s="47" t="s">
        <v>1355</v>
      </c>
      <c r="P2274" s="47" t="s">
        <v>870</v>
      </c>
      <c r="Q2274" s="50" t="s">
        <v>6109</v>
      </c>
      <c r="R2274" s="30"/>
    </row>
    <row r="2275" spans="1:18" ht="19.95" customHeight="1">
      <c r="A2275" s="47">
        <v>1</v>
      </c>
      <c r="B2275" s="30" t="s">
        <v>4824</v>
      </c>
      <c r="C2275" s="43" t="s">
        <v>6110</v>
      </c>
      <c r="D2275" s="52">
        <v>45070</v>
      </c>
      <c r="E2275" s="52">
        <v>45108</v>
      </c>
      <c r="F2275" s="52">
        <v>45108</v>
      </c>
      <c r="G2275" s="47" t="s">
        <v>10</v>
      </c>
      <c r="H2275" s="51">
        <v>281.33999999999997</v>
      </c>
      <c r="I2275" s="53">
        <v>1</v>
      </c>
      <c r="J2275" s="51">
        <v>0</v>
      </c>
      <c r="K2275" s="51">
        <v>0</v>
      </c>
      <c r="L2275" s="51">
        <v>281.33999999999997</v>
      </c>
      <c r="M2275" s="42">
        <v>0</v>
      </c>
      <c r="N2275" s="89" t="s">
        <v>273</v>
      </c>
      <c r="O2275" s="47" t="s">
        <v>1355</v>
      </c>
      <c r="P2275" s="47" t="s">
        <v>873</v>
      </c>
      <c r="Q2275" s="50" t="s">
        <v>6111</v>
      </c>
      <c r="R2275" s="30"/>
    </row>
    <row r="2276" spans="1:18" ht="19.95" customHeight="1">
      <c r="A2276" s="47">
        <v>1</v>
      </c>
      <c r="B2276" s="30" t="s">
        <v>226</v>
      </c>
      <c r="C2276" s="43" t="s">
        <v>6112</v>
      </c>
      <c r="D2276" s="52">
        <v>45086</v>
      </c>
      <c r="E2276" s="52">
        <v>45108</v>
      </c>
      <c r="F2276" s="52">
        <v>45108</v>
      </c>
      <c r="G2276" s="47" t="s">
        <v>10</v>
      </c>
      <c r="H2276" s="51">
        <v>239.67</v>
      </c>
      <c r="I2276" s="53">
        <v>1</v>
      </c>
      <c r="J2276" s="51">
        <v>0</v>
      </c>
      <c r="K2276" s="51">
        <v>0</v>
      </c>
      <c r="L2276" s="51">
        <v>239.67</v>
      </c>
      <c r="M2276" s="42">
        <v>0</v>
      </c>
      <c r="N2276" s="89" t="s">
        <v>273</v>
      </c>
      <c r="O2276" s="47" t="s">
        <v>1355</v>
      </c>
      <c r="P2276" s="47" t="s">
        <v>873</v>
      </c>
      <c r="Q2276" s="50" t="s">
        <v>6113</v>
      </c>
      <c r="R2276" s="30"/>
    </row>
    <row r="2277" spans="1:18" ht="19.95" customHeight="1">
      <c r="A2277" s="47">
        <v>1</v>
      </c>
      <c r="B2277" s="30" t="s">
        <v>1357</v>
      </c>
      <c r="C2277" s="43" t="s">
        <v>6114</v>
      </c>
      <c r="D2277" s="52">
        <v>45092</v>
      </c>
      <c r="E2277" s="52">
        <v>45108</v>
      </c>
      <c r="F2277" s="52">
        <v>45108</v>
      </c>
      <c r="G2277" s="47" t="s">
        <v>10</v>
      </c>
      <c r="H2277" s="51">
        <v>207</v>
      </c>
      <c r="I2277" s="53">
        <v>1</v>
      </c>
      <c r="J2277" s="51">
        <v>0</v>
      </c>
      <c r="K2277" s="51">
        <v>0</v>
      </c>
      <c r="L2277" s="51">
        <v>207</v>
      </c>
      <c r="M2277" s="42">
        <v>0</v>
      </c>
      <c r="N2277" s="89" t="s">
        <v>273</v>
      </c>
      <c r="O2277" s="47" t="s">
        <v>1355</v>
      </c>
      <c r="P2277" s="47" t="s">
        <v>1938</v>
      </c>
      <c r="Q2277" s="50" t="s">
        <v>6115</v>
      </c>
      <c r="R2277" s="30"/>
    </row>
    <row r="2278" spans="1:18" ht="19.95" customHeight="1">
      <c r="A2278" s="47">
        <v>1</v>
      </c>
      <c r="B2278" s="30" t="s">
        <v>1357</v>
      </c>
      <c r="C2278" s="43" t="s">
        <v>6116</v>
      </c>
      <c r="D2278" s="52">
        <v>45065</v>
      </c>
      <c r="E2278" s="52">
        <v>45108</v>
      </c>
      <c r="F2278" s="52">
        <v>45108</v>
      </c>
      <c r="G2278" s="47" t="s">
        <v>10</v>
      </c>
      <c r="H2278" s="51">
        <v>1675.26</v>
      </c>
      <c r="I2278" s="53">
        <v>1</v>
      </c>
      <c r="J2278" s="51">
        <v>0</v>
      </c>
      <c r="K2278" s="51">
        <v>0</v>
      </c>
      <c r="L2278" s="51">
        <v>1675.26</v>
      </c>
      <c r="M2278" s="42">
        <v>0</v>
      </c>
      <c r="N2278" s="89" t="s">
        <v>273</v>
      </c>
      <c r="O2278" s="47" t="s">
        <v>1360</v>
      </c>
      <c r="P2278" s="47" t="s">
        <v>281</v>
      </c>
      <c r="Q2278" s="50" t="s">
        <v>6117</v>
      </c>
      <c r="R2278" s="30"/>
    </row>
    <row r="2279" spans="1:18" ht="19.95" customHeight="1">
      <c r="A2279" s="47">
        <v>1</v>
      </c>
      <c r="B2279" s="30" t="s">
        <v>1357</v>
      </c>
      <c r="C2279" s="43" t="s">
        <v>6118</v>
      </c>
      <c r="D2279" s="52">
        <v>45108</v>
      </c>
      <c r="E2279" s="52">
        <v>45108</v>
      </c>
      <c r="F2279" s="52">
        <v>45108</v>
      </c>
      <c r="G2279" s="47" t="s">
        <v>10</v>
      </c>
      <c r="H2279" s="51">
        <v>276</v>
      </c>
      <c r="I2279" s="53">
        <v>1</v>
      </c>
      <c r="J2279" s="51">
        <v>0</v>
      </c>
      <c r="K2279" s="51">
        <v>0</v>
      </c>
      <c r="L2279" s="51">
        <v>276</v>
      </c>
      <c r="M2279" s="42">
        <v>0</v>
      </c>
      <c r="N2279" s="89" t="s">
        <v>273</v>
      </c>
      <c r="O2279" s="47" t="s">
        <v>1355</v>
      </c>
      <c r="P2279" s="47" t="s">
        <v>870</v>
      </c>
      <c r="Q2279" s="50" t="s">
        <v>6119</v>
      </c>
      <c r="R2279" s="30"/>
    </row>
    <row r="2280" spans="1:18" ht="19.95" customHeight="1">
      <c r="A2280" s="47">
        <v>1</v>
      </c>
      <c r="B2280" s="30" t="s">
        <v>1357</v>
      </c>
      <c r="C2280" s="43" t="s">
        <v>5687</v>
      </c>
      <c r="D2280" s="52">
        <v>45068</v>
      </c>
      <c r="E2280" s="52">
        <v>45108</v>
      </c>
      <c r="F2280" s="52">
        <v>45108</v>
      </c>
      <c r="G2280" s="47" t="s">
        <v>10</v>
      </c>
      <c r="H2280" s="51">
        <v>664</v>
      </c>
      <c r="I2280" s="53">
        <v>1</v>
      </c>
      <c r="J2280" s="51">
        <v>0</v>
      </c>
      <c r="K2280" s="51">
        <v>0</v>
      </c>
      <c r="L2280" s="51">
        <v>664</v>
      </c>
      <c r="M2280" s="42">
        <v>0</v>
      </c>
      <c r="N2280" s="89" t="s">
        <v>273</v>
      </c>
      <c r="O2280" s="47" t="s">
        <v>1355</v>
      </c>
      <c r="P2280" s="47" t="s">
        <v>870</v>
      </c>
      <c r="Q2280" s="50" t="s">
        <v>6120</v>
      </c>
      <c r="R2280" s="30"/>
    </row>
    <row r="2281" spans="1:18" ht="19.95" customHeight="1">
      <c r="A2281" s="47">
        <v>1</v>
      </c>
      <c r="B2281" s="30" t="s">
        <v>1357</v>
      </c>
      <c r="C2281" s="43" t="s">
        <v>5689</v>
      </c>
      <c r="D2281" s="52">
        <v>45069</v>
      </c>
      <c r="E2281" s="52">
        <v>45108</v>
      </c>
      <c r="F2281" s="52">
        <v>45108</v>
      </c>
      <c r="G2281" s="47" t="s">
        <v>10</v>
      </c>
      <c r="H2281" s="51">
        <v>417.01</v>
      </c>
      <c r="I2281" s="53">
        <v>1</v>
      </c>
      <c r="J2281" s="51">
        <v>0</v>
      </c>
      <c r="K2281" s="51">
        <v>0</v>
      </c>
      <c r="L2281" s="51">
        <v>417.01</v>
      </c>
      <c r="M2281" s="42">
        <v>0</v>
      </c>
      <c r="N2281" s="89" t="s">
        <v>273</v>
      </c>
      <c r="O2281" s="47" t="s">
        <v>1360</v>
      </c>
      <c r="P2281" s="47" t="s">
        <v>872</v>
      </c>
      <c r="Q2281" s="50" t="s">
        <v>6121</v>
      </c>
      <c r="R2281" s="30"/>
    </row>
    <row r="2282" spans="1:18" ht="19.95" customHeight="1">
      <c r="A2282" s="47">
        <v>1</v>
      </c>
      <c r="B2282" s="30" t="s">
        <v>1357</v>
      </c>
      <c r="C2282" s="43" t="s">
        <v>6122</v>
      </c>
      <c r="D2282" s="52">
        <v>45079</v>
      </c>
      <c r="E2282" s="52">
        <v>45079</v>
      </c>
      <c r="F2282" s="52">
        <v>45108</v>
      </c>
      <c r="G2282" s="47" t="s">
        <v>10</v>
      </c>
      <c r="H2282" s="51">
        <v>1244.3599999999999</v>
      </c>
      <c r="I2282" s="53">
        <v>1</v>
      </c>
      <c r="J2282" s="51">
        <v>0</v>
      </c>
      <c r="K2282" s="51">
        <v>0</v>
      </c>
      <c r="L2282" s="51">
        <v>1244.3599999999999</v>
      </c>
      <c r="M2282" s="42">
        <v>0</v>
      </c>
      <c r="N2282" s="89" t="s">
        <v>273</v>
      </c>
      <c r="O2282" s="47" t="s">
        <v>1360</v>
      </c>
      <c r="P2282" s="47" t="s">
        <v>281</v>
      </c>
      <c r="Q2282" s="50" t="s">
        <v>6123</v>
      </c>
      <c r="R2282" s="30"/>
    </row>
    <row r="2283" spans="1:18" ht="19.95" customHeight="1">
      <c r="A2283" s="47">
        <v>1</v>
      </c>
      <c r="B2283" s="30" t="s">
        <v>1357</v>
      </c>
      <c r="C2283" s="43" t="s">
        <v>6124</v>
      </c>
      <c r="D2283" s="52">
        <v>45072</v>
      </c>
      <c r="E2283" s="52">
        <v>45108</v>
      </c>
      <c r="F2283" s="52">
        <v>45108</v>
      </c>
      <c r="G2283" s="47" t="s">
        <v>10</v>
      </c>
      <c r="H2283" s="51">
        <v>2053.3200000000002</v>
      </c>
      <c r="I2283" s="53">
        <v>1</v>
      </c>
      <c r="J2283" s="51">
        <v>0</v>
      </c>
      <c r="K2283" s="51">
        <v>0</v>
      </c>
      <c r="L2283" s="51">
        <v>2053.3200000000002</v>
      </c>
      <c r="M2283" s="42">
        <v>0</v>
      </c>
      <c r="N2283" s="89" t="s">
        <v>273</v>
      </c>
      <c r="O2283" s="47" t="s">
        <v>1360</v>
      </c>
      <c r="P2283" s="47" t="s">
        <v>281</v>
      </c>
      <c r="Q2283" s="50" t="s">
        <v>6125</v>
      </c>
      <c r="R2283" s="30"/>
    </row>
    <row r="2284" spans="1:18" ht="19.95" customHeight="1">
      <c r="A2284" s="47">
        <v>1</v>
      </c>
      <c r="B2284" s="30" t="s">
        <v>1357</v>
      </c>
      <c r="C2284" s="43" t="s">
        <v>6126</v>
      </c>
      <c r="D2284" s="52">
        <v>45072</v>
      </c>
      <c r="E2284" s="52">
        <v>45108</v>
      </c>
      <c r="F2284" s="52">
        <v>45108</v>
      </c>
      <c r="G2284" s="47" t="s">
        <v>10</v>
      </c>
      <c r="H2284" s="51">
        <v>2538.4</v>
      </c>
      <c r="I2284" s="53">
        <v>1</v>
      </c>
      <c r="J2284" s="51">
        <v>0</v>
      </c>
      <c r="K2284" s="51">
        <v>0</v>
      </c>
      <c r="L2284" s="51">
        <v>2538.4</v>
      </c>
      <c r="M2284" s="42">
        <v>0</v>
      </c>
      <c r="N2284" s="89" t="s">
        <v>273</v>
      </c>
      <c r="O2284" s="47" t="s">
        <v>1360</v>
      </c>
      <c r="P2284" s="47" t="s">
        <v>281</v>
      </c>
      <c r="Q2284" s="50" t="s">
        <v>6127</v>
      </c>
      <c r="R2284" s="30"/>
    </row>
    <row r="2285" spans="1:18" ht="19.95" customHeight="1">
      <c r="A2285" s="47">
        <v>1</v>
      </c>
      <c r="B2285" s="30" t="s">
        <v>1357</v>
      </c>
      <c r="C2285" s="43" t="s">
        <v>6128</v>
      </c>
      <c r="D2285" s="52">
        <v>45069</v>
      </c>
      <c r="E2285" s="52">
        <v>45108</v>
      </c>
      <c r="F2285" s="52">
        <v>45108</v>
      </c>
      <c r="G2285" s="47" t="s">
        <v>10</v>
      </c>
      <c r="H2285" s="51">
        <v>499.79</v>
      </c>
      <c r="I2285" s="53">
        <v>1</v>
      </c>
      <c r="J2285" s="51">
        <v>0</v>
      </c>
      <c r="K2285" s="51">
        <v>0</v>
      </c>
      <c r="L2285" s="51">
        <v>499.79</v>
      </c>
      <c r="M2285" s="42">
        <v>0</v>
      </c>
      <c r="N2285" s="89" t="s">
        <v>273</v>
      </c>
      <c r="O2285" s="47" t="s">
        <v>1360</v>
      </c>
      <c r="P2285" s="47" t="s">
        <v>281</v>
      </c>
      <c r="Q2285" s="50" t="s">
        <v>6129</v>
      </c>
      <c r="R2285" s="30"/>
    </row>
    <row r="2286" spans="1:18" ht="19.95" customHeight="1">
      <c r="A2286" s="47">
        <v>1</v>
      </c>
      <c r="B2286" s="30" t="s">
        <v>1357</v>
      </c>
      <c r="C2286" s="43" t="s">
        <v>6130</v>
      </c>
      <c r="D2286" s="52">
        <v>45064</v>
      </c>
      <c r="E2286" s="52">
        <v>45108</v>
      </c>
      <c r="F2286" s="52">
        <v>45108</v>
      </c>
      <c r="G2286" s="47" t="s">
        <v>10</v>
      </c>
      <c r="H2286" s="51">
        <v>933.28</v>
      </c>
      <c r="I2286" s="53">
        <v>1</v>
      </c>
      <c r="J2286" s="51">
        <v>0</v>
      </c>
      <c r="K2286" s="51">
        <v>0</v>
      </c>
      <c r="L2286" s="51">
        <v>933.28</v>
      </c>
      <c r="M2286" s="42">
        <v>0</v>
      </c>
      <c r="N2286" s="89" t="s">
        <v>273</v>
      </c>
      <c r="O2286" s="47" t="s">
        <v>1360</v>
      </c>
      <c r="P2286" s="47" t="s">
        <v>281</v>
      </c>
      <c r="Q2286" s="50" t="s">
        <v>6131</v>
      </c>
      <c r="R2286" s="30"/>
    </row>
    <row r="2287" spans="1:18" ht="19.95" customHeight="1">
      <c r="A2287" s="47">
        <v>1</v>
      </c>
      <c r="B2287" s="30" t="s">
        <v>1357</v>
      </c>
      <c r="C2287" s="43" t="s">
        <v>6132</v>
      </c>
      <c r="D2287" s="52">
        <v>45079</v>
      </c>
      <c r="E2287" s="52">
        <v>45079</v>
      </c>
      <c r="F2287" s="52">
        <v>45108</v>
      </c>
      <c r="G2287" s="47" t="s">
        <v>10</v>
      </c>
      <c r="H2287" s="51">
        <v>1781.96</v>
      </c>
      <c r="I2287" s="53">
        <v>1</v>
      </c>
      <c r="J2287" s="51">
        <v>0</v>
      </c>
      <c r="K2287" s="51">
        <v>0</v>
      </c>
      <c r="L2287" s="51">
        <v>1781.96</v>
      </c>
      <c r="M2287" s="42">
        <v>0</v>
      </c>
      <c r="N2287" s="89" t="s">
        <v>273</v>
      </c>
      <c r="O2287" s="47" t="s">
        <v>1360</v>
      </c>
      <c r="P2287" s="47" t="s">
        <v>281</v>
      </c>
      <c r="Q2287" s="50" t="s">
        <v>6133</v>
      </c>
      <c r="R2287" s="30"/>
    </row>
    <row r="2288" spans="1:18" ht="19.95" customHeight="1">
      <c r="A2288" s="47">
        <v>1</v>
      </c>
      <c r="B2288" s="30" t="s">
        <v>6134</v>
      </c>
      <c r="C2288" s="43" t="s">
        <v>6135</v>
      </c>
      <c r="D2288" s="52">
        <v>45090</v>
      </c>
      <c r="E2288" s="52">
        <v>45108</v>
      </c>
      <c r="F2288" s="52">
        <v>45108</v>
      </c>
      <c r="G2288" s="47" t="s">
        <v>10</v>
      </c>
      <c r="H2288" s="51">
        <v>1265.1099999999999</v>
      </c>
      <c r="I2288" s="53">
        <v>1</v>
      </c>
      <c r="J2288" s="51">
        <v>0</v>
      </c>
      <c r="K2288" s="51">
        <v>0</v>
      </c>
      <c r="L2288" s="51">
        <v>1265.1099999999999</v>
      </c>
      <c r="M2288" s="42">
        <v>0</v>
      </c>
      <c r="N2288" s="89" t="s">
        <v>273</v>
      </c>
      <c r="O2288" s="47" t="s">
        <v>1342</v>
      </c>
      <c r="P2288" s="47" t="s">
        <v>1371</v>
      </c>
      <c r="Q2288" s="50" t="s">
        <v>6136</v>
      </c>
      <c r="R2288" s="30"/>
    </row>
    <row r="2289" spans="1:18" ht="19.95" customHeight="1">
      <c r="A2289" s="47">
        <v>1</v>
      </c>
      <c r="B2289" s="30" t="s">
        <v>6137</v>
      </c>
      <c r="C2289" s="43" t="s">
        <v>6138</v>
      </c>
      <c r="D2289" s="52">
        <v>45083</v>
      </c>
      <c r="E2289" s="52">
        <v>45108</v>
      </c>
      <c r="F2289" s="52">
        <v>45108</v>
      </c>
      <c r="G2289" s="47" t="s">
        <v>10</v>
      </c>
      <c r="H2289" s="51">
        <v>711.15</v>
      </c>
      <c r="I2289" s="53">
        <v>1</v>
      </c>
      <c r="J2289" s="51">
        <v>0</v>
      </c>
      <c r="K2289" s="51">
        <v>0</v>
      </c>
      <c r="L2289" s="51">
        <v>711.15</v>
      </c>
      <c r="M2289" s="42">
        <v>0</v>
      </c>
      <c r="N2289" s="89" t="s">
        <v>273</v>
      </c>
      <c r="O2289" s="47" t="s">
        <v>1342</v>
      </c>
      <c r="P2289" s="47" t="s">
        <v>1371</v>
      </c>
      <c r="Q2289" s="50" t="s">
        <v>6139</v>
      </c>
      <c r="R2289" s="30"/>
    </row>
    <row r="2290" spans="1:18" ht="19.95" customHeight="1">
      <c r="A2290" s="47">
        <v>1</v>
      </c>
      <c r="B2290" s="30" t="s">
        <v>1357</v>
      </c>
      <c r="C2290" s="43" t="s">
        <v>6140</v>
      </c>
      <c r="D2290" s="52">
        <v>45067</v>
      </c>
      <c r="E2290" s="52">
        <v>45108</v>
      </c>
      <c r="F2290" s="52">
        <v>45108</v>
      </c>
      <c r="G2290" s="47" t="s">
        <v>10</v>
      </c>
      <c r="H2290" s="51">
        <v>233.92</v>
      </c>
      <c r="I2290" s="53">
        <v>1</v>
      </c>
      <c r="J2290" s="51">
        <v>0</v>
      </c>
      <c r="K2290" s="51">
        <v>0</v>
      </c>
      <c r="L2290" s="51">
        <v>233.92</v>
      </c>
      <c r="M2290" s="42">
        <v>0</v>
      </c>
      <c r="N2290" s="89" t="s">
        <v>274</v>
      </c>
      <c r="O2290" s="47" t="s">
        <v>1355</v>
      </c>
      <c r="P2290" s="47" t="s">
        <v>1938</v>
      </c>
      <c r="Q2290" s="50" t="s">
        <v>6141</v>
      </c>
      <c r="R2290" s="30"/>
    </row>
    <row r="2291" spans="1:18" ht="19.95" customHeight="1">
      <c r="A2291" s="47">
        <v>1</v>
      </c>
      <c r="B2291" s="30" t="s">
        <v>1357</v>
      </c>
      <c r="C2291" s="43" t="s">
        <v>6142</v>
      </c>
      <c r="D2291" s="52">
        <v>45095</v>
      </c>
      <c r="E2291" s="52">
        <v>45108</v>
      </c>
      <c r="F2291" s="52">
        <v>45108</v>
      </c>
      <c r="G2291" s="47" t="s">
        <v>10</v>
      </c>
      <c r="H2291" s="51">
        <v>27.89</v>
      </c>
      <c r="I2291" s="53">
        <v>1</v>
      </c>
      <c r="J2291" s="51">
        <v>0</v>
      </c>
      <c r="K2291" s="51">
        <v>0</v>
      </c>
      <c r="L2291" s="51">
        <v>27.89</v>
      </c>
      <c r="M2291" s="42">
        <v>0</v>
      </c>
      <c r="N2291" s="89" t="s">
        <v>274</v>
      </c>
      <c r="O2291" s="47" t="s">
        <v>1355</v>
      </c>
      <c r="P2291" s="47" t="s">
        <v>1938</v>
      </c>
      <c r="Q2291" s="50" t="s">
        <v>6143</v>
      </c>
      <c r="R2291" s="30"/>
    </row>
    <row r="2292" spans="1:18" ht="19.95" customHeight="1">
      <c r="A2292" s="47">
        <v>1</v>
      </c>
      <c r="B2292" s="30" t="s">
        <v>1357</v>
      </c>
      <c r="C2292" s="43" t="s">
        <v>6144</v>
      </c>
      <c r="D2292" s="52">
        <v>45068</v>
      </c>
      <c r="E2292" s="52">
        <v>45108</v>
      </c>
      <c r="F2292" s="52">
        <v>45108</v>
      </c>
      <c r="G2292" s="47" t="s">
        <v>10</v>
      </c>
      <c r="H2292" s="51">
        <v>49.3</v>
      </c>
      <c r="I2292" s="53">
        <v>1</v>
      </c>
      <c r="J2292" s="51">
        <v>0</v>
      </c>
      <c r="K2292" s="51">
        <v>0</v>
      </c>
      <c r="L2292" s="51">
        <v>49.3</v>
      </c>
      <c r="M2292" s="42">
        <v>0</v>
      </c>
      <c r="N2292" s="89" t="s">
        <v>274</v>
      </c>
      <c r="O2292" s="47" t="s">
        <v>1355</v>
      </c>
      <c r="P2292" s="47" t="s">
        <v>1938</v>
      </c>
      <c r="Q2292" s="50" t="s">
        <v>6145</v>
      </c>
      <c r="R2292" s="30"/>
    </row>
    <row r="2293" spans="1:18" ht="19.95" customHeight="1">
      <c r="A2293" s="47">
        <v>1</v>
      </c>
      <c r="B2293" s="30" t="s">
        <v>1357</v>
      </c>
      <c r="C2293" s="43" t="s">
        <v>6146</v>
      </c>
      <c r="D2293" s="52">
        <v>45069</v>
      </c>
      <c r="E2293" s="52">
        <v>45108</v>
      </c>
      <c r="F2293" s="52">
        <v>45108</v>
      </c>
      <c r="G2293" s="47" t="s">
        <v>10</v>
      </c>
      <c r="H2293" s="51">
        <v>42.2</v>
      </c>
      <c r="I2293" s="53">
        <v>1</v>
      </c>
      <c r="J2293" s="51">
        <v>0</v>
      </c>
      <c r="K2293" s="51">
        <v>0</v>
      </c>
      <c r="L2293" s="51">
        <v>42.2</v>
      </c>
      <c r="M2293" s="42">
        <v>0</v>
      </c>
      <c r="N2293" s="89" t="s">
        <v>274</v>
      </c>
      <c r="O2293" s="47" t="s">
        <v>1355</v>
      </c>
      <c r="P2293" s="47" t="s">
        <v>1938</v>
      </c>
      <c r="Q2293" s="50" t="s">
        <v>6147</v>
      </c>
      <c r="R2293" s="30"/>
    </row>
    <row r="2294" spans="1:18" ht="19.95" customHeight="1">
      <c r="A2294" s="47">
        <v>1</v>
      </c>
      <c r="B2294" s="30" t="s">
        <v>1357</v>
      </c>
      <c r="C2294" s="43" t="s">
        <v>6148</v>
      </c>
      <c r="D2294" s="52">
        <v>45070</v>
      </c>
      <c r="E2294" s="52">
        <v>45108</v>
      </c>
      <c r="F2294" s="52">
        <v>45108</v>
      </c>
      <c r="G2294" s="47" t="s">
        <v>10</v>
      </c>
      <c r="H2294" s="51">
        <v>49.41</v>
      </c>
      <c r="I2294" s="53">
        <v>1</v>
      </c>
      <c r="J2294" s="51">
        <v>0</v>
      </c>
      <c r="K2294" s="51">
        <v>0</v>
      </c>
      <c r="L2294" s="51">
        <v>49.41</v>
      </c>
      <c r="M2294" s="42">
        <v>0</v>
      </c>
      <c r="N2294" s="89" t="s">
        <v>274</v>
      </c>
      <c r="O2294" s="47" t="s">
        <v>1355</v>
      </c>
      <c r="P2294" s="47" t="s">
        <v>1938</v>
      </c>
      <c r="Q2294" s="50" t="s">
        <v>6149</v>
      </c>
      <c r="R2294" s="30"/>
    </row>
    <row r="2295" spans="1:18" ht="19.95" customHeight="1">
      <c r="A2295" s="47">
        <v>1</v>
      </c>
      <c r="B2295" s="30" t="s">
        <v>1357</v>
      </c>
      <c r="C2295" s="43" t="s">
        <v>6150</v>
      </c>
      <c r="D2295" s="52">
        <v>45071</v>
      </c>
      <c r="E2295" s="52">
        <v>45108</v>
      </c>
      <c r="F2295" s="52">
        <v>45108</v>
      </c>
      <c r="G2295" s="47" t="s">
        <v>10</v>
      </c>
      <c r="H2295" s="51">
        <v>39</v>
      </c>
      <c r="I2295" s="53">
        <v>1</v>
      </c>
      <c r="J2295" s="51">
        <v>0</v>
      </c>
      <c r="K2295" s="51">
        <v>0</v>
      </c>
      <c r="L2295" s="51">
        <v>39</v>
      </c>
      <c r="M2295" s="42">
        <v>0</v>
      </c>
      <c r="N2295" s="89" t="s">
        <v>274</v>
      </c>
      <c r="O2295" s="47" t="s">
        <v>1355</v>
      </c>
      <c r="P2295" s="47" t="s">
        <v>1938</v>
      </c>
      <c r="Q2295" s="50" t="s">
        <v>6151</v>
      </c>
      <c r="R2295" s="30"/>
    </row>
    <row r="2296" spans="1:18" ht="19.95" customHeight="1">
      <c r="A2296" s="47">
        <v>1</v>
      </c>
      <c r="B2296" s="30" t="s">
        <v>1357</v>
      </c>
      <c r="C2296" s="43" t="s">
        <v>6152</v>
      </c>
      <c r="D2296" s="52">
        <v>45075</v>
      </c>
      <c r="E2296" s="52">
        <v>45108</v>
      </c>
      <c r="F2296" s="52">
        <v>45108</v>
      </c>
      <c r="G2296" s="47" t="s">
        <v>10</v>
      </c>
      <c r="H2296" s="51">
        <v>40.82</v>
      </c>
      <c r="I2296" s="53">
        <v>1</v>
      </c>
      <c r="J2296" s="51">
        <v>0</v>
      </c>
      <c r="K2296" s="51">
        <v>0</v>
      </c>
      <c r="L2296" s="51">
        <v>40.82</v>
      </c>
      <c r="M2296" s="42">
        <v>0</v>
      </c>
      <c r="N2296" s="89" t="s">
        <v>274</v>
      </c>
      <c r="O2296" s="47" t="s">
        <v>1355</v>
      </c>
      <c r="P2296" s="47" t="s">
        <v>1938</v>
      </c>
      <c r="Q2296" s="50" t="s">
        <v>6153</v>
      </c>
      <c r="R2296" s="30"/>
    </row>
    <row r="2297" spans="1:18" ht="19.95" customHeight="1">
      <c r="A2297" s="47">
        <v>1</v>
      </c>
      <c r="B2297" s="30" t="s">
        <v>1357</v>
      </c>
      <c r="C2297" s="43" t="s">
        <v>6154</v>
      </c>
      <c r="D2297" s="52">
        <v>45072</v>
      </c>
      <c r="E2297" s="52">
        <v>45108</v>
      </c>
      <c r="F2297" s="52">
        <v>45108</v>
      </c>
      <c r="G2297" s="47" t="s">
        <v>10</v>
      </c>
      <c r="H2297" s="51">
        <v>56.77</v>
      </c>
      <c r="I2297" s="53">
        <v>1</v>
      </c>
      <c r="J2297" s="51">
        <v>0</v>
      </c>
      <c r="K2297" s="51">
        <v>0</v>
      </c>
      <c r="L2297" s="51">
        <v>56.77</v>
      </c>
      <c r="M2297" s="42">
        <v>0</v>
      </c>
      <c r="N2297" s="89" t="s">
        <v>274</v>
      </c>
      <c r="O2297" s="47" t="s">
        <v>1355</v>
      </c>
      <c r="P2297" s="47" t="s">
        <v>1938</v>
      </c>
      <c r="Q2297" s="50" t="s">
        <v>6155</v>
      </c>
      <c r="R2297" s="30"/>
    </row>
    <row r="2298" spans="1:18" ht="19.95" customHeight="1">
      <c r="A2298" s="47">
        <v>1</v>
      </c>
      <c r="B2298" s="30" t="s">
        <v>1357</v>
      </c>
      <c r="C2298" s="43" t="s">
        <v>6156</v>
      </c>
      <c r="D2298" s="52">
        <v>45073</v>
      </c>
      <c r="E2298" s="52">
        <v>45108</v>
      </c>
      <c r="F2298" s="52">
        <v>45108</v>
      </c>
      <c r="G2298" s="47" t="s">
        <v>10</v>
      </c>
      <c r="H2298" s="51">
        <v>63.57</v>
      </c>
      <c r="I2298" s="53">
        <v>1</v>
      </c>
      <c r="J2298" s="51">
        <v>0</v>
      </c>
      <c r="K2298" s="51">
        <v>0</v>
      </c>
      <c r="L2298" s="51">
        <v>63.57</v>
      </c>
      <c r="M2298" s="42">
        <v>0</v>
      </c>
      <c r="N2298" s="89" t="s">
        <v>274</v>
      </c>
      <c r="O2298" s="47" t="s">
        <v>1355</v>
      </c>
      <c r="P2298" s="47" t="s">
        <v>1938</v>
      </c>
      <c r="Q2298" s="50" t="s">
        <v>6157</v>
      </c>
      <c r="R2298" s="30"/>
    </row>
    <row r="2299" spans="1:18" ht="19.95" customHeight="1">
      <c r="A2299" s="47">
        <v>1</v>
      </c>
      <c r="B2299" s="30" t="s">
        <v>1357</v>
      </c>
      <c r="C2299" s="43" t="s">
        <v>6158</v>
      </c>
      <c r="D2299" s="52">
        <v>45074</v>
      </c>
      <c r="E2299" s="52">
        <v>45108</v>
      </c>
      <c r="F2299" s="52">
        <v>45108</v>
      </c>
      <c r="G2299" s="47" t="s">
        <v>10</v>
      </c>
      <c r="H2299" s="51">
        <v>61.99</v>
      </c>
      <c r="I2299" s="53">
        <v>1</v>
      </c>
      <c r="J2299" s="51">
        <v>0</v>
      </c>
      <c r="K2299" s="51">
        <v>0</v>
      </c>
      <c r="L2299" s="51">
        <v>61.99</v>
      </c>
      <c r="M2299" s="42">
        <v>0</v>
      </c>
      <c r="N2299" s="89" t="s">
        <v>274</v>
      </c>
      <c r="O2299" s="47" t="s">
        <v>1355</v>
      </c>
      <c r="P2299" s="47" t="s">
        <v>1938</v>
      </c>
      <c r="Q2299" s="50" t="s">
        <v>6159</v>
      </c>
      <c r="R2299" s="30"/>
    </row>
    <row r="2300" spans="1:18" ht="19.95" customHeight="1">
      <c r="A2300" s="47">
        <v>1</v>
      </c>
      <c r="B2300" s="30" t="s">
        <v>1357</v>
      </c>
      <c r="C2300" s="43" t="s">
        <v>6160</v>
      </c>
      <c r="D2300" s="52">
        <v>45076</v>
      </c>
      <c r="E2300" s="52">
        <v>45108</v>
      </c>
      <c r="F2300" s="52">
        <v>45108</v>
      </c>
      <c r="G2300" s="47" t="s">
        <v>10</v>
      </c>
      <c r="H2300" s="51">
        <v>59.1</v>
      </c>
      <c r="I2300" s="53">
        <v>1</v>
      </c>
      <c r="J2300" s="51">
        <v>0</v>
      </c>
      <c r="K2300" s="51">
        <v>0</v>
      </c>
      <c r="L2300" s="51">
        <v>59.1</v>
      </c>
      <c r="M2300" s="42">
        <v>0</v>
      </c>
      <c r="N2300" s="89" t="s">
        <v>274</v>
      </c>
      <c r="O2300" s="47" t="s">
        <v>1355</v>
      </c>
      <c r="P2300" s="47" t="s">
        <v>1938</v>
      </c>
      <c r="Q2300" s="50" t="s">
        <v>6161</v>
      </c>
      <c r="R2300" s="30"/>
    </row>
    <row r="2301" spans="1:18" ht="19.95" customHeight="1">
      <c r="A2301" s="47">
        <v>1</v>
      </c>
      <c r="B2301" s="30" t="s">
        <v>1357</v>
      </c>
      <c r="C2301" s="43" t="s">
        <v>6162</v>
      </c>
      <c r="D2301" s="52">
        <v>45068</v>
      </c>
      <c r="E2301" s="52">
        <v>45108</v>
      </c>
      <c r="F2301" s="52">
        <v>45108</v>
      </c>
      <c r="G2301" s="47" t="s">
        <v>10</v>
      </c>
      <c r="H2301" s="51">
        <v>42.24</v>
      </c>
      <c r="I2301" s="53">
        <v>1</v>
      </c>
      <c r="J2301" s="51">
        <v>0</v>
      </c>
      <c r="K2301" s="51">
        <v>0</v>
      </c>
      <c r="L2301" s="51">
        <v>42.24</v>
      </c>
      <c r="M2301" s="42">
        <v>0</v>
      </c>
      <c r="N2301" s="89" t="s">
        <v>274</v>
      </c>
      <c r="O2301" s="47" t="s">
        <v>1355</v>
      </c>
      <c r="P2301" s="47" t="s">
        <v>1938</v>
      </c>
      <c r="Q2301" s="50" t="s">
        <v>6163</v>
      </c>
      <c r="R2301" s="30"/>
    </row>
    <row r="2302" spans="1:18" ht="19.95" customHeight="1">
      <c r="A2302" s="47">
        <v>1</v>
      </c>
      <c r="B2302" s="30" t="s">
        <v>1357</v>
      </c>
      <c r="C2302" s="43" t="s">
        <v>6164</v>
      </c>
      <c r="D2302" s="52">
        <v>45090</v>
      </c>
      <c r="E2302" s="52">
        <v>45108</v>
      </c>
      <c r="F2302" s="52">
        <v>45108</v>
      </c>
      <c r="G2302" s="47" t="s">
        <v>10</v>
      </c>
      <c r="H2302" s="51">
        <v>20.99</v>
      </c>
      <c r="I2302" s="53">
        <v>1</v>
      </c>
      <c r="J2302" s="51">
        <v>0</v>
      </c>
      <c r="K2302" s="51">
        <v>0</v>
      </c>
      <c r="L2302" s="51">
        <v>20.99</v>
      </c>
      <c r="M2302" s="42">
        <v>0</v>
      </c>
      <c r="N2302" s="89" t="s">
        <v>274</v>
      </c>
      <c r="O2302" s="47" t="s">
        <v>1355</v>
      </c>
      <c r="P2302" s="47" t="s">
        <v>1938</v>
      </c>
      <c r="Q2302" s="50" t="s">
        <v>6165</v>
      </c>
      <c r="R2302" s="30"/>
    </row>
    <row r="2303" spans="1:18" ht="19.95" customHeight="1">
      <c r="A2303" s="47">
        <v>1</v>
      </c>
      <c r="B2303" s="30" t="s">
        <v>1357</v>
      </c>
      <c r="C2303" s="43" t="s">
        <v>6166</v>
      </c>
      <c r="D2303" s="52">
        <v>45072</v>
      </c>
      <c r="E2303" s="52">
        <v>45108</v>
      </c>
      <c r="F2303" s="52">
        <v>45108</v>
      </c>
      <c r="G2303" s="47" t="s">
        <v>10</v>
      </c>
      <c r="H2303" s="51">
        <v>41.79</v>
      </c>
      <c r="I2303" s="53">
        <v>1</v>
      </c>
      <c r="J2303" s="51">
        <v>0</v>
      </c>
      <c r="K2303" s="51">
        <v>0</v>
      </c>
      <c r="L2303" s="51">
        <v>41.79</v>
      </c>
      <c r="M2303" s="42">
        <v>0</v>
      </c>
      <c r="N2303" s="89" t="s">
        <v>274</v>
      </c>
      <c r="O2303" s="47" t="s">
        <v>1355</v>
      </c>
      <c r="P2303" s="47" t="s">
        <v>1938</v>
      </c>
      <c r="Q2303" s="50" t="s">
        <v>6167</v>
      </c>
      <c r="R2303" s="30"/>
    </row>
    <row r="2304" spans="1:18" ht="19.95" customHeight="1">
      <c r="A2304" s="47">
        <v>1</v>
      </c>
      <c r="B2304" s="30" t="s">
        <v>1357</v>
      </c>
      <c r="C2304" s="43" t="s">
        <v>6168</v>
      </c>
      <c r="D2304" s="52">
        <v>45082</v>
      </c>
      <c r="E2304" s="52">
        <v>45108</v>
      </c>
      <c r="F2304" s="52">
        <v>45108</v>
      </c>
      <c r="G2304" s="47" t="s">
        <v>10</v>
      </c>
      <c r="H2304" s="51">
        <v>10</v>
      </c>
      <c r="I2304" s="53">
        <v>1</v>
      </c>
      <c r="J2304" s="51">
        <v>0</v>
      </c>
      <c r="K2304" s="51">
        <v>0</v>
      </c>
      <c r="L2304" s="51">
        <v>10</v>
      </c>
      <c r="M2304" s="42">
        <v>0</v>
      </c>
      <c r="N2304" s="89" t="s">
        <v>274</v>
      </c>
      <c r="O2304" s="47" t="s">
        <v>1355</v>
      </c>
      <c r="P2304" s="47" t="s">
        <v>1938</v>
      </c>
      <c r="Q2304" s="50" t="s">
        <v>6169</v>
      </c>
      <c r="R2304" s="30"/>
    </row>
    <row r="2305" spans="1:18" ht="19.95" customHeight="1">
      <c r="A2305" s="47">
        <v>1</v>
      </c>
      <c r="B2305" s="30" t="s">
        <v>1357</v>
      </c>
      <c r="C2305" s="43" t="s">
        <v>6170</v>
      </c>
      <c r="D2305" s="52">
        <v>45090</v>
      </c>
      <c r="E2305" s="52">
        <v>45108</v>
      </c>
      <c r="F2305" s="52">
        <v>45108</v>
      </c>
      <c r="G2305" s="47" t="s">
        <v>10</v>
      </c>
      <c r="H2305" s="51">
        <v>55.24</v>
      </c>
      <c r="I2305" s="53">
        <v>1</v>
      </c>
      <c r="J2305" s="51">
        <v>0</v>
      </c>
      <c r="K2305" s="51">
        <v>0</v>
      </c>
      <c r="L2305" s="51">
        <v>55.24</v>
      </c>
      <c r="M2305" s="42">
        <v>0</v>
      </c>
      <c r="N2305" s="89" t="s">
        <v>274</v>
      </c>
      <c r="O2305" s="47" t="s">
        <v>1342</v>
      </c>
      <c r="P2305" s="47" t="s">
        <v>871</v>
      </c>
      <c r="Q2305" s="50" t="s">
        <v>6171</v>
      </c>
      <c r="R2305" s="30"/>
    </row>
    <row r="2306" spans="1:18" ht="19.95" customHeight="1">
      <c r="A2306" s="47">
        <v>1</v>
      </c>
      <c r="B2306" s="30" t="s">
        <v>1357</v>
      </c>
      <c r="C2306" s="43" t="s">
        <v>6172</v>
      </c>
      <c r="D2306" s="52">
        <v>45068</v>
      </c>
      <c r="E2306" s="52">
        <v>45108</v>
      </c>
      <c r="F2306" s="52">
        <v>45108</v>
      </c>
      <c r="G2306" s="47" t="s">
        <v>10</v>
      </c>
      <c r="H2306" s="51">
        <v>73.48</v>
      </c>
      <c r="I2306" s="53">
        <v>1</v>
      </c>
      <c r="J2306" s="51">
        <v>0</v>
      </c>
      <c r="K2306" s="51">
        <v>0</v>
      </c>
      <c r="L2306" s="51">
        <v>73.48</v>
      </c>
      <c r="M2306" s="42">
        <v>0</v>
      </c>
      <c r="N2306" s="89" t="s">
        <v>274</v>
      </c>
      <c r="O2306" s="47" t="s">
        <v>1355</v>
      </c>
      <c r="P2306" s="47" t="s">
        <v>1938</v>
      </c>
      <c r="Q2306" s="50" t="s">
        <v>6173</v>
      </c>
      <c r="R2306" s="30"/>
    </row>
    <row r="2307" spans="1:18" ht="19.95" customHeight="1">
      <c r="A2307" s="47">
        <v>1</v>
      </c>
      <c r="B2307" s="30" t="s">
        <v>1357</v>
      </c>
      <c r="C2307" s="43" t="s">
        <v>6174</v>
      </c>
      <c r="D2307" s="52">
        <v>45082</v>
      </c>
      <c r="E2307" s="52">
        <v>45108</v>
      </c>
      <c r="F2307" s="52">
        <v>45108</v>
      </c>
      <c r="G2307" s="47" t="s">
        <v>10</v>
      </c>
      <c r="H2307" s="51">
        <v>70</v>
      </c>
      <c r="I2307" s="53">
        <v>1</v>
      </c>
      <c r="J2307" s="51">
        <v>0</v>
      </c>
      <c r="K2307" s="51">
        <v>0</v>
      </c>
      <c r="L2307" s="51">
        <v>70</v>
      </c>
      <c r="M2307" s="42">
        <v>0</v>
      </c>
      <c r="N2307" s="89" t="s">
        <v>274</v>
      </c>
      <c r="O2307" s="47" t="s">
        <v>1355</v>
      </c>
      <c r="P2307" s="47" t="s">
        <v>886</v>
      </c>
      <c r="Q2307" s="50" t="s">
        <v>6175</v>
      </c>
      <c r="R2307" s="30"/>
    </row>
    <row r="2308" spans="1:18" ht="19.95" customHeight="1">
      <c r="A2308" s="47">
        <v>1</v>
      </c>
      <c r="B2308" s="30" t="s">
        <v>1357</v>
      </c>
      <c r="C2308" s="43" t="s">
        <v>6176</v>
      </c>
      <c r="D2308" s="52">
        <v>45095</v>
      </c>
      <c r="E2308" s="52">
        <v>45108</v>
      </c>
      <c r="F2308" s="52">
        <v>45108</v>
      </c>
      <c r="G2308" s="47" t="s">
        <v>10</v>
      </c>
      <c r="H2308" s="51">
        <v>70</v>
      </c>
      <c r="I2308" s="53">
        <v>1</v>
      </c>
      <c r="J2308" s="51">
        <v>0</v>
      </c>
      <c r="K2308" s="51">
        <v>0</v>
      </c>
      <c r="L2308" s="51">
        <v>70</v>
      </c>
      <c r="M2308" s="42">
        <v>0</v>
      </c>
      <c r="N2308" s="89" t="s">
        <v>274</v>
      </c>
      <c r="O2308" s="47" t="s">
        <v>1355</v>
      </c>
      <c r="P2308" s="47" t="s">
        <v>886</v>
      </c>
      <c r="Q2308" s="50" t="s">
        <v>6175</v>
      </c>
      <c r="R2308" s="30"/>
    </row>
    <row r="2309" spans="1:18" ht="19.95" customHeight="1">
      <c r="A2309" s="47">
        <v>1</v>
      </c>
      <c r="B2309" s="30" t="s">
        <v>1357</v>
      </c>
      <c r="C2309" s="43" t="s">
        <v>6177</v>
      </c>
      <c r="D2309" s="52">
        <v>45082</v>
      </c>
      <c r="E2309" s="52">
        <v>45108</v>
      </c>
      <c r="F2309" s="52">
        <v>45108</v>
      </c>
      <c r="G2309" s="47" t="s">
        <v>10</v>
      </c>
      <c r="H2309" s="51">
        <v>41.89</v>
      </c>
      <c r="I2309" s="53">
        <v>1</v>
      </c>
      <c r="J2309" s="51">
        <v>0</v>
      </c>
      <c r="K2309" s="51">
        <v>0</v>
      </c>
      <c r="L2309" s="51">
        <v>41.89</v>
      </c>
      <c r="M2309" s="42">
        <v>0</v>
      </c>
      <c r="N2309" s="89" t="s">
        <v>274</v>
      </c>
      <c r="O2309" s="47" t="s">
        <v>1360</v>
      </c>
      <c r="P2309" s="47" t="s">
        <v>872</v>
      </c>
      <c r="Q2309" s="50" t="s">
        <v>6178</v>
      </c>
      <c r="R2309" s="30"/>
    </row>
    <row r="2310" spans="1:18" ht="19.95" customHeight="1">
      <c r="A2310" s="47">
        <v>1</v>
      </c>
      <c r="B2310" s="30" t="s">
        <v>1357</v>
      </c>
      <c r="C2310" s="43" t="s">
        <v>6179</v>
      </c>
      <c r="D2310" s="52">
        <v>45072</v>
      </c>
      <c r="E2310" s="52">
        <v>45108</v>
      </c>
      <c r="F2310" s="52">
        <v>45108</v>
      </c>
      <c r="G2310" s="47" t="s">
        <v>10</v>
      </c>
      <c r="H2310" s="51">
        <v>34.909999999999997</v>
      </c>
      <c r="I2310" s="53">
        <v>1</v>
      </c>
      <c r="J2310" s="51">
        <v>0</v>
      </c>
      <c r="K2310" s="51">
        <v>0</v>
      </c>
      <c r="L2310" s="51">
        <v>34.909999999999997</v>
      </c>
      <c r="M2310" s="42">
        <v>0</v>
      </c>
      <c r="N2310" s="89" t="s">
        <v>274</v>
      </c>
      <c r="O2310" s="47" t="s">
        <v>1360</v>
      </c>
      <c r="P2310" s="47" t="s">
        <v>872</v>
      </c>
      <c r="Q2310" s="50" t="s">
        <v>6180</v>
      </c>
      <c r="R2310" s="30"/>
    </row>
    <row r="2311" spans="1:18" ht="19.95" customHeight="1">
      <c r="A2311" s="47">
        <v>1</v>
      </c>
      <c r="B2311" s="30" t="s">
        <v>1357</v>
      </c>
      <c r="C2311" s="43" t="s">
        <v>6181</v>
      </c>
      <c r="D2311" s="52">
        <v>45074</v>
      </c>
      <c r="E2311" s="52">
        <v>45108</v>
      </c>
      <c r="F2311" s="52">
        <v>45108</v>
      </c>
      <c r="G2311" s="47" t="s">
        <v>10</v>
      </c>
      <c r="H2311" s="51">
        <v>50</v>
      </c>
      <c r="I2311" s="53">
        <v>1</v>
      </c>
      <c r="J2311" s="51">
        <v>0</v>
      </c>
      <c r="K2311" s="51">
        <v>0</v>
      </c>
      <c r="L2311" s="51">
        <v>50</v>
      </c>
      <c r="M2311" s="42">
        <v>0</v>
      </c>
      <c r="N2311" s="89" t="s">
        <v>274</v>
      </c>
      <c r="O2311" s="47" t="s">
        <v>1360</v>
      </c>
      <c r="P2311" s="47" t="s">
        <v>872</v>
      </c>
      <c r="Q2311" s="50" t="s">
        <v>6182</v>
      </c>
      <c r="R2311" s="30"/>
    </row>
    <row r="2312" spans="1:18" ht="19.95" customHeight="1">
      <c r="A2312" s="47">
        <v>1</v>
      </c>
      <c r="B2312" s="30" t="s">
        <v>1357</v>
      </c>
      <c r="C2312" s="43" t="s">
        <v>6183</v>
      </c>
      <c r="D2312" s="52">
        <v>45075</v>
      </c>
      <c r="E2312" s="52">
        <v>45108</v>
      </c>
      <c r="F2312" s="52">
        <v>45108</v>
      </c>
      <c r="G2312" s="47" t="s">
        <v>10</v>
      </c>
      <c r="H2312" s="51">
        <v>49.9</v>
      </c>
      <c r="I2312" s="53">
        <v>1</v>
      </c>
      <c r="J2312" s="51">
        <v>0</v>
      </c>
      <c r="K2312" s="51">
        <v>0</v>
      </c>
      <c r="L2312" s="51">
        <v>49.9</v>
      </c>
      <c r="M2312" s="42">
        <v>0</v>
      </c>
      <c r="N2312" s="89" t="s">
        <v>274</v>
      </c>
      <c r="O2312" s="47" t="s">
        <v>1360</v>
      </c>
      <c r="P2312" s="47" t="s">
        <v>872</v>
      </c>
      <c r="Q2312" s="50" t="s">
        <v>6184</v>
      </c>
      <c r="R2312" s="30"/>
    </row>
    <row r="2313" spans="1:18" ht="19.95" customHeight="1">
      <c r="A2313" s="47">
        <v>1</v>
      </c>
      <c r="B2313" s="30" t="s">
        <v>1357</v>
      </c>
      <c r="C2313" s="43" t="s">
        <v>6185</v>
      </c>
      <c r="D2313" s="52">
        <v>45075</v>
      </c>
      <c r="E2313" s="52">
        <v>45108</v>
      </c>
      <c r="F2313" s="52">
        <v>45108</v>
      </c>
      <c r="G2313" s="47" t="s">
        <v>10</v>
      </c>
      <c r="H2313" s="51">
        <v>64.599999999999994</v>
      </c>
      <c r="I2313" s="53">
        <v>1</v>
      </c>
      <c r="J2313" s="51">
        <v>0</v>
      </c>
      <c r="K2313" s="51">
        <v>0</v>
      </c>
      <c r="L2313" s="51">
        <v>64.599999999999994</v>
      </c>
      <c r="M2313" s="42">
        <v>0</v>
      </c>
      <c r="N2313" s="89" t="s">
        <v>274</v>
      </c>
      <c r="O2313" s="47" t="s">
        <v>1360</v>
      </c>
      <c r="P2313" s="47" t="s">
        <v>872</v>
      </c>
      <c r="Q2313" s="50" t="s">
        <v>6186</v>
      </c>
      <c r="R2313" s="30"/>
    </row>
    <row r="2314" spans="1:18" ht="19.95" customHeight="1">
      <c r="A2314" s="47">
        <v>1</v>
      </c>
      <c r="B2314" s="30" t="s">
        <v>1357</v>
      </c>
      <c r="C2314" s="43" t="s">
        <v>6187</v>
      </c>
      <c r="D2314" s="52">
        <v>45073</v>
      </c>
      <c r="E2314" s="52">
        <v>45108</v>
      </c>
      <c r="F2314" s="52">
        <v>45108</v>
      </c>
      <c r="G2314" s="47" t="s">
        <v>10</v>
      </c>
      <c r="H2314" s="51">
        <v>46.89</v>
      </c>
      <c r="I2314" s="53">
        <v>1</v>
      </c>
      <c r="J2314" s="51">
        <v>0</v>
      </c>
      <c r="K2314" s="51">
        <v>0</v>
      </c>
      <c r="L2314" s="51">
        <v>46.89</v>
      </c>
      <c r="M2314" s="42">
        <v>0</v>
      </c>
      <c r="N2314" s="89" t="s">
        <v>274</v>
      </c>
      <c r="O2314" s="47" t="s">
        <v>1360</v>
      </c>
      <c r="P2314" s="47" t="s">
        <v>872</v>
      </c>
      <c r="Q2314" s="50" t="s">
        <v>6188</v>
      </c>
      <c r="R2314" s="30"/>
    </row>
    <row r="2315" spans="1:18" ht="19.95" customHeight="1">
      <c r="A2315" s="47">
        <v>1</v>
      </c>
      <c r="B2315" s="30" t="s">
        <v>1357</v>
      </c>
      <c r="C2315" s="43" t="s">
        <v>6189</v>
      </c>
      <c r="D2315" s="52">
        <v>45076</v>
      </c>
      <c r="E2315" s="52">
        <v>45108</v>
      </c>
      <c r="F2315" s="52">
        <v>45108</v>
      </c>
      <c r="G2315" s="47" t="s">
        <v>10</v>
      </c>
      <c r="H2315" s="51">
        <v>64.599999999999994</v>
      </c>
      <c r="I2315" s="53">
        <v>1</v>
      </c>
      <c r="J2315" s="51">
        <v>0</v>
      </c>
      <c r="K2315" s="51">
        <v>0</v>
      </c>
      <c r="L2315" s="51">
        <v>64.599999999999994</v>
      </c>
      <c r="M2315" s="42">
        <v>0</v>
      </c>
      <c r="N2315" s="89" t="s">
        <v>274</v>
      </c>
      <c r="O2315" s="47" t="s">
        <v>1360</v>
      </c>
      <c r="P2315" s="47" t="s">
        <v>872</v>
      </c>
      <c r="Q2315" s="50" t="s">
        <v>6190</v>
      </c>
      <c r="R2315" s="30"/>
    </row>
    <row r="2316" spans="1:18" ht="19.95" customHeight="1">
      <c r="A2316" s="47">
        <v>1</v>
      </c>
      <c r="B2316" s="30" t="s">
        <v>2176</v>
      </c>
      <c r="C2316" s="43" t="s">
        <v>6191</v>
      </c>
      <c r="D2316" s="52">
        <v>45088</v>
      </c>
      <c r="E2316" s="52">
        <v>45108</v>
      </c>
      <c r="F2316" s="52">
        <v>45108</v>
      </c>
      <c r="G2316" s="47" t="s">
        <v>10</v>
      </c>
      <c r="H2316" s="51">
        <v>110.78</v>
      </c>
      <c r="I2316" s="53">
        <v>1</v>
      </c>
      <c r="J2316" s="51">
        <v>0</v>
      </c>
      <c r="K2316" s="51">
        <v>0</v>
      </c>
      <c r="L2316" s="51">
        <v>110.78</v>
      </c>
      <c r="M2316" s="42">
        <v>0</v>
      </c>
      <c r="N2316" s="89" t="s">
        <v>274</v>
      </c>
      <c r="O2316" s="47" t="s">
        <v>1355</v>
      </c>
      <c r="P2316" s="47" t="s">
        <v>1938</v>
      </c>
      <c r="Q2316" s="50" t="s">
        <v>6192</v>
      </c>
      <c r="R2316" s="30"/>
    </row>
    <row r="2317" spans="1:18" ht="19.95" customHeight="1">
      <c r="A2317" s="47">
        <v>2</v>
      </c>
      <c r="B2317" s="30" t="s">
        <v>5204</v>
      </c>
      <c r="C2317" s="43" t="s">
        <v>6193</v>
      </c>
      <c r="D2317" s="52">
        <v>45077</v>
      </c>
      <c r="E2317" s="52">
        <v>45108</v>
      </c>
      <c r="F2317" s="52">
        <v>45108</v>
      </c>
      <c r="G2317" s="47" t="s">
        <v>10</v>
      </c>
      <c r="H2317" s="51">
        <v>121</v>
      </c>
      <c r="I2317" s="53">
        <v>1</v>
      </c>
      <c r="J2317" s="51">
        <v>0</v>
      </c>
      <c r="K2317" s="51">
        <v>0</v>
      </c>
      <c r="L2317" s="51">
        <v>121</v>
      </c>
      <c r="M2317" s="42">
        <v>0</v>
      </c>
      <c r="N2317" s="89" t="s">
        <v>274</v>
      </c>
      <c r="O2317" s="47" t="s">
        <v>1355</v>
      </c>
      <c r="P2317" s="47" t="s">
        <v>870</v>
      </c>
      <c r="Q2317" s="50" t="s">
        <v>6194</v>
      </c>
      <c r="R2317" s="30"/>
    </row>
    <row r="2318" spans="1:18" ht="19.95" customHeight="1">
      <c r="A2318" s="47">
        <v>2</v>
      </c>
      <c r="B2318" s="30" t="s">
        <v>5204</v>
      </c>
      <c r="C2318" s="43" t="s">
        <v>6195</v>
      </c>
      <c r="D2318" s="52">
        <v>45077</v>
      </c>
      <c r="E2318" s="52">
        <v>45108</v>
      </c>
      <c r="F2318" s="52">
        <v>45108</v>
      </c>
      <c r="G2318" s="47" t="s">
        <v>10</v>
      </c>
      <c r="H2318" s="51">
        <v>1372</v>
      </c>
      <c r="I2318" s="53">
        <v>1</v>
      </c>
      <c r="J2318" s="51">
        <v>0</v>
      </c>
      <c r="K2318" s="51">
        <v>0</v>
      </c>
      <c r="L2318" s="51">
        <v>1372</v>
      </c>
      <c r="M2318" s="42">
        <v>0</v>
      </c>
      <c r="N2318" s="89" t="s">
        <v>274</v>
      </c>
      <c r="O2318" s="47" t="s">
        <v>1355</v>
      </c>
      <c r="P2318" s="47" t="s">
        <v>870</v>
      </c>
      <c r="Q2318" s="50" t="s">
        <v>6196</v>
      </c>
      <c r="R2318" s="30"/>
    </row>
    <row r="2319" spans="1:18" ht="19.95" customHeight="1">
      <c r="A2319" s="47">
        <v>1</v>
      </c>
      <c r="B2319" s="30" t="s">
        <v>302</v>
      </c>
      <c r="C2319" s="43" t="s">
        <v>6197</v>
      </c>
      <c r="D2319" s="52">
        <v>45096</v>
      </c>
      <c r="E2319" s="52">
        <v>45108</v>
      </c>
      <c r="F2319" s="52">
        <v>45108</v>
      </c>
      <c r="G2319" s="47" t="s">
        <v>10</v>
      </c>
      <c r="H2319" s="51">
        <v>414.86</v>
      </c>
      <c r="I2319" s="53">
        <v>1</v>
      </c>
      <c r="J2319" s="51">
        <v>0</v>
      </c>
      <c r="K2319" s="51">
        <v>0</v>
      </c>
      <c r="L2319" s="51">
        <v>414.86</v>
      </c>
      <c r="M2319" s="42">
        <v>0</v>
      </c>
      <c r="N2319" s="89" t="s">
        <v>274</v>
      </c>
      <c r="O2319" s="47" t="s">
        <v>1355</v>
      </c>
      <c r="P2319" s="47" t="s">
        <v>870</v>
      </c>
      <c r="Q2319" s="50" t="s">
        <v>6198</v>
      </c>
      <c r="R2319" s="30"/>
    </row>
    <row r="2320" spans="1:18" ht="19.95" customHeight="1">
      <c r="A2320" s="47">
        <v>4</v>
      </c>
      <c r="B2320" s="30" t="s">
        <v>2019</v>
      </c>
      <c r="C2320" s="43" t="s">
        <v>6199</v>
      </c>
      <c r="D2320" s="52">
        <v>45083</v>
      </c>
      <c r="E2320" s="52">
        <v>45110</v>
      </c>
      <c r="F2320" s="52">
        <v>45110</v>
      </c>
      <c r="G2320" s="47" t="s">
        <v>10</v>
      </c>
      <c r="H2320" s="51">
        <v>2920</v>
      </c>
      <c r="I2320" s="53">
        <v>1</v>
      </c>
      <c r="J2320" s="51">
        <v>0</v>
      </c>
      <c r="K2320" s="51">
        <v>0</v>
      </c>
      <c r="L2320" s="51">
        <v>2920</v>
      </c>
      <c r="M2320" s="42">
        <v>0</v>
      </c>
      <c r="N2320" s="89" t="s">
        <v>1328</v>
      </c>
      <c r="O2320" s="47" t="s">
        <v>1349</v>
      </c>
      <c r="P2320" s="58" t="s">
        <v>741</v>
      </c>
      <c r="Q2320" s="50" t="s">
        <v>6200</v>
      </c>
      <c r="R2320" s="30"/>
    </row>
    <row r="2321" spans="1:18" ht="19.95" customHeight="1">
      <c r="A2321" s="47">
        <v>4</v>
      </c>
      <c r="B2321" s="30" t="s">
        <v>2019</v>
      </c>
      <c r="C2321" s="43" t="s">
        <v>6201</v>
      </c>
      <c r="D2321" s="52">
        <v>45083</v>
      </c>
      <c r="E2321" s="52">
        <v>45110</v>
      </c>
      <c r="F2321" s="52">
        <v>45110</v>
      </c>
      <c r="G2321" s="47" t="s">
        <v>10</v>
      </c>
      <c r="H2321" s="51">
        <v>13140</v>
      </c>
      <c r="I2321" s="53">
        <v>1</v>
      </c>
      <c r="J2321" s="51">
        <v>0</v>
      </c>
      <c r="K2321" s="51">
        <v>0</v>
      </c>
      <c r="L2321" s="51">
        <v>13140</v>
      </c>
      <c r="M2321" s="42">
        <v>0</v>
      </c>
      <c r="N2321" s="89" t="s">
        <v>1328</v>
      </c>
      <c r="O2321" s="47" t="s">
        <v>1349</v>
      </c>
      <c r="P2321" s="58" t="s">
        <v>741</v>
      </c>
      <c r="Q2321" s="50" t="s">
        <v>6202</v>
      </c>
      <c r="R2321" s="30"/>
    </row>
    <row r="2322" spans="1:18" ht="19.95" customHeight="1">
      <c r="A2322" s="47">
        <v>2</v>
      </c>
      <c r="B2322" s="30" t="s">
        <v>2019</v>
      </c>
      <c r="C2322" s="43" t="s">
        <v>6203</v>
      </c>
      <c r="D2322" s="52">
        <v>45085</v>
      </c>
      <c r="E2322" s="52">
        <v>45110</v>
      </c>
      <c r="F2322" s="52">
        <v>45110</v>
      </c>
      <c r="G2322" s="47" t="s">
        <v>10</v>
      </c>
      <c r="H2322" s="51">
        <v>10125.6</v>
      </c>
      <c r="I2322" s="53">
        <v>1</v>
      </c>
      <c r="J2322" s="51">
        <v>0</v>
      </c>
      <c r="K2322" s="51">
        <v>0</v>
      </c>
      <c r="L2322" s="51">
        <v>10125.6</v>
      </c>
      <c r="M2322" s="42">
        <v>0</v>
      </c>
      <c r="N2322" s="89" t="s">
        <v>1328</v>
      </c>
      <c r="O2322" s="47" t="s">
        <v>1349</v>
      </c>
      <c r="P2322" s="58" t="s">
        <v>741</v>
      </c>
      <c r="Q2322" s="50" t="s">
        <v>6204</v>
      </c>
      <c r="R2322" s="30"/>
    </row>
    <row r="2323" spans="1:18" ht="19.95" customHeight="1">
      <c r="A2323" s="47">
        <v>2</v>
      </c>
      <c r="B2323" s="30" t="s">
        <v>2019</v>
      </c>
      <c r="C2323" s="43" t="s">
        <v>6205</v>
      </c>
      <c r="D2323" s="52">
        <v>45085</v>
      </c>
      <c r="E2323" s="52">
        <v>45110</v>
      </c>
      <c r="F2323" s="52">
        <v>45110</v>
      </c>
      <c r="G2323" s="47" t="s">
        <v>10</v>
      </c>
      <c r="H2323" s="51">
        <v>53862.5</v>
      </c>
      <c r="I2323" s="53">
        <v>1</v>
      </c>
      <c r="J2323" s="51">
        <v>0</v>
      </c>
      <c r="K2323" s="51">
        <v>0</v>
      </c>
      <c r="L2323" s="51">
        <v>53862.5</v>
      </c>
      <c r="M2323" s="42">
        <v>0</v>
      </c>
      <c r="N2323" s="89" t="s">
        <v>1328</v>
      </c>
      <c r="O2323" s="47" t="s">
        <v>1349</v>
      </c>
      <c r="P2323" s="58" t="s">
        <v>741</v>
      </c>
      <c r="Q2323" s="50" t="s">
        <v>6206</v>
      </c>
      <c r="R2323" s="30"/>
    </row>
    <row r="2324" spans="1:18" ht="19.95" customHeight="1">
      <c r="A2324" s="47">
        <v>4</v>
      </c>
      <c r="B2324" s="30" t="s">
        <v>2019</v>
      </c>
      <c r="C2324" s="43" t="s">
        <v>6207</v>
      </c>
      <c r="D2324" s="52">
        <v>45085</v>
      </c>
      <c r="E2324" s="52">
        <v>45110</v>
      </c>
      <c r="F2324" s="52">
        <v>45110</v>
      </c>
      <c r="G2324" s="47" t="s">
        <v>10</v>
      </c>
      <c r="H2324" s="51">
        <v>1400</v>
      </c>
      <c r="I2324" s="53">
        <v>1</v>
      </c>
      <c r="J2324" s="51">
        <v>0</v>
      </c>
      <c r="K2324" s="51">
        <v>0</v>
      </c>
      <c r="L2324" s="51">
        <v>1400</v>
      </c>
      <c r="M2324" s="42">
        <v>0</v>
      </c>
      <c r="N2324" s="89" t="s">
        <v>1328</v>
      </c>
      <c r="O2324" s="47" t="s">
        <v>1349</v>
      </c>
      <c r="P2324" s="58" t="s">
        <v>741</v>
      </c>
      <c r="Q2324" s="50" t="s">
        <v>6208</v>
      </c>
      <c r="R2324" s="30"/>
    </row>
    <row r="2325" spans="1:18" ht="19.95" customHeight="1">
      <c r="A2325" s="47">
        <v>4</v>
      </c>
      <c r="B2325" s="30" t="s">
        <v>2019</v>
      </c>
      <c r="C2325" s="43" t="s">
        <v>6209</v>
      </c>
      <c r="D2325" s="52">
        <v>45085</v>
      </c>
      <c r="E2325" s="52">
        <v>45108</v>
      </c>
      <c r="F2325" s="52">
        <v>45110</v>
      </c>
      <c r="G2325" s="47" t="s">
        <v>10</v>
      </c>
      <c r="H2325" s="51">
        <v>6300</v>
      </c>
      <c r="I2325" s="53">
        <v>1</v>
      </c>
      <c r="J2325" s="51">
        <v>0</v>
      </c>
      <c r="K2325" s="51">
        <v>0</v>
      </c>
      <c r="L2325" s="51">
        <v>6300</v>
      </c>
      <c r="M2325" s="42">
        <v>0</v>
      </c>
      <c r="N2325" s="89" t="s">
        <v>1328</v>
      </c>
      <c r="O2325" s="47" t="s">
        <v>1349</v>
      </c>
      <c r="P2325" s="58" t="s">
        <v>741</v>
      </c>
      <c r="Q2325" s="50" t="s">
        <v>6210</v>
      </c>
      <c r="R2325" s="30"/>
    </row>
    <row r="2326" spans="1:18" ht="19.95" customHeight="1">
      <c r="A2326" s="47">
        <v>2</v>
      </c>
      <c r="B2326" s="30" t="s">
        <v>2019</v>
      </c>
      <c r="C2326" s="43" t="s">
        <v>6211</v>
      </c>
      <c r="D2326" s="52">
        <v>45096</v>
      </c>
      <c r="E2326" s="52">
        <v>45110</v>
      </c>
      <c r="F2326" s="52">
        <v>45110</v>
      </c>
      <c r="G2326" s="47" t="s">
        <v>10</v>
      </c>
      <c r="H2326" s="51">
        <v>8820</v>
      </c>
      <c r="I2326" s="53">
        <v>1</v>
      </c>
      <c r="J2326" s="51">
        <v>0</v>
      </c>
      <c r="K2326" s="51">
        <v>0</v>
      </c>
      <c r="L2326" s="51">
        <v>8820</v>
      </c>
      <c r="M2326" s="42">
        <v>0</v>
      </c>
      <c r="N2326" s="89" t="s">
        <v>1328</v>
      </c>
      <c r="O2326" s="47" t="s">
        <v>1349</v>
      </c>
      <c r="P2326" s="58" t="s">
        <v>741</v>
      </c>
      <c r="Q2326" s="50" t="s">
        <v>6212</v>
      </c>
      <c r="R2326" s="30"/>
    </row>
    <row r="2327" spans="1:18" ht="19.95" customHeight="1">
      <c r="A2327" s="47">
        <v>4</v>
      </c>
      <c r="B2327" s="30" t="s">
        <v>2019</v>
      </c>
      <c r="C2327" s="43" t="s">
        <v>6213</v>
      </c>
      <c r="D2327" s="52">
        <v>45093</v>
      </c>
      <c r="E2327" s="52">
        <v>45110</v>
      </c>
      <c r="F2327" s="52">
        <v>45110</v>
      </c>
      <c r="G2327" s="47" t="s">
        <v>10</v>
      </c>
      <c r="H2327" s="51">
        <v>1000</v>
      </c>
      <c r="I2327" s="53">
        <v>1</v>
      </c>
      <c r="J2327" s="51">
        <v>0</v>
      </c>
      <c r="K2327" s="51">
        <v>0</v>
      </c>
      <c r="L2327" s="51">
        <v>1000</v>
      </c>
      <c r="M2327" s="42">
        <v>0</v>
      </c>
      <c r="N2327" s="89" t="s">
        <v>1328</v>
      </c>
      <c r="O2327" s="47" t="s">
        <v>1349</v>
      </c>
      <c r="P2327" s="58" t="s">
        <v>741</v>
      </c>
      <c r="Q2327" s="50" t="s">
        <v>6214</v>
      </c>
      <c r="R2327" s="30"/>
    </row>
    <row r="2328" spans="1:18" ht="19.95" customHeight="1">
      <c r="A2328" s="47">
        <v>4</v>
      </c>
      <c r="B2328" s="30" t="s">
        <v>2019</v>
      </c>
      <c r="C2328" s="43" t="s">
        <v>6215</v>
      </c>
      <c r="D2328" s="52">
        <v>45096</v>
      </c>
      <c r="E2328" s="52">
        <v>45110</v>
      </c>
      <c r="F2328" s="52">
        <v>45110</v>
      </c>
      <c r="G2328" s="47" t="s">
        <v>10</v>
      </c>
      <c r="H2328" s="51">
        <v>15000</v>
      </c>
      <c r="I2328" s="53">
        <v>1</v>
      </c>
      <c r="J2328" s="51">
        <v>0</v>
      </c>
      <c r="K2328" s="51">
        <v>0</v>
      </c>
      <c r="L2328" s="51">
        <v>15000</v>
      </c>
      <c r="M2328" s="42">
        <v>0</v>
      </c>
      <c r="N2328" s="89" t="s">
        <v>1328</v>
      </c>
      <c r="O2328" s="47" t="s">
        <v>1349</v>
      </c>
      <c r="P2328" s="58" t="s">
        <v>741</v>
      </c>
      <c r="Q2328" s="50" t="s">
        <v>6216</v>
      </c>
      <c r="R2328" s="30"/>
    </row>
    <row r="2329" spans="1:18" ht="19.95" customHeight="1">
      <c r="A2329" s="47">
        <v>4</v>
      </c>
      <c r="B2329" s="30" t="s">
        <v>2019</v>
      </c>
      <c r="C2329" s="43" t="s">
        <v>6217</v>
      </c>
      <c r="D2329" s="52">
        <v>45096</v>
      </c>
      <c r="E2329" s="52">
        <v>45110</v>
      </c>
      <c r="F2329" s="52">
        <v>45110</v>
      </c>
      <c r="G2329" s="47" t="s">
        <v>10</v>
      </c>
      <c r="H2329" s="51">
        <v>200</v>
      </c>
      <c r="I2329" s="53">
        <v>1</v>
      </c>
      <c r="J2329" s="51">
        <v>0</v>
      </c>
      <c r="K2329" s="51">
        <v>0</v>
      </c>
      <c r="L2329" s="51">
        <v>200</v>
      </c>
      <c r="M2329" s="42">
        <v>0</v>
      </c>
      <c r="N2329" s="89" t="s">
        <v>1328</v>
      </c>
      <c r="O2329" s="47" t="s">
        <v>1349</v>
      </c>
      <c r="P2329" s="58" t="s">
        <v>741</v>
      </c>
      <c r="Q2329" s="50" t="s">
        <v>6218</v>
      </c>
      <c r="R2329" s="30"/>
    </row>
    <row r="2330" spans="1:18" ht="19.95" customHeight="1">
      <c r="A2330" s="47">
        <v>4</v>
      </c>
      <c r="B2330" s="30" t="s">
        <v>2019</v>
      </c>
      <c r="C2330" s="43" t="s">
        <v>6219</v>
      </c>
      <c r="D2330" s="52">
        <v>45096</v>
      </c>
      <c r="E2330" s="52">
        <v>45108</v>
      </c>
      <c r="F2330" s="52">
        <v>45110</v>
      </c>
      <c r="G2330" s="47" t="s">
        <v>10</v>
      </c>
      <c r="H2330" s="51">
        <v>3400</v>
      </c>
      <c r="I2330" s="53">
        <v>1</v>
      </c>
      <c r="J2330" s="51">
        <v>0</v>
      </c>
      <c r="K2330" s="51">
        <v>0</v>
      </c>
      <c r="L2330" s="51">
        <v>3400</v>
      </c>
      <c r="M2330" s="42">
        <v>0</v>
      </c>
      <c r="N2330" s="89" t="s">
        <v>1328</v>
      </c>
      <c r="O2330" s="47" t="s">
        <v>1349</v>
      </c>
      <c r="P2330" s="58" t="s">
        <v>741</v>
      </c>
      <c r="Q2330" s="50" t="s">
        <v>6220</v>
      </c>
      <c r="R2330" s="30"/>
    </row>
    <row r="2331" spans="1:18" ht="19.95" customHeight="1">
      <c r="A2331" s="47">
        <v>2</v>
      </c>
      <c r="B2331" s="30" t="s">
        <v>2019</v>
      </c>
      <c r="C2331" s="43" t="s">
        <v>6221</v>
      </c>
      <c r="D2331" s="52">
        <v>45096</v>
      </c>
      <c r="E2331" s="52">
        <v>45110</v>
      </c>
      <c r="F2331" s="52">
        <v>45110</v>
      </c>
      <c r="G2331" s="47" t="s">
        <v>10</v>
      </c>
      <c r="H2331" s="51">
        <v>1960</v>
      </c>
      <c r="I2331" s="53">
        <v>1</v>
      </c>
      <c r="J2331" s="51">
        <v>0</v>
      </c>
      <c r="K2331" s="51">
        <v>0</v>
      </c>
      <c r="L2331" s="51">
        <v>1960</v>
      </c>
      <c r="M2331" s="42">
        <v>0</v>
      </c>
      <c r="N2331" s="89" t="s">
        <v>1328</v>
      </c>
      <c r="O2331" s="47" t="s">
        <v>1349</v>
      </c>
      <c r="P2331" s="58" t="s">
        <v>741</v>
      </c>
      <c r="Q2331" s="50" t="s">
        <v>6222</v>
      </c>
      <c r="R2331" s="30"/>
    </row>
    <row r="2332" spans="1:18" ht="19.95" customHeight="1">
      <c r="A2332" s="47">
        <v>1</v>
      </c>
      <c r="B2332" s="30" t="s">
        <v>236</v>
      </c>
      <c r="C2332" s="43" t="s">
        <v>3296</v>
      </c>
      <c r="D2332" s="52">
        <v>45110</v>
      </c>
      <c r="E2332" s="52">
        <v>45110</v>
      </c>
      <c r="F2332" s="52">
        <v>45110</v>
      </c>
      <c r="G2332" s="47" t="s">
        <v>10</v>
      </c>
      <c r="H2332" s="51">
        <v>500000</v>
      </c>
      <c r="I2332" s="53">
        <v>1</v>
      </c>
      <c r="J2332" s="51">
        <v>0</v>
      </c>
      <c r="K2332" s="51">
        <v>0</v>
      </c>
      <c r="L2332" s="51">
        <v>500000</v>
      </c>
      <c r="M2332" s="42">
        <v>0</v>
      </c>
      <c r="N2332" s="89" t="s">
        <v>1328</v>
      </c>
      <c r="O2332" s="47" t="s">
        <v>3297</v>
      </c>
      <c r="P2332" s="47" t="s">
        <v>3298</v>
      </c>
      <c r="Q2332" s="50" t="s">
        <v>3299</v>
      </c>
      <c r="R2332" s="30"/>
    </row>
    <row r="2333" spans="1:18" ht="19.95" customHeight="1">
      <c r="A2333" s="47">
        <v>1</v>
      </c>
      <c r="B2333" s="30" t="s">
        <v>4024</v>
      </c>
      <c r="C2333" s="43" t="s">
        <v>6223</v>
      </c>
      <c r="D2333" s="52">
        <v>45117</v>
      </c>
      <c r="E2333" s="52">
        <v>45098</v>
      </c>
      <c r="F2333" s="52">
        <v>45110</v>
      </c>
      <c r="G2333" s="47" t="s">
        <v>10</v>
      </c>
      <c r="H2333" s="51">
        <v>83754.36</v>
      </c>
      <c r="I2333" s="53">
        <v>1</v>
      </c>
      <c r="J2333" s="51">
        <v>0</v>
      </c>
      <c r="K2333" s="51">
        <v>0</v>
      </c>
      <c r="L2333" s="51">
        <v>83754.36</v>
      </c>
      <c r="M2333" s="42">
        <v>0</v>
      </c>
      <c r="N2333" s="89" t="s">
        <v>1328</v>
      </c>
      <c r="O2333" s="47" t="s">
        <v>1330</v>
      </c>
      <c r="P2333" s="47" t="s">
        <v>881</v>
      </c>
      <c r="Q2333" s="50" t="s">
        <v>6224</v>
      </c>
      <c r="R2333" s="30"/>
    </row>
    <row r="2334" spans="1:18" ht="19.95" customHeight="1">
      <c r="A2334" s="47">
        <v>1</v>
      </c>
      <c r="B2334" s="30" t="s">
        <v>238</v>
      </c>
      <c r="C2334" s="43" t="s">
        <v>6225</v>
      </c>
      <c r="D2334" s="52">
        <v>45103</v>
      </c>
      <c r="E2334" s="52">
        <v>45110</v>
      </c>
      <c r="F2334" s="52">
        <v>45110</v>
      </c>
      <c r="G2334" s="47" t="s">
        <v>10</v>
      </c>
      <c r="H2334" s="51">
        <v>391265.1</v>
      </c>
      <c r="I2334" s="53">
        <v>1</v>
      </c>
      <c r="J2334" s="51">
        <v>0</v>
      </c>
      <c r="K2334" s="51">
        <v>0</v>
      </c>
      <c r="L2334" s="51">
        <v>391265.1</v>
      </c>
      <c r="M2334" s="42">
        <v>0</v>
      </c>
      <c r="N2334" s="89" t="s">
        <v>1328</v>
      </c>
      <c r="O2334" s="47" t="s">
        <v>1349</v>
      </c>
      <c r="P2334" s="58" t="s">
        <v>741</v>
      </c>
      <c r="Q2334" s="50" t="s">
        <v>6226</v>
      </c>
      <c r="R2334" s="30"/>
    </row>
    <row r="2335" spans="1:18" ht="19.95" customHeight="1">
      <c r="A2335" s="47">
        <v>1</v>
      </c>
      <c r="B2335" s="30" t="s">
        <v>25</v>
      </c>
      <c r="C2335" s="43" t="s">
        <v>26</v>
      </c>
      <c r="D2335" s="52">
        <v>45065</v>
      </c>
      <c r="E2335" s="52">
        <v>45110</v>
      </c>
      <c r="F2335" s="52">
        <v>45110</v>
      </c>
      <c r="G2335" s="47" t="s">
        <v>10</v>
      </c>
      <c r="H2335" s="51">
        <v>6471.17</v>
      </c>
      <c r="I2335" s="53">
        <v>1</v>
      </c>
      <c r="J2335" s="51">
        <v>0</v>
      </c>
      <c r="K2335" s="51">
        <v>0</v>
      </c>
      <c r="L2335" s="51">
        <v>6471.17</v>
      </c>
      <c r="M2335" s="42">
        <v>0</v>
      </c>
      <c r="N2335" s="89" t="s">
        <v>269</v>
      </c>
      <c r="O2335" s="47" t="s">
        <v>1342</v>
      </c>
      <c r="P2335" s="47" t="s">
        <v>3505</v>
      </c>
      <c r="Q2335" s="50" t="s">
        <v>957</v>
      </c>
      <c r="R2335" s="30"/>
    </row>
    <row r="2336" spans="1:18" ht="19.95" customHeight="1">
      <c r="A2336" s="47">
        <v>2</v>
      </c>
      <c r="B2336" s="30" t="s">
        <v>8</v>
      </c>
      <c r="C2336" s="43" t="s">
        <v>6227</v>
      </c>
      <c r="D2336" s="52">
        <v>45103</v>
      </c>
      <c r="E2336" s="52">
        <v>45110</v>
      </c>
      <c r="F2336" s="52">
        <v>45110</v>
      </c>
      <c r="G2336" s="47" t="s">
        <v>10</v>
      </c>
      <c r="H2336" s="51">
        <v>1320</v>
      </c>
      <c r="I2336" s="53">
        <v>1</v>
      </c>
      <c r="J2336" s="51">
        <v>0</v>
      </c>
      <c r="K2336" s="51">
        <v>0</v>
      </c>
      <c r="L2336" s="51">
        <v>1320</v>
      </c>
      <c r="M2336" s="42">
        <v>0</v>
      </c>
      <c r="N2336" s="89" t="s">
        <v>269</v>
      </c>
      <c r="O2336" s="47" t="s">
        <v>1346</v>
      </c>
      <c r="P2336" s="47" t="s">
        <v>284</v>
      </c>
      <c r="Q2336" s="50" t="s">
        <v>6228</v>
      </c>
      <c r="R2336" s="30"/>
    </row>
    <row r="2337" spans="1:18" ht="19.95" customHeight="1">
      <c r="A2337" s="47">
        <v>1</v>
      </c>
      <c r="B2337" s="30" t="s">
        <v>27</v>
      </c>
      <c r="C2337" s="43" t="s">
        <v>6229</v>
      </c>
      <c r="D2337" s="52">
        <v>45110</v>
      </c>
      <c r="E2337" s="52">
        <v>45110</v>
      </c>
      <c r="F2337" s="52">
        <v>45110</v>
      </c>
      <c r="G2337" s="47" t="s">
        <v>10</v>
      </c>
      <c r="H2337" s="51">
        <v>9000</v>
      </c>
      <c r="I2337" s="53">
        <v>1</v>
      </c>
      <c r="J2337" s="51">
        <v>0</v>
      </c>
      <c r="K2337" s="51">
        <v>0</v>
      </c>
      <c r="L2337" s="51">
        <v>9000</v>
      </c>
      <c r="M2337" s="42">
        <v>0</v>
      </c>
      <c r="N2337" s="89" t="s">
        <v>269</v>
      </c>
      <c r="O2337" s="47" t="s">
        <v>1329</v>
      </c>
      <c r="P2337" s="47" t="s">
        <v>1379</v>
      </c>
      <c r="Q2337" s="50" t="s">
        <v>6230</v>
      </c>
      <c r="R2337" s="30"/>
    </row>
    <row r="2338" spans="1:18" ht="19.95" customHeight="1">
      <c r="A2338" s="47">
        <v>2</v>
      </c>
      <c r="B2338" s="30" t="s">
        <v>318</v>
      </c>
      <c r="C2338" s="43" t="s">
        <v>6231</v>
      </c>
      <c r="D2338" s="52">
        <v>45103</v>
      </c>
      <c r="E2338" s="52">
        <v>45110</v>
      </c>
      <c r="F2338" s="52">
        <v>45110</v>
      </c>
      <c r="G2338" s="47" t="s">
        <v>10</v>
      </c>
      <c r="H2338" s="51">
        <v>4647.96</v>
      </c>
      <c r="I2338" s="53">
        <v>1</v>
      </c>
      <c r="J2338" s="51">
        <v>0</v>
      </c>
      <c r="K2338" s="51">
        <v>0</v>
      </c>
      <c r="L2338" s="51">
        <v>4647.96</v>
      </c>
      <c r="M2338" s="42">
        <v>0</v>
      </c>
      <c r="N2338" s="89" t="s">
        <v>269</v>
      </c>
      <c r="O2338" s="47" t="s">
        <v>1330</v>
      </c>
      <c r="P2338" s="47" t="s">
        <v>1343</v>
      </c>
      <c r="Q2338" s="50" t="s">
        <v>6232</v>
      </c>
      <c r="R2338" s="30"/>
    </row>
    <row r="2339" spans="1:18" ht="19.95" customHeight="1">
      <c r="A2339" s="47">
        <v>4</v>
      </c>
      <c r="B2339" s="30" t="s">
        <v>318</v>
      </c>
      <c r="C2339" s="43" t="s">
        <v>6233</v>
      </c>
      <c r="D2339" s="52">
        <v>45103</v>
      </c>
      <c r="E2339" s="52">
        <v>45110</v>
      </c>
      <c r="F2339" s="52">
        <v>45110</v>
      </c>
      <c r="G2339" s="47" t="s">
        <v>10</v>
      </c>
      <c r="H2339" s="51">
        <v>5922</v>
      </c>
      <c r="I2339" s="53">
        <v>1</v>
      </c>
      <c r="J2339" s="51">
        <v>0</v>
      </c>
      <c r="K2339" s="51">
        <v>0</v>
      </c>
      <c r="L2339" s="51">
        <v>5922</v>
      </c>
      <c r="M2339" s="42">
        <v>0</v>
      </c>
      <c r="N2339" s="89" t="s">
        <v>269</v>
      </c>
      <c r="O2339" s="47" t="s">
        <v>1330</v>
      </c>
      <c r="P2339" s="47" t="s">
        <v>1343</v>
      </c>
      <c r="Q2339" s="50" t="s">
        <v>6234</v>
      </c>
      <c r="R2339" s="30"/>
    </row>
    <row r="2340" spans="1:18" ht="19.95" customHeight="1">
      <c r="A2340" s="47">
        <v>1</v>
      </c>
      <c r="B2340" s="30" t="s">
        <v>318</v>
      </c>
      <c r="C2340" s="43" t="s">
        <v>6235</v>
      </c>
      <c r="D2340" s="52">
        <v>45103</v>
      </c>
      <c r="E2340" s="52">
        <v>45110</v>
      </c>
      <c r="F2340" s="52">
        <v>45110</v>
      </c>
      <c r="G2340" s="47" t="s">
        <v>10</v>
      </c>
      <c r="H2340" s="51">
        <v>16277.04</v>
      </c>
      <c r="I2340" s="53">
        <v>1</v>
      </c>
      <c r="J2340" s="51">
        <v>0</v>
      </c>
      <c r="K2340" s="51">
        <v>0</v>
      </c>
      <c r="L2340" s="51">
        <v>16277.04</v>
      </c>
      <c r="M2340" s="42">
        <v>0</v>
      </c>
      <c r="N2340" s="89" t="s">
        <v>269</v>
      </c>
      <c r="O2340" s="47" t="s">
        <v>1330</v>
      </c>
      <c r="P2340" s="47" t="s">
        <v>1343</v>
      </c>
      <c r="Q2340" s="50" t="s">
        <v>6236</v>
      </c>
      <c r="R2340" s="30"/>
    </row>
    <row r="2341" spans="1:18" ht="19.95" customHeight="1">
      <c r="A2341" s="47">
        <v>4</v>
      </c>
      <c r="B2341" s="30" t="s">
        <v>15</v>
      </c>
      <c r="C2341" s="43" t="s">
        <v>6237</v>
      </c>
      <c r="D2341" s="52">
        <v>45095</v>
      </c>
      <c r="E2341" s="52">
        <v>45110</v>
      </c>
      <c r="F2341" s="52">
        <v>45110</v>
      </c>
      <c r="G2341" s="47" t="s">
        <v>10</v>
      </c>
      <c r="H2341" s="51">
        <v>2293.1999999999998</v>
      </c>
      <c r="I2341" s="53">
        <v>1</v>
      </c>
      <c r="J2341" s="51">
        <v>0</v>
      </c>
      <c r="K2341" s="51">
        <v>0</v>
      </c>
      <c r="L2341" s="51">
        <v>2293.1999999999998</v>
      </c>
      <c r="M2341" s="42">
        <v>0</v>
      </c>
      <c r="N2341" s="89" t="s">
        <v>269</v>
      </c>
      <c r="O2341" s="47" t="s">
        <v>1351</v>
      </c>
      <c r="P2341" s="47" t="s">
        <v>1353</v>
      </c>
      <c r="Q2341" s="50" t="s">
        <v>6238</v>
      </c>
      <c r="R2341" s="30"/>
    </row>
    <row r="2342" spans="1:18" ht="19.95" customHeight="1">
      <c r="A2342" s="47">
        <v>1</v>
      </c>
      <c r="B2342" s="30" t="s">
        <v>12</v>
      </c>
      <c r="C2342" s="43" t="s">
        <v>6239</v>
      </c>
      <c r="D2342" s="52">
        <v>45009</v>
      </c>
      <c r="E2342" s="52">
        <v>45110</v>
      </c>
      <c r="F2342" s="52">
        <v>45110</v>
      </c>
      <c r="G2342" s="47" t="s">
        <v>10</v>
      </c>
      <c r="H2342" s="51">
        <v>4600</v>
      </c>
      <c r="I2342" s="53">
        <v>1</v>
      </c>
      <c r="J2342" s="51">
        <v>0</v>
      </c>
      <c r="K2342" s="51">
        <v>0</v>
      </c>
      <c r="L2342" s="51">
        <v>4600</v>
      </c>
      <c r="M2342" s="42">
        <v>0</v>
      </c>
      <c r="N2342" s="89" t="s">
        <v>269</v>
      </c>
      <c r="O2342" s="47" t="s">
        <v>1342</v>
      </c>
      <c r="P2342" s="47" t="s">
        <v>278</v>
      </c>
      <c r="Q2342" s="50" t="s">
        <v>6240</v>
      </c>
      <c r="R2342" s="30"/>
    </row>
    <row r="2343" spans="1:18" ht="19.95" customHeight="1">
      <c r="A2343" s="47">
        <v>1</v>
      </c>
      <c r="B2343" s="30" t="s">
        <v>4959</v>
      </c>
      <c r="C2343" s="43" t="s">
        <v>4960</v>
      </c>
      <c r="D2343" s="52">
        <v>45035</v>
      </c>
      <c r="E2343" s="52">
        <v>45109</v>
      </c>
      <c r="F2343" s="52">
        <v>45110</v>
      </c>
      <c r="G2343" s="47" t="s">
        <v>10</v>
      </c>
      <c r="H2343" s="51">
        <v>2583.3200000000002</v>
      </c>
      <c r="I2343" s="53">
        <v>1</v>
      </c>
      <c r="J2343" s="51">
        <v>0</v>
      </c>
      <c r="K2343" s="51">
        <v>0</v>
      </c>
      <c r="L2343" s="51">
        <v>2583.3200000000002</v>
      </c>
      <c r="M2343" s="42">
        <v>0</v>
      </c>
      <c r="N2343" s="89" t="s">
        <v>269</v>
      </c>
      <c r="O2343" s="47" t="s">
        <v>1342</v>
      </c>
      <c r="P2343" s="47" t="s">
        <v>3505</v>
      </c>
      <c r="Q2343" s="50" t="s">
        <v>4961</v>
      </c>
      <c r="R2343" s="30"/>
    </row>
    <row r="2344" spans="1:18" ht="19.95" customHeight="1">
      <c r="A2344" s="47">
        <v>1</v>
      </c>
      <c r="B2344" s="30" t="s">
        <v>11</v>
      </c>
      <c r="C2344" s="43" t="s">
        <v>6241</v>
      </c>
      <c r="D2344" s="52">
        <v>44956</v>
      </c>
      <c r="E2344" s="52">
        <v>45110</v>
      </c>
      <c r="F2344" s="52">
        <v>45110</v>
      </c>
      <c r="G2344" s="47" t="s">
        <v>10</v>
      </c>
      <c r="H2344" s="51">
        <v>1212</v>
      </c>
      <c r="I2344" s="53">
        <v>1</v>
      </c>
      <c r="J2344" s="51">
        <v>0</v>
      </c>
      <c r="K2344" s="51">
        <v>0</v>
      </c>
      <c r="L2344" s="51">
        <v>1212</v>
      </c>
      <c r="M2344" s="42">
        <v>0</v>
      </c>
      <c r="N2344" s="89" t="s">
        <v>275</v>
      </c>
      <c r="O2344" s="47" t="s">
        <v>3297</v>
      </c>
      <c r="P2344" s="47" t="s">
        <v>3298</v>
      </c>
      <c r="Q2344" s="50" t="s">
        <v>6242</v>
      </c>
      <c r="R2344" s="30"/>
    </row>
    <row r="2345" spans="1:18" ht="19.95" customHeight="1">
      <c r="A2345" s="47">
        <v>1</v>
      </c>
      <c r="B2345" s="30" t="s">
        <v>3406</v>
      </c>
      <c r="C2345" s="43" t="s">
        <v>6243</v>
      </c>
      <c r="D2345" s="52">
        <v>45093</v>
      </c>
      <c r="E2345" s="52">
        <v>45110</v>
      </c>
      <c r="F2345" s="52">
        <v>45110</v>
      </c>
      <c r="G2345" s="47" t="s">
        <v>10</v>
      </c>
      <c r="H2345" s="51">
        <v>290</v>
      </c>
      <c r="I2345" s="53">
        <v>1</v>
      </c>
      <c r="J2345" s="51">
        <v>0</v>
      </c>
      <c r="K2345" s="51">
        <v>0</v>
      </c>
      <c r="L2345" s="51">
        <v>290</v>
      </c>
      <c r="M2345" s="42">
        <v>0</v>
      </c>
      <c r="N2345" s="89" t="s">
        <v>275</v>
      </c>
      <c r="O2345" s="47" t="s">
        <v>1342</v>
      </c>
      <c r="P2345" s="47" t="s">
        <v>871</v>
      </c>
      <c r="Q2345" s="50" t="s">
        <v>6244</v>
      </c>
      <c r="R2345" s="30"/>
    </row>
    <row r="2346" spans="1:18" ht="19.95" customHeight="1">
      <c r="A2346" s="47">
        <v>1</v>
      </c>
      <c r="B2346" s="30" t="s">
        <v>308</v>
      </c>
      <c r="C2346" s="43" t="s">
        <v>6245</v>
      </c>
      <c r="D2346" s="52">
        <v>45106</v>
      </c>
      <c r="E2346" s="52">
        <v>45111</v>
      </c>
      <c r="F2346" s="52">
        <v>45111</v>
      </c>
      <c r="G2346" s="47" t="s">
        <v>10</v>
      </c>
      <c r="H2346" s="51">
        <v>7500</v>
      </c>
      <c r="I2346" s="53">
        <v>1</v>
      </c>
      <c r="J2346" s="51">
        <v>0</v>
      </c>
      <c r="K2346" s="51">
        <v>0</v>
      </c>
      <c r="L2346" s="51">
        <v>7500</v>
      </c>
      <c r="M2346" s="42">
        <v>0</v>
      </c>
      <c r="N2346" s="89" t="s">
        <v>1328</v>
      </c>
      <c r="O2346" s="47" t="s">
        <v>1349</v>
      </c>
      <c r="P2346" s="58" t="s">
        <v>741</v>
      </c>
      <c r="Q2346" s="50" t="s">
        <v>6246</v>
      </c>
      <c r="R2346" s="30"/>
    </row>
    <row r="2347" spans="1:18" ht="19.95" customHeight="1">
      <c r="A2347" s="47">
        <v>1</v>
      </c>
      <c r="B2347" s="30" t="s">
        <v>308</v>
      </c>
      <c r="C2347" s="43" t="s">
        <v>6247</v>
      </c>
      <c r="D2347" s="52">
        <v>45106</v>
      </c>
      <c r="E2347" s="52">
        <v>45111</v>
      </c>
      <c r="F2347" s="52">
        <v>45111</v>
      </c>
      <c r="G2347" s="47" t="s">
        <v>10</v>
      </c>
      <c r="H2347" s="51">
        <v>3500</v>
      </c>
      <c r="I2347" s="53">
        <v>1</v>
      </c>
      <c r="J2347" s="51">
        <v>0</v>
      </c>
      <c r="K2347" s="51">
        <v>0</v>
      </c>
      <c r="L2347" s="51">
        <v>3500</v>
      </c>
      <c r="M2347" s="42">
        <v>0</v>
      </c>
      <c r="N2347" s="89" t="s">
        <v>1328</v>
      </c>
      <c r="O2347" s="47" t="s">
        <v>1349</v>
      </c>
      <c r="P2347" s="58" t="s">
        <v>741</v>
      </c>
      <c r="Q2347" s="50" t="s">
        <v>6248</v>
      </c>
      <c r="R2347" s="30"/>
    </row>
    <row r="2348" spans="1:18" ht="19.95" customHeight="1">
      <c r="A2348" s="47">
        <v>1</v>
      </c>
      <c r="B2348" s="30" t="s">
        <v>308</v>
      </c>
      <c r="C2348" s="43" t="s">
        <v>6249</v>
      </c>
      <c r="D2348" s="52">
        <v>45106</v>
      </c>
      <c r="E2348" s="52">
        <v>45111</v>
      </c>
      <c r="F2348" s="52">
        <v>45111</v>
      </c>
      <c r="G2348" s="47" t="s">
        <v>10</v>
      </c>
      <c r="H2348" s="51">
        <v>2162.4</v>
      </c>
      <c r="I2348" s="53">
        <v>1</v>
      </c>
      <c r="J2348" s="51">
        <v>0</v>
      </c>
      <c r="K2348" s="51">
        <v>0</v>
      </c>
      <c r="L2348" s="51">
        <v>2162.4</v>
      </c>
      <c r="M2348" s="42">
        <v>0</v>
      </c>
      <c r="N2348" s="89" t="s">
        <v>1328</v>
      </c>
      <c r="O2348" s="47" t="s">
        <v>1349</v>
      </c>
      <c r="P2348" s="58" t="s">
        <v>741</v>
      </c>
      <c r="Q2348" s="50" t="s">
        <v>6250</v>
      </c>
      <c r="R2348" s="30"/>
    </row>
    <row r="2349" spans="1:18" ht="19.95" customHeight="1">
      <c r="A2349" s="47">
        <v>1</v>
      </c>
      <c r="B2349" s="30" t="s">
        <v>308</v>
      </c>
      <c r="C2349" s="43" t="s">
        <v>6251</v>
      </c>
      <c r="D2349" s="52">
        <v>45106</v>
      </c>
      <c r="E2349" s="52">
        <v>45111</v>
      </c>
      <c r="F2349" s="52">
        <v>45111</v>
      </c>
      <c r="G2349" s="47" t="s">
        <v>10</v>
      </c>
      <c r="H2349" s="51">
        <v>7208</v>
      </c>
      <c r="I2349" s="53">
        <v>1</v>
      </c>
      <c r="J2349" s="51">
        <v>0</v>
      </c>
      <c r="K2349" s="51">
        <v>0</v>
      </c>
      <c r="L2349" s="51">
        <v>7208</v>
      </c>
      <c r="M2349" s="42">
        <v>0</v>
      </c>
      <c r="N2349" s="89" t="s">
        <v>1328</v>
      </c>
      <c r="O2349" s="47" t="s">
        <v>1349</v>
      </c>
      <c r="P2349" s="58" t="s">
        <v>741</v>
      </c>
      <c r="Q2349" s="50" t="s">
        <v>6252</v>
      </c>
      <c r="R2349" s="30"/>
    </row>
    <row r="2350" spans="1:18" ht="19.95" customHeight="1">
      <c r="A2350" s="47">
        <v>1</v>
      </c>
      <c r="B2350" s="30" t="s">
        <v>56</v>
      </c>
      <c r="C2350" s="43" t="s">
        <v>6253</v>
      </c>
      <c r="D2350" s="52">
        <v>44979</v>
      </c>
      <c r="E2350" s="52">
        <v>45111</v>
      </c>
      <c r="F2350" s="52">
        <v>45111</v>
      </c>
      <c r="G2350" s="47" t="s">
        <v>10</v>
      </c>
      <c r="H2350" s="51">
        <v>204.44</v>
      </c>
      <c r="I2350" s="53">
        <v>1</v>
      </c>
      <c r="J2350" s="51">
        <v>0</v>
      </c>
      <c r="K2350" s="51">
        <v>0</v>
      </c>
      <c r="L2350" s="51">
        <v>204.44</v>
      </c>
      <c r="M2350" s="42">
        <v>0</v>
      </c>
      <c r="N2350" s="89" t="s">
        <v>269</v>
      </c>
      <c r="O2350" s="47" t="s">
        <v>1351</v>
      </c>
      <c r="P2350" s="47" t="s">
        <v>1378</v>
      </c>
      <c r="Q2350" s="50" t="s">
        <v>6254</v>
      </c>
      <c r="R2350" s="30"/>
    </row>
    <row r="2351" spans="1:18" ht="19.95" customHeight="1">
      <c r="A2351" s="47">
        <v>1</v>
      </c>
      <c r="B2351" s="30" t="s">
        <v>4122</v>
      </c>
      <c r="C2351" s="43" t="s">
        <v>6255</v>
      </c>
      <c r="D2351" s="52">
        <v>45078</v>
      </c>
      <c r="E2351" s="52">
        <v>45111</v>
      </c>
      <c r="F2351" s="52">
        <v>45111</v>
      </c>
      <c r="G2351" s="47" t="s">
        <v>10</v>
      </c>
      <c r="H2351" s="51">
        <v>65800.5</v>
      </c>
      <c r="I2351" s="53">
        <v>1</v>
      </c>
      <c r="J2351" s="51">
        <v>0</v>
      </c>
      <c r="K2351" s="51">
        <v>0</v>
      </c>
      <c r="L2351" s="51">
        <v>65800.5</v>
      </c>
      <c r="M2351" s="42">
        <v>0</v>
      </c>
      <c r="N2351" s="89" t="s">
        <v>269</v>
      </c>
      <c r="O2351" s="47" t="s">
        <v>3297</v>
      </c>
      <c r="P2351" s="47" t="s">
        <v>3298</v>
      </c>
      <c r="Q2351" s="50" t="s">
        <v>6256</v>
      </c>
      <c r="R2351" s="30"/>
    </row>
    <row r="2352" spans="1:18" ht="19.95" customHeight="1">
      <c r="A2352" s="47">
        <v>1</v>
      </c>
      <c r="B2352" s="30" t="s">
        <v>319</v>
      </c>
      <c r="C2352" s="43" t="s">
        <v>6257</v>
      </c>
      <c r="D2352" s="52">
        <v>45111</v>
      </c>
      <c r="E2352" s="52">
        <v>45111</v>
      </c>
      <c r="F2352" s="52">
        <v>45111</v>
      </c>
      <c r="G2352" s="47" t="s">
        <v>10</v>
      </c>
      <c r="H2352" s="51">
        <v>1250</v>
      </c>
      <c r="I2352" s="53">
        <v>1</v>
      </c>
      <c r="J2352" s="51">
        <v>0</v>
      </c>
      <c r="K2352" s="51">
        <v>0</v>
      </c>
      <c r="L2352" s="51">
        <v>1250</v>
      </c>
      <c r="M2352" s="42">
        <v>0</v>
      </c>
      <c r="N2352" s="89" t="s">
        <v>275</v>
      </c>
      <c r="O2352" s="47" t="s">
        <v>1342</v>
      </c>
      <c r="P2352" s="47" t="s">
        <v>282</v>
      </c>
      <c r="Q2352" s="50" t="s">
        <v>6258</v>
      </c>
      <c r="R2352" s="30"/>
    </row>
    <row r="2353" spans="1:18" ht="19.95" customHeight="1">
      <c r="A2353" s="47">
        <v>2</v>
      </c>
      <c r="B2353" s="30" t="s">
        <v>2420</v>
      </c>
      <c r="C2353" s="43" t="s">
        <v>6259</v>
      </c>
      <c r="D2353" s="52">
        <v>45117</v>
      </c>
      <c r="E2353" s="52">
        <v>45114</v>
      </c>
      <c r="F2353" s="52">
        <v>45112</v>
      </c>
      <c r="G2353" s="47" t="s">
        <v>18</v>
      </c>
      <c r="H2353" s="60">
        <v>350000</v>
      </c>
      <c r="I2353" s="53">
        <v>4.8056000000000001</v>
      </c>
      <c r="J2353" s="60">
        <v>0</v>
      </c>
      <c r="K2353" s="60">
        <v>0</v>
      </c>
      <c r="L2353" s="51">
        <v>1681960</v>
      </c>
      <c r="M2353" s="42">
        <v>0</v>
      </c>
      <c r="N2353" s="89" t="s">
        <v>1328</v>
      </c>
      <c r="O2353" s="47" t="s">
        <v>1330</v>
      </c>
      <c r="P2353" s="47" t="s">
        <v>881</v>
      </c>
      <c r="Q2353" s="50" t="s">
        <v>6260</v>
      </c>
      <c r="R2353" s="30"/>
    </row>
    <row r="2354" spans="1:18" ht="19.95" customHeight="1">
      <c r="A2354" s="47">
        <v>2</v>
      </c>
      <c r="B2354" s="30" t="s">
        <v>6261</v>
      </c>
      <c r="C2354" s="43" t="s">
        <v>6262</v>
      </c>
      <c r="D2354" s="52">
        <v>45142</v>
      </c>
      <c r="E2354" s="52">
        <v>45112</v>
      </c>
      <c r="F2354" s="52">
        <v>45112</v>
      </c>
      <c r="G2354" s="47" t="s">
        <v>18</v>
      </c>
      <c r="H2354" s="60">
        <v>14250</v>
      </c>
      <c r="I2354" s="53">
        <v>4.8056000000000001</v>
      </c>
      <c r="J2354" s="60">
        <v>0</v>
      </c>
      <c r="K2354" s="60">
        <v>0</v>
      </c>
      <c r="L2354" s="51">
        <v>68479.8</v>
      </c>
      <c r="M2354" s="42">
        <v>0</v>
      </c>
      <c r="N2354" s="89" t="s">
        <v>1328</v>
      </c>
      <c r="O2354" s="47" t="s">
        <v>1330</v>
      </c>
      <c r="P2354" s="47" t="s">
        <v>881</v>
      </c>
      <c r="Q2354" s="50" t="s">
        <v>6263</v>
      </c>
      <c r="R2354" s="30"/>
    </row>
    <row r="2355" spans="1:18" ht="19.95" customHeight="1">
      <c r="A2355" s="47">
        <v>4</v>
      </c>
      <c r="B2355" s="30" t="s">
        <v>6264</v>
      </c>
      <c r="C2355" s="43" t="s">
        <v>6265</v>
      </c>
      <c r="D2355" s="52">
        <v>45111</v>
      </c>
      <c r="E2355" s="52">
        <v>45112</v>
      </c>
      <c r="F2355" s="52">
        <v>45112</v>
      </c>
      <c r="G2355" s="47" t="s">
        <v>18</v>
      </c>
      <c r="H2355" s="60">
        <v>9500</v>
      </c>
      <c r="I2355" s="53">
        <v>4.8056000000000001</v>
      </c>
      <c r="J2355" s="60">
        <v>0</v>
      </c>
      <c r="K2355" s="60">
        <v>0</v>
      </c>
      <c r="L2355" s="51">
        <v>45653.2</v>
      </c>
      <c r="M2355" s="42">
        <v>0</v>
      </c>
      <c r="N2355" s="89" t="s">
        <v>1328</v>
      </c>
      <c r="O2355" s="47" t="s">
        <v>1330</v>
      </c>
      <c r="P2355" s="47" t="s">
        <v>881</v>
      </c>
      <c r="Q2355" s="50" t="s">
        <v>6266</v>
      </c>
      <c r="R2355" s="30"/>
    </row>
    <row r="2356" spans="1:18" ht="19.95" customHeight="1">
      <c r="A2356" s="47">
        <v>1</v>
      </c>
      <c r="B2356" s="30" t="s">
        <v>1357</v>
      </c>
      <c r="C2356" s="43" t="s">
        <v>6267</v>
      </c>
      <c r="D2356" s="52">
        <v>45099</v>
      </c>
      <c r="E2356" s="52">
        <v>45112</v>
      </c>
      <c r="F2356" s="52">
        <v>45112</v>
      </c>
      <c r="G2356" s="47" t="s">
        <v>10</v>
      </c>
      <c r="H2356" s="51">
        <v>42.25</v>
      </c>
      <c r="I2356" s="53">
        <v>1</v>
      </c>
      <c r="J2356" s="51">
        <v>0</v>
      </c>
      <c r="K2356" s="51">
        <v>0</v>
      </c>
      <c r="L2356" s="51">
        <v>42.25</v>
      </c>
      <c r="M2356" s="42">
        <v>0</v>
      </c>
      <c r="N2356" s="89" t="s">
        <v>1328</v>
      </c>
      <c r="O2356" s="47" t="s">
        <v>1355</v>
      </c>
      <c r="P2356" s="47" t="s">
        <v>886</v>
      </c>
      <c r="Q2356" s="50" t="s">
        <v>6268</v>
      </c>
      <c r="R2356" s="30"/>
    </row>
    <row r="2357" spans="1:18" ht="19.95" customHeight="1">
      <c r="A2357" s="47">
        <v>1</v>
      </c>
      <c r="B2357" s="30" t="s">
        <v>3503</v>
      </c>
      <c r="C2357" s="43" t="s">
        <v>3504</v>
      </c>
      <c r="D2357" s="52">
        <v>44974</v>
      </c>
      <c r="E2357" s="52">
        <v>45112</v>
      </c>
      <c r="F2357" s="52">
        <v>45112</v>
      </c>
      <c r="G2357" s="47" t="s">
        <v>10</v>
      </c>
      <c r="H2357" s="51">
        <v>2089.9899999999998</v>
      </c>
      <c r="I2357" s="53">
        <v>1</v>
      </c>
      <c r="J2357" s="51">
        <v>0</v>
      </c>
      <c r="K2357" s="51">
        <v>0</v>
      </c>
      <c r="L2357" s="51">
        <v>2089.9899999999998</v>
      </c>
      <c r="M2357" s="42">
        <v>0</v>
      </c>
      <c r="N2357" s="89" t="s">
        <v>269</v>
      </c>
      <c r="O2357" s="47" t="s">
        <v>1342</v>
      </c>
      <c r="P2357" s="47" t="s">
        <v>3505</v>
      </c>
      <c r="Q2357" s="50" t="s">
        <v>6269</v>
      </c>
      <c r="R2357" s="30"/>
    </row>
    <row r="2358" spans="1:18" ht="19.95" customHeight="1">
      <c r="A2358" s="47">
        <v>1</v>
      </c>
      <c r="B2358" s="30" t="s">
        <v>28</v>
      </c>
      <c r="C2358" s="43" t="s">
        <v>6270</v>
      </c>
      <c r="D2358" s="52">
        <v>44921</v>
      </c>
      <c r="E2358" s="52">
        <v>45112</v>
      </c>
      <c r="F2358" s="52">
        <v>45112</v>
      </c>
      <c r="G2358" s="47" t="s">
        <v>10</v>
      </c>
      <c r="H2358" s="51">
        <v>1693.41</v>
      </c>
      <c r="I2358" s="53">
        <v>1</v>
      </c>
      <c r="J2358" s="51">
        <v>0</v>
      </c>
      <c r="K2358" s="51">
        <v>0</v>
      </c>
      <c r="L2358" s="51">
        <v>1693.41</v>
      </c>
      <c r="M2358" s="42">
        <v>0</v>
      </c>
      <c r="N2358" s="89" t="s">
        <v>269</v>
      </c>
      <c r="O2358" s="47" t="s">
        <v>1342</v>
      </c>
      <c r="P2358" s="47" t="s">
        <v>287</v>
      </c>
      <c r="Q2358" s="50" t="s">
        <v>6271</v>
      </c>
      <c r="R2358" s="30"/>
    </row>
    <row r="2359" spans="1:18" ht="19.95" customHeight="1">
      <c r="A2359" s="47">
        <v>1</v>
      </c>
      <c r="B2359" s="30" t="s">
        <v>220</v>
      </c>
      <c r="C2359" s="43">
        <v>5809539</v>
      </c>
      <c r="D2359" s="52">
        <v>45103</v>
      </c>
      <c r="E2359" s="52">
        <v>45112</v>
      </c>
      <c r="F2359" s="52">
        <v>45112</v>
      </c>
      <c r="G2359" s="47" t="s">
        <v>10</v>
      </c>
      <c r="H2359" s="51">
        <v>56.64</v>
      </c>
      <c r="I2359" s="53">
        <v>1</v>
      </c>
      <c r="J2359" s="51">
        <v>0</v>
      </c>
      <c r="K2359" s="51">
        <v>0</v>
      </c>
      <c r="L2359" s="51">
        <v>56.64</v>
      </c>
      <c r="M2359" s="42">
        <v>0</v>
      </c>
      <c r="N2359" s="89" t="s">
        <v>269</v>
      </c>
      <c r="O2359" s="47" t="s">
        <v>1342</v>
      </c>
      <c r="P2359" s="47" t="s">
        <v>286</v>
      </c>
      <c r="Q2359" s="50" t="s">
        <v>6272</v>
      </c>
      <c r="R2359" s="30"/>
    </row>
    <row r="2360" spans="1:18" ht="19.95" customHeight="1">
      <c r="A2360" s="47">
        <v>1</v>
      </c>
      <c r="B2360" s="30" t="s">
        <v>256</v>
      </c>
      <c r="C2360" s="43" t="s">
        <v>6273</v>
      </c>
      <c r="D2360" s="52">
        <v>45113</v>
      </c>
      <c r="E2360" s="52">
        <v>45113</v>
      </c>
      <c r="F2360" s="52">
        <v>45112</v>
      </c>
      <c r="G2360" s="47" t="s">
        <v>10</v>
      </c>
      <c r="H2360" s="51">
        <v>42.66</v>
      </c>
      <c r="I2360" s="53">
        <v>1</v>
      </c>
      <c r="J2360" s="51">
        <v>0</v>
      </c>
      <c r="K2360" s="51">
        <v>0</v>
      </c>
      <c r="L2360" s="51">
        <v>42.66</v>
      </c>
      <c r="M2360" s="42">
        <v>0</v>
      </c>
      <c r="N2360" s="89" t="s">
        <v>269</v>
      </c>
      <c r="O2360" s="47" t="s">
        <v>1362</v>
      </c>
      <c r="P2360" s="47" t="s">
        <v>1363</v>
      </c>
      <c r="Q2360" s="50" t="s">
        <v>6274</v>
      </c>
      <c r="R2360" s="30"/>
    </row>
    <row r="2361" spans="1:18" ht="19.95" customHeight="1">
      <c r="A2361" s="47">
        <v>1</v>
      </c>
      <c r="B2361" s="30" t="s">
        <v>6275</v>
      </c>
      <c r="C2361" s="43" t="s">
        <v>2066</v>
      </c>
      <c r="D2361" s="52">
        <v>45168</v>
      </c>
      <c r="E2361" s="52">
        <v>45168</v>
      </c>
      <c r="F2361" s="52">
        <v>45112</v>
      </c>
      <c r="G2361" s="47" t="s">
        <v>10</v>
      </c>
      <c r="H2361" s="49">
        <v>1871.4</v>
      </c>
      <c r="I2361" s="53">
        <v>1</v>
      </c>
      <c r="J2361" s="51">
        <v>0</v>
      </c>
      <c r="K2361" s="51">
        <v>0</v>
      </c>
      <c r="L2361" s="51">
        <v>1871.4</v>
      </c>
      <c r="M2361" s="42">
        <v>0</v>
      </c>
      <c r="N2361" s="89" t="s">
        <v>269</v>
      </c>
      <c r="O2361" s="47" t="s">
        <v>1329</v>
      </c>
      <c r="P2361" s="47" t="s">
        <v>1373</v>
      </c>
      <c r="Q2361" s="50" t="s">
        <v>6276</v>
      </c>
      <c r="R2361" s="30"/>
    </row>
    <row r="2362" spans="1:18" ht="19.95" customHeight="1">
      <c r="A2362" s="47">
        <v>1</v>
      </c>
      <c r="B2362" s="30" t="s">
        <v>3001</v>
      </c>
      <c r="C2362" s="43" t="s">
        <v>6277</v>
      </c>
      <c r="D2362" s="52">
        <v>45156</v>
      </c>
      <c r="E2362" s="52">
        <v>45179</v>
      </c>
      <c r="F2362" s="52">
        <v>45112</v>
      </c>
      <c r="G2362" s="47" t="s">
        <v>10</v>
      </c>
      <c r="H2362" s="51">
        <v>10128.6</v>
      </c>
      <c r="I2362" s="53">
        <v>1</v>
      </c>
      <c r="J2362" s="51">
        <v>0</v>
      </c>
      <c r="K2362" s="51">
        <v>0</v>
      </c>
      <c r="L2362" s="51">
        <v>10128.6</v>
      </c>
      <c r="M2362" s="42">
        <v>0</v>
      </c>
      <c r="N2362" s="89" t="s">
        <v>269</v>
      </c>
      <c r="O2362" s="47" t="s">
        <v>1342</v>
      </c>
      <c r="P2362" s="47" t="s">
        <v>282</v>
      </c>
      <c r="Q2362" s="50" t="s">
        <v>6278</v>
      </c>
      <c r="R2362" s="30"/>
    </row>
    <row r="2363" spans="1:18" ht="19.95" customHeight="1">
      <c r="A2363" s="47">
        <v>1</v>
      </c>
      <c r="B2363" s="30" t="s">
        <v>42</v>
      </c>
      <c r="C2363" s="43" t="s">
        <v>6279</v>
      </c>
      <c r="D2363" s="52">
        <v>45105</v>
      </c>
      <c r="E2363" s="52">
        <v>45112</v>
      </c>
      <c r="F2363" s="52">
        <v>45112</v>
      </c>
      <c r="G2363" s="47" t="s">
        <v>10</v>
      </c>
      <c r="H2363" s="51">
        <v>59.02</v>
      </c>
      <c r="I2363" s="53">
        <v>1</v>
      </c>
      <c r="J2363" s="51">
        <v>0</v>
      </c>
      <c r="K2363" s="51">
        <v>0</v>
      </c>
      <c r="L2363" s="51">
        <v>59.02</v>
      </c>
      <c r="M2363" s="42">
        <v>0</v>
      </c>
      <c r="N2363" s="89" t="s">
        <v>276</v>
      </c>
      <c r="O2363" s="47" t="s">
        <v>1355</v>
      </c>
      <c r="P2363" s="47" t="s">
        <v>1961</v>
      </c>
      <c r="Q2363" s="50" t="s">
        <v>6280</v>
      </c>
      <c r="R2363" s="30"/>
    </row>
    <row r="2364" spans="1:18" ht="19.95" customHeight="1">
      <c r="A2364" s="47">
        <v>1</v>
      </c>
      <c r="B2364" s="30" t="s">
        <v>30</v>
      </c>
      <c r="C2364" s="43" t="s">
        <v>6281</v>
      </c>
      <c r="D2364" s="52">
        <v>44979</v>
      </c>
      <c r="E2364" s="52">
        <v>45114</v>
      </c>
      <c r="F2364" s="52">
        <v>45113</v>
      </c>
      <c r="G2364" s="47" t="s">
        <v>10</v>
      </c>
      <c r="H2364" s="51">
        <v>4248.87</v>
      </c>
      <c r="I2364" s="53">
        <v>1</v>
      </c>
      <c r="J2364" s="51">
        <v>0</v>
      </c>
      <c r="K2364" s="51">
        <v>0</v>
      </c>
      <c r="L2364" s="51">
        <v>4248.87</v>
      </c>
      <c r="M2364" s="42">
        <v>0</v>
      </c>
      <c r="N2364" s="89" t="s">
        <v>269</v>
      </c>
      <c r="O2364" s="47" t="s">
        <v>1381</v>
      </c>
      <c r="P2364" s="47" t="s">
        <v>279</v>
      </c>
      <c r="Q2364" s="50" t="s">
        <v>6282</v>
      </c>
      <c r="R2364" s="30"/>
    </row>
    <row r="2365" spans="1:18" ht="19.95" customHeight="1">
      <c r="A2365" s="47">
        <v>4</v>
      </c>
      <c r="B2365" s="30" t="s">
        <v>318</v>
      </c>
      <c r="C2365" s="43" t="s">
        <v>6283</v>
      </c>
      <c r="D2365" s="52">
        <v>45106</v>
      </c>
      <c r="E2365" s="52">
        <v>45112</v>
      </c>
      <c r="F2365" s="52">
        <v>45113</v>
      </c>
      <c r="G2365" s="47" t="s">
        <v>10</v>
      </c>
      <c r="H2365" s="51">
        <v>11137</v>
      </c>
      <c r="I2365" s="53">
        <v>1</v>
      </c>
      <c r="J2365" s="51">
        <v>0</v>
      </c>
      <c r="K2365" s="51">
        <v>0</v>
      </c>
      <c r="L2365" s="51">
        <v>11137</v>
      </c>
      <c r="M2365" s="42">
        <v>0</v>
      </c>
      <c r="N2365" s="89" t="s">
        <v>269</v>
      </c>
      <c r="O2365" s="47" t="s">
        <v>1330</v>
      </c>
      <c r="P2365" s="47" t="s">
        <v>2320</v>
      </c>
      <c r="Q2365" s="50" t="s">
        <v>6284</v>
      </c>
      <c r="R2365" s="30"/>
    </row>
    <row r="2366" spans="1:18" ht="19.95" customHeight="1">
      <c r="A2366" s="47">
        <v>1</v>
      </c>
      <c r="B2366" s="30" t="s">
        <v>248</v>
      </c>
      <c r="C2366" s="43" t="s">
        <v>6285</v>
      </c>
      <c r="D2366" s="52">
        <v>45114</v>
      </c>
      <c r="E2366" s="52">
        <v>45114</v>
      </c>
      <c r="F2366" s="52">
        <v>45113</v>
      </c>
      <c r="G2366" s="47" t="s">
        <v>10</v>
      </c>
      <c r="H2366" s="51">
        <v>60000</v>
      </c>
      <c r="I2366" s="53">
        <v>1</v>
      </c>
      <c r="J2366" s="51">
        <v>0</v>
      </c>
      <c r="K2366" s="51">
        <v>0</v>
      </c>
      <c r="L2366" s="51">
        <v>60000</v>
      </c>
      <c r="M2366" s="42">
        <v>0</v>
      </c>
      <c r="N2366" s="89" t="s">
        <v>269</v>
      </c>
      <c r="O2366" s="47" t="s">
        <v>2725</v>
      </c>
      <c r="P2366" s="47" t="s">
        <v>879</v>
      </c>
      <c r="Q2366" s="50" t="s">
        <v>6286</v>
      </c>
      <c r="R2366" s="30"/>
    </row>
    <row r="2367" spans="1:18" ht="19.95" customHeight="1">
      <c r="A2367" s="47">
        <v>1</v>
      </c>
      <c r="B2367" s="30" t="s">
        <v>252</v>
      </c>
      <c r="C2367" s="43" t="s">
        <v>6287</v>
      </c>
      <c r="D2367" s="52">
        <v>45098</v>
      </c>
      <c r="E2367" s="52">
        <v>45113</v>
      </c>
      <c r="F2367" s="52">
        <v>45113</v>
      </c>
      <c r="G2367" s="47" t="s">
        <v>10</v>
      </c>
      <c r="H2367" s="51">
        <v>3511.35</v>
      </c>
      <c r="I2367" s="53">
        <v>1</v>
      </c>
      <c r="J2367" s="51">
        <v>0</v>
      </c>
      <c r="K2367" s="51">
        <v>0</v>
      </c>
      <c r="L2367" s="51">
        <v>3511.35</v>
      </c>
      <c r="M2367" s="42">
        <v>0</v>
      </c>
      <c r="N2367" s="89" t="s">
        <v>269</v>
      </c>
      <c r="O2367" s="47" t="s">
        <v>1351</v>
      </c>
      <c r="P2367" s="47" t="s">
        <v>1353</v>
      </c>
      <c r="Q2367" s="50" t="s">
        <v>6288</v>
      </c>
      <c r="R2367" s="30"/>
    </row>
    <row r="2368" spans="1:18" ht="19.95" customHeight="1">
      <c r="A2368" s="47">
        <v>4</v>
      </c>
      <c r="B2368" s="30" t="s">
        <v>249</v>
      </c>
      <c r="C2368" s="43" t="s">
        <v>6289</v>
      </c>
      <c r="D2368" s="52">
        <v>45108</v>
      </c>
      <c r="E2368" s="52">
        <v>45114</v>
      </c>
      <c r="F2368" s="52">
        <v>45114</v>
      </c>
      <c r="G2368" s="47" t="s">
        <v>10</v>
      </c>
      <c r="H2368" s="51">
        <v>14416</v>
      </c>
      <c r="I2368" s="53">
        <v>1</v>
      </c>
      <c r="J2368" s="51">
        <v>0</v>
      </c>
      <c r="K2368" s="51">
        <v>0</v>
      </c>
      <c r="L2368" s="51">
        <v>14416</v>
      </c>
      <c r="M2368" s="42">
        <v>0</v>
      </c>
      <c r="N2368" s="89" t="s">
        <v>1328</v>
      </c>
      <c r="O2368" s="47" t="s">
        <v>1330</v>
      </c>
      <c r="P2368" s="47" t="s">
        <v>2320</v>
      </c>
      <c r="Q2368" s="50" t="s">
        <v>6290</v>
      </c>
      <c r="R2368" s="30"/>
    </row>
    <row r="2369" spans="1:18" ht="19.95" customHeight="1">
      <c r="A2369" s="47">
        <v>4</v>
      </c>
      <c r="B2369" s="30" t="s">
        <v>249</v>
      </c>
      <c r="C2369" s="43" t="s">
        <v>6291</v>
      </c>
      <c r="D2369" s="52">
        <v>45108</v>
      </c>
      <c r="E2369" s="52">
        <v>45114</v>
      </c>
      <c r="F2369" s="52">
        <v>45114</v>
      </c>
      <c r="G2369" s="47" t="s">
        <v>10</v>
      </c>
      <c r="H2369" s="51">
        <v>3298</v>
      </c>
      <c r="I2369" s="53">
        <v>1</v>
      </c>
      <c r="J2369" s="51">
        <v>0</v>
      </c>
      <c r="K2369" s="51">
        <v>0</v>
      </c>
      <c r="L2369" s="51">
        <v>3298</v>
      </c>
      <c r="M2369" s="42">
        <v>0</v>
      </c>
      <c r="N2369" s="89" t="s">
        <v>1328</v>
      </c>
      <c r="O2369" s="47" t="s">
        <v>1330</v>
      </c>
      <c r="P2369" s="47" t="s">
        <v>2320</v>
      </c>
      <c r="Q2369" s="50" t="s">
        <v>6292</v>
      </c>
      <c r="R2369" s="30"/>
    </row>
    <row r="2370" spans="1:18" ht="19.95" customHeight="1">
      <c r="A2370" s="47">
        <v>1</v>
      </c>
      <c r="B2370" s="30" t="s">
        <v>249</v>
      </c>
      <c r="C2370" s="43" t="s">
        <v>6293</v>
      </c>
      <c r="D2370" s="52">
        <v>45108</v>
      </c>
      <c r="E2370" s="52">
        <v>45114</v>
      </c>
      <c r="F2370" s="52">
        <v>45114</v>
      </c>
      <c r="G2370" s="47" t="s">
        <v>10</v>
      </c>
      <c r="H2370" s="51">
        <v>4318</v>
      </c>
      <c r="I2370" s="53">
        <v>1</v>
      </c>
      <c r="J2370" s="51">
        <v>0</v>
      </c>
      <c r="K2370" s="51">
        <v>0</v>
      </c>
      <c r="L2370" s="51">
        <v>4318</v>
      </c>
      <c r="M2370" s="42">
        <v>0</v>
      </c>
      <c r="N2370" s="89" t="s">
        <v>1328</v>
      </c>
      <c r="O2370" s="47" t="s">
        <v>1330</v>
      </c>
      <c r="P2370" s="47" t="s">
        <v>2320</v>
      </c>
      <c r="Q2370" s="50" t="s">
        <v>6294</v>
      </c>
      <c r="R2370" s="30"/>
    </row>
    <row r="2371" spans="1:18" ht="19.95" customHeight="1">
      <c r="A2371" s="47">
        <v>1</v>
      </c>
      <c r="B2371" s="30" t="s">
        <v>6295</v>
      </c>
      <c r="C2371" s="43" t="s">
        <v>6296</v>
      </c>
      <c r="D2371" s="52">
        <v>45114</v>
      </c>
      <c r="E2371" s="52">
        <v>45114</v>
      </c>
      <c r="F2371" s="52">
        <v>45114</v>
      </c>
      <c r="G2371" s="47" t="s">
        <v>10</v>
      </c>
      <c r="H2371" s="51">
        <v>16148.7</v>
      </c>
      <c r="I2371" s="53">
        <v>1</v>
      </c>
      <c r="J2371" s="51">
        <v>0</v>
      </c>
      <c r="K2371" s="51">
        <v>0</v>
      </c>
      <c r="L2371" s="51">
        <v>16148.7</v>
      </c>
      <c r="M2371" s="42">
        <v>0</v>
      </c>
      <c r="N2371" s="89" t="s">
        <v>1328</v>
      </c>
      <c r="O2371" s="47" t="s">
        <v>1349</v>
      </c>
      <c r="P2371" s="47" t="s">
        <v>1336</v>
      </c>
      <c r="Q2371" s="50" t="s">
        <v>6297</v>
      </c>
      <c r="R2371" s="30"/>
    </row>
    <row r="2372" spans="1:18" ht="19.95" customHeight="1">
      <c r="A2372" s="47">
        <v>1</v>
      </c>
      <c r="B2372" s="30" t="s">
        <v>238</v>
      </c>
      <c r="C2372" s="43" t="s">
        <v>6298</v>
      </c>
      <c r="D2372" s="52">
        <v>45107</v>
      </c>
      <c r="E2372" s="52">
        <v>45114</v>
      </c>
      <c r="F2372" s="52">
        <v>45114</v>
      </c>
      <c r="G2372" s="47" t="s">
        <v>10</v>
      </c>
      <c r="H2372" s="51">
        <v>18952.099999999999</v>
      </c>
      <c r="I2372" s="53">
        <v>1</v>
      </c>
      <c r="J2372" s="51">
        <v>0</v>
      </c>
      <c r="K2372" s="51">
        <v>0</v>
      </c>
      <c r="L2372" s="51">
        <v>18952.099999999999</v>
      </c>
      <c r="M2372" s="42">
        <v>0</v>
      </c>
      <c r="N2372" s="89" t="s">
        <v>1328</v>
      </c>
      <c r="O2372" s="47" t="s">
        <v>1349</v>
      </c>
      <c r="P2372" s="58" t="s">
        <v>741</v>
      </c>
      <c r="Q2372" s="50" t="s">
        <v>6299</v>
      </c>
      <c r="R2372" s="30"/>
    </row>
    <row r="2373" spans="1:18" ht="19.95" customHeight="1">
      <c r="A2373" s="47">
        <v>1</v>
      </c>
      <c r="B2373" s="30" t="s">
        <v>2019</v>
      </c>
      <c r="C2373" s="43" t="s">
        <v>6300</v>
      </c>
      <c r="D2373" s="52">
        <v>45103</v>
      </c>
      <c r="E2373" s="52">
        <v>45117</v>
      </c>
      <c r="F2373" s="52">
        <v>45117</v>
      </c>
      <c r="G2373" s="47" t="s">
        <v>10</v>
      </c>
      <c r="H2373" s="51">
        <v>9000</v>
      </c>
      <c r="I2373" s="53">
        <v>1</v>
      </c>
      <c r="J2373" s="51">
        <v>0</v>
      </c>
      <c r="K2373" s="51">
        <v>0</v>
      </c>
      <c r="L2373" s="51">
        <v>9000</v>
      </c>
      <c r="M2373" s="42">
        <v>0</v>
      </c>
      <c r="N2373" s="89" t="s">
        <v>1328</v>
      </c>
      <c r="O2373" s="47" t="s">
        <v>1349</v>
      </c>
      <c r="P2373" s="58" t="s">
        <v>741</v>
      </c>
      <c r="Q2373" s="50" t="s">
        <v>6301</v>
      </c>
      <c r="R2373" s="30"/>
    </row>
    <row r="2374" spans="1:18" ht="19.95" customHeight="1">
      <c r="A2374" s="47">
        <v>4</v>
      </c>
      <c r="B2374" s="30" t="s">
        <v>2019</v>
      </c>
      <c r="C2374" s="43" t="s">
        <v>6302</v>
      </c>
      <c r="D2374" s="52">
        <v>45103</v>
      </c>
      <c r="E2374" s="52">
        <v>45117</v>
      </c>
      <c r="F2374" s="52">
        <v>45117</v>
      </c>
      <c r="G2374" s="47" t="s">
        <v>10</v>
      </c>
      <c r="H2374" s="51">
        <v>2000</v>
      </c>
      <c r="I2374" s="53">
        <v>1</v>
      </c>
      <c r="J2374" s="51">
        <v>0</v>
      </c>
      <c r="K2374" s="51">
        <v>0</v>
      </c>
      <c r="L2374" s="51">
        <v>2000</v>
      </c>
      <c r="M2374" s="42">
        <v>0</v>
      </c>
      <c r="N2374" s="89" t="s">
        <v>1328</v>
      </c>
      <c r="O2374" s="47" t="s">
        <v>1349</v>
      </c>
      <c r="P2374" s="58" t="s">
        <v>741</v>
      </c>
      <c r="Q2374" s="50" t="s">
        <v>6303</v>
      </c>
      <c r="R2374" s="30"/>
    </row>
    <row r="2375" spans="1:18" ht="19.95" customHeight="1">
      <c r="A2375" s="47">
        <v>1</v>
      </c>
      <c r="B2375" s="30" t="s">
        <v>6304</v>
      </c>
      <c r="C2375" s="43" t="s">
        <v>6305</v>
      </c>
      <c r="D2375" s="52">
        <v>45093</v>
      </c>
      <c r="E2375" s="52">
        <v>45108</v>
      </c>
      <c r="F2375" s="52">
        <v>45117</v>
      </c>
      <c r="G2375" s="47" t="s">
        <v>10</v>
      </c>
      <c r="H2375" s="51">
        <v>50</v>
      </c>
      <c r="I2375" s="53">
        <v>1</v>
      </c>
      <c r="J2375" s="51">
        <v>0</v>
      </c>
      <c r="K2375" s="51">
        <v>0</v>
      </c>
      <c r="L2375" s="51">
        <v>50</v>
      </c>
      <c r="M2375" s="42">
        <v>0</v>
      </c>
      <c r="N2375" s="89" t="s">
        <v>277</v>
      </c>
      <c r="O2375" s="47" t="s">
        <v>1342</v>
      </c>
      <c r="P2375" s="47" t="s">
        <v>282</v>
      </c>
      <c r="Q2375" s="50" t="s">
        <v>6306</v>
      </c>
      <c r="R2375" s="30"/>
    </row>
    <row r="2376" spans="1:18" ht="19.95" customHeight="1">
      <c r="A2376" s="47">
        <v>1</v>
      </c>
      <c r="B2376" s="30" t="s">
        <v>226</v>
      </c>
      <c r="C2376" s="43" t="s">
        <v>6307</v>
      </c>
      <c r="D2376" s="52">
        <v>45077</v>
      </c>
      <c r="E2376" s="52">
        <v>45108</v>
      </c>
      <c r="F2376" s="52">
        <v>45117</v>
      </c>
      <c r="G2376" s="47" t="s">
        <v>10</v>
      </c>
      <c r="H2376" s="51">
        <v>50</v>
      </c>
      <c r="I2376" s="53">
        <v>1</v>
      </c>
      <c r="J2376" s="51">
        <v>0</v>
      </c>
      <c r="K2376" s="51">
        <v>0</v>
      </c>
      <c r="L2376" s="51">
        <v>50</v>
      </c>
      <c r="M2376" s="42">
        <v>0</v>
      </c>
      <c r="N2376" s="89" t="s">
        <v>277</v>
      </c>
      <c r="O2376" s="47" t="s">
        <v>1342</v>
      </c>
      <c r="P2376" s="47" t="s">
        <v>1345</v>
      </c>
      <c r="Q2376" s="50" t="s">
        <v>6308</v>
      </c>
      <c r="R2376" s="30"/>
    </row>
    <row r="2377" spans="1:18" ht="19.95" customHeight="1">
      <c r="A2377" s="47">
        <v>1</v>
      </c>
      <c r="B2377" s="30" t="s">
        <v>1357</v>
      </c>
      <c r="C2377" s="43" t="s">
        <v>6309</v>
      </c>
      <c r="D2377" s="52">
        <v>45077</v>
      </c>
      <c r="E2377" s="52">
        <v>45117</v>
      </c>
      <c r="F2377" s="52">
        <v>45117</v>
      </c>
      <c r="G2377" s="47" t="s">
        <v>10</v>
      </c>
      <c r="H2377" s="51">
        <v>34.08</v>
      </c>
      <c r="I2377" s="53">
        <v>1</v>
      </c>
      <c r="J2377" s="51">
        <v>0</v>
      </c>
      <c r="K2377" s="51">
        <v>0</v>
      </c>
      <c r="L2377" s="51">
        <v>34.08</v>
      </c>
      <c r="M2377" s="42">
        <v>0</v>
      </c>
      <c r="N2377" s="89" t="s">
        <v>277</v>
      </c>
      <c r="O2377" s="47" t="s">
        <v>1355</v>
      </c>
      <c r="P2377" s="47" t="s">
        <v>1938</v>
      </c>
      <c r="Q2377" s="50" t="s">
        <v>6310</v>
      </c>
      <c r="R2377" s="30"/>
    </row>
    <row r="2378" spans="1:18" ht="19.95" customHeight="1">
      <c r="A2378" s="47">
        <v>1</v>
      </c>
      <c r="B2378" s="30" t="s">
        <v>1357</v>
      </c>
      <c r="C2378" s="43" t="s">
        <v>6311</v>
      </c>
      <c r="D2378" s="52">
        <v>45077</v>
      </c>
      <c r="E2378" s="52">
        <v>45117</v>
      </c>
      <c r="F2378" s="52">
        <v>45117</v>
      </c>
      <c r="G2378" s="47" t="s">
        <v>10</v>
      </c>
      <c r="H2378" s="51">
        <v>166.82</v>
      </c>
      <c r="I2378" s="53">
        <v>1</v>
      </c>
      <c r="J2378" s="51">
        <v>0</v>
      </c>
      <c r="K2378" s="51">
        <v>0</v>
      </c>
      <c r="L2378" s="51">
        <v>166.82</v>
      </c>
      <c r="M2378" s="42">
        <v>0</v>
      </c>
      <c r="N2378" s="89" t="s">
        <v>277</v>
      </c>
      <c r="O2378" s="47" t="s">
        <v>1355</v>
      </c>
      <c r="P2378" s="47" t="s">
        <v>1938</v>
      </c>
      <c r="Q2378" s="50" t="s">
        <v>6312</v>
      </c>
      <c r="R2378" s="30"/>
    </row>
    <row r="2379" spans="1:18" ht="19.95" customHeight="1">
      <c r="A2379" s="47">
        <v>1</v>
      </c>
      <c r="B2379" s="30" t="s">
        <v>1357</v>
      </c>
      <c r="C2379" s="43" t="s">
        <v>6313</v>
      </c>
      <c r="D2379" s="52">
        <v>45096</v>
      </c>
      <c r="E2379" s="52">
        <v>45117</v>
      </c>
      <c r="F2379" s="52">
        <v>45117</v>
      </c>
      <c r="G2379" s="47" t="s">
        <v>10</v>
      </c>
      <c r="H2379" s="51">
        <v>105.94</v>
      </c>
      <c r="I2379" s="53">
        <v>1</v>
      </c>
      <c r="J2379" s="51">
        <v>0</v>
      </c>
      <c r="K2379" s="51">
        <v>0</v>
      </c>
      <c r="L2379" s="51">
        <v>105.94</v>
      </c>
      <c r="M2379" s="42">
        <v>0</v>
      </c>
      <c r="N2379" s="89" t="s">
        <v>277</v>
      </c>
      <c r="O2379" s="47" t="s">
        <v>1355</v>
      </c>
      <c r="P2379" s="47" t="s">
        <v>1938</v>
      </c>
      <c r="Q2379" s="50" t="s">
        <v>6312</v>
      </c>
      <c r="R2379" s="30"/>
    </row>
    <row r="2380" spans="1:18" ht="19.95" customHeight="1">
      <c r="A2380" s="47">
        <v>1</v>
      </c>
      <c r="B2380" s="30" t="s">
        <v>1357</v>
      </c>
      <c r="C2380" s="43" t="s">
        <v>6314</v>
      </c>
      <c r="D2380" s="52">
        <v>45077</v>
      </c>
      <c r="E2380" s="52">
        <v>45117</v>
      </c>
      <c r="F2380" s="52">
        <v>45117</v>
      </c>
      <c r="G2380" s="47" t="s">
        <v>10</v>
      </c>
      <c r="H2380" s="51">
        <v>7.92</v>
      </c>
      <c r="I2380" s="53">
        <v>1</v>
      </c>
      <c r="J2380" s="51">
        <v>0</v>
      </c>
      <c r="K2380" s="51">
        <v>0</v>
      </c>
      <c r="L2380" s="51">
        <v>7.92</v>
      </c>
      <c r="M2380" s="42">
        <v>0</v>
      </c>
      <c r="N2380" s="89" t="s">
        <v>277</v>
      </c>
      <c r="O2380" s="47" t="s">
        <v>1355</v>
      </c>
      <c r="P2380" s="47" t="s">
        <v>886</v>
      </c>
      <c r="Q2380" s="50" t="s">
        <v>6315</v>
      </c>
      <c r="R2380" s="30"/>
    </row>
    <row r="2381" spans="1:18" ht="19.95" customHeight="1">
      <c r="A2381" s="47">
        <v>1</v>
      </c>
      <c r="B2381" s="30" t="s">
        <v>1357</v>
      </c>
      <c r="C2381" s="43" t="s">
        <v>6316</v>
      </c>
      <c r="D2381" s="52">
        <v>45091</v>
      </c>
      <c r="E2381" s="52">
        <v>45117</v>
      </c>
      <c r="F2381" s="52">
        <v>45117</v>
      </c>
      <c r="G2381" s="47" t="s">
        <v>10</v>
      </c>
      <c r="H2381" s="51">
        <v>5.22</v>
      </c>
      <c r="I2381" s="53">
        <v>1</v>
      </c>
      <c r="J2381" s="51">
        <v>0</v>
      </c>
      <c r="K2381" s="51">
        <v>0</v>
      </c>
      <c r="L2381" s="51">
        <v>5.22</v>
      </c>
      <c r="M2381" s="42">
        <v>0</v>
      </c>
      <c r="N2381" s="89" t="s">
        <v>277</v>
      </c>
      <c r="O2381" s="47" t="s">
        <v>1355</v>
      </c>
      <c r="P2381" s="47" t="s">
        <v>886</v>
      </c>
      <c r="Q2381" s="50" t="s">
        <v>6317</v>
      </c>
      <c r="R2381" s="30"/>
    </row>
    <row r="2382" spans="1:18" ht="19.95" customHeight="1">
      <c r="A2382" s="47">
        <v>1</v>
      </c>
      <c r="B2382" s="30" t="s">
        <v>1357</v>
      </c>
      <c r="C2382" s="43" t="s">
        <v>6316</v>
      </c>
      <c r="D2382" s="52">
        <v>45091</v>
      </c>
      <c r="E2382" s="52">
        <v>45117</v>
      </c>
      <c r="F2382" s="52">
        <v>45117</v>
      </c>
      <c r="G2382" s="47" t="s">
        <v>10</v>
      </c>
      <c r="H2382" s="51">
        <v>17.91</v>
      </c>
      <c r="I2382" s="53">
        <v>1</v>
      </c>
      <c r="J2382" s="51">
        <v>0</v>
      </c>
      <c r="K2382" s="51">
        <v>0</v>
      </c>
      <c r="L2382" s="51">
        <v>17.91</v>
      </c>
      <c r="M2382" s="42">
        <v>0</v>
      </c>
      <c r="N2382" s="89" t="s">
        <v>277</v>
      </c>
      <c r="O2382" s="47" t="s">
        <v>1355</v>
      </c>
      <c r="P2382" s="47" t="s">
        <v>886</v>
      </c>
      <c r="Q2382" s="50" t="s">
        <v>6318</v>
      </c>
      <c r="R2382" s="30"/>
    </row>
    <row r="2383" spans="1:18" ht="19.95" customHeight="1">
      <c r="A2383" s="47">
        <v>1</v>
      </c>
      <c r="B2383" s="30" t="s">
        <v>1357</v>
      </c>
      <c r="C2383" s="43" t="s">
        <v>6316</v>
      </c>
      <c r="D2383" s="52">
        <v>45091</v>
      </c>
      <c r="E2383" s="52">
        <v>45117</v>
      </c>
      <c r="F2383" s="52">
        <v>45117</v>
      </c>
      <c r="G2383" s="47" t="s">
        <v>10</v>
      </c>
      <c r="H2383" s="51">
        <v>14.98</v>
      </c>
      <c r="I2383" s="53">
        <v>1</v>
      </c>
      <c r="J2383" s="51">
        <v>0</v>
      </c>
      <c r="K2383" s="51">
        <v>0</v>
      </c>
      <c r="L2383" s="51">
        <v>14.98</v>
      </c>
      <c r="M2383" s="42">
        <v>0</v>
      </c>
      <c r="N2383" s="89" t="s">
        <v>277</v>
      </c>
      <c r="O2383" s="47" t="s">
        <v>1355</v>
      </c>
      <c r="P2383" s="47" t="s">
        <v>886</v>
      </c>
      <c r="Q2383" s="50" t="s">
        <v>6319</v>
      </c>
      <c r="R2383" s="30"/>
    </row>
    <row r="2384" spans="1:18" ht="19.95" customHeight="1">
      <c r="A2384" s="47">
        <v>1</v>
      </c>
      <c r="B2384" s="30" t="s">
        <v>1357</v>
      </c>
      <c r="C2384" s="43" t="s">
        <v>6320</v>
      </c>
      <c r="D2384" s="52">
        <v>45097</v>
      </c>
      <c r="E2384" s="52">
        <v>45117</v>
      </c>
      <c r="F2384" s="52">
        <v>45117</v>
      </c>
      <c r="G2384" s="47" t="s">
        <v>10</v>
      </c>
      <c r="H2384" s="51">
        <v>7.14</v>
      </c>
      <c r="I2384" s="53">
        <v>1</v>
      </c>
      <c r="J2384" s="51">
        <v>0</v>
      </c>
      <c r="K2384" s="51">
        <v>0</v>
      </c>
      <c r="L2384" s="51">
        <v>7.14</v>
      </c>
      <c r="M2384" s="42">
        <v>0</v>
      </c>
      <c r="N2384" s="89" t="s">
        <v>277</v>
      </c>
      <c r="O2384" s="47" t="s">
        <v>1355</v>
      </c>
      <c r="P2384" s="47" t="s">
        <v>886</v>
      </c>
      <c r="Q2384" s="50" t="s">
        <v>6321</v>
      </c>
      <c r="R2384" s="30"/>
    </row>
    <row r="2385" spans="1:18" ht="19.95" customHeight="1">
      <c r="A2385" s="47">
        <v>1</v>
      </c>
      <c r="B2385" s="30" t="s">
        <v>1357</v>
      </c>
      <c r="C2385" s="43" t="s">
        <v>6322</v>
      </c>
      <c r="D2385" s="52">
        <v>45098</v>
      </c>
      <c r="E2385" s="52">
        <v>45117</v>
      </c>
      <c r="F2385" s="52">
        <v>45117</v>
      </c>
      <c r="G2385" s="47" t="s">
        <v>10</v>
      </c>
      <c r="H2385" s="51">
        <v>8.94</v>
      </c>
      <c r="I2385" s="53">
        <v>1</v>
      </c>
      <c r="J2385" s="51">
        <v>0</v>
      </c>
      <c r="K2385" s="51">
        <v>0</v>
      </c>
      <c r="L2385" s="51">
        <v>8.94</v>
      </c>
      <c r="M2385" s="42">
        <v>0</v>
      </c>
      <c r="N2385" s="89" t="s">
        <v>277</v>
      </c>
      <c r="O2385" s="47" t="s">
        <v>1355</v>
      </c>
      <c r="P2385" s="47" t="s">
        <v>886</v>
      </c>
      <c r="Q2385" s="50" t="s">
        <v>6323</v>
      </c>
      <c r="R2385" s="30"/>
    </row>
    <row r="2386" spans="1:18" ht="19.95" customHeight="1">
      <c r="A2386" s="47">
        <v>1</v>
      </c>
      <c r="B2386" s="30" t="s">
        <v>1357</v>
      </c>
      <c r="C2386" s="43" t="s">
        <v>6324</v>
      </c>
      <c r="D2386" s="52">
        <v>45077</v>
      </c>
      <c r="E2386" s="52">
        <v>45117</v>
      </c>
      <c r="F2386" s="52">
        <v>45117</v>
      </c>
      <c r="G2386" s="47" t="s">
        <v>10</v>
      </c>
      <c r="H2386" s="51">
        <v>12.99</v>
      </c>
      <c r="I2386" s="53">
        <v>1</v>
      </c>
      <c r="J2386" s="51">
        <v>0</v>
      </c>
      <c r="K2386" s="51">
        <v>0</v>
      </c>
      <c r="L2386" s="51">
        <v>12.99</v>
      </c>
      <c r="M2386" s="42">
        <v>0</v>
      </c>
      <c r="N2386" s="89" t="s">
        <v>277</v>
      </c>
      <c r="O2386" s="47" t="s">
        <v>1355</v>
      </c>
      <c r="P2386" s="47" t="s">
        <v>886</v>
      </c>
      <c r="Q2386" s="50" t="s">
        <v>6325</v>
      </c>
      <c r="R2386" s="30"/>
    </row>
    <row r="2387" spans="1:18" ht="19.95" customHeight="1">
      <c r="A2387" s="47">
        <v>1</v>
      </c>
      <c r="B2387" s="30" t="s">
        <v>1357</v>
      </c>
      <c r="C2387" s="43" t="s">
        <v>6324</v>
      </c>
      <c r="D2387" s="52">
        <v>45077</v>
      </c>
      <c r="E2387" s="52">
        <v>45117</v>
      </c>
      <c r="F2387" s="52">
        <v>45117</v>
      </c>
      <c r="G2387" s="47" t="s">
        <v>10</v>
      </c>
      <c r="H2387" s="51">
        <v>12.95</v>
      </c>
      <c r="I2387" s="53">
        <v>1</v>
      </c>
      <c r="J2387" s="51">
        <v>0</v>
      </c>
      <c r="K2387" s="51">
        <v>0</v>
      </c>
      <c r="L2387" s="51">
        <v>12.95</v>
      </c>
      <c r="M2387" s="42">
        <v>0</v>
      </c>
      <c r="N2387" s="89" t="s">
        <v>277</v>
      </c>
      <c r="O2387" s="47" t="s">
        <v>1355</v>
      </c>
      <c r="P2387" s="47" t="s">
        <v>886</v>
      </c>
      <c r="Q2387" s="50" t="s">
        <v>6326</v>
      </c>
      <c r="R2387" s="30"/>
    </row>
    <row r="2388" spans="1:18" ht="19.95" customHeight="1">
      <c r="A2388" s="47">
        <v>1</v>
      </c>
      <c r="B2388" s="30" t="s">
        <v>1357</v>
      </c>
      <c r="C2388" s="43" t="s">
        <v>6324</v>
      </c>
      <c r="D2388" s="52">
        <v>45077</v>
      </c>
      <c r="E2388" s="52">
        <v>45117</v>
      </c>
      <c r="F2388" s="52">
        <v>45117</v>
      </c>
      <c r="G2388" s="47" t="s">
        <v>10</v>
      </c>
      <c r="H2388" s="51">
        <v>10.96</v>
      </c>
      <c r="I2388" s="53">
        <v>1</v>
      </c>
      <c r="J2388" s="51">
        <v>0</v>
      </c>
      <c r="K2388" s="51">
        <v>0</v>
      </c>
      <c r="L2388" s="51">
        <v>10.96</v>
      </c>
      <c r="M2388" s="42">
        <v>0</v>
      </c>
      <c r="N2388" s="89" t="s">
        <v>277</v>
      </c>
      <c r="O2388" s="47" t="s">
        <v>1355</v>
      </c>
      <c r="P2388" s="47" t="s">
        <v>886</v>
      </c>
      <c r="Q2388" s="50" t="s">
        <v>6327</v>
      </c>
      <c r="R2388" s="30"/>
    </row>
    <row r="2389" spans="1:18" ht="19.95" customHeight="1">
      <c r="A2389" s="47">
        <v>1</v>
      </c>
      <c r="B2389" s="30" t="s">
        <v>1357</v>
      </c>
      <c r="C2389" s="43" t="s">
        <v>6324</v>
      </c>
      <c r="D2389" s="52">
        <v>45077</v>
      </c>
      <c r="E2389" s="52">
        <v>45117</v>
      </c>
      <c r="F2389" s="52">
        <v>45117</v>
      </c>
      <c r="G2389" s="47" t="s">
        <v>10</v>
      </c>
      <c r="H2389" s="51">
        <v>8.9700000000000006</v>
      </c>
      <c r="I2389" s="53">
        <v>1</v>
      </c>
      <c r="J2389" s="51">
        <v>0</v>
      </c>
      <c r="K2389" s="51">
        <v>0</v>
      </c>
      <c r="L2389" s="51">
        <v>8.9700000000000006</v>
      </c>
      <c r="M2389" s="42">
        <v>0</v>
      </c>
      <c r="N2389" s="89" t="s">
        <v>277</v>
      </c>
      <c r="O2389" s="47" t="s">
        <v>1355</v>
      </c>
      <c r="P2389" s="47" t="s">
        <v>886</v>
      </c>
      <c r="Q2389" s="50" t="s">
        <v>6328</v>
      </c>
      <c r="R2389" s="30"/>
    </row>
    <row r="2390" spans="1:18" ht="19.95" customHeight="1">
      <c r="A2390" s="47">
        <v>1</v>
      </c>
      <c r="B2390" s="30" t="s">
        <v>1357</v>
      </c>
      <c r="C2390" s="43" t="s">
        <v>6329</v>
      </c>
      <c r="D2390" s="52">
        <v>45117</v>
      </c>
      <c r="E2390" s="52">
        <v>45117</v>
      </c>
      <c r="F2390" s="52">
        <v>45117</v>
      </c>
      <c r="G2390" s="47" t="s">
        <v>10</v>
      </c>
      <c r="H2390" s="51">
        <v>100</v>
      </c>
      <c r="I2390" s="53">
        <v>1</v>
      </c>
      <c r="J2390" s="51">
        <v>0</v>
      </c>
      <c r="K2390" s="51">
        <v>0</v>
      </c>
      <c r="L2390" s="51">
        <v>100</v>
      </c>
      <c r="M2390" s="42">
        <v>0</v>
      </c>
      <c r="N2390" s="89" t="s">
        <v>277</v>
      </c>
      <c r="O2390" s="47" t="s">
        <v>1360</v>
      </c>
      <c r="P2390" s="47" t="s">
        <v>872</v>
      </c>
      <c r="Q2390" s="50" t="s">
        <v>6330</v>
      </c>
      <c r="R2390" s="30"/>
    </row>
    <row r="2391" spans="1:18" ht="19.95" customHeight="1">
      <c r="A2391" s="47">
        <v>1</v>
      </c>
      <c r="B2391" s="30" t="s">
        <v>250</v>
      </c>
      <c r="C2391" s="43" t="s">
        <v>6331</v>
      </c>
      <c r="D2391" s="52">
        <v>45089</v>
      </c>
      <c r="E2391" s="52">
        <v>45108</v>
      </c>
      <c r="F2391" s="52">
        <v>45117</v>
      </c>
      <c r="G2391" s="47" t="s">
        <v>10</v>
      </c>
      <c r="H2391" s="51">
        <v>53.79</v>
      </c>
      <c r="I2391" s="53">
        <v>1</v>
      </c>
      <c r="J2391" s="51">
        <v>0</v>
      </c>
      <c r="K2391" s="51">
        <v>0</v>
      </c>
      <c r="L2391" s="51">
        <v>53.79</v>
      </c>
      <c r="M2391" s="42">
        <v>0</v>
      </c>
      <c r="N2391" s="89" t="s">
        <v>277</v>
      </c>
      <c r="O2391" s="47" t="s">
        <v>1342</v>
      </c>
      <c r="P2391" s="47" t="s">
        <v>1371</v>
      </c>
      <c r="Q2391" s="50" t="s">
        <v>6332</v>
      </c>
      <c r="R2391" s="30"/>
    </row>
    <row r="2392" spans="1:18" ht="19.95" customHeight="1">
      <c r="A2392" s="47">
        <v>1</v>
      </c>
      <c r="B2392" s="30" t="s">
        <v>314</v>
      </c>
      <c r="C2392" s="43" t="s">
        <v>6333</v>
      </c>
      <c r="D2392" s="52">
        <v>45091</v>
      </c>
      <c r="E2392" s="52">
        <v>45108</v>
      </c>
      <c r="F2392" s="52">
        <v>45117</v>
      </c>
      <c r="G2392" s="47" t="s">
        <v>10</v>
      </c>
      <c r="H2392" s="51">
        <v>12.9</v>
      </c>
      <c r="I2392" s="53">
        <v>1</v>
      </c>
      <c r="J2392" s="51">
        <v>0</v>
      </c>
      <c r="K2392" s="51">
        <v>0</v>
      </c>
      <c r="L2392" s="51">
        <v>12.9</v>
      </c>
      <c r="M2392" s="42">
        <v>0</v>
      </c>
      <c r="N2392" s="89" t="s">
        <v>277</v>
      </c>
      <c r="O2392" s="47" t="s">
        <v>1342</v>
      </c>
      <c r="P2392" s="47" t="s">
        <v>282</v>
      </c>
      <c r="Q2392" s="50" t="s">
        <v>6334</v>
      </c>
      <c r="R2392" s="30"/>
    </row>
    <row r="2393" spans="1:18" ht="19.95" customHeight="1">
      <c r="A2393" s="47">
        <v>4</v>
      </c>
      <c r="B2393" s="30" t="s">
        <v>33</v>
      </c>
      <c r="C2393" s="43" t="s">
        <v>6335</v>
      </c>
      <c r="D2393" s="52">
        <v>44959</v>
      </c>
      <c r="E2393" s="52">
        <v>45117</v>
      </c>
      <c r="F2393" s="52">
        <v>45117</v>
      </c>
      <c r="G2393" s="47" t="s">
        <v>10</v>
      </c>
      <c r="H2393" s="51">
        <v>2012</v>
      </c>
      <c r="I2393" s="53">
        <v>1</v>
      </c>
      <c r="J2393" s="51">
        <v>0</v>
      </c>
      <c r="K2393" s="51">
        <v>0</v>
      </c>
      <c r="L2393" s="51">
        <v>2012</v>
      </c>
      <c r="M2393" s="42">
        <v>0</v>
      </c>
      <c r="N2393" s="89" t="s">
        <v>269</v>
      </c>
      <c r="O2393" s="47" t="s">
        <v>1346</v>
      </c>
      <c r="P2393" s="47" t="s">
        <v>284</v>
      </c>
      <c r="Q2393" s="50" t="s">
        <v>6336</v>
      </c>
      <c r="R2393" s="30"/>
    </row>
    <row r="2394" spans="1:18" ht="19.95" customHeight="1">
      <c r="A2394" s="47">
        <v>1</v>
      </c>
      <c r="B2394" s="30" t="s">
        <v>37</v>
      </c>
      <c r="C2394" s="43" t="s">
        <v>6337</v>
      </c>
      <c r="D2394" s="52">
        <v>45089</v>
      </c>
      <c r="E2394" s="52">
        <v>45117</v>
      </c>
      <c r="F2394" s="52">
        <v>45117</v>
      </c>
      <c r="G2394" s="47" t="s">
        <v>10</v>
      </c>
      <c r="H2394" s="51">
        <v>349.9</v>
      </c>
      <c r="I2394" s="53">
        <v>1</v>
      </c>
      <c r="J2394" s="51">
        <v>0</v>
      </c>
      <c r="K2394" s="51">
        <v>0</v>
      </c>
      <c r="L2394" s="51">
        <v>349.9</v>
      </c>
      <c r="M2394" s="42">
        <v>0</v>
      </c>
      <c r="N2394" s="89" t="s">
        <v>269</v>
      </c>
      <c r="O2394" s="47" t="s">
        <v>1329</v>
      </c>
      <c r="P2394" s="47" t="s">
        <v>878</v>
      </c>
      <c r="Q2394" s="50" t="s">
        <v>6338</v>
      </c>
      <c r="R2394" s="30"/>
    </row>
    <row r="2395" spans="1:18" ht="19.95" customHeight="1">
      <c r="A2395" s="47">
        <v>2</v>
      </c>
      <c r="B2395" s="30" t="s">
        <v>38</v>
      </c>
      <c r="C2395" s="43" t="s">
        <v>6339</v>
      </c>
      <c r="D2395" s="52">
        <v>45096</v>
      </c>
      <c r="E2395" s="52">
        <v>45117</v>
      </c>
      <c r="F2395" s="52">
        <v>45117</v>
      </c>
      <c r="G2395" s="47" t="s">
        <v>10</v>
      </c>
      <c r="H2395" s="51">
        <v>660</v>
      </c>
      <c r="I2395" s="53">
        <v>1</v>
      </c>
      <c r="J2395" s="51">
        <v>0</v>
      </c>
      <c r="K2395" s="51">
        <v>0</v>
      </c>
      <c r="L2395" s="51">
        <v>660</v>
      </c>
      <c r="M2395" s="42">
        <v>0</v>
      </c>
      <c r="N2395" s="89" t="s">
        <v>269</v>
      </c>
      <c r="O2395" s="47" t="s">
        <v>1346</v>
      </c>
      <c r="P2395" s="47" t="s">
        <v>284</v>
      </c>
      <c r="Q2395" s="50" t="s">
        <v>6340</v>
      </c>
      <c r="R2395" s="30"/>
    </row>
    <row r="2396" spans="1:18" ht="19.95" customHeight="1">
      <c r="A2396" s="47">
        <v>1</v>
      </c>
      <c r="B2396" s="30" t="s">
        <v>34</v>
      </c>
      <c r="C2396" s="43" t="s">
        <v>6341</v>
      </c>
      <c r="D2396" s="52">
        <v>45108</v>
      </c>
      <c r="E2396" s="52">
        <v>45117</v>
      </c>
      <c r="F2396" s="52">
        <v>45117</v>
      </c>
      <c r="G2396" s="47" t="s">
        <v>10</v>
      </c>
      <c r="H2396" s="51">
        <v>957.5</v>
      </c>
      <c r="I2396" s="53">
        <v>1</v>
      </c>
      <c r="J2396" s="51">
        <v>0</v>
      </c>
      <c r="K2396" s="51">
        <v>0</v>
      </c>
      <c r="L2396" s="51">
        <v>957.5</v>
      </c>
      <c r="M2396" s="42">
        <v>0</v>
      </c>
      <c r="N2396" s="89" t="s">
        <v>269</v>
      </c>
      <c r="O2396" s="47" t="s">
        <v>1329</v>
      </c>
      <c r="P2396" s="47" t="s">
        <v>878</v>
      </c>
      <c r="Q2396" s="50" t="s">
        <v>6342</v>
      </c>
      <c r="R2396" s="30"/>
    </row>
    <row r="2397" spans="1:18" ht="19.95" customHeight="1">
      <c r="A2397" s="47">
        <v>2</v>
      </c>
      <c r="B2397" s="30" t="s">
        <v>36</v>
      </c>
      <c r="C2397" s="43" t="s">
        <v>6343</v>
      </c>
      <c r="D2397" s="52">
        <v>44937</v>
      </c>
      <c r="E2397" s="52">
        <v>45118</v>
      </c>
      <c r="F2397" s="52">
        <v>45117</v>
      </c>
      <c r="G2397" s="47" t="s">
        <v>10</v>
      </c>
      <c r="H2397" s="51">
        <v>557.83000000000004</v>
      </c>
      <c r="I2397" s="53">
        <v>1</v>
      </c>
      <c r="J2397" s="51">
        <v>0</v>
      </c>
      <c r="K2397" s="51">
        <v>0</v>
      </c>
      <c r="L2397" s="51">
        <v>557.83000000000004</v>
      </c>
      <c r="M2397" s="42">
        <v>0</v>
      </c>
      <c r="N2397" s="89" t="s">
        <v>269</v>
      </c>
      <c r="O2397" s="47" t="s">
        <v>1346</v>
      </c>
      <c r="P2397" s="47" t="s">
        <v>284</v>
      </c>
      <c r="Q2397" s="50" t="s">
        <v>6344</v>
      </c>
      <c r="R2397" s="30"/>
    </row>
    <row r="2398" spans="1:18" ht="19.95" customHeight="1">
      <c r="A2398" s="47">
        <v>1</v>
      </c>
      <c r="B2398" s="30" t="s">
        <v>48</v>
      </c>
      <c r="C2398" s="43" t="s">
        <v>6345</v>
      </c>
      <c r="D2398" s="52">
        <v>44968</v>
      </c>
      <c r="E2398" s="52">
        <v>45117</v>
      </c>
      <c r="F2398" s="52">
        <v>45117</v>
      </c>
      <c r="G2398" s="47" t="s">
        <v>10</v>
      </c>
      <c r="H2398" s="51">
        <v>3293</v>
      </c>
      <c r="I2398" s="53">
        <v>1</v>
      </c>
      <c r="J2398" s="51">
        <v>0</v>
      </c>
      <c r="K2398" s="51">
        <v>0</v>
      </c>
      <c r="L2398" s="51">
        <v>3293</v>
      </c>
      <c r="M2398" s="42">
        <v>0</v>
      </c>
      <c r="N2398" s="89" t="s">
        <v>269</v>
      </c>
      <c r="O2398" s="47" t="s">
        <v>1329</v>
      </c>
      <c r="P2398" s="47" t="s">
        <v>878</v>
      </c>
      <c r="Q2398" s="50" t="s">
        <v>6346</v>
      </c>
      <c r="R2398" s="30"/>
    </row>
    <row r="2399" spans="1:18" ht="19.95" customHeight="1">
      <c r="A2399" s="47">
        <v>4</v>
      </c>
      <c r="B2399" s="30" t="s">
        <v>15</v>
      </c>
      <c r="C2399" s="43" t="s">
        <v>6347</v>
      </c>
      <c r="D2399" s="52">
        <v>45102</v>
      </c>
      <c r="E2399" s="52">
        <v>45117</v>
      </c>
      <c r="F2399" s="52">
        <v>45117</v>
      </c>
      <c r="G2399" s="47" t="s">
        <v>10</v>
      </c>
      <c r="H2399" s="51">
        <v>1764</v>
      </c>
      <c r="I2399" s="53">
        <v>1</v>
      </c>
      <c r="J2399" s="51">
        <v>0</v>
      </c>
      <c r="K2399" s="51">
        <v>0</v>
      </c>
      <c r="L2399" s="51">
        <v>1764</v>
      </c>
      <c r="M2399" s="42">
        <v>0</v>
      </c>
      <c r="N2399" s="89" t="s">
        <v>269</v>
      </c>
      <c r="O2399" s="47" t="s">
        <v>1351</v>
      </c>
      <c r="P2399" s="47" t="s">
        <v>1353</v>
      </c>
      <c r="Q2399" s="50" t="s">
        <v>6348</v>
      </c>
      <c r="R2399" s="30"/>
    </row>
    <row r="2400" spans="1:18" ht="19.95" customHeight="1">
      <c r="A2400" s="47">
        <v>1</v>
      </c>
      <c r="B2400" s="30" t="s">
        <v>40</v>
      </c>
      <c r="C2400" s="43" t="s">
        <v>6349</v>
      </c>
      <c r="D2400" s="52">
        <v>44979</v>
      </c>
      <c r="E2400" s="52">
        <v>45117</v>
      </c>
      <c r="F2400" s="52">
        <v>45117</v>
      </c>
      <c r="G2400" s="47" t="s">
        <v>10</v>
      </c>
      <c r="H2400" s="51">
        <v>559</v>
      </c>
      <c r="I2400" s="53">
        <v>1</v>
      </c>
      <c r="J2400" s="51">
        <v>0</v>
      </c>
      <c r="K2400" s="51">
        <v>0</v>
      </c>
      <c r="L2400" s="51">
        <v>559</v>
      </c>
      <c r="M2400" s="42">
        <v>0</v>
      </c>
      <c r="N2400" s="89" t="s">
        <v>269</v>
      </c>
      <c r="O2400" s="47" t="s">
        <v>1342</v>
      </c>
      <c r="P2400" s="47" t="s">
        <v>280</v>
      </c>
      <c r="Q2400" s="50" t="s">
        <v>1598</v>
      </c>
      <c r="R2400" s="30"/>
    </row>
    <row r="2401" spans="1:18" ht="19.95" customHeight="1">
      <c r="A2401" s="47">
        <v>1</v>
      </c>
      <c r="B2401" s="30" t="s">
        <v>46</v>
      </c>
      <c r="C2401" s="43" t="s">
        <v>6350</v>
      </c>
      <c r="D2401" s="52">
        <v>45110</v>
      </c>
      <c r="E2401" s="52">
        <v>45117</v>
      </c>
      <c r="F2401" s="52">
        <v>45117</v>
      </c>
      <c r="G2401" s="47" t="s">
        <v>10</v>
      </c>
      <c r="H2401" s="51">
        <v>3800</v>
      </c>
      <c r="I2401" s="53">
        <v>1</v>
      </c>
      <c r="J2401" s="51">
        <v>0</v>
      </c>
      <c r="K2401" s="51">
        <v>0</v>
      </c>
      <c r="L2401" s="51">
        <v>3800</v>
      </c>
      <c r="M2401" s="42">
        <v>0</v>
      </c>
      <c r="N2401" s="89" t="s">
        <v>269</v>
      </c>
      <c r="O2401" s="47" t="s">
        <v>1351</v>
      </c>
      <c r="P2401" s="47" t="s">
        <v>1350</v>
      </c>
      <c r="Q2401" s="50" t="s">
        <v>6351</v>
      </c>
      <c r="R2401" s="30"/>
    </row>
    <row r="2402" spans="1:18" ht="19.95" customHeight="1">
      <c r="A2402" s="47">
        <v>1</v>
      </c>
      <c r="B2402" s="30" t="s">
        <v>19</v>
      </c>
      <c r="C2402" s="43" t="s">
        <v>6352</v>
      </c>
      <c r="D2402" s="52">
        <v>45117</v>
      </c>
      <c r="E2402" s="52">
        <v>45117</v>
      </c>
      <c r="F2402" s="52">
        <v>45117</v>
      </c>
      <c r="G2402" s="47" t="s">
        <v>10</v>
      </c>
      <c r="H2402" s="51">
        <v>160</v>
      </c>
      <c r="I2402" s="53">
        <v>1</v>
      </c>
      <c r="J2402" s="51">
        <v>0</v>
      </c>
      <c r="K2402" s="51">
        <v>0</v>
      </c>
      <c r="L2402" s="51">
        <v>160</v>
      </c>
      <c r="M2402" s="42">
        <v>0</v>
      </c>
      <c r="N2402" s="89" t="s">
        <v>275</v>
      </c>
      <c r="O2402" s="47" t="s">
        <v>1342</v>
      </c>
      <c r="P2402" s="47" t="s">
        <v>880</v>
      </c>
      <c r="Q2402" s="50" t="s">
        <v>6353</v>
      </c>
      <c r="R2402" s="30"/>
    </row>
    <row r="2403" spans="1:18" ht="19.95" customHeight="1">
      <c r="A2403" s="47">
        <v>1</v>
      </c>
      <c r="B2403" s="30" t="s">
        <v>6354</v>
      </c>
      <c r="C2403" s="43" t="s">
        <v>6355</v>
      </c>
      <c r="D2403" s="52">
        <v>45118</v>
      </c>
      <c r="E2403" s="52">
        <v>45117</v>
      </c>
      <c r="F2403" s="52">
        <v>45117</v>
      </c>
      <c r="G2403" s="47" t="s">
        <v>10</v>
      </c>
      <c r="H2403" s="51">
        <v>2622.46</v>
      </c>
      <c r="I2403" s="53">
        <v>1</v>
      </c>
      <c r="J2403" s="51">
        <v>0</v>
      </c>
      <c r="K2403" s="51">
        <v>0</v>
      </c>
      <c r="L2403" s="51">
        <v>2622.46</v>
      </c>
      <c r="M2403" s="42">
        <v>0</v>
      </c>
      <c r="N2403" s="89" t="s">
        <v>275</v>
      </c>
      <c r="O2403" s="47" t="s">
        <v>1342</v>
      </c>
      <c r="P2403" s="47" t="s">
        <v>282</v>
      </c>
      <c r="Q2403" s="50" t="s">
        <v>6356</v>
      </c>
      <c r="R2403" s="30"/>
    </row>
    <row r="2404" spans="1:18" ht="19.95" customHeight="1">
      <c r="A2404" s="47">
        <v>4</v>
      </c>
      <c r="B2404" s="30" t="s">
        <v>39</v>
      </c>
      <c r="C2404" s="43" t="s">
        <v>6357</v>
      </c>
      <c r="D2404" s="52">
        <v>44965</v>
      </c>
      <c r="E2404" s="52">
        <v>45117</v>
      </c>
      <c r="F2404" s="52">
        <v>45117</v>
      </c>
      <c r="G2404" s="47" t="s">
        <v>10</v>
      </c>
      <c r="H2404" s="51">
        <v>1000</v>
      </c>
      <c r="I2404" s="53">
        <v>1</v>
      </c>
      <c r="J2404" s="51">
        <v>0</v>
      </c>
      <c r="K2404" s="51">
        <v>0</v>
      </c>
      <c r="L2404" s="51">
        <v>1000</v>
      </c>
      <c r="M2404" s="42">
        <v>0</v>
      </c>
      <c r="N2404" s="89" t="s">
        <v>275</v>
      </c>
      <c r="O2404" s="47" t="s">
        <v>1329</v>
      </c>
      <c r="P2404" s="47" t="s">
        <v>875</v>
      </c>
      <c r="Q2404" s="50" t="s">
        <v>6358</v>
      </c>
      <c r="R2404" s="30"/>
    </row>
    <row r="2405" spans="1:18" ht="19.95" customHeight="1">
      <c r="A2405" s="47">
        <v>1</v>
      </c>
      <c r="B2405" s="30" t="s">
        <v>297</v>
      </c>
      <c r="C2405" s="43" t="s">
        <v>6359</v>
      </c>
      <c r="D2405" s="52">
        <v>45117</v>
      </c>
      <c r="E2405" s="52">
        <v>45117</v>
      </c>
      <c r="F2405" s="52">
        <v>45117</v>
      </c>
      <c r="G2405" s="47" t="s">
        <v>10</v>
      </c>
      <c r="H2405" s="51">
        <v>34515.03</v>
      </c>
      <c r="I2405" s="53">
        <v>1</v>
      </c>
      <c r="J2405" s="51">
        <v>0</v>
      </c>
      <c r="K2405" s="51">
        <v>0</v>
      </c>
      <c r="L2405" s="51">
        <v>34515.03</v>
      </c>
      <c r="M2405" s="42">
        <v>0</v>
      </c>
      <c r="N2405" s="89" t="s">
        <v>275</v>
      </c>
      <c r="O2405" s="47" t="s">
        <v>1349</v>
      </c>
      <c r="P2405" s="47" t="s">
        <v>1336</v>
      </c>
      <c r="Q2405" s="50" t="s">
        <v>6360</v>
      </c>
      <c r="R2405" s="30"/>
    </row>
    <row r="2406" spans="1:18" ht="19.95" customHeight="1">
      <c r="A2406" s="47">
        <v>1</v>
      </c>
      <c r="B2406" s="30" t="s">
        <v>4490</v>
      </c>
      <c r="C2406" s="43" t="s">
        <v>6361</v>
      </c>
      <c r="D2406" s="52">
        <v>45091</v>
      </c>
      <c r="E2406" s="52">
        <v>45115</v>
      </c>
      <c r="F2406" s="52">
        <v>45117</v>
      </c>
      <c r="G2406" s="47" t="s">
        <v>10</v>
      </c>
      <c r="H2406" s="51">
        <v>126.36</v>
      </c>
      <c r="I2406" s="53">
        <v>1</v>
      </c>
      <c r="J2406" s="51">
        <v>0</v>
      </c>
      <c r="K2406" s="51">
        <v>0</v>
      </c>
      <c r="L2406" s="51">
        <v>126.36</v>
      </c>
      <c r="M2406" s="42">
        <v>0</v>
      </c>
      <c r="N2406" s="89" t="s">
        <v>270</v>
      </c>
      <c r="O2406" s="47" t="s">
        <v>1342</v>
      </c>
      <c r="P2406" s="47" t="s">
        <v>871</v>
      </c>
      <c r="Q2406" s="50" t="s">
        <v>6362</v>
      </c>
      <c r="R2406" s="30"/>
    </row>
    <row r="2407" spans="1:18" ht="19.95" customHeight="1">
      <c r="A2407" s="47">
        <v>1</v>
      </c>
      <c r="B2407" s="30" t="s">
        <v>232</v>
      </c>
      <c r="C2407" s="43" t="s">
        <v>6363</v>
      </c>
      <c r="D2407" s="52">
        <v>45096</v>
      </c>
      <c r="E2407" s="52">
        <v>45115</v>
      </c>
      <c r="F2407" s="52">
        <v>45117</v>
      </c>
      <c r="G2407" s="47" t="s">
        <v>10</v>
      </c>
      <c r="H2407" s="51">
        <v>39</v>
      </c>
      <c r="I2407" s="53">
        <v>1</v>
      </c>
      <c r="J2407" s="51">
        <v>0</v>
      </c>
      <c r="K2407" s="51">
        <v>0</v>
      </c>
      <c r="L2407" s="51">
        <v>39</v>
      </c>
      <c r="M2407" s="42">
        <v>0</v>
      </c>
      <c r="N2407" s="89" t="s">
        <v>270</v>
      </c>
      <c r="O2407" s="47" t="s">
        <v>1329</v>
      </c>
      <c r="P2407" s="47" t="s">
        <v>878</v>
      </c>
      <c r="Q2407" s="50" t="s">
        <v>6364</v>
      </c>
      <c r="R2407" s="30"/>
    </row>
    <row r="2408" spans="1:18" ht="19.95" customHeight="1">
      <c r="A2408" s="47">
        <v>1</v>
      </c>
      <c r="B2408" s="30" t="s">
        <v>226</v>
      </c>
      <c r="C2408" s="43" t="s">
        <v>6365</v>
      </c>
      <c r="D2408" s="52">
        <v>45072</v>
      </c>
      <c r="E2408" s="52">
        <v>45115</v>
      </c>
      <c r="F2408" s="52">
        <v>45117</v>
      </c>
      <c r="G2408" s="47" t="s">
        <v>10</v>
      </c>
      <c r="H2408" s="51">
        <v>87.13</v>
      </c>
      <c r="I2408" s="53">
        <v>1</v>
      </c>
      <c r="J2408" s="51">
        <v>0</v>
      </c>
      <c r="K2408" s="51">
        <v>0</v>
      </c>
      <c r="L2408" s="51">
        <v>87.13</v>
      </c>
      <c r="M2408" s="42">
        <v>0</v>
      </c>
      <c r="N2408" s="89" t="s">
        <v>270</v>
      </c>
      <c r="O2408" s="47" t="s">
        <v>1355</v>
      </c>
      <c r="P2408" s="47" t="s">
        <v>873</v>
      </c>
      <c r="Q2408" s="50" t="s">
        <v>6366</v>
      </c>
      <c r="R2408" s="30"/>
    </row>
    <row r="2409" spans="1:18" ht="19.95" customHeight="1">
      <c r="A2409" s="47">
        <v>1</v>
      </c>
      <c r="B2409" s="30" t="s">
        <v>226</v>
      </c>
      <c r="C2409" s="43" t="s">
        <v>6367</v>
      </c>
      <c r="D2409" s="52">
        <v>45091</v>
      </c>
      <c r="E2409" s="52">
        <v>45115</v>
      </c>
      <c r="F2409" s="52">
        <v>45117</v>
      </c>
      <c r="G2409" s="47" t="s">
        <v>10</v>
      </c>
      <c r="H2409" s="51">
        <v>94.02</v>
      </c>
      <c r="I2409" s="53">
        <v>1</v>
      </c>
      <c r="J2409" s="51">
        <v>0</v>
      </c>
      <c r="K2409" s="51">
        <v>0</v>
      </c>
      <c r="L2409" s="51">
        <v>94.02</v>
      </c>
      <c r="M2409" s="42">
        <v>0</v>
      </c>
      <c r="N2409" s="89" t="s">
        <v>270</v>
      </c>
      <c r="O2409" s="47" t="s">
        <v>1355</v>
      </c>
      <c r="P2409" s="47" t="s">
        <v>873</v>
      </c>
      <c r="Q2409" s="50" t="s">
        <v>6368</v>
      </c>
      <c r="R2409" s="30"/>
    </row>
    <row r="2410" spans="1:18" ht="19.95" customHeight="1">
      <c r="A2410" s="47">
        <v>1</v>
      </c>
      <c r="B2410" s="30" t="s">
        <v>1357</v>
      </c>
      <c r="C2410" s="43" t="s">
        <v>6369</v>
      </c>
      <c r="D2410" s="52">
        <v>45086</v>
      </c>
      <c r="E2410" s="52">
        <v>45115</v>
      </c>
      <c r="F2410" s="52">
        <v>45117</v>
      </c>
      <c r="G2410" s="47" t="s">
        <v>10</v>
      </c>
      <c r="H2410" s="51">
        <v>316.13</v>
      </c>
      <c r="I2410" s="53">
        <v>1</v>
      </c>
      <c r="J2410" s="51">
        <v>0</v>
      </c>
      <c r="K2410" s="51">
        <v>0</v>
      </c>
      <c r="L2410" s="51">
        <v>316.13</v>
      </c>
      <c r="M2410" s="42">
        <v>0</v>
      </c>
      <c r="N2410" s="89" t="s">
        <v>270</v>
      </c>
      <c r="O2410" s="47" t="s">
        <v>1360</v>
      </c>
      <c r="P2410" s="47" t="s">
        <v>876</v>
      </c>
      <c r="Q2410" s="50" t="s">
        <v>6370</v>
      </c>
      <c r="R2410" s="30"/>
    </row>
    <row r="2411" spans="1:18" ht="19.95" customHeight="1">
      <c r="A2411" s="47">
        <v>1</v>
      </c>
      <c r="B2411" s="30" t="s">
        <v>1357</v>
      </c>
      <c r="C2411" s="43" t="s">
        <v>6371</v>
      </c>
      <c r="D2411" s="52">
        <v>45087</v>
      </c>
      <c r="E2411" s="52">
        <v>45115</v>
      </c>
      <c r="F2411" s="52">
        <v>45117</v>
      </c>
      <c r="G2411" s="47" t="s">
        <v>10</v>
      </c>
      <c r="H2411" s="51">
        <v>181</v>
      </c>
      <c r="I2411" s="53">
        <v>1</v>
      </c>
      <c r="J2411" s="51">
        <v>0</v>
      </c>
      <c r="K2411" s="51">
        <v>0</v>
      </c>
      <c r="L2411" s="51">
        <v>181</v>
      </c>
      <c r="M2411" s="42">
        <v>0</v>
      </c>
      <c r="N2411" s="89" t="s">
        <v>270</v>
      </c>
      <c r="O2411" s="47" t="s">
        <v>1360</v>
      </c>
      <c r="P2411" s="47" t="s">
        <v>876</v>
      </c>
      <c r="Q2411" s="50" t="s">
        <v>6372</v>
      </c>
      <c r="R2411" s="30"/>
    </row>
    <row r="2412" spans="1:18" ht="19.95" customHeight="1">
      <c r="A2412" s="47">
        <v>1</v>
      </c>
      <c r="B2412" s="30" t="s">
        <v>1357</v>
      </c>
      <c r="C2412" s="43" t="s">
        <v>6373</v>
      </c>
      <c r="D2412" s="52">
        <v>45077</v>
      </c>
      <c r="E2412" s="52">
        <v>45115</v>
      </c>
      <c r="F2412" s="52">
        <v>45117</v>
      </c>
      <c r="G2412" s="47" t="s">
        <v>10</v>
      </c>
      <c r="H2412" s="51">
        <v>150</v>
      </c>
      <c r="I2412" s="53">
        <v>1</v>
      </c>
      <c r="J2412" s="51">
        <v>0</v>
      </c>
      <c r="K2412" s="51">
        <v>0</v>
      </c>
      <c r="L2412" s="51">
        <v>150</v>
      </c>
      <c r="M2412" s="42">
        <v>0</v>
      </c>
      <c r="N2412" s="89" t="s">
        <v>270</v>
      </c>
      <c r="O2412" s="47" t="s">
        <v>1360</v>
      </c>
      <c r="P2412" s="47" t="s">
        <v>872</v>
      </c>
      <c r="Q2412" s="50" t="s">
        <v>6374</v>
      </c>
      <c r="R2412" s="30"/>
    </row>
    <row r="2413" spans="1:18" ht="19.95" customHeight="1">
      <c r="A2413" s="47">
        <v>1</v>
      </c>
      <c r="B2413" s="30" t="s">
        <v>311</v>
      </c>
      <c r="C2413" s="43" t="s">
        <v>6375</v>
      </c>
      <c r="D2413" s="52">
        <v>45073</v>
      </c>
      <c r="E2413" s="52">
        <v>45115</v>
      </c>
      <c r="F2413" s="52">
        <v>45117</v>
      </c>
      <c r="G2413" s="47" t="s">
        <v>10</v>
      </c>
      <c r="H2413" s="51">
        <v>326.74</v>
      </c>
      <c r="I2413" s="53">
        <v>1</v>
      </c>
      <c r="J2413" s="51">
        <v>0</v>
      </c>
      <c r="K2413" s="51">
        <v>0</v>
      </c>
      <c r="L2413" s="51">
        <v>326.74</v>
      </c>
      <c r="M2413" s="42">
        <v>0</v>
      </c>
      <c r="N2413" s="89" t="s">
        <v>270</v>
      </c>
      <c r="O2413" s="47" t="s">
        <v>1342</v>
      </c>
      <c r="P2413" s="47" t="s">
        <v>871</v>
      </c>
      <c r="Q2413" s="50" t="s">
        <v>6376</v>
      </c>
      <c r="R2413" s="30"/>
    </row>
    <row r="2414" spans="1:18" ht="19.95" customHeight="1">
      <c r="A2414" s="47">
        <v>1</v>
      </c>
      <c r="B2414" s="30" t="s">
        <v>304</v>
      </c>
      <c r="C2414" s="43" t="s">
        <v>6377</v>
      </c>
      <c r="D2414" s="52">
        <v>45075</v>
      </c>
      <c r="E2414" s="52">
        <v>45115</v>
      </c>
      <c r="F2414" s="52">
        <v>45117</v>
      </c>
      <c r="G2414" s="47" t="s">
        <v>10</v>
      </c>
      <c r="H2414" s="51">
        <v>129.06</v>
      </c>
      <c r="I2414" s="53">
        <v>1</v>
      </c>
      <c r="J2414" s="51">
        <v>0</v>
      </c>
      <c r="K2414" s="51">
        <v>0</v>
      </c>
      <c r="L2414" s="51">
        <v>129.06</v>
      </c>
      <c r="M2414" s="42">
        <v>0</v>
      </c>
      <c r="N2414" s="89" t="s">
        <v>270</v>
      </c>
      <c r="O2414" s="47" t="s">
        <v>1355</v>
      </c>
      <c r="P2414" s="47" t="s">
        <v>873</v>
      </c>
      <c r="Q2414" s="50" t="s">
        <v>6378</v>
      </c>
      <c r="R2414" s="30"/>
    </row>
    <row r="2415" spans="1:18" ht="19.95" customHeight="1">
      <c r="A2415" s="47">
        <v>1</v>
      </c>
      <c r="B2415" s="30" t="s">
        <v>310</v>
      </c>
      <c r="C2415" s="43" t="s">
        <v>6379</v>
      </c>
      <c r="D2415" s="52">
        <v>45072</v>
      </c>
      <c r="E2415" s="52">
        <v>45115</v>
      </c>
      <c r="F2415" s="52">
        <v>45117</v>
      </c>
      <c r="G2415" s="47" t="s">
        <v>10</v>
      </c>
      <c r="H2415" s="51">
        <v>167.75</v>
      </c>
      <c r="I2415" s="53">
        <v>1</v>
      </c>
      <c r="J2415" s="51">
        <v>0</v>
      </c>
      <c r="K2415" s="51">
        <v>0</v>
      </c>
      <c r="L2415" s="51">
        <v>167.75</v>
      </c>
      <c r="M2415" s="42">
        <v>0</v>
      </c>
      <c r="N2415" s="89" t="s">
        <v>270</v>
      </c>
      <c r="O2415" s="47" t="s">
        <v>1342</v>
      </c>
      <c r="P2415" s="47" t="s">
        <v>871</v>
      </c>
      <c r="Q2415" s="50" t="s">
        <v>6380</v>
      </c>
      <c r="R2415" s="30"/>
    </row>
    <row r="2416" spans="1:18" ht="19.95" customHeight="1">
      <c r="A2416" s="47">
        <v>1</v>
      </c>
      <c r="B2416" s="30" t="s">
        <v>294</v>
      </c>
      <c r="C2416" s="43" t="s">
        <v>6381</v>
      </c>
      <c r="D2416" s="52">
        <v>45086</v>
      </c>
      <c r="E2416" s="52">
        <v>45115</v>
      </c>
      <c r="F2416" s="52">
        <v>45117</v>
      </c>
      <c r="G2416" s="47" t="s">
        <v>10</v>
      </c>
      <c r="H2416" s="51">
        <v>1019.27</v>
      </c>
      <c r="I2416" s="53">
        <v>1</v>
      </c>
      <c r="J2416" s="51">
        <v>0</v>
      </c>
      <c r="K2416" s="51">
        <v>0</v>
      </c>
      <c r="L2416" s="51">
        <v>1019.27</v>
      </c>
      <c r="M2416" s="42">
        <v>0</v>
      </c>
      <c r="N2416" s="89" t="s">
        <v>270</v>
      </c>
      <c r="O2416" s="47" t="s">
        <v>1342</v>
      </c>
      <c r="P2416" s="47" t="s">
        <v>1371</v>
      </c>
      <c r="Q2416" s="50" t="s">
        <v>6382</v>
      </c>
      <c r="R2416" s="30"/>
    </row>
    <row r="2417" spans="1:18" ht="19.95" customHeight="1">
      <c r="A2417" s="47">
        <v>1</v>
      </c>
      <c r="B2417" s="30" t="s">
        <v>314</v>
      </c>
      <c r="C2417" s="43" t="s">
        <v>6383</v>
      </c>
      <c r="D2417" s="52">
        <v>45091</v>
      </c>
      <c r="E2417" s="52">
        <v>45115</v>
      </c>
      <c r="F2417" s="52">
        <v>45117</v>
      </c>
      <c r="G2417" s="47" t="s">
        <v>10</v>
      </c>
      <c r="H2417" s="51">
        <v>146.4</v>
      </c>
      <c r="I2417" s="53">
        <v>1</v>
      </c>
      <c r="J2417" s="51">
        <v>0</v>
      </c>
      <c r="K2417" s="51">
        <v>0</v>
      </c>
      <c r="L2417" s="51">
        <v>146.4</v>
      </c>
      <c r="M2417" s="42">
        <v>0</v>
      </c>
      <c r="N2417" s="89" t="s">
        <v>270</v>
      </c>
      <c r="O2417" s="47" t="s">
        <v>1342</v>
      </c>
      <c r="P2417" s="47" t="s">
        <v>282</v>
      </c>
      <c r="Q2417" s="50" t="s">
        <v>6384</v>
      </c>
      <c r="R2417" s="30"/>
    </row>
    <row r="2418" spans="1:18" ht="19.95" customHeight="1">
      <c r="A2418" s="47">
        <v>1</v>
      </c>
      <c r="B2418" s="30" t="s">
        <v>1357</v>
      </c>
      <c r="C2418" s="43" t="s">
        <v>6385</v>
      </c>
      <c r="D2418" s="52">
        <v>45079</v>
      </c>
      <c r="E2418" s="52">
        <v>45115</v>
      </c>
      <c r="F2418" s="52">
        <v>45117</v>
      </c>
      <c r="G2418" s="47" t="s">
        <v>10</v>
      </c>
      <c r="H2418" s="51">
        <v>317.74</v>
      </c>
      <c r="I2418" s="53">
        <v>1</v>
      </c>
      <c r="J2418" s="51">
        <v>0</v>
      </c>
      <c r="K2418" s="51">
        <v>0</v>
      </c>
      <c r="L2418" s="51">
        <v>317.74</v>
      </c>
      <c r="M2418" s="42">
        <v>0</v>
      </c>
      <c r="N2418" s="89" t="s">
        <v>271</v>
      </c>
      <c r="O2418" s="47" t="s">
        <v>1355</v>
      </c>
      <c r="P2418" s="47" t="s">
        <v>873</v>
      </c>
      <c r="Q2418" s="50" t="s">
        <v>6386</v>
      </c>
      <c r="R2418" s="30"/>
    </row>
    <row r="2419" spans="1:18" ht="19.95" customHeight="1">
      <c r="A2419" s="47">
        <v>1</v>
      </c>
      <c r="B2419" s="30" t="s">
        <v>1357</v>
      </c>
      <c r="C2419" s="43" t="s">
        <v>6387</v>
      </c>
      <c r="D2419" s="52">
        <v>45081</v>
      </c>
      <c r="E2419" s="52">
        <v>45115</v>
      </c>
      <c r="F2419" s="52">
        <v>45117</v>
      </c>
      <c r="G2419" s="47" t="s">
        <v>10</v>
      </c>
      <c r="H2419" s="51">
        <v>250.88</v>
      </c>
      <c r="I2419" s="53">
        <v>1</v>
      </c>
      <c r="J2419" s="51">
        <v>0</v>
      </c>
      <c r="K2419" s="51">
        <v>0</v>
      </c>
      <c r="L2419" s="51">
        <v>250.88</v>
      </c>
      <c r="M2419" s="42">
        <v>0</v>
      </c>
      <c r="N2419" s="89" t="s">
        <v>271</v>
      </c>
      <c r="O2419" s="47" t="s">
        <v>1355</v>
      </c>
      <c r="P2419" s="47" t="s">
        <v>873</v>
      </c>
      <c r="Q2419" s="50" t="s">
        <v>6388</v>
      </c>
      <c r="R2419" s="30"/>
    </row>
    <row r="2420" spans="1:18" ht="19.95" customHeight="1">
      <c r="A2420" s="47">
        <v>1</v>
      </c>
      <c r="B2420" s="30" t="s">
        <v>1357</v>
      </c>
      <c r="C2420" s="43" t="s">
        <v>6389</v>
      </c>
      <c r="D2420" s="52">
        <v>45084</v>
      </c>
      <c r="E2420" s="52">
        <v>45115</v>
      </c>
      <c r="F2420" s="52">
        <v>45117</v>
      </c>
      <c r="G2420" s="47" t="s">
        <v>10</v>
      </c>
      <c r="H2420" s="51">
        <v>40</v>
      </c>
      <c r="I2420" s="53">
        <v>1</v>
      </c>
      <c r="J2420" s="51">
        <v>0</v>
      </c>
      <c r="K2420" s="51">
        <v>0</v>
      </c>
      <c r="L2420" s="51">
        <v>40</v>
      </c>
      <c r="M2420" s="42">
        <v>0</v>
      </c>
      <c r="N2420" s="89" t="s">
        <v>271</v>
      </c>
      <c r="O2420" s="47" t="s">
        <v>1360</v>
      </c>
      <c r="P2420" s="47" t="s">
        <v>281</v>
      </c>
      <c r="Q2420" s="50" t="s">
        <v>6390</v>
      </c>
      <c r="R2420" s="30"/>
    </row>
    <row r="2421" spans="1:18" ht="19.95" customHeight="1">
      <c r="A2421" s="47">
        <v>1</v>
      </c>
      <c r="B2421" s="30" t="s">
        <v>1357</v>
      </c>
      <c r="C2421" s="43" t="s">
        <v>6391</v>
      </c>
      <c r="D2421" s="52">
        <v>45111</v>
      </c>
      <c r="E2421" s="52">
        <v>45115</v>
      </c>
      <c r="F2421" s="52">
        <v>45117</v>
      </c>
      <c r="G2421" s="47" t="s">
        <v>10</v>
      </c>
      <c r="H2421" s="51">
        <v>281.06</v>
      </c>
      <c r="I2421" s="53">
        <v>1</v>
      </c>
      <c r="J2421" s="51">
        <v>0</v>
      </c>
      <c r="K2421" s="51">
        <v>0</v>
      </c>
      <c r="L2421" s="51">
        <v>281.06</v>
      </c>
      <c r="M2421" s="42">
        <v>0</v>
      </c>
      <c r="N2421" s="89" t="s">
        <v>271</v>
      </c>
      <c r="O2421" s="47" t="s">
        <v>1355</v>
      </c>
      <c r="P2421" s="47" t="s">
        <v>873</v>
      </c>
      <c r="Q2421" s="50" t="s">
        <v>6392</v>
      </c>
      <c r="R2421" s="30"/>
    </row>
    <row r="2422" spans="1:18" ht="19.95" customHeight="1">
      <c r="A2422" s="47">
        <v>1</v>
      </c>
      <c r="B2422" s="30" t="s">
        <v>1357</v>
      </c>
      <c r="C2422" s="43" t="s">
        <v>6393</v>
      </c>
      <c r="D2422" s="52">
        <v>45094</v>
      </c>
      <c r="E2422" s="52">
        <v>45115</v>
      </c>
      <c r="F2422" s="52">
        <v>45117</v>
      </c>
      <c r="G2422" s="47" t="s">
        <v>10</v>
      </c>
      <c r="H2422" s="51">
        <v>270.01</v>
      </c>
      <c r="I2422" s="53">
        <v>1</v>
      </c>
      <c r="J2422" s="51">
        <v>0</v>
      </c>
      <c r="K2422" s="51">
        <v>0</v>
      </c>
      <c r="L2422" s="51">
        <v>270.01</v>
      </c>
      <c r="M2422" s="42">
        <v>0</v>
      </c>
      <c r="N2422" s="89" t="s">
        <v>271</v>
      </c>
      <c r="O2422" s="47" t="s">
        <v>1355</v>
      </c>
      <c r="P2422" s="47" t="s">
        <v>873</v>
      </c>
      <c r="Q2422" s="50" t="s">
        <v>6394</v>
      </c>
      <c r="R2422" s="30"/>
    </row>
    <row r="2423" spans="1:18" ht="19.95" customHeight="1">
      <c r="A2423" s="47">
        <v>1</v>
      </c>
      <c r="B2423" s="30" t="s">
        <v>1357</v>
      </c>
      <c r="C2423" s="43" t="s">
        <v>6395</v>
      </c>
      <c r="D2423" s="52">
        <v>45074</v>
      </c>
      <c r="E2423" s="52">
        <v>45115</v>
      </c>
      <c r="F2423" s="52">
        <v>45117</v>
      </c>
      <c r="G2423" s="47" t="s">
        <v>10</v>
      </c>
      <c r="H2423" s="51">
        <v>40</v>
      </c>
      <c r="I2423" s="53">
        <v>1</v>
      </c>
      <c r="J2423" s="51">
        <v>0</v>
      </c>
      <c r="K2423" s="51">
        <v>0</v>
      </c>
      <c r="L2423" s="51">
        <v>40</v>
      </c>
      <c r="M2423" s="42">
        <v>0</v>
      </c>
      <c r="N2423" s="89" t="s">
        <v>271</v>
      </c>
      <c r="O2423" s="47" t="s">
        <v>1360</v>
      </c>
      <c r="P2423" s="47" t="s">
        <v>281</v>
      </c>
      <c r="Q2423" s="50" t="s">
        <v>6396</v>
      </c>
      <c r="R2423" s="30"/>
    </row>
    <row r="2424" spans="1:18" ht="19.95" customHeight="1">
      <c r="A2424" s="47">
        <v>1</v>
      </c>
      <c r="B2424" s="30" t="s">
        <v>1357</v>
      </c>
      <c r="C2424" s="43" t="s">
        <v>6397</v>
      </c>
      <c r="D2424" s="52">
        <v>45093</v>
      </c>
      <c r="E2424" s="52">
        <v>45115</v>
      </c>
      <c r="F2424" s="52">
        <v>45117</v>
      </c>
      <c r="G2424" s="47" t="s">
        <v>10</v>
      </c>
      <c r="H2424" s="51">
        <v>1373.88</v>
      </c>
      <c r="I2424" s="53">
        <v>1</v>
      </c>
      <c r="J2424" s="51">
        <v>0</v>
      </c>
      <c r="K2424" s="51">
        <v>0</v>
      </c>
      <c r="L2424" s="51">
        <v>1373.88</v>
      </c>
      <c r="M2424" s="42">
        <v>0</v>
      </c>
      <c r="N2424" s="89" t="s">
        <v>271</v>
      </c>
      <c r="O2424" s="47" t="s">
        <v>1360</v>
      </c>
      <c r="P2424" s="47" t="s">
        <v>281</v>
      </c>
      <c r="Q2424" s="50" t="s">
        <v>6398</v>
      </c>
      <c r="R2424" s="30"/>
    </row>
    <row r="2425" spans="1:18" ht="19.95" customHeight="1">
      <c r="A2425" s="47">
        <v>1</v>
      </c>
      <c r="B2425" s="30" t="s">
        <v>308</v>
      </c>
      <c r="C2425" s="43" t="s">
        <v>6399</v>
      </c>
      <c r="D2425" s="52">
        <v>45113</v>
      </c>
      <c r="E2425" s="52">
        <v>45118</v>
      </c>
      <c r="F2425" s="52">
        <v>45118</v>
      </c>
      <c r="G2425" s="47" t="s">
        <v>10</v>
      </c>
      <c r="H2425" s="51">
        <v>22500</v>
      </c>
      <c r="I2425" s="53">
        <v>1</v>
      </c>
      <c r="J2425" s="51">
        <v>0</v>
      </c>
      <c r="K2425" s="51">
        <v>0</v>
      </c>
      <c r="L2425" s="51">
        <v>22500</v>
      </c>
      <c r="M2425" s="42">
        <v>0</v>
      </c>
      <c r="N2425" s="89" t="s">
        <v>1328</v>
      </c>
      <c r="O2425" s="47" t="s">
        <v>1349</v>
      </c>
      <c r="P2425" s="58" t="s">
        <v>741</v>
      </c>
      <c r="Q2425" s="50" t="s">
        <v>6400</v>
      </c>
      <c r="R2425" s="30"/>
    </row>
    <row r="2426" spans="1:18" ht="19.95" customHeight="1">
      <c r="A2426" s="47">
        <v>1</v>
      </c>
      <c r="B2426" s="30" t="s">
        <v>308</v>
      </c>
      <c r="C2426" s="43" t="s">
        <v>6401</v>
      </c>
      <c r="D2426" s="52">
        <v>45114</v>
      </c>
      <c r="E2426" s="52">
        <v>45118</v>
      </c>
      <c r="F2426" s="52">
        <v>45118</v>
      </c>
      <c r="G2426" s="47" t="s">
        <v>10</v>
      </c>
      <c r="H2426" s="51">
        <v>61633</v>
      </c>
      <c r="I2426" s="53">
        <v>1</v>
      </c>
      <c r="J2426" s="51">
        <v>0</v>
      </c>
      <c r="K2426" s="51">
        <v>0</v>
      </c>
      <c r="L2426" s="51">
        <v>61633</v>
      </c>
      <c r="M2426" s="42">
        <v>0</v>
      </c>
      <c r="N2426" s="89" t="s">
        <v>1328</v>
      </c>
      <c r="O2426" s="47" t="s">
        <v>1349</v>
      </c>
      <c r="P2426" s="58" t="s">
        <v>741</v>
      </c>
      <c r="Q2426" s="50" t="s">
        <v>6402</v>
      </c>
      <c r="R2426" s="30"/>
    </row>
    <row r="2427" spans="1:18" ht="19.95" customHeight="1">
      <c r="A2427" s="47">
        <v>1</v>
      </c>
      <c r="B2427" s="30" t="s">
        <v>44</v>
      </c>
      <c r="C2427" s="43" t="s">
        <v>45</v>
      </c>
      <c r="D2427" s="52">
        <v>44909</v>
      </c>
      <c r="E2427" s="52">
        <v>45118</v>
      </c>
      <c r="F2427" s="52">
        <v>45118</v>
      </c>
      <c r="G2427" s="47" t="s">
        <v>10</v>
      </c>
      <c r="H2427" s="51">
        <v>23889.05</v>
      </c>
      <c r="I2427" s="53">
        <v>1</v>
      </c>
      <c r="J2427" s="51">
        <v>0</v>
      </c>
      <c r="K2427" s="51">
        <v>0</v>
      </c>
      <c r="L2427" s="51">
        <v>23889.05</v>
      </c>
      <c r="M2427" s="42">
        <v>0</v>
      </c>
      <c r="N2427" s="89" t="s">
        <v>269</v>
      </c>
      <c r="O2427" s="47" t="s">
        <v>1381</v>
      </c>
      <c r="P2427" s="47" t="s">
        <v>882</v>
      </c>
      <c r="Q2427" s="50" t="s">
        <v>6403</v>
      </c>
      <c r="R2427" s="30"/>
    </row>
    <row r="2428" spans="1:18" ht="19.95" customHeight="1">
      <c r="A2428" s="47">
        <v>1</v>
      </c>
      <c r="B2428" s="30" t="s">
        <v>2019</v>
      </c>
      <c r="C2428" s="43" t="s">
        <v>6404</v>
      </c>
      <c r="D2428" s="52">
        <v>45105</v>
      </c>
      <c r="E2428" s="52">
        <v>45119</v>
      </c>
      <c r="F2428" s="52">
        <v>45119</v>
      </c>
      <c r="G2428" s="47" t="s">
        <v>10</v>
      </c>
      <c r="H2428" s="51">
        <v>11079.1</v>
      </c>
      <c r="I2428" s="53">
        <v>1</v>
      </c>
      <c r="J2428" s="51">
        <v>0</v>
      </c>
      <c r="K2428" s="51">
        <v>0</v>
      </c>
      <c r="L2428" s="51">
        <v>11079.1</v>
      </c>
      <c r="M2428" s="42">
        <v>0</v>
      </c>
      <c r="N2428" s="89" t="s">
        <v>1328</v>
      </c>
      <c r="O2428" s="47" t="s">
        <v>1349</v>
      </c>
      <c r="P2428" s="58" t="s">
        <v>741</v>
      </c>
      <c r="Q2428" s="50" t="s">
        <v>6405</v>
      </c>
      <c r="R2428" s="30"/>
    </row>
    <row r="2429" spans="1:18" ht="19.95" customHeight="1">
      <c r="A2429" s="47">
        <v>1</v>
      </c>
      <c r="B2429" s="30" t="s">
        <v>2019</v>
      </c>
      <c r="C2429" s="43" t="s">
        <v>6406</v>
      </c>
      <c r="D2429" s="52">
        <v>45105</v>
      </c>
      <c r="E2429" s="52">
        <v>45119</v>
      </c>
      <c r="F2429" s="52">
        <v>45119</v>
      </c>
      <c r="G2429" s="47" t="s">
        <v>10</v>
      </c>
      <c r="H2429" s="51">
        <v>9000</v>
      </c>
      <c r="I2429" s="53">
        <v>1</v>
      </c>
      <c r="J2429" s="51">
        <v>0</v>
      </c>
      <c r="K2429" s="51">
        <v>0</v>
      </c>
      <c r="L2429" s="51">
        <v>9000</v>
      </c>
      <c r="M2429" s="42">
        <v>0</v>
      </c>
      <c r="N2429" s="89" t="s">
        <v>1328</v>
      </c>
      <c r="O2429" s="47" t="s">
        <v>1349</v>
      </c>
      <c r="P2429" s="58" t="s">
        <v>741</v>
      </c>
      <c r="Q2429" s="50" t="s">
        <v>6407</v>
      </c>
      <c r="R2429" s="30"/>
    </row>
    <row r="2430" spans="1:18" ht="19.95" customHeight="1">
      <c r="A2430" s="47">
        <v>1</v>
      </c>
      <c r="B2430" s="30" t="s">
        <v>2019</v>
      </c>
      <c r="C2430" s="43" t="s">
        <v>6408</v>
      </c>
      <c r="D2430" s="52">
        <v>45105</v>
      </c>
      <c r="E2430" s="52">
        <v>45119</v>
      </c>
      <c r="F2430" s="52">
        <v>45119</v>
      </c>
      <c r="G2430" s="47" t="s">
        <v>10</v>
      </c>
      <c r="H2430" s="51">
        <v>2890.2</v>
      </c>
      <c r="I2430" s="53">
        <v>1</v>
      </c>
      <c r="J2430" s="51">
        <v>0</v>
      </c>
      <c r="K2430" s="51">
        <v>0</v>
      </c>
      <c r="L2430" s="51">
        <v>2890.2</v>
      </c>
      <c r="M2430" s="42">
        <v>0</v>
      </c>
      <c r="N2430" s="89" t="s">
        <v>1328</v>
      </c>
      <c r="O2430" s="47" t="s">
        <v>1349</v>
      </c>
      <c r="P2430" s="58" t="s">
        <v>741</v>
      </c>
      <c r="Q2430" s="50" t="s">
        <v>6409</v>
      </c>
      <c r="R2430" s="30"/>
    </row>
    <row r="2431" spans="1:18" ht="19.95" customHeight="1">
      <c r="A2431" s="47">
        <v>1</v>
      </c>
      <c r="B2431" s="30" t="s">
        <v>2019</v>
      </c>
      <c r="C2431" s="43" t="s">
        <v>6410</v>
      </c>
      <c r="D2431" s="52">
        <v>45105</v>
      </c>
      <c r="E2431" s="52">
        <v>45119</v>
      </c>
      <c r="F2431" s="52">
        <v>45119</v>
      </c>
      <c r="G2431" s="47" t="s">
        <v>10</v>
      </c>
      <c r="H2431" s="51">
        <v>2000</v>
      </c>
      <c r="I2431" s="53">
        <v>1</v>
      </c>
      <c r="J2431" s="51">
        <v>0</v>
      </c>
      <c r="K2431" s="51">
        <v>0</v>
      </c>
      <c r="L2431" s="51">
        <v>2000</v>
      </c>
      <c r="M2431" s="42">
        <v>0</v>
      </c>
      <c r="N2431" s="89" t="s">
        <v>1328</v>
      </c>
      <c r="O2431" s="47" t="s">
        <v>1349</v>
      </c>
      <c r="P2431" s="58" t="s">
        <v>741</v>
      </c>
      <c r="Q2431" s="50" t="s">
        <v>6411</v>
      </c>
      <c r="R2431" s="30"/>
    </row>
    <row r="2432" spans="1:18" ht="19.95" customHeight="1">
      <c r="A2432" s="47">
        <v>4</v>
      </c>
      <c r="B2432" s="30" t="s">
        <v>2019</v>
      </c>
      <c r="C2432" s="43" t="s">
        <v>6412</v>
      </c>
      <c r="D2432" s="52">
        <v>45105</v>
      </c>
      <c r="E2432" s="52">
        <v>45119</v>
      </c>
      <c r="F2432" s="52">
        <v>45119</v>
      </c>
      <c r="G2432" s="47" t="s">
        <v>10</v>
      </c>
      <c r="H2432" s="51">
        <v>9005.4</v>
      </c>
      <c r="I2432" s="53">
        <v>1</v>
      </c>
      <c r="J2432" s="51">
        <v>0</v>
      </c>
      <c r="K2432" s="51">
        <v>0</v>
      </c>
      <c r="L2432" s="51">
        <v>9005.4</v>
      </c>
      <c r="M2432" s="42">
        <v>0</v>
      </c>
      <c r="N2432" s="89" t="s">
        <v>1328</v>
      </c>
      <c r="O2432" s="47" t="s">
        <v>1349</v>
      </c>
      <c r="P2432" s="58" t="s">
        <v>741</v>
      </c>
      <c r="Q2432" s="50" t="s">
        <v>6413</v>
      </c>
      <c r="R2432" s="30"/>
    </row>
    <row r="2433" spans="1:18" ht="19.95" customHeight="1">
      <c r="A2433" s="47">
        <v>4</v>
      </c>
      <c r="B2433" s="30" t="s">
        <v>2019</v>
      </c>
      <c r="C2433" s="43" t="s">
        <v>6414</v>
      </c>
      <c r="D2433" s="52">
        <v>45105</v>
      </c>
      <c r="E2433" s="52">
        <v>45119</v>
      </c>
      <c r="F2433" s="52">
        <v>45119</v>
      </c>
      <c r="G2433" s="47" t="s">
        <v>10</v>
      </c>
      <c r="H2433" s="51">
        <v>15651</v>
      </c>
      <c r="I2433" s="53">
        <v>1</v>
      </c>
      <c r="J2433" s="51">
        <v>0</v>
      </c>
      <c r="K2433" s="51">
        <v>0</v>
      </c>
      <c r="L2433" s="51">
        <v>15651</v>
      </c>
      <c r="M2433" s="42">
        <v>0</v>
      </c>
      <c r="N2433" s="89" t="s">
        <v>1328</v>
      </c>
      <c r="O2433" s="47" t="s">
        <v>1349</v>
      </c>
      <c r="P2433" s="58" t="s">
        <v>741</v>
      </c>
      <c r="Q2433" s="50" t="s">
        <v>6415</v>
      </c>
      <c r="R2433" s="30"/>
    </row>
    <row r="2434" spans="1:18" ht="19.95" customHeight="1">
      <c r="A2434" s="47">
        <v>4</v>
      </c>
      <c r="B2434" s="30" t="s">
        <v>2019</v>
      </c>
      <c r="C2434" s="43" t="s">
        <v>6416</v>
      </c>
      <c r="D2434" s="52">
        <v>45105</v>
      </c>
      <c r="E2434" s="52">
        <v>45119</v>
      </c>
      <c r="F2434" s="52">
        <v>45119</v>
      </c>
      <c r="G2434" s="47" t="s">
        <v>10</v>
      </c>
      <c r="H2434" s="51">
        <v>5479.2</v>
      </c>
      <c r="I2434" s="53">
        <v>1</v>
      </c>
      <c r="J2434" s="51">
        <v>0</v>
      </c>
      <c r="K2434" s="51">
        <v>0</v>
      </c>
      <c r="L2434" s="51">
        <v>5479.2</v>
      </c>
      <c r="M2434" s="42">
        <v>0</v>
      </c>
      <c r="N2434" s="89" t="s">
        <v>1328</v>
      </c>
      <c r="O2434" s="47" t="s">
        <v>1349</v>
      </c>
      <c r="P2434" s="58" t="s">
        <v>741</v>
      </c>
      <c r="Q2434" s="50" t="s">
        <v>6417</v>
      </c>
      <c r="R2434" s="30"/>
    </row>
    <row r="2435" spans="1:18" ht="19.95" customHeight="1">
      <c r="A2435" s="47">
        <v>1</v>
      </c>
      <c r="B2435" s="30" t="s">
        <v>16</v>
      </c>
      <c r="C2435" s="43" t="s">
        <v>6418</v>
      </c>
      <c r="D2435" s="52">
        <v>45104</v>
      </c>
      <c r="E2435" s="52">
        <v>45119</v>
      </c>
      <c r="F2435" s="52">
        <v>45119</v>
      </c>
      <c r="G2435" s="47" t="s">
        <v>10</v>
      </c>
      <c r="H2435" s="51">
        <v>7209</v>
      </c>
      <c r="I2435" s="53">
        <v>1</v>
      </c>
      <c r="J2435" s="51">
        <v>0</v>
      </c>
      <c r="K2435" s="51">
        <v>0</v>
      </c>
      <c r="L2435" s="51">
        <v>7209</v>
      </c>
      <c r="M2435" s="42">
        <v>0</v>
      </c>
      <c r="N2435" s="89" t="s">
        <v>1328</v>
      </c>
      <c r="O2435" s="47" t="s">
        <v>1349</v>
      </c>
      <c r="P2435" s="58" t="s">
        <v>741</v>
      </c>
      <c r="Q2435" s="50" t="s">
        <v>6419</v>
      </c>
      <c r="R2435" s="30"/>
    </row>
    <row r="2436" spans="1:18" ht="19.95" customHeight="1">
      <c r="A2436" s="47">
        <v>1</v>
      </c>
      <c r="B2436" s="30" t="s">
        <v>16</v>
      </c>
      <c r="C2436" s="43" t="s">
        <v>6420</v>
      </c>
      <c r="D2436" s="52">
        <v>45104</v>
      </c>
      <c r="E2436" s="52">
        <v>45119</v>
      </c>
      <c r="F2436" s="52">
        <v>45119</v>
      </c>
      <c r="G2436" s="47" t="s">
        <v>10</v>
      </c>
      <c r="H2436" s="51">
        <v>40125.4</v>
      </c>
      <c r="I2436" s="53">
        <v>1</v>
      </c>
      <c r="J2436" s="51">
        <v>0</v>
      </c>
      <c r="K2436" s="51">
        <v>0</v>
      </c>
      <c r="L2436" s="51">
        <v>40125.4</v>
      </c>
      <c r="M2436" s="42">
        <v>0</v>
      </c>
      <c r="N2436" s="89" t="s">
        <v>1328</v>
      </c>
      <c r="O2436" s="47" t="s">
        <v>1349</v>
      </c>
      <c r="P2436" s="58" t="s">
        <v>741</v>
      </c>
      <c r="Q2436" s="50" t="s">
        <v>6421</v>
      </c>
      <c r="R2436" s="30"/>
    </row>
    <row r="2437" spans="1:18" ht="19.95" customHeight="1">
      <c r="A2437" s="47">
        <v>1</v>
      </c>
      <c r="B2437" s="30" t="s">
        <v>238</v>
      </c>
      <c r="C2437" s="43" t="s">
        <v>6422</v>
      </c>
      <c r="D2437" s="52">
        <v>45112</v>
      </c>
      <c r="E2437" s="52">
        <v>45119</v>
      </c>
      <c r="F2437" s="52">
        <v>45119</v>
      </c>
      <c r="G2437" s="47" t="s">
        <v>10</v>
      </c>
      <c r="H2437" s="51">
        <v>3333.4</v>
      </c>
      <c r="I2437" s="53">
        <v>1</v>
      </c>
      <c r="J2437" s="51">
        <v>0</v>
      </c>
      <c r="K2437" s="51">
        <v>0</v>
      </c>
      <c r="L2437" s="51">
        <v>3333.4</v>
      </c>
      <c r="M2437" s="42">
        <v>0</v>
      </c>
      <c r="N2437" s="89" t="s">
        <v>1328</v>
      </c>
      <c r="O2437" s="47" t="s">
        <v>1349</v>
      </c>
      <c r="P2437" s="58" t="s">
        <v>741</v>
      </c>
      <c r="Q2437" s="50" t="s">
        <v>6423</v>
      </c>
      <c r="R2437" s="30"/>
    </row>
    <row r="2438" spans="1:18" ht="19.95" customHeight="1">
      <c r="A2438" s="47">
        <v>1</v>
      </c>
      <c r="B2438" s="30" t="s">
        <v>49</v>
      </c>
      <c r="C2438" s="43" t="s">
        <v>6424</v>
      </c>
      <c r="D2438" s="52">
        <v>45109</v>
      </c>
      <c r="E2438" s="52">
        <v>45119</v>
      </c>
      <c r="F2438" s="52">
        <v>45119</v>
      </c>
      <c r="G2438" s="47" t="s">
        <v>10</v>
      </c>
      <c r="H2438" s="51">
        <v>545</v>
      </c>
      <c r="I2438" s="53">
        <v>1</v>
      </c>
      <c r="J2438" s="51">
        <v>0</v>
      </c>
      <c r="K2438" s="51">
        <v>0</v>
      </c>
      <c r="L2438" s="51">
        <v>545</v>
      </c>
      <c r="M2438" s="42">
        <v>0</v>
      </c>
      <c r="N2438" s="89" t="s">
        <v>269</v>
      </c>
      <c r="O2438" s="47" t="s">
        <v>1342</v>
      </c>
      <c r="P2438" s="47" t="s">
        <v>880</v>
      </c>
      <c r="Q2438" s="50" t="s">
        <v>6425</v>
      </c>
      <c r="R2438" s="30"/>
    </row>
    <row r="2439" spans="1:18" ht="19.95" customHeight="1">
      <c r="A2439" s="47">
        <v>4</v>
      </c>
      <c r="B2439" s="30" t="s">
        <v>15</v>
      </c>
      <c r="C2439" s="43" t="s">
        <v>6426</v>
      </c>
      <c r="D2439" s="52">
        <v>45104</v>
      </c>
      <c r="E2439" s="52">
        <v>45119</v>
      </c>
      <c r="F2439" s="52">
        <v>45119</v>
      </c>
      <c r="G2439" s="47" t="s">
        <v>10</v>
      </c>
      <c r="H2439" s="51">
        <v>2916.48</v>
      </c>
      <c r="I2439" s="53">
        <v>1</v>
      </c>
      <c r="J2439" s="51">
        <v>0</v>
      </c>
      <c r="K2439" s="51">
        <v>0</v>
      </c>
      <c r="L2439" s="51">
        <v>2916.48</v>
      </c>
      <c r="M2439" s="42">
        <v>0</v>
      </c>
      <c r="N2439" s="89" t="s">
        <v>269</v>
      </c>
      <c r="O2439" s="47" t="s">
        <v>1351</v>
      </c>
      <c r="P2439" s="47" t="s">
        <v>1353</v>
      </c>
      <c r="Q2439" s="50" t="s">
        <v>6427</v>
      </c>
      <c r="R2439" s="30"/>
    </row>
    <row r="2440" spans="1:18" ht="19.95" customHeight="1">
      <c r="A2440" s="47">
        <v>4</v>
      </c>
      <c r="B2440" s="30" t="s">
        <v>2019</v>
      </c>
      <c r="C2440" s="43" t="s">
        <v>6428</v>
      </c>
      <c r="D2440" s="52">
        <v>45106</v>
      </c>
      <c r="E2440" s="52">
        <v>45120</v>
      </c>
      <c r="F2440" s="52">
        <v>45120</v>
      </c>
      <c r="G2440" s="47" t="s">
        <v>10</v>
      </c>
      <c r="H2440" s="51">
        <v>12945.6</v>
      </c>
      <c r="I2440" s="53">
        <v>1</v>
      </c>
      <c r="J2440" s="51">
        <v>0</v>
      </c>
      <c r="K2440" s="51">
        <v>0</v>
      </c>
      <c r="L2440" s="51">
        <v>12945.6</v>
      </c>
      <c r="M2440" s="42">
        <v>0</v>
      </c>
      <c r="N2440" s="89" t="s">
        <v>1328</v>
      </c>
      <c r="O2440" s="47" t="s">
        <v>1349</v>
      </c>
      <c r="P2440" s="58" t="s">
        <v>741</v>
      </c>
      <c r="Q2440" s="50" t="s">
        <v>6429</v>
      </c>
      <c r="R2440" s="30"/>
    </row>
    <row r="2441" spans="1:18" ht="19.95" customHeight="1">
      <c r="A2441" s="47">
        <v>4</v>
      </c>
      <c r="B2441" s="30" t="s">
        <v>2019</v>
      </c>
      <c r="C2441" s="43" t="s">
        <v>6430</v>
      </c>
      <c r="D2441" s="52">
        <v>45106</v>
      </c>
      <c r="E2441" s="52">
        <v>45120</v>
      </c>
      <c r="F2441" s="52">
        <v>45120</v>
      </c>
      <c r="G2441" s="47" t="s">
        <v>10</v>
      </c>
      <c r="H2441" s="51">
        <v>2876.8</v>
      </c>
      <c r="I2441" s="53">
        <v>1</v>
      </c>
      <c r="J2441" s="51">
        <v>0</v>
      </c>
      <c r="K2441" s="51">
        <v>0</v>
      </c>
      <c r="L2441" s="51">
        <v>2876.8</v>
      </c>
      <c r="M2441" s="42">
        <v>0</v>
      </c>
      <c r="N2441" s="89" t="s">
        <v>1328</v>
      </c>
      <c r="O2441" s="47" t="s">
        <v>1349</v>
      </c>
      <c r="P2441" s="58" t="s">
        <v>741</v>
      </c>
      <c r="Q2441" s="50" t="s">
        <v>6431</v>
      </c>
      <c r="R2441" s="30"/>
    </row>
    <row r="2442" spans="1:18" ht="19.95" customHeight="1">
      <c r="A2442" s="47">
        <v>1</v>
      </c>
      <c r="B2442" s="30" t="s">
        <v>308</v>
      </c>
      <c r="C2442" s="43" t="s">
        <v>6432</v>
      </c>
      <c r="D2442" s="52">
        <v>45117</v>
      </c>
      <c r="E2442" s="52">
        <v>45120</v>
      </c>
      <c r="F2442" s="52">
        <v>45120</v>
      </c>
      <c r="G2442" s="47" t="s">
        <v>10</v>
      </c>
      <c r="H2442" s="51">
        <v>69760</v>
      </c>
      <c r="I2442" s="53">
        <v>1</v>
      </c>
      <c r="J2442" s="51">
        <v>0</v>
      </c>
      <c r="K2442" s="51">
        <v>0</v>
      </c>
      <c r="L2442" s="51">
        <v>69760</v>
      </c>
      <c r="M2442" s="42">
        <v>0</v>
      </c>
      <c r="N2442" s="89" t="s">
        <v>1328</v>
      </c>
      <c r="O2442" s="47" t="s">
        <v>1349</v>
      </c>
      <c r="P2442" s="58" t="s">
        <v>741</v>
      </c>
      <c r="Q2442" s="50" t="s">
        <v>6433</v>
      </c>
      <c r="R2442" s="30"/>
    </row>
    <row r="2443" spans="1:18" ht="19.95" customHeight="1">
      <c r="A2443" s="47">
        <v>1</v>
      </c>
      <c r="B2443" s="30" t="s">
        <v>236</v>
      </c>
      <c r="C2443" s="43" t="s">
        <v>6434</v>
      </c>
      <c r="D2443" s="52">
        <v>45114</v>
      </c>
      <c r="E2443" s="52">
        <v>45120</v>
      </c>
      <c r="F2443" s="52">
        <v>45120</v>
      </c>
      <c r="G2443" s="47" t="s">
        <v>10</v>
      </c>
      <c r="H2443" s="51">
        <v>53.3</v>
      </c>
      <c r="I2443" s="53">
        <v>1</v>
      </c>
      <c r="J2443" s="51">
        <v>0</v>
      </c>
      <c r="K2443" s="51">
        <v>0</v>
      </c>
      <c r="L2443" s="51">
        <v>53.3</v>
      </c>
      <c r="M2443" s="42">
        <v>0</v>
      </c>
      <c r="N2443" s="89" t="s">
        <v>1328</v>
      </c>
      <c r="O2443" s="47" t="s">
        <v>3297</v>
      </c>
      <c r="P2443" s="47" t="s">
        <v>3298</v>
      </c>
      <c r="Q2443" s="50" t="s">
        <v>6435</v>
      </c>
      <c r="R2443" s="30"/>
    </row>
    <row r="2444" spans="1:18" ht="19.95" customHeight="1">
      <c r="A2444" s="47">
        <v>1</v>
      </c>
      <c r="B2444" s="30" t="s">
        <v>236</v>
      </c>
      <c r="C2444" s="43" t="s">
        <v>6436</v>
      </c>
      <c r="D2444" s="52">
        <v>45115</v>
      </c>
      <c r="E2444" s="52">
        <v>45120</v>
      </c>
      <c r="F2444" s="52">
        <v>45120</v>
      </c>
      <c r="G2444" s="47" t="s">
        <v>10</v>
      </c>
      <c r="H2444" s="51">
        <v>8000</v>
      </c>
      <c r="I2444" s="53">
        <v>1</v>
      </c>
      <c r="J2444" s="51">
        <v>0</v>
      </c>
      <c r="K2444" s="51">
        <v>0</v>
      </c>
      <c r="L2444" s="51">
        <v>8000</v>
      </c>
      <c r="M2444" s="42">
        <v>0</v>
      </c>
      <c r="N2444" s="89" t="s">
        <v>1328</v>
      </c>
      <c r="O2444" s="47" t="s">
        <v>3297</v>
      </c>
      <c r="P2444" s="47" t="s">
        <v>3298</v>
      </c>
      <c r="Q2444" s="50" t="s">
        <v>6437</v>
      </c>
      <c r="R2444" s="30"/>
    </row>
    <row r="2445" spans="1:18" ht="19.95" customHeight="1">
      <c r="A2445" s="47">
        <v>1</v>
      </c>
      <c r="B2445" s="30" t="s">
        <v>236</v>
      </c>
      <c r="C2445" s="43" t="s">
        <v>6438</v>
      </c>
      <c r="D2445" s="52">
        <v>45115</v>
      </c>
      <c r="E2445" s="52">
        <v>45120</v>
      </c>
      <c r="F2445" s="52">
        <v>45120</v>
      </c>
      <c r="G2445" s="47" t="s">
        <v>10</v>
      </c>
      <c r="H2445" s="51">
        <v>51600</v>
      </c>
      <c r="I2445" s="53">
        <v>1</v>
      </c>
      <c r="J2445" s="51">
        <v>0</v>
      </c>
      <c r="K2445" s="51">
        <v>0</v>
      </c>
      <c r="L2445" s="51">
        <v>51600</v>
      </c>
      <c r="M2445" s="42">
        <v>0</v>
      </c>
      <c r="N2445" s="89" t="s">
        <v>1328</v>
      </c>
      <c r="O2445" s="47" t="s">
        <v>3297</v>
      </c>
      <c r="P2445" s="47" t="s">
        <v>3298</v>
      </c>
      <c r="Q2445" s="50" t="s">
        <v>6439</v>
      </c>
      <c r="R2445" s="30"/>
    </row>
    <row r="2446" spans="1:18" ht="19.95" customHeight="1">
      <c r="A2446" s="47">
        <v>1</v>
      </c>
      <c r="B2446" s="30" t="s">
        <v>236</v>
      </c>
      <c r="C2446" s="43" t="s">
        <v>6440</v>
      </c>
      <c r="D2446" s="52">
        <v>45114</v>
      </c>
      <c r="E2446" s="52">
        <v>45120</v>
      </c>
      <c r="F2446" s="52">
        <v>45120</v>
      </c>
      <c r="G2446" s="47" t="s">
        <v>10</v>
      </c>
      <c r="H2446" s="51">
        <v>21</v>
      </c>
      <c r="I2446" s="53">
        <v>1</v>
      </c>
      <c r="J2446" s="51">
        <v>0</v>
      </c>
      <c r="K2446" s="51">
        <v>0</v>
      </c>
      <c r="L2446" s="51">
        <v>21</v>
      </c>
      <c r="M2446" s="42">
        <v>0</v>
      </c>
      <c r="N2446" s="89" t="s">
        <v>1328</v>
      </c>
      <c r="O2446" s="47" t="s">
        <v>3297</v>
      </c>
      <c r="P2446" s="47" t="s">
        <v>3298</v>
      </c>
      <c r="Q2446" s="50" t="s">
        <v>6441</v>
      </c>
      <c r="R2446" s="30"/>
    </row>
    <row r="2447" spans="1:18" ht="19.95" customHeight="1">
      <c r="A2447" s="47">
        <v>1</v>
      </c>
      <c r="B2447" s="30" t="s">
        <v>236</v>
      </c>
      <c r="C2447" s="43" t="s">
        <v>6442</v>
      </c>
      <c r="D2447" s="52">
        <v>45115</v>
      </c>
      <c r="E2447" s="52">
        <v>45120</v>
      </c>
      <c r="F2447" s="52">
        <v>45120</v>
      </c>
      <c r="G2447" s="47" t="s">
        <v>10</v>
      </c>
      <c r="H2447" s="51">
        <v>60.8</v>
      </c>
      <c r="I2447" s="53">
        <v>1</v>
      </c>
      <c r="J2447" s="51">
        <v>0</v>
      </c>
      <c r="K2447" s="51">
        <v>0</v>
      </c>
      <c r="L2447" s="51">
        <v>60.8</v>
      </c>
      <c r="M2447" s="42">
        <v>0</v>
      </c>
      <c r="N2447" s="89" t="s">
        <v>1328</v>
      </c>
      <c r="O2447" s="47" t="s">
        <v>3297</v>
      </c>
      <c r="P2447" s="47" t="s">
        <v>3298</v>
      </c>
      <c r="Q2447" s="50" t="s">
        <v>6443</v>
      </c>
      <c r="R2447" s="30"/>
    </row>
    <row r="2448" spans="1:18" ht="19.95" customHeight="1">
      <c r="A2448" s="47">
        <v>1</v>
      </c>
      <c r="B2448" s="30" t="s">
        <v>236</v>
      </c>
      <c r="C2448" s="43" t="s">
        <v>6444</v>
      </c>
      <c r="D2448" s="52">
        <v>45115</v>
      </c>
      <c r="E2448" s="52">
        <v>45120</v>
      </c>
      <c r="F2448" s="52">
        <v>45120</v>
      </c>
      <c r="G2448" s="47" t="s">
        <v>10</v>
      </c>
      <c r="H2448" s="51">
        <v>1010</v>
      </c>
      <c r="I2448" s="53">
        <v>1</v>
      </c>
      <c r="J2448" s="51">
        <v>0</v>
      </c>
      <c r="K2448" s="51">
        <v>0</v>
      </c>
      <c r="L2448" s="51">
        <v>1010</v>
      </c>
      <c r="M2448" s="42">
        <v>0</v>
      </c>
      <c r="N2448" s="89" t="s">
        <v>1328</v>
      </c>
      <c r="O2448" s="47" t="s">
        <v>3297</v>
      </c>
      <c r="P2448" s="47" t="s">
        <v>3298</v>
      </c>
      <c r="Q2448" s="50" t="s">
        <v>6445</v>
      </c>
      <c r="R2448" s="30"/>
    </row>
    <row r="2449" spans="1:18" ht="19.95" customHeight="1">
      <c r="A2449" s="47">
        <v>1</v>
      </c>
      <c r="B2449" s="30" t="s">
        <v>236</v>
      </c>
      <c r="C2449" s="43" t="s">
        <v>6446</v>
      </c>
      <c r="D2449" s="52">
        <v>45115</v>
      </c>
      <c r="E2449" s="52">
        <v>45120</v>
      </c>
      <c r="F2449" s="52">
        <v>45120</v>
      </c>
      <c r="G2449" s="47" t="s">
        <v>10</v>
      </c>
      <c r="H2449" s="51">
        <v>15860</v>
      </c>
      <c r="I2449" s="53">
        <v>1</v>
      </c>
      <c r="J2449" s="51">
        <v>0</v>
      </c>
      <c r="K2449" s="51">
        <v>0</v>
      </c>
      <c r="L2449" s="51">
        <v>15860</v>
      </c>
      <c r="M2449" s="42">
        <v>0</v>
      </c>
      <c r="N2449" s="89" t="s">
        <v>1328</v>
      </c>
      <c r="O2449" s="47" t="s">
        <v>3297</v>
      </c>
      <c r="P2449" s="47" t="s">
        <v>3298</v>
      </c>
      <c r="Q2449" s="50" t="s">
        <v>6447</v>
      </c>
      <c r="R2449" s="30"/>
    </row>
    <row r="2450" spans="1:18" ht="19.95" customHeight="1">
      <c r="A2450" s="47">
        <v>1</v>
      </c>
      <c r="B2450" s="30" t="s">
        <v>236</v>
      </c>
      <c r="C2450" s="43" t="s">
        <v>6448</v>
      </c>
      <c r="D2450" s="52">
        <v>45115</v>
      </c>
      <c r="E2450" s="52">
        <v>45120</v>
      </c>
      <c r="F2450" s="52">
        <v>45120</v>
      </c>
      <c r="G2450" s="47" t="s">
        <v>10</v>
      </c>
      <c r="H2450" s="51">
        <v>10000</v>
      </c>
      <c r="I2450" s="53">
        <v>1</v>
      </c>
      <c r="J2450" s="51">
        <v>0</v>
      </c>
      <c r="K2450" s="51">
        <v>0</v>
      </c>
      <c r="L2450" s="51">
        <v>10000</v>
      </c>
      <c r="M2450" s="42">
        <v>0</v>
      </c>
      <c r="N2450" s="89" t="s">
        <v>1328</v>
      </c>
      <c r="O2450" s="47" t="s">
        <v>3297</v>
      </c>
      <c r="P2450" s="47" t="s">
        <v>3298</v>
      </c>
      <c r="Q2450" s="50" t="s">
        <v>6449</v>
      </c>
      <c r="R2450" s="30"/>
    </row>
    <row r="2451" spans="1:18" ht="19.95" customHeight="1">
      <c r="A2451" s="47">
        <v>1</v>
      </c>
      <c r="B2451" s="30" t="s">
        <v>236</v>
      </c>
      <c r="C2451" s="43" t="s">
        <v>6450</v>
      </c>
      <c r="D2451" s="52">
        <v>45115</v>
      </c>
      <c r="E2451" s="52">
        <v>45120</v>
      </c>
      <c r="F2451" s="52">
        <v>45120</v>
      </c>
      <c r="G2451" s="47" t="s">
        <v>10</v>
      </c>
      <c r="H2451" s="51">
        <v>5000</v>
      </c>
      <c r="I2451" s="53">
        <v>1</v>
      </c>
      <c r="J2451" s="51">
        <v>0</v>
      </c>
      <c r="K2451" s="51">
        <v>0</v>
      </c>
      <c r="L2451" s="51">
        <v>5000</v>
      </c>
      <c r="M2451" s="42">
        <v>0</v>
      </c>
      <c r="N2451" s="89" t="s">
        <v>1328</v>
      </c>
      <c r="O2451" s="47" t="s">
        <v>3297</v>
      </c>
      <c r="P2451" s="47" t="s">
        <v>3298</v>
      </c>
      <c r="Q2451" s="50" t="s">
        <v>6451</v>
      </c>
      <c r="R2451" s="30"/>
    </row>
    <row r="2452" spans="1:18" ht="19.95" customHeight="1">
      <c r="A2452" s="47">
        <v>1</v>
      </c>
      <c r="B2452" s="30" t="s">
        <v>16</v>
      </c>
      <c r="C2452" s="43" t="s">
        <v>6452</v>
      </c>
      <c r="D2452" s="52">
        <v>45105</v>
      </c>
      <c r="E2452" s="52">
        <v>45120</v>
      </c>
      <c r="F2452" s="52">
        <v>45120</v>
      </c>
      <c r="G2452" s="47" t="s">
        <v>10</v>
      </c>
      <c r="H2452" s="51">
        <v>2960</v>
      </c>
      <c r="I2452" s="53">
        <v>1</v>
      </c>
      <c r="J2452" s="51">
        <v>0</v>
      </c>
      <c r="K2452" s="51">
        <v>0</v>
      </c>
      <c r="L2452" s="51">
        <v>2960</v>
      </c>
      <c r="M2452" s="42">
        <v>0</v>
      </c>
      <c r="N2452" s="89" t="s">
        <v>1328</v>
      </c>
      <c r="O2452" s="47" t="s">
        <v>1349</v>
      </c>
      <c r="P2452" s="58" t="s">
        <v>741</v>
      </c>
      <c r="Q2452" s="50" t="s">
        <v>6453</v>
      </c>
      <c r="R2452" s="30"/>
    </row>
    <row r="2453" spans="1:18" ht="19.95" customHeight="1">
      <c r="A2453" s="47">
        <v>1</v>
      </c>
      <c r="B2453" s="30" t="s">
        <v>16</v>
      </c>
      <c r="C2453" s="43" t="s">
        <v>6454</v>
      </c>
      <c r="D2453" s="52">
        <v>45105</v>
      </c>
      <c r="E2453" s="52">
        <v>45120</v>
      </c>
      <c r="F2453" s="52">
        <v>45120</v>
      </c>
      <c r="G2453" s="47" t="s">
        <v>10</v>
      </c>
      <c r="H2453" s="51">
        <v>7149</v>
      </c>
      <c r="I2453" s="53">
        <v>1</v>
      </c>
      <c r="J2453" s="51">
        <v>0</v>
      </c>
      <c r="K2453" s="51">
        <v>0</v>
      </c>
      <c r="L2453" s="51">
        <v>7149</v>
      </c>
      <c r="M2453" s="42">
        <v>0</v>
      </c>
      <c r="N2453" s="89" t="s">
        <v>1328</v>
      </c>
      <c r="O2453" s="47" t="s">
        <v>1349</v>
      </c>
      <c r="P2453" s="58" t="s">
        <v>741</v>
      </c>
      <c r="Q2453" s="50" t="s">
        <v>6455</v>
      </c>
      <c r="R2453" s="30"/>
    </row>
    <row r="2454" spans="1:18" ht="19.95" customHeight="1">
      <c r="A2454" s="47">
        <v>1</v>
      </c>
      <c r="B2454" s="30" t="s">
        <v>16</v>
      </c>
      <c r="C2454" s="43" t="s">
        <v>6456</v>
      </c>
      <c r="D2454" s="52">
        <v>45105</v>
      </c>
      <c r="E2454" s="52">
        <v>45120</v>
      </c>
      <c r="F2454" s="52">
        <v>45120</v>
      </c>
      <c r="G2454" s="47" t="s">
        <v>10</v>
      </c>
      <c r="H2454" s="51">
        <v>11852.4</v>
      </c>
      <c r="I2454" s="53">
        <v>1</v>
      </c>
      <c r="J2454" s="51">
        <v>0</v>
      </c>
      <c r="K2454" s="51">
        <v>0</v>
      </c>
      <c r="L2454" s="51">
        <v>11852.4</v>
      </c>
      <c r="M2454" s="42">
        <v>0</v>
      </c>
      <c r="N2454" s="89" t="s">
        <v>1328</v>
      </c>
      <c r="O2454" s="47" t="s">
        <v>1349</v>
      </c>
      <c r="P2454" s="58" t="s">
        <v>741</v>
      </c>
      <c r="Q2454" s="50" t="s">
        <v>6457</v>
      </c>
      <c r="R2454" s="30"/>
    </row>
    <row r="2455" spans="1:18" ht="19.95" customHeight="1">
      <c r="A2455" s="47">
        <v>1</v>
      </c>
      <c r="B2455" s="30" t="s">
        <v>245</v>
      </c>
      <c r="C2455" s="43" t="s">
        <v>6458</v>
      </c>
      <c r="D2455" s="52">
        <v>45111</v>
      </c>
      <c r="E2455" s="52">
        <v>45120</v>
      </c>
      <c r="F2455" s="52">
        <v>45120</v>
      </c>
      <c r="G2455" s="47" t="s">
        <v>10</v>
      </c>
      <c r="H2455" s="51">
        <v>94.9</v>
      </c>
      <c r="I2455" s="53">
        <v>1</v>
      </c>
      <c r="J2455" s="51">
        <v>0</v>
      </c>
      <c r="K2455" s="51">
        <v>0</v>
      </c>
      <c r="L2455" s="51">
        <v>94.9</v>
      </c>
      <c r="M2455" s="42">
        <v>0</v>
      </c>
      <c r="N2455" s="89" t="s">
        <v>269</v>
      </c>
      <c r="O2455" s="47" t="s">
        <v>1874</v>
      </c>
      <c r="P2455" s="47" t="s">
        <v>1344</v>
      </c>
      <c r="Q2455" s="50" t="s">
        <v>6459</v>
      </c>
      <c r="R2455" s="30"/>
    </row>
    <row r="2456" spans="1:18" ht="19.95" customHeight="1">
      <c r="A2456" s="47">
        <v>1</v>
      </c>
      <c r="B2456" s="30" t="s">
        <v>14</v>
      </c>
      <c r="C2456" s="43" t="s">
        <v>6460</v>
      </c>
      <c r="D2456" s="52">
        <v>45105</v>
      </c>
      <c r="E2456" s="52">
        <v>45120</v>
      </c>
      <c r="F2456" s="52">
        <v>45120</v>
      </c>
      <c r="G2456" s="47" t="s">
        <v>10</v>
      </c>
      <c r="H2456" s="51">
        <v>3147.3</v>
      </c>
      <c r="I2456" s="53">
        <v>1</v>
      </c>
      <c r="J2456" s="51">
        <v>0</v>
      </c>
      <c r="K2456" s="51">
        <v>0</v>
      </c>
      <c r="L2456" s="51">
        <v>3147.3</v>
      </c>
      <c r="M2456" s="42">
        <v>0</v>
      </c>
      <c r="N2456" s="89" t="s">
        <v>269</v>
      </c>
      <c r="O2456" s="47" t="s">
        <v>1351</v>
      </c>
      <c r="P2456" s="47" t="s">
        <v>1353</v>
      </c>
      <c r="Q2456" s="50" t="s">
        <v>6461</v>
      </c>
      <c r="R2456" s="30"/>
    </row>
    <row r="2457" spans="1:18" ht="19.95" customHeight="1">
      <c r="A2457" s="47">
        <v>1</v>
      </c>
      <c r="B2457" s="30" t="s">
        <v>4441</v>
      </c>
      <c r="C2457" s="43" t="s">
        <v>6462</v>
      </c>
      <c r="D2457" s="52">
        <v>45092</v>
      </c>
      <c r="E2457" s="52">
        <v>45120</v>
      </c>
      <c r="F2457" s="52">
        <v>45120</v>
      </c>
      <c r="G2457" s="47" t="s">
        <v>10</v>
      </c>
      <c r="H2457" s="51">
        <v>3356.53</v>
      </c>
      <c r="I2457" s="53">
        <v>1</v>
      </c>
      <c r="J2457" s="51">
        <v>0</v>
      </c>
      <c r="K2457" s="51">
        <v>0</v>
      </c>
      <c r="L2457" s="51">
        <v>3356.53</v>
      </c>
      <c r="M2457" s="42">
        <v>0</v>
      </c>
      <c r="N2457" s="89" t="s">
        <v>269</v>
      </c>
      <c r="O2457" s="47" t="s">
        <v>1342</v>
      </c>
      <c r="P2457" s="47" t="s">
        <v>880</v>
      </c>
      <c r="Q2457" s="50" t="s">
        <v>6463</v>
      </c>
      <c r="R2457" s="30"/>
    </row>
    <row r="2458" spans="1:18" ht="19.95" customHeight="1">
      <c r="A2458" s="47">
        <v>1</v>
      </c>
      <c r="B2458" s="30" t="s">
        <v>5944</v>
      </c>
      <c r="C2458" s="43" t="s">
        <v>6464</v>
      </c>
      <c r="D2458" s="52">
        <v>45111</v>
      </c>
      <c r="E2458" s="52">
        <v>45121</v>
      </c>
      <c r="F2458" s="52">
        <v>45121</v>
      </c>
      <c r="G2458" s="47" t="s">
        <v>10</v>
      </c>
      <c r="H2458" s="51">
        <v>1320</v>
      </c>
      <c r="I2458" s="53">
        <v>1</v>
      </c>
      <c r="J2458" s="51">
        <v>0</v>
      </c>
      <c r="K2458" s="51">
        <v>0</v>
      </c>
      <c r="L2458" s="51">
        <v>1320</v>
      </c>
      <c r="M2458" s="42">
        <v>0</v>
      </c>
      <c r="N2458" s="89" t="s">
        <v>1328</v>
      </c>
      <c r="O2458" s="47" t="s">
        <v>1874</v>
      </c>
      <c r="P2458" s="47" t="s">
        <v>1358</v>
      </c>
      <c r="Q2458" s="50" t="s">
        <v>6465</v>
      </c>
      <c r="R2458" s="30"/>
    </row>
    <row r="2459" spans="1:18" ht="19.95" customHeight="1">
      <c r="A2459" s="47">
        <v>1</v>
      </c>
      <c r="B2459" s="30" t="s">
        <v>2019</v>
      </c>
      <c r="C2459" s="43" t="s">
        <v>6466</v>
      </c>
      <c r="D2459" s="52">
        <v>45107</v>
      </c>
      <c r="E2459" s="52">
        <v>45121</v>
      </c>
      <c r="F2459" s="52">
        <v>45121</v>
      </c>
      <c r="G2459" s="47" t="s">
        <v>10</v>
      </c>
      <c r="H2459" s="51">
        <v>10821.5</v>
      </c>
      <c r="I2459" s="53">
        <v>1</v>
      </c>
      <c r="J2459" s="51">
        <v>0</v>
      </c>
      <c r="K2459" s="51">
        <v>0</v>
      </c>
      <c r="L2459" s="51">
        <v>10821.5</v>
      </c>
      <c r="M2459" s="42">
        <v>0</v>
      </c>
      <c r="N2459" s="89" t="s">
        <v>1328</v>
      </c>
      <c r="O2459" s="47" t="s">
        <v>1349</v>
      </c>
      <c r="P2459" s="58" t="s">
        <v>741</v>
      </c>
      <c r="Q2459" s="50" t="s">
        <v>6467</v>
      </c>
      <c r="R2459" s="30"/>
    </row>
    <row r="2460" spans="1:18" ht="19.95" customHeight="1">
      <c r="A2460" s="47">
        <v>1</v>
      </c>
      <c r="B2460" s="30" t="s">
        <v>2019</v>
      </c>
      <c r="C2460" s="43" t="s">
        <v>6468</v>
      </c>
      <c r="D2460" s="52">
        <v>45107</v>
      </c>
      <c r="E2460" s="52">
        <v>45121</v>
      </c>
      <c r="F2460" s="52">
        <v>45121</v>
      </c>
      <c r="G2460" s="47" t="s">
        <v>10</v>
      </c>
      <c r="H2460" s="51">
        <v>2823</v>
      </c>
      <c r="I2460" s="53">
        <v>1</v>
      </c>
      <c r="J2460" s="51">
        <v>0</v>
      </c>
      <c r="K2460" s="51">
        <v>0</v>
      </c>
      <c r="L2460" s="51">
        <v>2823</v>
      </c>
      <c r="M2460" s="42">
        <v>0</v>
      </c>
      <c r="N2460" s="89" t="s">
        <v>1328</v>
      </c>
      <c r="O2460" s="47" t="s">
        <v>1349</v>
      </c>
      <c r="P2460" s="58" t="s">
        <v>741</v>
      </c>
      <c r="Q2460" s="50" t="s">
        <v>6469</v>
      </c>
      <c r="R2460" s="30"/>
    </row>
    <row r="2461" spans="1:18" ht="19.95" customHeight="1">
      <c r="A2461" s="47">
        <v>4</v>
      </c>
      <c r="B2461" s="30" t="s">
        <v>230</v>
      </c>
      <c r="C2461" s="43" t="s">
        <v>6470</v>
      </c>
      <c r="D2461" s="52">
        <v>45027</v>
      </c>
      <c r="E2461" s="52">
        <v>45137</v>
      </c>
      <c r="F2461" s="52">
        <v>45121</v>
      </c>
      <c r="G2461" s="47" t="s">
        <v>10</v>
      </c>
      <c r="H2461" s="51">
        <v>1703662.5</v>
      </c>
      <c r="I2461" s="53">
        <v>1</v>
      </c>
      <c r="J2461" s="51">
        <v>0</v>
      </c>
      <c r="K2461" s="51">
        <v>13995.72</v>
      </c>
      <c r="L2461" s="51">
        <v>1689666.78</v>
      </c>
      <c r="M2461" s="42">
        <v>0</v>
      </c>
      <c r="N2461" s="89" t="s">
        <v>1328</v>
      </c>
      <c r="O2461" s="47" t="s">
        <v>1330</v>
      </c>
      <c r="P2461" s="47" t="s">
        <v>881</v>
      </c>
      <c r="Q2461" s="50" t="s">
        <v>6471</v>
      </c>
      <c r="R2461" s="30"/>
    </row>
    <row r="2462" spans="1:18" ht="19.95" customHeight="1">
      <c r="A2462" s="47">
        <v>4</v>
      </c>
      <c r="B2462" s="30" t="s">
        <v>230</v>
      </c>
      <c r="C2462" s="43" t="s">
        <v>6472</v>
      </c>
      <c r="D2462" s="52">
        <v>45110</v>
      </c>
      <c r="E2462" s="52">
        <v>45137</v>
      </c>
      <c r="F2462" s="52">
        <v>45121</v>
      </c>
      <c r="G2462" s="47" t="s">
        <v>10</v>
      </c>
      <c r="H2462" s="51">
        <v>2670000</v>
      </c>
      <c r="I2462" s="53">
        <v>1</v>
      </c>
      <c r="J2462" s="51">
        <v>0</v>
      </c>
      <c r="K2462" s="51">
        <v>13995.72</v>
      </c>
      <c r="L2462" s="51">
        <v>2656004.2799999998</v>
      </c>
      <c r="M2462" s="42">
        <v>0</v>
      </c>
      <c r="N2462" s="89" t="s">
        <v>1328</v>
      </c>
      <c r="O2462" s="47" t="s">
        <v>1330</v>
      </c>
      <c r="P2462" s="47" t="s">
        <v>881</v>
      </c>
      <c r="Q2462" s="50" t="s">
        <v>6473</v>
      </c>
      <c r="R2462" s="30"/>
    </row>
    <row r="2463" spans="1:18" ht="19.95" customHeight="1">
      <c r="A2463" s="47">
        <v>1</v>
      </c>
      <c r="B2463" s="30" t="s">
        <v>16</v>
      </c>
      <c r="C2463" s="43" t="s">
        <v>6474</v>
      </c>
      <c r="D2463" s="52">
        <v>45106</v>
      </c>
      <c r="E2463" s="52">
        <v>45121</v>
      </c>
      <c r="F2463" s="52">
        <v>45121</v>
      </c>
      <c r="G2463" s="47" t="s">
        <v>10</v>
      </c>
      <c r="H2463" s="51">
        <v>14326.5</v>
      </c>
      <c r="I2463" s="53">
        <v>1</v>
      </c>
      <c r="J2463" s="51">
        <v>0</v>
      </c>
      <c r="K2463" s="51">
        <v>0</v>
      </c>
      <c r="L2463" s="51">
        <v>14326.5</v>
      </c>
      <c r="M2463" s="42">
        <v>0</v>
      </c>
      <c r="N2463" s="89" t="s">
        <v>1328</v>
      </c>
      <c r="O2463" s="47" t="s">
        <v>1349</v>
      </c>
      <c r="P2463" s="58" t="s">
        <v>741</v>
      </c>
      <c r="Q2463" s="50" t="s">
        <v>6475</v>
      </c>
      <c r="R2463" s="30"/>
    </row>
    <row r="2464" spans="1:18" ht="19.95" customHeight="1">
      <c r="A2464" s="47">
        <v>1</v>
      </c>
      <c r="B2464" s="30" t="s">
        <v>16</v>
      </c>
      <c r="C2464" s="43" t="s">
        <v>6476</v>
      </c>
      <c r="D2464" s="52">
        <v>45106</v>
      </c>
      <c r="E2464" s="52">
        <v>45121</v>
      </c>
      <c r="F2464" s="52">
        <v>45121</v>
      </c>
      <c r="G2464" s="47" t="s">
        <v>10</v>
      </c>
      <c r="H2464" s="51">
        <v>26915</v>
      </c>
      <c r="I2464" s="53">
        <v>1</v>
      </c>
      <c r="J2464" s="51">
        <v>0</v>
      </c>
      <c r="K2464" s="51">
        <v>0</v>
      </c>
      <c r="L2464" s="51">
        <v>26915</v>
      </c>
      <c r="M2464" s="42">
        <v>0</v>
      </c>
      <c r="N2464" s="89" t="s">
        <v>1328</v>
      </c>
      <c r="O2464" s="47" t="s">
        <v>1349</v>
      </c>
      <c r="P2464" s="58" t="s">
        <v>741</v>
      </c>
      <c r="Q2464" s="50" t="s">
        <v>6477</v>
      </c>
      <c r="R2464" s="30"/>
    </row>
    <row r="2465" spans="1:18" ht="19.95" customHeight="1">
      <c r="A2465" s="47">
        <v>1</v>
      </c>
      <c r="B2465" s="30" t="s">
        <v>238</v>
      </c>
      <c r="C2465" s="43" t="s">
        <v>6478</v>
      </c>
      <c r="D2465" s="52">
        <v>45105</v>
      </c>
      <c r="E2465" s="52">
        <v>45121</v>
      </c>
      <c r="F2465" s="52">
        <v>45121</v>
      </c>
      <c r="G2465" s="47" t="s">
        <v>10</v>
      </c>
      <c r="H2465" s="51">
        <v>63344.5</v>
      </c>
      <c r="I2465" s="53">
        <v>1</v>
      </c>
      <c r="J2465" s="51">
        <v>0</v>
      </c>
      <c r="K2465" s="51">
        <v>0</v>
      </c>
      <c r="L2465" s="51">
        <v>63344.5</v>
      </c>
      <c r="M2465" s="42">
        <v>0</v>
      </c>
      <c r="N2465" s="89" t="s">
        <v>1328</v>
      </c>
      <c r="O2465" s="47" t="s">
        <v>1349</v>
      </c>
      <c r="P2465" s="58" t="s">
        <v>741</v>
      </c>
      <c r="Q2465" s="50" t="s">
        <v>6479</v>
      </c>
      <c r="R2465" s="30"/>
    </row>
    <row r="2466" spans="1:18" ht="19.95" customHeight="1">
      <c r="A2466" s="47">
        <v>2</v>
      </c>
      <c r="B2466" s="30" t="s">
        <v>6480</v>
      </c>
      <c r="C2466" s="43" t="s">
        <v>6481</v>
      </c>
      <c r="D2466" s="52">
        <v>45125</v>
      </c>
      <c r="E2466" s="52">
        <v>45125</v>
      </c>
      <c r="F2466" s="52">
        <v>45124</v>
      </c>
      <c r="G2466" s="47" t="s">
        <v>10</v>
      </c>
      <c r="H2466" s="51">
        <v>11086</v>
      </c>
      <c r="I2466" s="53">
        <v>1</v>
      </c>
      <c r="J2466" s="51">
        <v>0</v>
      </c>
      <c r="K2466" s="51">
        <v>0</v>
      </c>
      <c r="L2466" s="51">
        <v>11086</v>
      </c>
      <c r="M2466" s="42">
        <v>0</v>
      </c>
      <c r="N2466" s="89" t="s">
        <v>1328</v>
      </c>
      <c r="O2466" s="47" t="s">
        <v>1349</v>
      </c>
      <c r="P2466" s="58" t="s">
        <v>741</v>
      </c>
      <c r="Q2466" s="50" t="s">
        <v>6482</v>
      </c>
      <c r="R2466" s="30"/>
    </row>
    <row r="2467" spans="1:18" ht="19.95" customHeight="1">
      <c r="A2467" s="47">
        <v>1</v>
      </c>
      <c r="B2467" s="30" t="s">
        <v>2019</v>
      </c>
      <c r="C2467" s="43" t="s">
        <v>6483</v>
      </c>
      <c r="D2467" s="52">
        <v>45110</v>
      </c>
      <c r="E2467" s="52">
        <v>45124</v>
      </c>
      <c r="F2467" s="52">
        <v>45124</v>
      </c>
      <c r="G2467" s="47" t="s">
        <v>10</v>
      </c>
      <c r="H2467" s="51">
        <v>22480.1</v>
      </c>
      <c r="I2467" s="53">
        <v>1</v>
      </c>
      <c r="J2467" s="51">
        <v>0</v>
      </c>
      <c r="K2467" s="51">
        <v>0</v>
      </c>
      <c r="L2467" s="51">
        <v>22480.1</v>
      </c>
      <c r="M2467" s="42">
        <v>0</v>
      </c>
      <c r="N2467" s="89" t="s">
        <v>1328</v>
      </c>
      <c r="O2467" s="47" t="s">
        <v>1349</v>
      </c>
      <c r="P2467" s="58" t="s">
        <v>741</v>
      </c>
      <c r="Q2467" s="50" t="s">
        <v>6484</v>
      </c>
      <c r="R2467" s="30"/>
    </row>
    <row r="2468" spans="1:18" ht="19.95" customHeight="1">
      <c r="A2468" s="47">
        <v>1</v>
      </c>
      <c r="B2468" s="30" t="s">
        <v>2019</v>
      </c>
      <c r="C2468" s="43" t="s">
        <v>6485</v>
      </c>
      <c r="D2468" s="52">
        <v>45110</v>
      </c>
      <c r="E2468" s="52">
        <v>45124</v>
      </c>
      <c r="F2468" s="52">
        <v>45124</v>
      </c>
      <c r="G2468" s="47" t="s">
        <v>10</v>
      </c>
      <c r="H2468" s="51">
        <v>5739.6</v>
      </c>
      <c r="I2468" s="53">
        <v>1</v>
      </c>
      <c r="J2468" s="51">
        <v>0</v>
      </c>
      <c r="K2468" s="51">
        <v>0</v>
      </c>
      <c r="L2468" s="51">
        <v>5739.6</v>
      </c>
      <c r="M2468" s="42">
        <v>0</v>
      </c>
      <c r="N2468" s="89" t="s">
        <v>1328</v>
      </c>
      <c r="O2468" s="47" t="s">
        <v>1349</v>
      </c>
      <c r="P2468" s="58" t="s">
        <v>741</v>
      </c>
      <c r="Q2468" s="50" t="s">
        <v>6486</v>
      </c>
      <c r="R2468" s="30"/>
    </row>
    <row r="2469" spans="1:18" ht="19.95" customHeight="1">
      <c r="A2469" s="47">
        <v>1</v>
      </c>
      <c r="B2469" s="30" t="s">
        <v>16</v>
      </c>
      <c r="C2469" s="43" t="s">
        <v>6487</v>
      </c>
      <c r="D2469" s="52">
        <v>45107</v>
      </c>
      <c r="E2469" s="52">
        <v>45124</v>
      </c>
      <c r="F2469" s="52">
        <v>45124</v>
      </c>
      <c r="G2469" s="47" t="s">
        <v>10</v>
      </c>
      <c r="H2469" s="51">
        <v>20059.2</v>
      </c>
      <c r="I2469" s="53">
        <v>1</v>
      </c>
      <c r="J2469" s="51">
        <v>0</v>
      </c>
      <c r="K2469" s="51">
        <v>0</v>
      </c>
      <c r="L2469" s="51">
        <v>20059.2</v>
      </c>
      <c r="M2469" s="42">
        <v>0</v>
      </c>
      <c r="N2469" s="89" t="s">
        <v>1328</v>
      </c>
      <c r="O2469" s="47" t="s">
        <v>1349</v>
      </c>
      <c r="P2469" s="58" t="s">
        <v>741</v>
      </c>
      <c r="Q2469" s="50" t="s">
        <v>6488</v>
      </c>
      <c r="R2469" s="30"/>
    </row>
    <row r="2470" spans="1:18" ht="19.95" customHeight="1">
      <c r="A2470" s="47">
        <v>1</v>
      </c>
      <c r="B2470" s="30" t="s">
        <v>320</v>
      </c>
      <c r="C2470" s="43" t="s">
        <v>6489</v>
      </c>
      <c r="D2470" s="52">
        <v>45111</v>
      </c>
      <c r="E2470" s="52">
        <v>45124</v>
      </c>
      <c r="F2470" s="52">
        <v>45124</v>
      </c>
      <c r="G2470" s="47" t="s">
        <v>10</v>
      </c>
      <c r="H2470" s="51">
        <v>2000</v>
      </c>
      <c r="I2470" s="53">
        <v>1</v>
      </c>
      <c r="J2470" s="51">
        <v>0</v>
      </c>
      <c r="K2470" s="51">
        <v>0</v>
      </c>
      <c r="L2470" s="51">
        <v>2000</v>
      </c>
      <c r="M2470" s="42">
        <v>0</v>
      </c>
      <c r="N2470" s="89" t="s">
        <v>269</v>
      </c>
      <c r="O2470" s="47" t="s">
        <v>1351</v>
      </c>
      <c r="P2470" s="47" t="s">
        <v>1350</v>
      </c>
      <c r="Q2470" s="50" t="s">
        <v>6490</v>
      </c>
      <c r="R2470" s="30"/>
    </row>
    <row r="2471" spans="1:18" ht="19.95" customHeight="1">
      <c r="A2471" s="47">
        <v>1</v>
      </c>
      <c r="B2471" s="30" t="s">
        <v>220</v>
      </c>
      <c r="C2471" s="43">
        <v>5727593</v>
      </c>
      <c r="D2471" s="52">
        <v>45098</v>
      </c>
      <c r="E2471" s="52">
        <v>45124</v>
      </c>
      <c r="F2471" s="52">
        <v>45124</v>
      </c>
      <c r="G2471" s="47" t="s">
        <v>10</v>
      </c>
      <c r="H2471" s="51">
        <v>170.7</v>
      </c>
      <c r="I2471" s="53">
        <v>1</v>
      </c>
      <c r="J2471" s="51">
        <v>0</v>
      </c>
      <c r="K2471" s="51">
        <v>0</v>
      </c>
      <c r="L2471" s="51">
        <v>170.7</v>
      </c>
      <c r="M2471" s="42">
        <v>0</v>
      </c>
      <c r="N2471" s="89" t="s">
        <v>269</v>
      </c>
      <c r="O2471" s="47" t="s">
        <v>1342</v>
      </c>
      <c r="P2471" s="47" t="s">
        <v>286</v>
      </c>
      <c r="Q2471" s="50" t="s">
        <v>6491</v>
      </c>
      <c r="R2471" s="30"/>
    </row>
    <row r="2472" spans="1:18" ht="19.95" customHeight="1">
      <c r="A2472" s="47">
        <v>1</v>
      </c>
      <c r="B2472" s="30" t="s">
        <v>220</v>
      </c>
      <c r="C2472" s="43">
        <v>5727822</v>
      </c>
      <c r="D2472" s="52">
        <v>45098</v>
      </c>
      <c r="E2472" s="52">
        <v>45124</v>
      </c>
      <c r="F2472" s="52">
        <v>45124</v>
      </c>
      <c r="G2472" s="47" t="s">
        <v>10</v>
      </c>
      <c r="H2472" s="51">
        <v>226.53</v>
      </c>
      <c r="I2472" s="53">
        <v>1</v>
      </c>
      <c r="J2472" s="51">
        <v>0</v>
      </c>
      <c r="K2472" s="51">
        <v>0</v>
      </c>
      <c r="L2472" s="51">
        <v>226.53</v>
      </c>
      <c r="M2472" s="42">
        <v>0</v>
      </c>
      <c r="N2472" s="89" t="s">
        <v>269</v>
      </c>
      <c r="O2472" s="47" t="s">
        <v>1342</v>
      </c>
      <c r="P2472" s="47" t="s">
        <v>286</v>
      </c>
      <c r="Q2472" s="50" t="s">
        <v>6492</v>
      </c>
      <c r="R2472" s="30"/>
    </row>
    <row r="2473" spans="1:18" ht="19.95" customHeight="1">
      <c r="A2473" s="47">
        <v>1</v>
      </c>
      <c r="B2473" s="30" t="s">
        <v>220</v>
      </c>
      <c r="C2473" s="43">
        <v>5809482</v>
      </c>
      <c r="D2473" s="52">
        <v>45103</v>
      </c>
      <c r="E2473" s="52">
        <v>45124</v>
      </c>
      <c r="F2473" s="52">
        <v>45124</v>
      </c>
      <c r="G2473" s="47" t="s">
        <v>10</v>
      </c>
      <c r="H2473" s="51">
        <v>94</v>
      </c>
      <c r="I2473" s="53">
        <v>1</v>
      </c>
      <c r="J2473" s="51">
        <v>0</v>
      </c>
      <c r="K2473" s="51">
        <v>0</v>
      </c>
      <c r="L2473" s="51">
        <v>94</v>
      </c>
      <c r="M2473" s="42">
        <v>0</v>
      </c>
      <c r="N2473" s="89" t="s">
        <v>269</v>
      </c>
      <c r="O2473" s="47" t="s">
        <v>1342</v>
      </c>
      <c r="P2473" s="47" t="s">
        <v>286</v>
      </c>
      <c r="Q2473" s="50" t="s">
        <v>6493</v>
      </c>
      <c r="R2473" s="30"/>
    </row>
    <row r="2474" spans="1:18" ht="19.95" customHeight="1">
      <c r="A2474" s="47">
        <v>1</v>
      </c>
      <c r="B2474" s="30" t="s">
        <v>245</v>
      </c>
      <c r="C2474" s="43" t="s">
        <v>6494</v>
      </c>
      <c r="D2474" s="52">
        <v>45111</v>
      </c>
      <c r="E2474" s="52">
        <v>45124</v>
      </c>
      <c r="F2474" s="52">
        <v>45124</v>
      </c>
      <c r="G2474" s="47" t="s">
        <v>10</v>
      </c>
      <c r="H2474" s="51">
        <v>94.9</v>
      </c>
      <c r="I2474" s="53">
        <v>1</v>
      </c>
      <c r="J2474" s="51">
        <v>0</v>
      </c>
      <c r="K2474" s="51">
        <v>0</v>
      </c>
      <c r="L2474" s="51">
        <v>94.9</v>
      </c>
      <c r="M2474" s="42">
        <v>0</v>
      </c>
      <c r="N2474" s="89" t="s">
        <v>269</v>
      </c>
      <c r="O2474" s="47" t="s">
        <v>1874</v>
      </c>
      <c r="P2474" s="47" t="s">
        <v>1344</v>
      </c>
      <c r="Q2474" s="50" t="s">
        <v>6495</v>
      </c>
      <c r="R2474" s="30"/>
    </row>
    <row r="2475" spans="1:18" ht="19.95" customHeight="1">
      <c r="A2475" s="47">
        <v>1</v>
      </c>
      <c r="B2475" s="30" t="s">
        <v>237</v>
      </c>
      <c r="C2475" s="43">
        <v>2769959</v>
      </c>
      <c r="D2475" s="52">
        <v>45108</v>
      </c>
      <c r="E2475" s="52">
        <v>45122</v>
      </c>
      <c r="F2475" s="52">
        <v>45124</v>
      </c>
      <c r="G2475" s="47" t="s">
        <v>10</v>
      </c>
      <c r="H2475" s="51">
        <v>109.99</v>
      </c>
      <c r="I2475" s="53">
        <v>1</v>
      </c>
      <c r="J2475" s="51">
        <v>0</v>
      </c>
      <c r="K2475" s="51">
        <v>0</v>
      </c>
      <c r="L2475" s="51">
        <v>109.99</v>
      </c>
      <c r="M2475" s="42">
        <v>0</v>
      </c>
      <c r="N2475" s="89" t="s">
        <v>269</v>
      </c>
      <c r="O2475" s="47" t="s">
        <v>1342</v>
      </c>
      <c r="P2475" s="47" t="s">
        <v>280</v>
      </c>
      <c r="Q2475" s="50" t="s">
        <v>6496</v>
      </c>
      <c r="R2475" s="30"/>
    </row>
    <row r="2476" spans="1:18" ht="19.95" customHeight="1">
      <c r="A2476" s="47">
        <v>1</v>
      </c>
      <c r="B2476" s="30" t="s">
        <v>308</v>
      </c>
      <c r="C2476" s="43" t="s">
        <v>6497</v>
      </c>
      <c r="D2476" s="52">
        <v>45120</v>
      </c>
      <c r="E2476" s="52">
        <v>45125</v>
      </c>
      <c r="F2476" s="52">
        <v>45125</v>
      </c>
      <c r="G2476" s="47" t="s">
        <v>10</v>
      </c>
      <c r="H2476" s="51">
        <v>10680</v>
      </c>
      <c r="I2476" s="53">
        <v>1</v>
      </c>
      <c r="J2476" s="51">
        <v>0</v>
      </c>
      <c r="K2476" s="51">
        <v>0</v>
      </c>
      <c r="L2476" s="51">
        <v>10680</v>
      </c>
      <c r="M2476" s="42">
        <v>0</v>
      </c>
      <c r="N2476" s="89" t="s">
        <v>1328</v>
      </c>
      <c r="O2476" s="47" t="s">
        <v>1349</v>
      </c>
      <c r="P2476" s="58" t="s">
        <v>741</v>
      </c>
      <c r="Q2476" s="50" t="s">
        <v>6498</v>
      </c>
      <c r="R2476" s="30"/>
    </row>
    <row r="2477" spans="1:18" ht="19.95" customHeight="1">
      <c r="A2477" s="47">
        <v>1</v>
      </c>
      <c r="B2477" s="30" t="s">
        <v>308</v>
      </c>
      <c r="C2477" s="43" t="s">
        <v>6499</v>
      </c>
      <c r="D2477" s="52">
        <v>45120</v>
      </c>
      <c r="E2477" s="52">
        <v>45125</v>
      </c>
      <c r="F2477" s="52">
        <v>45125</v>
      </c>
      <c r="G2477" s="47" t="s">
        <v>10</v>
      </c>
      <c r="H2477" s="51">
        <v>44880</v>
      </c>
      <c r="I2477" s="53">
        <v>1</v>
      </c>
      <c r="J2477" s="51">
        <v>0</v>
      </c>
      <c r="K2477" s="51">
        <v>0</v>
      </c>
      <c r="L2477" s="51">
        <v>44880</v>
      </c>
      <c r="M2477" s="42">
        <v>0</v>
      </c>
      <c r="N2477" s="89" t="s">
        <v>1328</v>
      </c>
      <c r="O2477" s="47" t="s">
        <v>1349</v>
      </c>
      <c r="P2477" s="58" t="s">
        <v>741</v>
      </c>
      <c r="Q2477" s="50" t="s">
        <v>6500</v>
      </c>
      <c r="R2477" s="30"/>
    </row>
    <row r="2478" spans="1:18" ht="19.95" customHeight="1">
      <c r="A2478" s="47">
        <v>1</v>
      </c>
      <c r="B2478" s="30" t="s">
        <v>32</v>
      </c>
      <c r="C2478" s="43" t="s">
        <v>6501</v>
      </c>
      <c r="D2478" s="52">
        <v>45097</v>
      </c>
      <c r="E2478" s="52">
        <v>45168</v>
      </c>
      <c r="F2478" s="52">
        <v>45125</v>
      </c>
      <c r="G2478" s="47" t="s">
        <v>10</v>
      </c>
      <c r="H2478" s="49">
        <v>3031730.62</v>
      </c>
      <c r="I2478" s="53">
        <v>1</v>
      </c>
      <c r="J2478" s="51">
        <v>0</v>
      </c>
      <c r="K2478" s="51">
        <v>0</v>
      </c>
      <c r="L2478" s="51">
        <v>3031730.62</v>
      </c>
      <c r="M2478" s="42">
        <v>0</v>
      </c>
      <c r="N2478" s="89" t="s">
        <v>1328</v>
      </c>
      <c r="O2478" s="47" t="s">
        <v>1330</v>
      </c>
      <c r="P2478" s="47" t="s">
        <v>881</v>
      </c>
      <c r="Q2478" s="50" t="s">
        <v>6502</v>
      </c>
      <c r="R2478" s="30"/>
    </row>
    <row r="2479" spans="1:18" ht="19.95" customHeight="1">
      <c r="A2479" s="47">
        <v>1</v>
      </c>
      <c r="B2479" s="30" t="s">
        <v>16</v>
      </c>
      <c r="C2479" s="43" t="s">
        <v>6503</v>
      </c>
      <c r="D2479" s="52">
        <v>45110</v>
      </c>
      <c r="E2479" s="52">
        <v>45125</v>
      </c>
      <c r="F2479" s="52">
        <v>45125</v>
      </c>
      <c r="G2479" s="47" t="s">
        <v>10</v>
      </c>
      <c r="H2479" s="51">
        <v>36028.5</v>
      </c>
      <c r="I2479" s="53">
        <v>1</v>
      </c>
      <c r="J2479" s="51">
        <v>0</v>
      </c>
      <c r="K2479" s="51">
        <v>0</v>
      </c>
      <c r="L2479" s="51">
        <v>36028.5</v>
      </c>
      <c r="M2479" s="42">
        <v>0</v>
      </c>
      <c r="N2479" s="89" t="s">
        <v>1328</v>
      </c>
      <c r="O2479" s="47" t="s">
        <v>1349</v>
      </c>
      <c r="P2479" s="58" t="s">
        <v>741</v>
      </c>
      <c r="Q2479" s="50" t="s">
        <v>6504</v>
      </c>
      <c r="R2479" s="30"/>
    </row>
    <row r="2480" spans="1:18" ht="19.95" customHeight="1">
      <c r="A2480" s="47">
        <v>1</v>
      </c>
      <c r="B2480" s="30" t="s">
        <v>16</v>
      </c>
      <c r="C2480" s="43" t="s">
        <v>6505</v>
      </c>
      <c r="D2480" s="52">
        <v>45110</v>
      </c>
      <c r="E2480" s="52">
        <v>45125</v>
      </c>
      <c r="F2480" s="52">
        <v>45125</v>
      </c>
      <c r="G2480" s="47" t="s">
        <v>10</v>
      </c>
      <c r="H2480" s="51">
        <v>21456</v>
      </c>
      <c r="I2480" s="53">
        <v>1</v>
      </c>
      <c r="J2480" s="51">
        <v>0</v>
      </c>
      <c r="K2480" s="51">
        <v>0</v>
      </c>
      <c r="L2480" s="51">
        <v>21456</v>
      </c>
      <c r="M2480" s="42">
        <v>0</v>
      </c>
      <c r="N2480" s="89" t="s">
        <v>1328</v>
      </c>
      <c r="O2480" s="47" t="s">
        <v>1349</v>
      </c>
      <c r="P2480" s="58" t="s">
        <v>741</v>
      </c>
      <c r="Q2480" s="50" t="s">
        <v>6506</v>
      </c>
      <c r="R2480" s="30"/>
    </row>
    <row r="2481" spans="1:18" ht="19.95" customHeight="1">
      <c r="A2481" s="47">
        <v>1</v>
      </c>
      <c r="B2481" s="30" t="s">
        <v>16</v>
      </c>
      <c r="C2481" s="43" t="s">
        <v>6507</v>
      </c>
      <c r="D2481" s="52">
        <v>45110</v>
      </c>
      <c r="E2481" s="52">
        <v>45125</v>
      </c>
      <c r="F2481" s="52">
        <v>45125</v>
      </c>
      <c r="G2481" s="47" t="s">
        <v>10</v>
      </c>
      <c r="H2481" s="51">
        <v>53660.6</v>
      </c>
      <c r="I2481" s="53">
        <v>1</v>
      </c>
      <c r="J2481" s="51">
        <v>0</v>
      </c>
      <c r="K2481" s="51">
        <v>0</v>
      </c>
      <c r="L2481" s="51">
        <v>53660.6</v>
      </c>
      <c r="M2481" s="42">
        <v>0</v>
      </c>
      <c r="N2481" s="89" t="s">
        <v>1328</v>
      </c>
      <c r="O2481" s="47" t="s">
        <v>1349</v>
      </c>
      <c r="P2481" s="58" t="s">
        <v>741</v>
      </c>
      <c r="Q2481" s="50" t="s">
        <v>6508</v>
      </c>
      <c r="R2481" s="30"/>
    </row>
    <row r="2482" spans="1:18" ht="19.95" customHeight="1">
      <c r="A2482" s="47">
        <v>5</v>
      </c>
      <c r="B2482" s="30" t="s">
        <v>137</v>
      </c>
      <c r="C2482" s="43" t="s">
        <v>6509</v>
      </c>
      <c r="D2482" s="52">
        <v>45161</v>
      </c>
      <c r="E2482" s="52">
        <v>45139</v>
      </c>
      <c r="F2482" s="52">
        <v>45125</v>
      </c>
      <c r="G2482" s="47" t="s">
        <v>18</v>
      </c>
      <c r="H2482" s="60">
        <v>337500</v>
      </c>
      <c r="I2482" s="53">
        <v>4.8</v>
      </c>
      <c r="J2482" s="60">
        <v>0</v>
      </c>
      <c r="K2482" s="60">
        <v>0</v>
      </c>
      <c r="L2482" s="51">
        <v>1620000</v>
      </c>
      <c r="M2482" s="42">
        <v>0</v>
      </c>
      <c r="N2482" s="89" t="s">
        <v>275</v>
      </c>
      <c r="O2482" s="47" t="s">
        <v>1330</v>
      </c>
      <c r="P2482" s="47" t="s">
        <v>881</v>
      </c>
      <c r="Q2482" s="50" t="s">
        <v>6510</v>
      </c>
      <c r="R2482" s="30"/>
    </row>
    <row r="2483" spans="1:18" ht="19.95" customHeight="1">
      <c r="A2483" s="47">
        <v>2</v>
      </c>
      <c r="B2483" s="30" t="s">
        <v>2523</v>
      </c>
      <c r="C2483" s="43" t="s">
        <v>6511</v>
      </c>
      <c r="D2483" s="52">
        <v>45079</v>
      </c>
      <c r="E2483" s="52">
        <v>45125</v>
      </c>
      <c r="F2483" s="52">
        <v>45125</v>
      </c>
      <c r="G2483" s="47" t="s">
        <v>10</v>
      </c>
      <c r="H2483" s="51">
        <v>32000</v>
      </c>
      <c r="I2483" s="53">
        <v>1</v>
      </c>
      <c r="J2483" s="51">
        <v>0</v>
      </c>
      <c r="K2483" s="51">
        <v>0</v>
      </c>
      <c r="L2483" s="51">
        <v>32000</v>
      </c>
      <c r="M2483" s="42">
        <v>0</v>
      </c>
      <c r="N2483" s="89" t="s">
        <v>275</v>
      </c>
      <c r="O2483" s="47" t="s">
        <v>1874</v>
      </c>
      <c r="P2483" s="47" t="s">
        <v>1344</v>
      </c>
      <c r="Q2483" s="50" t="s">
        <v>6512</v>
      </c>
      <c r="R2483" s="30"/>
    </row>
    <row r="2484" spans="1:18" ht="19.95" customHeight="1">
      <c r="A2484" s="47">
        <v>2</v>
      </c>
      <c r="B2484" s="30" t="s">
        <v>2523</v>
      </c>
      <c r="C2484" s="43" t="s">
        <v>6513</v>
      </c>
      <c r="D2484" s="52">
        <v>45103</v>
      </c>
      <c r="E2484" s="52">
        <v>45125</v>
      </c>
      <c r="F2484" s="52">
        <v>45125</v>
      </c>
      <c r="G2484" s="47" t="s">
        <v>10</v>
      </c>
      <c r="H2484" s="51">
        <v>6384</v>
      </c>
      <c r="I2484" s="53">
        <v>1</v>
      </c>
      <c r="J2484" s="51">
        <v>0</v>
      </c>
      <c r="K2484" s="51">
        <v>0</v>
      </c>
      <c r="L2484" s="51">
        <v>6384</v>
      </c>
      <c r="M2484" s="42">
        <v>0</v>
      </c>
      <c r="N2484" s="89" t="s">
        <v>275</v>
      </c>
      <c r="O2484" s="47" t="s">
        <v>1874</v>
      </c>
      <c r="P2484" s="47" t="s">
        <v>1344</v>
      </c>
      <c r="Q2484" s="50" t="s">
        <v>6514</v>
      </c>
      <c r="R2484" s="30"/>
    </row>
    <row r="2485" spans="1:18" ht="19.95" customHeight="1">
      <c r="A2485" s="47">
        <v>1</v>
      </c>
      <c r="B2485" s="30" t="s">
        <v>1357</v>
      </c>
      <c r="C2485" s="43" t="s">
        <v>6515</v>
      </c>
      <c r="D2485" s="52">
        <v>45125</v>
      </c>
      <c r="E2485" s="52">
        <v>45125</v>
      </c>
      <c r="F2485" s="52">
        <v>45125</v>
      </c>
      <c r="G2485" s="47" t="s">
        <v>10</v>
      </c>
      <c r="H2485" s="51">
        <v>136</v>
      </c>
      <c r="I2485" s="53">
        <v>1</v>
      </c>
      <c r="J2485" s="51">
        <v>0</v>
      </c>
      <c r="K2485" s="51">
        <v>0</v>
      </c>
      <c r="L2485" s="51">
        <v>136</v>
      </c>
      <c r="M2485" s="42">
        <v>0</v>
      </c>
      <c r="N2485" s="89" t="s">
        <v>275</v>
      </c>
      <c r="O2485" s="47" t="s">
        <v>1355</v>
      </c>
      <c r="P2485" s="47" t="s">
        <v>886</v>
      </c>
      <c r="Q2485" s="50" t="s">
        <v>6516</v>
      </c>
      <c r="R2485" s="30"/>
    </row>
    <row r="2486" spans="1:18" ht="19.95" customHeight="1">
      <c r="A2486" s="47">
        <v>1</v>
      </c>
      <c r="B2486" s="30" t="s">
        <v>251</v>
      </c>
      <c r="C2486" s="43" t="s">
        <v>6517</v>
      </c>
      <c r="D2486" s="52">
        <v>45117</v>
      </c>
      <c r="E2486" s="52">
        <v>45125</v>
      </c>
      <c r="F2486" s="52">
        <v>45125</v>
      </c>
      <c r="G2486" s="47" t="s">
        <v>10</v>
      </c>
      <c r="H2486" s="51">
        <v>286.05</v>
      </c>
      <c r="I2486" s="53">
        <v>1</v>
      </c>
      <c r="J2486" s="51">
        <v>0</v>
      </c>
      <c r="K2486" s="51">
        <v>0</v>
      </c>
      <c r="L2486" s="51">
        <v>286.05</v>
      </c>
      <c r="M2486" s="42">
        <v>0</v>
      </c>
      <c r="N2486" s="89" t="s">
        <v>275</v>
      </c>
      <c r="O2486" s="47" t="s">
        <v>1381</v>
      </c>
      <c r="P2486" s="47" t="s">
        <v>3156</v>
      </c>
      <c r="Q2486" s="50" t="s">
        <v>6518</v>
      </c>
      <c r="R2486" s="30"/>
    </row>
    <row r="2487" spans="1:18" ht="19.95" customHeight="1">
      <c r="A2487" s="47">
        <v>2</v>
      </c>
      <c r="B2487" s="30" t="s">
        <v>2420</v>
      </c>
      <c r="C2487" s="43" t="s">
        <v>6519</v>
      </c>
      <c r="D2487" s="52">
        <v>45127</v>
      </c>
      <c r="E2487" s="52">
        <v>45126</v>
      </c>
      <c r="F2487" s="52">
        <v>45126</v>
      </c>
      <c r="G2487" s="47" t="s">
        <v>10</v>
      </c>
      <c r="H2487" s="51">
        <v>876730</v>
      </c>
      <c r="I2487" s="53">
        <v>1</v>
      </c>
      <c r="J2487" s="51">
        <v>0</v>
      </c>
      <c r="K2487" s="51">
        <v>0</v>
      </c>
      <c r="L2487" s="51">
        <v>876730</v>
      </c>
      <c r="M2487" s="42">
        <v>0</v>
      </c>
      <c r="N2487" s="89" t="s">
        <v>1328</v>
      </c>
      <c r="O2487" s="47" t="s">
        <v>1330</v>
      </c>
      <c r="P2487" s="47" t="s">
        <v>881</v>
      </c>
      <c r="Q2487" s="50" t="s">
        <v>6520</v>
      </c>
      <c r="R2487" s="30"/>
    </row>
    <row r="2488" spans="1:18" ht="19.95" customHeight="1">
      <c r="A2488" s="47">
        <v>1</v>
      </c>
      <c r="B2488" s="30" t="s">
        <v>16</v>
      </c>
      <c r="C2488" s="43" t="s">
        <v>6521</v>
      </c>
      <c r="D2488" s="52">
        <v>45111</v>
      </c>
      <c r="E2488" s="52">
        <v>45126</v>
      </c>
      <c r="F2488" s="52">
        <v>45126</v>
      </c>
      <c r="G2488" s="47" t="s">
        <v>10</v>
      </c>
      <c r="H2488" s="51">
        <v>29438.85</v>
      </c>
      <c r="I2488" s="53">
        <v>1</v>
      </c>
      <c r="J2488" s="51">
        <v>0</v>
      </c>
      <c r="K2488" s="51">
        <v>0</v>
      </c>
      <c r="L2488" s="51">
        <v>29438.85</v>
      </c>
      <c r="M2488" s="42">
        <v>0</v>
      </c>
      <c r="N2488" s="89" t="s">
        <v>1328</v>
      </c>
      <c r="O2488" s="47" t="s">
        <v>1349</v>
      </c>
      <c r="P2488" s="58" t="s">
        <v>741</v>
      </c>
      <c r="Q2488" s="50" t="s">
        <v>6522</v>
      </c>
      <c r="R2488" s="30"/>
    </row>
    <row r="2489" spans="1:18" ht="19.95" customHeight="1">
      <c r="A2489" s="47">
        <v>1</v>
      </c>
      <c r="B2489" s="30" t="s">
        <v>16</v>
      </c>
      <c r="C2489" s="43" t="s">
        <v>6523</v>
      </c>
      <c r="D2489" s="52">
        <v>45111</v>
      </c>
      <c r="E2489" s="52">
        <v>45126</v>
      </c>
      <c r="F2489" s="52">
        <v>45126</v>
      </c>
      <c r="G2489" s="47" t="s">
        <v>10</v>
      </c>
      <c r="H2489" s="51">
        <v>53501</v>
      </c>
      <c r="I2489" s="53">
        <v>1</v>
      </c>
      <c r="J2489" s="51">
        <v>0</v>
      </c>
      <c r="K2489" s="51">
        <v>0</v>
      </c>
      <c r="L2489" s="51">
        <v>53501</v>
      </c>
      <c r="M2489" s="42">
        <v>0</v>
      </c>
      <c r="N2489" s="89" t="s">
        <v>1328</v>
      </c>
      <c r="O2489" s="47" t="s">
        <v>1349</v>
      </c>
      <c r="P2489" s="58" t="s">
        <v>741</v>
      </c>
      <c r="Q2489" s="50" t="s">
        <v>6524</v>
      </c>
      <c r="R2489" s="30"/>
    </row>
    <row r="2490" spans="1:18" ht="19.95" customHeight="1">
      <c r="A2490" s="47">
        <v>1</v>
      </c>
      <c r="B2490" s="30" t="s">
        <v>6525</v>
      </c>
      <c r="C2490" s="43" t="s">
        <v>6526</v>
      </c>
      <c r="D2490" s="52">
        <v>45120</v>
      </c>
      <c r="E2490" s="52">
        <v>45126</v>
      </c>
      <c r="F2490" s="52">
        <v>45126</v>
      </c>
      <c r="G2490" s="47" t="s">
        <v>10</v>
      </c>
      <c r="H2490" s="51">
        <v>242.9</v>
      </c>
      <c r="I2490" s="53">
        <v>1</v>
      </c>
      <c r="J2490" s="51">
        <v>0</v>
      </c>
      <c r="K2490" s="51">
        <v>0</v>
      </c>
      <c r="L2490" s="51">
        <v>242.9</v>
      </c>
      <c r="M2490" s="42">
        <v>0</v>
      </c>
      <c r="N2490" s="89" t="s">
        <v>269</v>
      </c>
      <c r="O2490" s="47" t="s">
        <v>1342</v>
      </c>
      <c r="P2490" s="47" t="s">
        <v>1345</v>
      </c>
      <c r="Q2490" s="50" t="s">
        <v>6527</v>
      </c>
      <c r="R2490" s="30"/>
    </row>
    <row r="2491" spans="1:18" ht="19.95" customHeight="1">
      <c r="A2491" s="47">
        <v>1</v>
      </c>
      <c r="B2491" s="30" t="s">
        <v>2427</v>
      </c>
      <c r="C2491" s="43" t="s">
        <v>6528</v>
      </c>
      <c r="D2491" s="52">
        <v>45127</v>
      </c>
      <c r="E2491" s="52">
        <v>45127</v>
      </c>
      <c r="F2491" s="52">
        <v>45126</v>
      </c>
      <c r="G2491" s="47" t="s">
        <v>10</v>
      </c>
      <c r="H2491" s="51">
        <v>96.62</v>
      </c>
      <c r="I2491" s="53">
        <v>1</v>
      </c>
      <c r="J2491" s="51">
        <v>0</v>
      </c>
      <c r="K2491" s="51">
        <v>0</v>
      </c>
      <c r="L2491" s="51">
        <v>96.62</v>
      </c>
      <c r="M2491" s="42">
        <v>0</v>
      </c>
      <c r="N2491" s="89" t="s">
        <v>269</v>
      </c>
      <c r="O2491" s="47" t="s">
        <v>1362</v>
      </c>
      <c r="P2491" s="47" t="s">
        <v>2434</v>
      </c>
      <c r="Q2491" s="50" t="s">
        <v>6529</v>
      </c>
      <c r="R2491" s="30"/>
    </row>
    <row r="2492" spans="1:18" ht="19.95" customHeight="1">
      <c r="A2492" s="47">
        <v>1</v>
      </c>
      <c r="B2492" s="30" t="s">
        <v>6275</v>
      </c>
      <c r="C2492" s="43" t="s">
        <v>2066</v>
      </c>
      <c r="D2492" s="52">
        <v>45168</v>
      </c>
      <c r="E2492" s="52">
        <v>45168</v>
      </c>
      <c r="F2492" s="52">
        <v>45126</v>
      </c>
      <c r="G2492" s="47" t="s">
        <v>10</v>
      </c>
      <c r="H2492" s="49">
        <v>1250</v>
      </c>
      <c r="I2492" s="53">
        <v>1</v>
      </c>
      <c r="J2492" s="51">
        <v>0</v>
      </c>
      <c r="K2492" s="51">
        <v>0</v>
      </c>
      <c r="L2492" s="51">
        <v>1250</v>
      </c>
      <c r="M2492" s="42">
        <v>0</v>
      </c>
      <c r="N2492" s="89" t="s">
        <v>269</v>
      </c>
      <c r="O2492" s="47" t="s">
        <v>1329</v>
      </c>
      <c r="P2492" s="47" t="s">
        <v>1373</v>
      </c>
      <c r="Q2492" s="50" t="s">
        <v>6276</v>
      </c>
      <c r="R2492" s="30"/>
    </row>
    <row r="2493" spans="1:18" ht="19.95" customHeight="1">
      <c r="A2493" s="47">
        <v>4</v>
      </c>
      <c r="B2493" s="30" t="s">
        <v>15</v>
      </c>
      <c r="C2493" s="43" t="s">
        <v>6530</v>
      </c>
      <c r="D2493" s="52">
        <v>45111</v>
      </c>
      <c r="E2493" s="52">
        <v>45126</v>
      </c>
      <c r="F2493" s="52">
        <v>45126</v>
      </c>
      <c r="G2493" s="47" t="s">
        <v>10</v>
      </c>
      <c r="H2493" s="51">
        <v>3034.08</v>
      </c>
      <c r="I2493" s="53">
        <v>1</v>
      </c>
      <c r="J2493" s="51">
        <v>0</v>
      </c>
      <c r="K2493" s="51">
        <v>0</v>
      </c>
      <c r="L2493" s="51">
        <v>3034.08</v>
      </c>
      <c r="M2493" s="42">
        <v>0</v>
      </c>
      <c r="N2493" s="89" t="s">
        <v>269</v>
      </c>
      <c r="O2493" s="47" t="s">
        <v>1351</v>
      </c>
      <c r="P2493" s="47" t="s">
        <v>1353</v>
      </c>
      <c r="Q2493" s="50" t="s">
        <v>6531</v>
      </c>
      <c r="R2493" s="30"/>
    </row>
    <row r="2494" spans="1:18" ht="19.95" customHeight="1">
      <c r="A2494" s="47">
        <v>1</v>
      </c>
      <c r="B2494" s="30" t="s">
        <v>51</v>
      </c>
      <c r="C2494" s="43" t="s">
        <v>6532</v>
      </c>
      <c r="D2494" s="52">
        <v>45107</v>
      </c>
      <c r="E2494" s="52">
        <v>45127</v>
      </c>
      <c r="F2494" s="52">
        <v>45126</v>
      </c>
      <c r="G2494" s="47" t="s">
        <v>10</v>
      </c>
      <c r="H2494" s="51">
        <v>26786</v>
      </c>
      <c r="I2494" s="53">
        <v>1</v>
      </c>
      <c r="J2494" s="51">
        <v>0</v>
      </c>
      <c r="K2494" s="51">
        <v>0</v>
      </c>
      <c r="L2494" s="51">
        <v>26786</v>
      </c>
      <c r="M2494" s="42">
        <v>0</v>
      </c>
      <c r="N2494" s="89" t="s">
        <v>269</v>
      </c>
      <c r="O2494" s="47" t="s">
        <v>1381</v>
      </c>
      <c r="P2494" s="47" t="s">
        <v>279</v>
      </c>
      <c r="Q2494" s="50" t="s">
        <v>6533</v>
      </c>
      <c r="R2494" s="30"/>
    </row>
    <row r="2495" spans="1:18" ht="19.95" customHeight="1">
      <c r="A2495" s="47">
        <v>1</v>
      </c>
      <c r="B2495" s="30" t="s">
        <v>51</v>
      </c>
      <c r="C2495" s="43" t="s">
        <v>6534</v>
      </c>
      <c r="D2495" s="52">
        <v>45107</v>
      </c>
      <c r="E2495" s="52">
        <v>45126</v>
      </c>
      <c r="F2495" s="52">
        <v>45126</v>
      </c>
      <c r="G2495" s="47" t="s">
        <v>10</v>
      </c>
      <c r="H2495" s="51">
        <v>93.65</v>
      </c>
      <c r="I2495" s="53">
        <v>1</v>
      </c>
      <c r="J2495" s="51">
        <v>0</v>
      </c>
      <c r="K2495" s="51">
        <v>0</v>
      </c>
      <c r="L2495" s="51">
        <v>93.65</v>
      </c>
      <c r="M2495" s="42">
        <v>0</v>
      </c>
      <c r="N2495" s="89" t="s">
        <v>269</v>
      </c>
      <c r="O2495" s="47" t="s">
        <v>1362</v>
      </c>
      <c r="P2495" s="47" t="s">
        <v>1365</v>
      </c>
      <c r="Q2495" s="50" t="s">
        <v>5886</v>
      </c>
      <c r="R2495" s="30"/>
    </row>
    <row r="2496" spans="1:18" ht="19.95" customHeight="1">
      <c r="A2496" s="47">
        <v>1</v>
      </c>
      <c r="B2496" s="30" t="s">
        <v>51</v>
      </c>
      <c r="C2496" s="43" t="s">
        <v>6535</v>
      </c>
      <c r="D2496" s="52">
        <v>45107</v>
      </c>
      <c r="E2496" s="52">
        <v>45127</v>
      </c>
      <c r="F2496" s="52">
        <v>45126</v>
      </c>
      <c r="G2496" s="47" t="s">
        <v>10</v>
      </c>
      <c r="H2496" s="51">
        <v>290.32</v>
      </c>
      <c r="I2496" s="53">
        <v>1</v>
      </c>
      <c r="J2496" s="51">
        <v>0</v>
      </c>
      <c r="K2496" s="51">
        <v>0</v>
      </c>
      <c r="L2496" s="51">
        <v>290.32</v>
      </c>
      <c r="M2496" s="42">
        <v>0</v>
      </c>
      <c r="N2496" s="89" t="s">
        <v>269</v>
      </c>
      <c r="O2496" s="47" t="s">
        <v>1362</v>
      </c>
      <c r="P2496" s="47" t="s">
        <v>1366</v>
      </c>
      <c r="Q2496" s="50" t="s">
        <v>6536</v>
      </c>
      <c r="R2496" s="30"/>
    </row>
    <row r="2497" spans="1:18" ht="19.95" customHeight="1">
      <c r="A2497" s="47">
        <v>5</v>
      </c>
      <c r="B2497" s="30" t="s">
        <v>6537</v>
      </c>
      <c r="C2497" s="43" t="s">
        <v>6538</v>
      </c>
      <c r="D2497" s="52">
        <v>45161</v>
      </c>
      <c r="E2497" s="52">
        <v>45159</v>
      </c>
      <c r="F2497" s="52">
        <v>45126</v>
      </c>
      <c r="G2497" s="47" t="s">
        <v>18</v>
      </c>
      <c r="H2497" s="60">
        <v>532500</v>
      </c>
      <c r="I2497" s="53">
        <v>4.7850000000000001</v>
      </c>
      <c r="J2497" s="60">
        <v>0</v>
      </c>
      <c r="K2497" s="60">
        <v>0</v>
      </c>
      <c r="L2497" s="51">
        <v>2548012.5</v>
      </c>
      <c r="M2497" s="42">
        <v>0</v>
      </c>
      <c r="N2497" s="89" t="s">
        <v>275</v>
      </c>
      <c r="O2497" s="47" t="s">
        <v>1330</v>
      </c>
      <c r="P2497" s="47" t="s">
        <v>881</v>
      </c>
      <c r="Q2497" s="50" t="s">
        <v>6539</v>
      </c>
      <c r="R2497" s="30"/>
    </row>
    <row r="2498" spans="1:18" ht="19.95" customHeight="1">
      <c r="A2498" s="47">
        <v>1</v>
      </c>
      <c r="B2498" s="30" t="s">
        <v>16</v>
      </c>
      <c r="C2498" s="43" t="s">
        <v>6540</v>
      </c>
      <c r="D2498" s="52">
        <v>45112</v>
      </c>
      <c r="E2498" s="52">
        <v>45127</v>
      </c>
      <c r="F2498" s="52">
        <v>45127</v>
      </c>
      <c r="G2498" s="47" t="s">
        <v>10</v>
      </c>
      <c r="H2498" s="51">
        <v>21362</v>
      </c>
      <c r="I2498" s="53">
        <v>1</v>
      </c>
      <c r="J2498" s="51">
        <v>0</v>
      </c>
      <c r="K2498" s="51">
        <v>0</v>
      </c>
      <c r="L2498" s="51">
        <v>21362</v>
      </c>
      <c r="M2498" s="42">
        <v>0</v>
      </c>
      <c r="N2498" s="89" t="s">
        <v>1328</v>
      </c>
      <c r="O2498" s="47" t="s">
        <v>1349</v>
      </c>
      <c r="P2498" s="58" t="s">
        <v>741</v>
      </c>
      <c r="Q2498" s="50" t="s">
        <v>6541</v>
      </c>
      <c r="R2498" s="30"/>
    </row>
    <row r="2499" spans="1:18" ht="19.95" customHeight="1">
      <c r="A2499" s="47">
        <v>1</v>
      </c>
      <c r="B2499" s="30" t="s">
        <v>16</v>
      </c>
      <c r="C2499" s="43" t="s">
        <v>6542</v>
      </c>
      <c r="D2499" s="52">
        <v>45112</v>
      </c>
      <c r="E2499" s="52">
        <v>45127</v>
      </c>
      <c r="F2499" s="52">
        <v>45127</v>
      </c>
      <c r="G2499" s="47" t="s">
        <v>10</v>
      </c>
      <c r="H2499" s="51">
        <v>52605</v>
      </c>
      <c r="I2499" s="53">
        <v>1</v>
      </c>
      <c r="J2499" s="51">
        <v>0</v>
      </c>
      <c r="K2499" s="51">
        <v>0</v>
      </c>
      <c r="L2499" s="51">
        <v>52605</v>
      </c>
      <c r="M2499" s="42">
        <v>0</v>
      </c>
      <c r="N2499" s="89" t="s">
        <v>1328</v>
      </c>
      <c r="O2499" s="47" t="s">
        <v>1349</v>
      </c>
      <c r="P2499" s="58" t="s">
        <v>741</v>
      </c>
      <c r="Q2499" s="50" t="s">
        <v>6543</v>
      </c>
      <c r="R2499" s="30"/>
    </row>
    <row r="2500" spans="1:18" ht="19.95" customHeight="1">
      <c r="A2500" s="47">
        <v>4</v>
      </c>
      <c r="B2500" s="30" t="s">
        <v>142</v>
      </c>
      <c r="C2500" s="43" t="s">
        <v>6544</v>
      </c>
      <c r="D2500" s="52">
        <v>45117</v>
      </c>
      <c r="E2500" s="52">
        <v>45127</v>
      </c>
      <c r="F2500" s="52">
        <v>45127</v>
      </c>
      <c r="G2500" s="47" t="s">
        <v>10</v>
      </c>
      <c r="H2500" s="51">
        <v>5920</v>
      </c>
      <c r="I2500" s="53">
        <v>1</v>
      </c>
      <c r="J2500" s="51">
        <v>0</v>
      </c>
      <c r="K2500" s="51">
        <v>0</v>
      </c>
      <c r="L2500" s="51">
        <v>5920</v>
      </c>
      <c r="M2500" s="42">
        <v>0</v>
      </c>
      <c r="N2500" s="89" t="s">
        <v>1328</v>
      </c>
      <c r="O2500" s="47" t="s">
        <v>1349</v>
      </c>
      <c r="P2500" s="58" t="s">
        <v>741</v>
      </c>
      <c r="Q2500" s="50" t="s">
        <v>6545</v>
      </c>
      <c r="R2500" s="30"/>
    </row>
    <row r="2501" spans="1:18" ht="19.95" customHeight="1">
      <c r="A2501" s="47">
        <v>4</v>
      </c>
      <c r="B2501" s="30" t="s">
        <v>142</v>
      </c>
      <c r="C2501" s="43" t="s">
        <v>6546</v>
      </c>
      <c r="D2501" s="52">
        <v>45117</v>
      </c>
      <c r="E2501" s="52">
        <v>45127</v>
      </c>
      <c r="F2501" s="52">
        <v>45127</v>
      </c>
      <c r="G2501" s="47" t="s">
        <v>10</v>
      </c>
      <c r="H2501" s="51">
        <v>22940</v>
      </c>
      <c r="I2501" s="53">
        <v>1</v>
      </c>
      <c r="J2501" s="51">
        <v>0</v>
      </c>
      <c r="K2501" s="51">
        <v>0</v>
      </c>
      <c r="L2501" s="51">
        <v>22940</v>
      </c>
      <c r="M2501" s="42">
        <v>0</v>
      </c>
      <c r="N2501" s="89" t="s">
        <v>1328</v>
      </c>
      <c r="O2501" s="47" t="s">
        <v>1349</v>
      </c>
      <c r="P2501" s="58" t="s">
        <v>741</v>
      </c>
      <c r="Q2501" s="50" t="s">
        <v>6547</v>
      </c>
      <c r="R2501" s="30"/>
    </row>
    <row r="2502" spans="1:18" ht="19.95" customHeight="1">
      <c r="A2502" s="47">
        <v>1</v>
      </c>
      <c r="B2502" s="30" t="s">
        <v>245</v>
      </c>
      <c r="C2502" s="43" t="s">
        <v>6548</v>
      </c>
      <c r="D2502" s="52">
        <v>45111</v>
      </c>
      <c r="E2502" s="52">
        <v>45127</v>
      </c>
      <c r="F2502" s="52">
        <v>45127</v>
      </c>
      <c r="G2502" s="47" t="s">
        <v>10</v>
      </c>
      <c r="H2502" s="51">
        <v>94.9</v>
      </c>
      <c r="I2502" s="53">
        <v>1</v>
      </c>
      <c r="J2502" s="51">
        <v>0</v>
      </c>
      <c r="K2502" s="51">
        <v>0</v>
      </c>
      <c r="L2502" s="51">
        <v>94.9</v>
      </c>
      <c r="M2502" s="42">
        <v>0</v>
      </c>
      <c r="N2502" s="89" t="s">
        <v>269</v>
      </c>
      <c r="O2502" s="47" t="s">
        <v>1874</v>
      </c>
      <c r="P2502" s="47" t="s">
        <v>1344</v>
      </c>
      <c r="Q2502" s="50" t="s">
        <v>6549</v>
      </c>
      <c r="R2502" s="30"/>
    </row>
    <row r="2503" spans="1:18" ht="19.95" customHeight="1">
      <c r="A2503" s="47">
        <v>1</v>
      </c>
      <c r="B2503" s="30" t="s">
        <v>6550</v>
      </c>
      <c r="C2503" s="43" t="s">
        <v>6551</v>
      </c>
      <c r="D2503" s="52">
        <v>45120</v>
      </c>
      <c r="E2503" s="52">
        <v>45127</v>
      </c>
      <c r="F2503" s="52">
        <v>45127</v>
      </c>
      <c r="G2503" s="47" t="s">
        <v>10</v>
      </c>
      <c r="H2503" s="51">
        <v>6800</v>
      </c>
      <c r="I2503" s="53">
        <v>1</v>
      </c>
      <c r="J2503" s="51">
        <v>0</v>
      </c>
      <c r="K2503" s="51">
        <v>0</v>
      </c>
      <c r="L2503" s="51">
        <v>6800</v>
      </c>
      <c r="M2503" s="42">
        <v>0</v>
      </c>
      <c r="N2503" s="89" t="s">
        <v>275</v>
      </c>
      <c r="O2503" s="47" t="s">
        <v>1342</v>
      </c>
      <c r="P2503" s="47" t="s">
        <v>871</v>
      </c>
      <c r="Q2503" s="50" t="s">
        <v>6552</v>
      </c>
      <c r="R2503" s="30"/>
    </row>
    <row r="2504" spans="1:18" ht="19.95" customHeight="1">
      <c r="A2504" s="47">
        <v>1</v>
      </c>
      <c r="B2504" s="30" t="s">
        <v>308</v>
      </c>
      <c r="C2504" s="43" t="s">
        <v>6553</v>
      </c>
      <c r="D2504" s="52">
        <v>45124</v>
      </c>
      <c r="E2504" s="52">
        <v>45128</v>
      </c>
      <c r="F2504" s="52">
        <v>45128</v>
      </c>
      <c r="G2504" s="47" t="s">
        <v>10</v>
      </c>
      <c r="H2504" s="51">
        <v>29649.86</v>
      </c>
      <c r="I2504" s="53">
        <v>1</v>
      </c>
      <c r="J2504" s="51">
        <v>0</v>
      </c>
      <c r="K2504" s="51">
        <v>0</v>
      </c>
      <c r="L2504" s="51">
        <v>29649.86</v>
      </c>
      <c r="M2504" s="42">
        <v>0</v>
      </c>
      <c r="N2504" s="89" t="s">
        <v>1328</v>
      </c>
      <c r="O2504" s="47" t="s">
        <v>1349</v>
      </c>
      <c r="P2504" s="58" t="s">
        <v>741</v>
      </c>
      <c r="Q2504" s="50" t="s">
        <v>6554</v>
      </c>
      <c r="R2504" s="30"/>
    </row>
    <row r="2505" spans="1:18" ht="19.95" customHeight="1">
      <c r="A2505" s="47">
        <v>1</v>
      </c>
      <c r="B2505" s="30" t="s">
        <v>16</v>
      </c>
      <c r="C2505" s="43" t="s">
        <v>6555</v>
      </c>
      <c r="D2505" s="52">
        <v>45113</v>
      </c>
      <c r="E2505" s="52">
        <v>45128</v>
      </c>
      <c r="F2505" s="52">
        <v>45128</v>
      </c>
      <c r="G2505" s="47" t="s">
        <v>10</v>
      </c>
      <c r="H2505" s="51">
        <v>21540</v>
      </c>
      <c r="I2505" s="53">
        <v>1</v>
      </c>
      <c r="J2505" s="51">
        <v>0</v>
      </c>
      <c r="K2505" s="51">
        <v>0</v>
      </c>
      <c r="L2505" s="51">
        <v>21540</v>
      </c>
      <c r="M2505" s="42">
        <v>0</v>
      </c>
      <c r="N2505" s="89" t="s">
        <v>1328</v>
      </c>
      <c r="O2505" s="47" t="s">
        <v>1349</v>
      </c>
      <c r="P2505" s="58" t="s">
        <v>741</v>
      </c>
      <c r="Q2505" s="50" t="s">
        <v>6556</v>
      </c>
      <c r="R2505" s="30"/>
    </row>
    <row r="2506" spans="1:18" ht="19.95" customHeight="1">
      <c r="A2506" s="47">
        <v>1</v>
      </c>
      <c r="B2506" s="30" t="s">
        <v>16</v>
      </c>
      <c r="C2506" s="43" t="s">
        <v>6557</v>
      </c>
      <c r="D2506" s="52">
        <v>45113</v>
      </c>
      <c r="E2506" s="52">
        <v>45128</v>
      </c>
      <c r="F2506" s="52">
        <v>45128</v>
      </c>
      <c r="G2506" s="47" t="s">
        <v>10</v>
      </c>
      <c r="H2506" s="51">
        <v>13379.8</v>
      </c>
      <c r="I2506" s="53">
        <v>1</v>
      </c>
      <c r="J2506" s="51">
        <v>0</v>
      </c>
      <c r="K2506" s="51">
        <v>0</v>
      </c>
      <c r="L2506" s="51">
        <v>13379.8</v>
      </c>
      <c r="M2506" s="42">
        <v>0</v>
      </c>
      <c r="N2506" s="89" t="s">
        <v>1328</v>
      </c>
      <c r="O2506" s="47" t="s">
        <v>1349</v>
      </c>
      <c r="P2506" s="58" t="s">
        <v>741</v>
      </c>
      <c r="Q2506" s="50" t="s">
        <v>6558</v>
      </c>
      <c r="R2506" s="30"/>
    </row>
    <row r="2507" spans="1:18" ht="19.95" customHeight="1">
      <c r="A2507" s="47">
        <v>1</v>
      </c>
      <c r="B2507" s="30" t="s">
        <v>2469</v>
      </c>
      <c r="C2507" s="43" t="s">
        <v>6559</v>
      </c>
      <c r="D2507" s="52">
        <v>45127</v>
      </c>
      <c r="E2507" s="52">
        <v>45128</v>
      </c>
      <c r="F2507" s="52">
        <v>45128</v>
      </c>
      <c r="G2507" s="47" t="s">
        <v>10</v>
      </c>
      <c r="H2507" s="51">
        <v>2678.61</v>
      </c>
      <c r="I2507" s="53">
        <v>1</v>
      </c>
      <c r="J2507" s="51">
        <v>0</v>
      </c>
      <c r="K2507" s="51">
        <v>0</v>
      </c>
      <c r="L2507" s="51">
        <v>2678.61</v>
      </c>
      <c r="M2507" s="42">
        <v>0</v>
      </c>
      <c r="N2507" s="89" t="s">
        <v>269</v>
      </c>
      <c r="O2507" s="47" t="s">
        <v>1360</v>
      </c>
      <c r="P2507" s="47" t="s">
        <v>2471</v>
      </c>
      <c r="Q2507" s="50" t="s">
        <v>6560</v>
      </c>
      <c r="R2507" s="30"/>
    </row>
    <row r="2508" spans="1:18" ht="19.95" customHeight="1">
      <c r="A2508" s="47">
        <v>1</v>
      </c>
      <c r="B2508" s="30" t="s">
        <v>2469</v>
      </c>
      <c r="C2508" s="43" t="s">
        <v>6561</v>
      </c>
      <c r="D2508" s="52">
        <v>45127</v>
      </c>
      <c r="E2508" s="52">
        <v>45128</v>
      </c>
      <c r="F2508" s="52">
        <v>45128</v>
      </c>
      <c r="G2508" s="47" t="s">
        <v>10</v>
      </c>
      <c r="H2508" s="51">
        <v>180.01</v>
      </c>
      <c r="I2508" s="53">
        <v>1</v>
      </c>
      <c r="J2508" s="51">
        <v>0</v>
      </c>
      <c r="K2508" s="51">
        <v>0</v>
      </c>
      <c r="L2508" s="51">
        <v>180.01</v>
      </c>
      <c r="M2508" s="42">
        <v>0</v>
      </c>
      <c r="N2508" s="89" t="s">
        <v>269</v>
      </c>
      <c r="O2508" s="47" t="s">
        <v>1360</v>
      </c>
      <c r="P2508" s="47" t="s">
        <v>2471</v>
      </c>
      <c r="Q2508" s="50" t="s">
        <v>6562</v>
      </c>
      <c r="R2508" s="30"/>
    </row>
    <row r="2509" spans="1:18" ht="19.95" customHeight="1">
      <c r="A2509" s="47">
        <v>1</v>
      </c>
      <c r="B2509" s="30" t="s">
        <v>242</v>
      </c>
      <c r="C2509" s="43" t="s">
        <v>6563</v>
      </c>
      <c r="D2509" s="52">
        <v>45127</v>
      </c>
      <c r="E2509" s="52">
        <v>45128</v>
      </c>
      <c r="F2509" s="52">
        <v>45128</v>
      </c>
      <c r="G2509" s="47" t="s">
        <v>10</v>
      </c>
      <c r="H2509" s="51">
        <v>34170.89</v>
      </c>
      <c r="I2509" s="53">
        <v>1</v>
      </c>
      <c r="J2509" s="51">
        <v>0</v>
      </c>
      <c r="K2509" s="51">
        <v>0</v>
      </c>
      <c r="L2509" s="51">
        <v>34170.89</v>
      </c>
      <c r="M2509" s="42">
        <v>0</v>
      </c>
      <c r="N2509" s="89" t="s">
        <v>269</v>
      </c>
      <c r="O2509" s="47" t="s">
        <v>1362</v>
      </c>
      <c r="P2509" s="47" t="s">
        <v>1361</v>
      </c>
      <c r="Q2509" s="50" t="s">
        <v>6564</v>
      </c>
      <c r="R2509" s="30"/>
    </row>
    <row r="2510" spans="1:18" ht="19.95" customHeight="1">
      <c r="A2510" s="47">
        <v>1</v>
      </c>
      <c r="B2510" s="30" t="s">
        <v>242</v>
      </c>
      <c r="C2510" s="43" t="s">
        <v>6565</v>
      </c>
      <c r="D2510" s="52">
        <v>45127</v>
      </c>
      <c r="E2510" s="52">
        <v>45128</v>
      </c>
      <c r="F2510" s="52">
        <v>45128</v>
      </c>
      <c r="G2510" s="47" t="s">
        <v>10</v>
      </c>
      <c r="H2510" s="51">
        <v>387.53</v>
      </c>
      <c r="I2510" s="53">
        <v>1</v>
      </c>
      <c r="J2510" s="51">
        <v>0</v>
      </c>
      <c r="K2510" s="51">
        <v>0</v>
      </c>
      <c r="L2510" s="51">
        <v>387.53</v>
      </c>
      <c r="M2510" s="42">
        <v>0</v>
      </c>
      <c r="N2510" s="89" t="s">
        <v>269</v>
      </c>
      <c r="O2510" s="47" t="s">
        <v>1362</v>
      </c>
      <c r="P2510" s="47" t="s">
        <v>1361</v>
      </c>
      <c r="Q2510" s="50" t="s">
        <v>6566</v>
      </c>
      <c r="R2510" s="30"/>
    </row>
    <row r="2511" spans="1:18" ht="19.95" customHeight="1">
      <c r="A2511" s="47">
        <v>1</v>
      </c>
      <c r="B2511" s="30" t="s">
        <v>246</v>
      </c>
      <c r="C2511" s="43" t="s">
        <v>6567</v>
      </c>
      <c r="D2511" s="52">
        <v>45126</v>
      </c>
      <c r="E2511" s="52">
        <v>45128</v>
      </c>
      <c r="F2511" s="52">
        <v>45128</v>
      </c>
      <c r="G2511" s="47" t="s">
        <v>10</v>
      </c>
      <c r="H2511" s="51">
        <v>4035</v>
      </c>
      <c r="I2511" s="53">
        <v>1</v>
      </c>
      <c r="J2511" s="51">
        <v>0</v>
      </c>
      <c r="K2511" s="51">
        <v>0</v>
      </c>
      <c r="L2511" s="51">
        <v>4035</v>
      </c>
      <c r="M2511" s="42">
        <v>0</v>
      </c>
      <c r="N2511" s="89" t="s">
        <v>269</v>
      </c>
      <c r="O2511" s="47" t="s">
        <v>1381</v>
      </c>
      <c r="P2511" s="47" t="s">
        <v>884</v>
      </c>
      <c r="Q2511" s="50" t="s">
        <v>6568</v>
      </c>
      <c r="R2511" s="30"/>
    </row>
    <row r="2512" spans="1:18" ht="19.95" customHeight="1">
      <c r="A2512" s="47">
        <v>1</v>
      </c>
      <c r="B2512" s="30" t="s">
        <v>54</v>
      </c>
      <c r="C2512" s="43" t="s">
        <v>55</v>
      </c>
      <c r="D2512" s="52">
        <v>44869</v>
      </c>
      <c r="E2512" s="52">
        <v>45128</v>
      </c>
      <c r="F2512" s="52">
        <v>45128</v>
      </c>
      <c r="G2512" s="47" t="s">
        <v>10</v>
      </c>
      <c r="H2512" s="51">
        <v>99.9</v>
      </c>
      <c r="I2512" s="53">
        <v>1</v>
      </c>
      <c r="J2512" s="51">
        <v>0</v>
      </c>
      <c r="K2512" s="51">
        <v>0</v>
      </c>
      <c r="L2512" s="51">
        <v>99.9</v>
      </c>
      <c r="M2512" s="42">
        <v>0</v>
      </c>
      <c r="N2512" s="89" t="s">
        <v>269</v>
      </c>
      <c r="O2512" s="47" t="s">
        <v>1342</v>
      </c>
      <c r="P2512" s="47" t="s">
        <v>280</v>
      </c>
      <c r="Q2512" s="50" t="s">
        <v>2536</v>
      </c>
      <c r="R2512" s="30"/>
    </row>
    <row r="2513" spans="1:18" ht="19.95" customHeight="1">
      <c r="A2513" s="47">
        <v>1</v>
      </c>
      <c r="B2513" s="30" t="s">
        <v>2351</v>
      </c>
      <c r="C2513" s="43" t="s">
        <v>6569</v>
      </c>
      <c r="D2513" s="52">
        <v>45121</v>
      </c>
      <c r="E2513" s="52">
        <v>45131</v>
      </c>
      <c r="F2513" s="52">
        <v>45131</v>
      </c>
      <c r="G2513" s="47" t="s">
        <v>10</v>
      </c>
      <c r="H2513" s="51">
        <v>4735</v>
      </c>
      <c r="I2513" s="53">
        <v>1</v>
      </c>
      <c r="J2513" s="51">
        <v>0</v>
      </c>
      <c r="K2513" s="51">
        <v>0</v>
      </c>
      <c r="L2513" s="51">
        <v>4735</v>
      </c>
      <c r="M2513" s="42">
        <v>0</v>
      </c>
      <c r="N2513" s="89" t="s">
        <v>1328</v>
      </c>
      <c r="O2513" s="47" t="s">
        <v>1874</v>
      </c>
      <c r="P2513" s="47" t="s">
        <v>1344</v>
      </c>
      <c r="Q2513" s="50" t="s">
        <v>6570</v>
      </c>
      <c r="R2513" s="30"/>
    </row>
    <row r="2514" spans="1:18" ht="19.95" customHeight="1">
      <c r="A2514" s="47">
        <v>2</v>
      </c>
      <c r="B2514" s="30" t="s">
        <v>132</v>
      </c>
      <c r="C2514" s="43" t="s">
        <v>6571</v>
      </c>
      <c r="D2514" s="52">
        <v>45159</v>
      </c>
      <c r="E2514" s="52">
        <v>45104</v>
      </c>
      <c r="F2514" s="52">
        <v>45131</v>
      </c>
      <c r="G2514" s="47" t="s">
        <v>18</v>
      </c>
      <c r="H2514" s="60">
        <v>630000</v>
      </c>
      <c r="I2514" s="53">
        <v>4.7380000000000004</v>
      </c>
      <c r="J2514" s="60">
        <v>0</v>
      </c>
      <c r="K2514" s="60">
        <v>0</v>
      </c>
      <c r="L2514" s="51">
        <v>2984940</v>
      </c>
      <c r="M2514" s="42">
        <v>0</v>
      </c>
      <c r="N2514" s="89" t="s">
        <v>1328</v>
      </c>
      <c r="O2514" s="47" t="s">
        <v>1330</v>
      </c>
      <c r="P2514" s="47" t="s">
        <v>881</v>
      </c>
      <c r="Q2514" s="50" t="s">
        <v>6572</v>
      </c>
      <c r="R2514" s="30"/>
    </row>
    <row r="2515" spans="1:18" ht="19.95" customHeight="1">
      <c r="A2515" s="47">
        <v>4</v>
      </c>
      <c r="B2515" s="30" t="s">
        <v>132</v>
      </c>
      <c r="C2515" s="43" t="s">
        <v>6573</v>
      </c>
      <c r="D2515" s="52">
        <v>45159</v>
      </c>
      <c r="E2515" s="52">
        <v>45104</v>
      </c>
      <c r="F2515" s="52">
        <v>45131</v>
      </c>
      <c r="G2515" s="47" t="s">
        <v>18</v>
      </c>
      <c r="H2515" s="60">
        <v>315000</v>
      </c>
      <c r="I2515" s="53">
        <v>4.7380000000000004</v>
      </c>
      <c r="J2515" s="60">
        <v>0</v>
      </c>
      <c r="K2515" s="60">
        <v>0</v>
      </c>
      <c r="L2515" s="51">
        <v>1492470</v>
      </c>
      <c r="M2515" s="42">
        <v>0</v>
      </c>
      <c r="N2515" s="89" t="s">
        <v>1328</v>
      </c>
      <c r="O2515" s="47" t="s">
        <v>1330</v>
      </c>
      <c r="P2515" s="47" t="s">
        <v>881</v>
      </c>
      <c r="Q2515" s="50" t="s">
        <v>6574</v>
      </c>
      <c r="R2515" s="30"/>
    </row>
    <row r="2516" spans="1:18" ht="19.95" customHeight="1">
      <c r="A2516" s="47">
        <v>1</v>
      </c>
      <c r="B2516" s="30" t="s">
        <v>2019</v>
      </c>
      <c r="C2516" s="43" t="s">
        <v>6575</v>
      </c>
      <c r="D2516" s="52">
        <v>45117</v>
      </c>
      <c r="E2516" s="52">
        <v>45131</v>
      </c>
      <c r="F2516" s="52">
        <v>45131</v>
      </c>
      <c r="G2516" s="47" t="s">
        <v>10</v>
      </c>
      <c r="H2516" s="51">
        <v>10080</v>
      </c>
      <c r="I2516" s="53">
        <v>1</v>
      </c>
      <c r="J2516" s="51">
        <v>0</v>
      </c>
      <c r="K2516" s="51">
        <v>0</v>
      </c>
      <c r="L2516" s="51">
        <v>10080</v>
      </c>
      <c r="M2516" s="42">
        <v>0</v>
      </c>
      <c r="N2516" s="89" t="s">
        <v>1328</v>
      </c>
      <c r="O2516" s="47" t="s">
        <v>1349</v>
      </c>
      <c r="P2516" s="58" t="s">
        <v>741</v>
      </c>
      <c r="Q2516" s="50" t="s">
        <v>6576</v>
      </c>
      <c r="R2516" s="30"/>
    </row>
    <row r="2517" spans="1:18" ht="19.95" customHeight="1">
      <c r="A2517" s="47">
        <v>1</v>
      </c>
      <c r="B2517" s="30" t="s">
        <v>2019</v>
      </c>
      <c r="C2517" s="43" t="s">
        <v>6577</v>
      </c>
      <c r="D2517" s="52">
        <v>45117</v>
      </c>
      <c r="E2517" s="52">
        <v>45131</v>
      </c>
      <c r="F2517" s="52">
        <v>45131</v>
      </c>
      <c r="G2517" s="47" t="s">
        <v>10</v>
      </c>
      <c r="H2517" s="51">
        <v>2880</v>
      </c>
      <c r="I2517" s="53">
        <v>1</v>
      </c>
      <c r="J2517" s="51">
        <v>0</v>
      </c>
      <c r="K2517" s="51">
        <v>0</v>
      </c>
      <c r="L2517" s="51">
        <v>2880</v>
      </c>
      <c r="M2517" s="42">
        <v>0</v>
      </c>
      <c r="N2517" s="89" t="s">
        <v>1328</v>
      </c>
      <c r="O2517" s="47" t="s">
        <v>1349</v>
      </c>
      <c r="P2517" s="58" t="s">
        <v>741</v>
      </c>
      <c r="Q2517" s="50" t="s">
        <v>6578</v>
      </c>
      <c r="R2517" s="30"/>
    </row>
    <row r="2518" spans="1:18" ht="19.95" customHeight="1">
      <c r="A2518" s="47">
        <v>1</v>
      </c>
      <c r="B2518" s="30" t="s">
        <v>16</v>
      </c>
      <c r="C2518" s="43" t="s">
        <v>6579</v>
      </c>
      <c r="D2518" s="52">
        <v>45114</v>
      </c>
      <c r="E2518" s="52">
        <v>45131</v>
      </c>
      <c r="F2518" s="52">
        <v>45131</v>
      </c>
      <c r="G2518" s="47" t="s">
        <v>10</v>
      </c>
      <c r="H2518" s="51">
        <v>4000</v>
      </c>
      <c r="I2518" s="53">
        <v>1</v>
      </c>
      <c r="J2518" s="51">
        <v>0</v>
      </c>
      <c r="K2518" s="51">
        <v>0</v>
      </c>
      <c r="L2518" s="51">
        <v>4000</v>
      </c>
      <c r="M2518" s="42">
        <v>0</v>
      </c>
      <c r="N2518" s="89" t="s">
        <v>1328</v>
      </c>
      <c r="O2518" s="47" t="s">
        <v>1349</v>
      </c>
      <c r="P2518" s="58" t="s">
        <v>741</v>
      </c>
      <c r="Q2518" s="50" t="s">
        <v>6580</v>
      </c>
      <c r="R2518" s="30"/>
    </row>
    <row r="2519" spans="1:18" ht="19.95" customHeight="1">
      <c r="A2519" s="47">
        <v>1</v>
      </c>
      <c r="B2519" s="30" t="s">
        <v>16</v>
      </c>
      <c r="C2519" s="43" t="s">
        <v>6581</v>
      </c>
      <c r="D2519" s="52">
        <v>45114</v>
      </c>
      <c r="E2519" s="52">
        <v>45131</v>
      </c>
      <c r="F2519" s="52">
        <v>45131</v>
      </c>
      <c r="G2519" s="47" t="s">
        <v>10</v>
      </c>
      <c r="H2519" s="51">
        <v>22349.45</v>
      </c>
      <c r="I2519" s="53">
        <v>1</v>
      </c>
      <c r="J2519" s="51">
        <v>0</v>
      </c>
      <c r="K2519" s="51">
        <v>0</v>
      </c>
      <c r="L2519" s="51">
        <v>22349.45</v>
      </c>
      <c r="M2519" s="42">
        <v>0</v>
      </c>
      <c r="N2519" s="89" t="s">
        <v>1328</v>
      </c>
      <c r="O2519" s="47" t="s">
        <v>1349</v>
      </c>
      <c r="P2519" s="58" t="s">
        <v>741</v>
      </c>
      <c r="Q2519" s="50" t="s">
        <v>6582</v>
      </c>
      <c r="R2519" s="30"/>
    </row>
    <row r="2520" spans="1:18" ht="19.95" customHeight="1">
      <c r="A2520" s="47">
        <v>1</v>
      </c>
      <c r="B2520" s="30" t="s">
        <v>16</v>
      </c>
      <c r="C2520" s="43" t="s">
        <v>6583</v>
      </c>
      <c r="D2520" s="52">
        <v>45114</v>
      </c>
      <c r="E2520" s="52">
        <v>45131</v>
      </c>
      <c r="F2520" s="52">
        <v>45131</v>
      </c>
      <c r="G2520" s="47" t="s">
        <v>10</v>
      </c>
      <c r="H2520" s="51">
        <v>27004.6</v>
      </c>
      <c r="I2520" s="53">
        <v>1</v>
      </c>
      <c r="J2520" s="51">
        <v>0</v>
      </c>
      <c r="K2520" s="51">
        <v>0</v>
      </c>
      <c r="L2520" s="51">
        <v>27004.6</v>
      </c>
      <c r="M2520" s="42">
        <v>0</v>
      </c>
      <c r="N2520" s="89" t="s">
        <v>1328</v>
      </c>
      <c r="O2520" s="47" t="s">
        <v>1349</v>
      </c>
      <c r="P2520" s="58" t="s">
        <v>741</v>
      </c>
      <c r="Q2520" s="50" t="s">
        <v>6584</v>
      </c>
      <c r="R2520" s="30"/>
    </row>
    <row r="2521" spans="1:18" ht="19.95" customHeight="1">
      <c r="A2521" s="47">
        <v>1</v>
      </c>
      <c r="B2521" s="30" t="s">
        <v>66</v>
      </c>
      <c r="C2521" s="43" t="s">
        <v>166</v>
      </c>
      <c r="D2521" s="52">
        <v>45131</v>
      </c>
      <c r="E2521" s="52">
        <v>45131</v>
      </c>
      <c r="F2521" s="52">
        <v>45131</v>
      </c>
      <c r="G2521" s="47" t="s">
        <v>10</v>
      </c>
      <c r="H2521" s="51">
        <v>6476.03</v>
      </c>
      <c r="I2521" s="53">
        <v>1</v>
      </c>
      <c r="J2521" s="51">
        <v>0</v>
      </c>
      <c r="K2521" s="51">
        <v>0</v>
      </c>
      <c r="L2521" s="51">
        <v>6476.03</v>
      </c>
      <c r="M2521" s="42">
        <v>0</v>
      </c>
      <c r="N2521" s="89" t="s">
        <v>1328</v>
      </c>
      <c r="O2521" s="47" t="s">
        <v>1381</v>
      </c>
      <c r="P2521" s="47" t="s">
        <v>166</v>
      </c>
      <c r="Q2521" s="50" t="s">
        <v>6585</v>
      </c>
      <c r="R2521" s="30"/>
    </row>
    <row r="2522" spans="1:18" ht="19.95" customHeight="1">
      <c r="A2522" s="47">
        <v>1</v>
      </c>
      <c r="B2522" s="30" t="s">
        <v>2019</v>
      </c>
      <c r="C2522" s="43" t="s">
        <v>6586</v>
      </c>
      <c r="D2522" s="52">
        <v>45117</v>
      </c>
      <c r="E2522" s="52">
        <v>45132</v>
      </c>
      <c r="F2522" s="52">
        <v>45132</v>
      </c>
      <c r="G2522" s="47" t="s">
        <v>10</v>
      </c>
      <c r="H2522" s="51">
        <v>21650</v>
      </c>
      <c r="I2522" s="53">
        <v>1</v>
      </c>
      <c r="J2522" s="51">
        <v>0</v>
      </c>
      <c r="K2522" s="51">
        <v>0</v>
      </c>
      <c r="L2522" s="51">
        <v>21650</v>
      </c>
      <c r="M2522" s="42">
        <v>0</v>
      </c>
      <c r="N2522" s="89" t="s">
        <v>1328</v>
      </c>
      <c r="O2522" s="47" t="s">
        <v>1349</v>
      </c>
      <c r="P2522" s="58" t="s">
        <v>741</v>
      </c>
      <c r="Q2522" s="50" t="s">
        <v>6587</v>
      </c>
      <c r="R2522" s="30"/>
    </row>
    <row r="2523" spans="1:18" ht="19.95" customHeight="1">
      <c r="A2523" s="47">
        <v>1</v>
      </c>
      <c r="B2523" s="30" t="s">
        <v>308</v>
      </c>
      <c r="C2523" s="43" t="s">
        <v>6588</v>
      </c>
      <c r="D2523" s="52">
        <v>45127</v>
      </c>
      <c r="E2523" s="52">
        <v>45132</v>
      </c>
      <c r="F2523" s="52">
        <v>45132</v>
      </c>
      <c r="G2523" s="47" t="s">
        <v>10</v>
      </c>
      <c r="H2523" s="51">
        <v>121110.75</v>
      </c>
      <c r="I2523" s="53">
        <v>1</v>
      </c>
      <c r="J2523" s="51">
        <v>0</v>
      </c>
      <c r="K2523" s="51">
        <v>0</v>
      </c>
      <c r="L2523" s="51">
        <v>121110.75</v>
      </c>
      <c r="M2523" s="42">
        <v>0</v>
      </c>
      <c r="N2523" s="89" t="s">
        <v>1328</v>
      </c>
      <c r="O2523" s="47" t="s">
        <v>1349</v>
      </c>
      <c r="P2523" s="58" t="s">
        <v>741</v>
      </c>
      <c r="Q2523" s="50" t="s">
        <v>6589</v>
      </c>
      <c r="R2523" s="30"/>
    </row>
    <row r="2524" spans="1:18" ht="19.95" customHeight="1">
      <c r="A2524" s="47">
        <v>1</v>
      </c>
      <c r="B2524" s="30" t="s">
        <v>16</v>
      </c>
      <c r="C2524" s="43" t="s">
        <v>6590</v>
      </c>
      <c r="D2524" s="52">
        <v>45117</v>
      </c>
      <c r="E2524" s="52">
        <v>45132</v>
      </c>
      <c r="F2524" s="52">
        <v>45132</v>
      </c>
      <c r="G2524" s="47" t="s">
        <v>10</v>
      </c>
      <c r="H2524" s="51">
        <v>73941.2</v>
      </c>
      <c r="I2524" s="53">
        <v>1</v>
      </c>
      <c r="J2524" s="51">
        <v>0</v>
      </c>
      <c r="K2524" s="51">
        <v>0</v>
      </c>
      <c r="L2524" s="51">
        <v>73941.2</v>
      </c>
      <c r="M2524" s="42">
        <v>0</v>
      </c>
      <c r="N2524" s="89" t="s">
        <v>1328</v>
      </c>
      <c r="O2524" s="47" t="s">
        <v>1349</v>
      </c>
      <c r="P2524" s="58" t="s">
        <v>741</v>
      </c>
      <c r="Q2524" s="50" t="s">
        <v>6591</v>
      </c>
      <c r="R2524" s="30"/>
    </row>
    <row r="2525" spans="1:18" ht="19.95" customHeight="1">
      <c r="A2525" s="47">
        <v>4</v>
      </c>
      <c r="B2525" s="30" t="s">
        <v>15</v>
      </c>
      <c r="C2525" s="43" t="s">
        <v>6592</v>
      </c>
      <c r="D2525" s="52">
        <v>45113</v>
      </c>
      <c r="E2525" s="52">
        <v>45132</v>
      </c>
      <c r="F2525" s="52">
        <v>45132</v>
      </c>
      <c r="G2525" s="47" t="s">
        <v>10</v>
      </c>
      <c r="H2525" s="51">
        <v>1963.92</v>
      </c>
      <c r="I2525" s="53">
        <v>1</v>
      </c>
      <c r="J2525" s="51">
        <v>0</v>
      </c>
      <c r="K2525" s="51">
        <v>0</v>
      </c>
      <c r="L2525" s="51">
        <v>1963.92</v>
      </c>
      <c r="M2525" s="42">
        <v>0</v>
      </c>
      <c r="N2525" s="89" t="s">
        <v>269</v>
      </c>
      <c r="O2525" s="47" t="s">
        <v>1351</v>
      </c>
      <c r="P2525" s="47" t="s">
        <v>1353</v>
      </c>
      <c r="Q2525" s="50" t="s">
        <v>6593</v>
      </c>
      <c r="R2525" s="30"/>
    </row>
    <row r="2526" spans="1:18" ht="19.95" customHeight="1">
      <c r="A2526" s="47">
        <v>1</v>
      </c>
      <c r="B2526" s="30" t="s">
        <v>22</v>
      </c>
      <c r="C2526" s="43" t="s">
        <v>6594</v>
      </c>
      <c r="D2526" s="52">
        <v>45119</v>
      </c>
      <c r="E2526" s="52">
        <v>45132</v>
      </c>
      <c r="F2526" s="52">
        <v>45132</v>
      </c>
      <c r="G2526" s="47" t="s">
        <v>10</v>
      </c>
      <c r="H2526" s="51">
        <v>660</v>
      </c>
      <c r="I2526" s="53">
        <v>1</v>
      </c>
      <c r="J2526" s="51">
        <v>0</v>
      </c>
      <c r="K2526" s="51">
        <v>0</v>
      </c>
      <c r="L2526" s="51">
        <v>660</v>
      </c>
      <c r="M2526" s="42">
        <v>0</v>
      </c>
      <c r="N2526" s="89" t="s">
        <v>269</v>
      </c>
      <c r="O2526" s="47" t="s">
        <v>1346</v>
      </c>
      <c r="P2526" s="47" t="s">
        <v>284</v>
      </c>
      <c r="Q2526" s="50" t="s">
        <v>6595</v>
      </c>
      <c r="R2526" s="30"/>
    </row>
    <row r="2527" spans="1:18" ht="19.95" customHeight="1">
      <c r="A2527" s="47">
        <v>1</v>
      </c>
      <c r="B2527" s="30" t="s">
        <v>237</v>
      </c>
      <c r="C2527" s="43">
        <v>21336304</v>
      </c>
      <c r="D2527" s="52">
        <v>45111</v>
      </c>
      <c r="E2527" s="52">
        <v>45132</v>
      </c>
      <c r="F2527" s="52">
        <v>45132</v>
      </c>
      <c r="G2527" s="47" t="s">
        <v>10</v>
      </c>
      <c r="H2527" s="51">
        <v>444.87</v>
      </c>
      <c r="I2527" s="53">
        <v>1</v>
      </c>
      <c r="J2527" s="51">
        <v>0</v>
      </c>
      <c r="K2527" s="51">
        <v>0</v>
      </c>
      <c r="L2527" s="51">
        <v>444.87</v>
      </c>
      <c r="M2527" s="42">
        <v>0</v>
      </c>
      <c r="N2527" s="89" t="s">
        <v>269</v>
      </c>
      <c r="O2527" s="47" t="s">
        <v>1342</v>
      </c>
      <c r="P2527" s="47" t="s">
        <v>280</v>
      </c>
      <c r="Q2527" s="50" t="s">
        <v>6596</v>
      </c>
      <c r="R2527" s="30"/>
    </row>
    <row r="2528" spans="1:18" ht="19.95" customHeight="1">
      <c r="A2528" s="47">
        <v>1</v>
      </c>
      <c r="B2528" s="30" t="s">
        <v>1357</v>
      </c>
      <c r="C2528" s="43" t="s">
        <v>6597</v>
      </c>
      <c r="D2528" s="52">
        <v>45133</v>
      </c>
      <c r="E2528" s="52">
        <v>45132</v>
      </c>
      <c r="F2528" s="52">
        <v>45132</v>
      </c>
      <c r="G2528" s="47" t="s">
        <v>10</v>
      </c>
      <c r="H2528" s="51">
        <v>450</v>
      </c>
      <c r="I2528" s="53">
        <v>1</v>
      </c>
      <c r="J2528" s="51">
        <v>0</v>
      </c>
      <c r="K2528" s="51">
        <v>0</v>
      </c>
      <c r="L2528" s="51">
        <v>450</v>
      </c>
      <c r="M2528" s="42">
        <v>0</v>
      </c>
      <c r="N2528" s="89" t="s">
        <v>275</v>
      </c>
      <c r="O2528" s="47" t="s">
        <v>1355</v>
      </c>
      <c r="P2528" s="47" t="s">
        <v>1961</v>
      </c>
      <c r="Q2528" s="50" t="s">
        <v>6598</v>
      </c>
      <c r="R2528" s="30"/>
    </row>
    <row r="2529" spans="1:18" ht="19.95" customHeight="1">
      <c r="A2529" s="47">
        <v>1</v>
      </c>
      <c r="B2529" s="30" t="s">
        <v>16</v>
      </c>
      <c r="C2529" s="43" t="s">
        <v>6599</v>
      </c>
      <c r="D2529" s="52">
        <v>45118</v>
      </c>
      <c r="E2529" s="52">
        <v>45133</v>
      </c>
      <c r="F2529" s="52">
        <v>45133</v>
      </c>
      <c r="G2529" s="47" t="s">
        <v>10</v>
      </c>
      <c r="H2529" s="51">
        <v>7396.6</v>
      </c>
      <c r="I2529" s="53">
        <v>1</v>
      </c>
      <c r="J2529" s="51">
        <v>0</v>
      </c>
      <c r="K2529" s="51">
        <v>0</v>
      </c>
      <c r="L2529" s="51">
        <v>7396.6</v>
      </c>
      <c r="M2529" s="42">
        <v>0</v>
      </c>
      <c r="N2529" s="89" t="s">
        <v>1328</v>
      </c>
      <c r="O2529" s="47" t="s">
        <v>1349</v>
      </c>
      <c r="P2529" s="58" t="s">
        <v>741</v>
      </c>
      <c r="Q2529" s="50" t="s">
        <v>6600</v>
      </c>
      <c r="R2529" s="30"/>
    </row>
    <row r="2530" spans="1:18" ht="19.95" customHeight="1">
      <c r="A2530" s="47">
        <v>1</v>
      </c>
      <c r="B2530" s="30" t="s">
        <v>56</v>
      </c>
      <c r="C2530" s="43" t="s">
        <v>6601</v>
      </c>
      <c r="D2530" s="52">
        <v>44979</v>
      </c>
      <c r="E2530" s="52">
        <v>45133</v>
      </c>
      <c r="F2530" s="52">
        <v>45133</v>
      </c>
      <c r="G2530" s="47" t="s">
        <v>10</v>
      </c>
      <c r="H2530" s="51">
        <v>1984.03</v>
      </c>
      <c r="I2530" s="53">
        <v>1</v>
      </c>
      <c r="J2530" s="51">
        <v>0</v>
      </c>
      <c r="K2530" s="51">
        <v>0</v>
      </c>
      <c r="L2530" s="51">
        <v>1984.03</v>
      </c>
      <c r="M2530" s="42">
        <v>0</v>
      </c>
      <c r="N2530" s="89" t="s">
        <v>269</v>
      </c>
      <c r="O2530" s="47" t="s">
        <v>1351</v>
      </c>
      <c r="P2530" s="47" t="s">
        <v>1378</v>
      </c>
      <c r="Q2530" s="50" t="s">
        <v>6602</v>
      </c>
      <c r="R2530" s="30"/>
    </row>
    <row r="2531" spans="1:18" ht="19.95" customHeight="1">
      <c r="A2531" s="47">
        <v>1</v>
      </c>
      <c r="B2531" s="30" t="s">
        <v>2019</v>
      </c>
      <c r="C2531" s="43" t="s">
        <v>6603</v>
      </c>
      <c r="D2531" s="52">
        <v>45119</v>
      </c>
      <c r="E2531" s="52">
        <v>45134</v>
      </c>
      <c r="F2531" s="52">
        <v>45134</v>
      </c>
      <c r="G2531" s="47" t="s">
        <v>10</v>
      </c>
      <c r="H2531" s="51">
        <v>30100</v>
      </c>
      <c r="I2531" s="53">
        <v>1</v>
      </c>
      <c r="J2531" s="51">
        <v>0</v>
      </c>
      <c r="K2531" s="51">
        <v>0</v>
      </c>
      <c r="L2531" s="51">
        <v>30100</v>
      </c>
      <c r="M2531" s="42">
        <v>0</v>
      </c>
      <c r="N2531" s="89" t="s">
        <v>1328</v>
      </c>
      <c r="O2531" s="47" t="s">
        <v>1349</v>
      </c>
      <c r="P2531" s="58" t="s">
        <v>741</v>
      </c>
      <c r="Q2531" s="50" t="s">
        <v>6604</v>
      </c>
      <c r="R2531" s="30"/>
    </row>
    <row r="2532" spans="1:18" ht="19.95" customHeight="1">
      <c r="A2532" s="47">
        <v>1</v>
      </c>
      <c r="B2532" s="30" t="s">
        <v>308</v>
      </c>
      <c r="C2532" s="43" t="s">
        <v>6605</v>
      </c>
      <c r="D2532" s="52">
        <v>45131</v>
      </c>
      <c r="E2532" s="52">
        <v>45134</v>
      </c>
      <c r="F2532" s="52">
        <v>45134</v>
      </c>
      <c r="G2532" s="47" t="s">
        <v>10</v>
      </c>
      <c r="H2532" s="51">
        <v>118039.5</v>
      </c>
      <c r="I2532" s="53">
        <v>1</v>
      </c>
      <c r="J2532" s="51">
        <v>0</v>
      </c>
      <c r="K2532" s="51">
        <v>0</v>
      </c>
      <c r="L2532" s="51">
        <v>118039.5</v>
      </c>
      <c r="M2532" s="42">
        <v>0</v>
      </c>
      <c r="N2532" s="89" t="s">
        <v>1328</v>
      </c>
      <c r="O2532" s="47" t="s">
        <v>1349</v>
      </c>
      <c r="P2532" s="58" t="s">
        <v>741</v>
      </c>
      <c r="Q2532" s="50" t="s">
        <v>6606</v>
      </c>
      <c r="R2532" s="30"/>
    </row>
    <row r="2533" spans="1:18" ht="19.95" customHeight="1">
      <c r="A2533" s="47">
        <v>1</v>
      </c>
      <c r="B2533" s="30" t="s">
        <v>236</v>
      </c>
      <c r="C2533" s="43" t="s">
        <v>3296</v>
      </c>
      <c r="D2533" s="52">
        <v>45134</v>
      </c>
      <c r="E2533" s="52">
        <v>45134</v>
      </c>
      <c r="F2533" s="52">
        <v>45134</v>
      </c>
      <c r="G2533" s="47" t="s">
        <v>10</v>
      </c>
      <c r="H2533" s="51">
        <v>700000</v>
      </c>
      <c r="I2533" s="53">
        <v>1</v>
      </c>
      <c r="J2533" s="51">
        <v>0</v>
      </c>
      <c r="K2533" s="51">
        <v>0</v>
      </c>
      <c r="L2533" s="51">
        <v>700000</v>
      </c>
      <c r="M2533" s="42">
        <v>0</v>
      </c>
      <c r="N2533" s="89" t="s">
        <v>1328</v>
      </c>
      <c r="O2533" s="47" t="s">
        <v>3297</v>
      </c>
      <c r="P2533" s="47" t="s">
        <v>3298</v>
      </c>
      <c r="Q2533" s="50" t="s">
        <v>3299</v>
      </c>
      <c r="R2533" s="30"/>
    </row>
    <row r="2534" spans="1:18" ht="19.95" customHeight="1">
      <c r="A2534" s="47">
        <v>1</v>
      </c>
      <c r="B2534" s="30" t="s">
        <v>16</v>
      </c>
      <c r="C2534" s="43" t="s">
        <v>6607</v>
      </c>
      <c r="D2534" s="52">
        <v>45119</v>
      </c>
      <c r="E2534" s="52">
        <v>45134</v>
      </c>
      <c r="F2534" s="52">
        <v>45134</v>
      </c>
      <c r="G2534" s="47" t="s">
        <v>10</v>
      </c>
      <c r="H2534" s="51">
        <v>7430.7</v>
      </c>
      <c r="I2534" s="53">
        <v>1</v>
      </c>
      <c r="J2534" s="51">
        <v>0</v>
      </c>
      <c r="K2534" s="51">
        <v>0</v>
      </c>
      <c r="L2534" s="51">
        <v>7430.7</v>
      </c>
      <c r="M2534" s="42">
        <v>0</v>
      </c>
      <c r="N2534" s="89" t="s">
        <v>1328</v>
      </c>
      <c r="O2534" s="47" t="s">
        <v>1349</v>
      </c>
      <c r="P2534" s="58" t="s">
        <v>741</v>
      </c>
      <c r="Q2534" s="50" t="s">
        <v>6608</v>
      </c>
      <c r="R2534" s="30"/>
    </row>
    <row r="2535" spans="1:18" ht="19.95" customHeight="1">
      <c r="A2535" s="47">
        <v>1</v>
      </c>
      <c r="B2535" s="30" t="s">
        <v>16</v>
      </c>
      <c r="C2535" s="43" t="s">
        <v>6609</v>
      </c>
      <c r="D2535" s="52">
        <v>45119</v>
      </c>
      <c r="E2535" s="52">
        <v>45134</v>
      </c>
      <c r="F2535" s="52">
        <v>45134</v>
      </c>
      <c r="G2535" s="47" t="s">
        <v>10</v>
      </c>
      <c r="H2535" s="51">
        <v>6671</v>
      </c>
      <c r="I2535" s="53">
        <v>1</v>
      </c>
      <c r="J2535" s="51">
        <v>0</v>
      </c>
      <c r="K2535" s="51">
        <v>0</v>
      </c>
      <c r="L2535" s="51">
        <v>6671</v>
      </c>
      <c r="M2535" s="42">
        <v>0</v>
      </c>
      <c r="N2535" s="89" t="s">
        <v>1328</v>
      </c>
      <c r="O2535" s="47" t="s">
        <v>1349</v>
      </c>
      <c r="P2535" s="58" t="s">
        <v>741</v>
      </c>
      <c r="Q2535" s="50" t="s">
        <v>6610</v>
      </c>
      <c r="R2535" s="30"/>
    </row>
    <row r="2536" spans="1:18" ht="19.95" customHeight="1">
      <c r="A2536" s="47">
        <v>4</v>
      </c>
      <c r="B2536" s="30" t="s">
        <v>142</v>
      </c>
      <c r="C2536" s="43" t="s">
        <v>6611</v>
      </c>
      <c r="D2536" s="52">
        <v>45124</v>
      </c>
      <c r="E2536" s="52">
        <v>45134</v>
      </c>
      <c r="F2536" s="52">
        <v>45134</v>
      </c>
      <c r="G2536" s="47" t="s">
        <v>10</v>
      </c>
      <c r="H2536" s="51">
        <v>2150</v>
      </c>
      <c r="I2536" s="53">
        <v>1</v>
      </c>
      <c r="J2536" s="51">
        <v>0</v>
      </c>
      <c r="K2536" s="51">
        <v>0</v>
      </c>
      <c r="L2536" s="51">
        <v>2150</v>
      </c>
      <c r="M2536" s="42">
        <v>0</v>
      </c>
      <c r="N2536" s="89" t="s">
        <v>1328</v>
      </c>
      <c r="O2536" s="47" t="s">
        <v>1349</v>
      </c>
      <c r="P2536" s="58" t="s">
        <v>741</v>
      </c>
      <c r="Q2536" s="50" t="s">
        <v>6612</v>
      </c>
      <c r="R2536" s="30"/>
    </row>
    <row r="2537" spans="1:18" ht="19.95" customHeight="1">
      <c r="A2537" s="47">
        <v>4</v>
      </c>
      <c r="B2537" s="30" t="s">
        <v>142</v>
      </c>
      <c r="C2537" s="43" t="s">
        <v>6613</v>
      </c>
      <c r="D2537" s="52">
        <v>45124</v>
      </c>
      <c r="E2537" s="52">
        <v>45134</v>
      </c>
      <c r="F2537" s="52">
        <v>45134</v>
      </c>
      <c r="G2537" s="47" t="s">
        <v>10</v>
      </c>
      <c r="H2537" s="51">
        <v>8600</v>
      </c>
      <c r="I2537" s="53">
        <v>1</v>
      </c>
      <c r="J2537" s="51">
        <v>0</v>
      </c>
      <c r="K2537" s="51">
        <v>0</v>
      </c>
      <c r="L2537" s="51">
        <v>8600</v>
      </c>
      <c r="M2537" s="42">
        <v>0</v>
      </c>
      <c r="N2537" s="89" t="s">
        <v>1328</v>
      </c>
      <c r="O2537" s="47" t="s">
        <v>1349</v>
      </c>
      <c r="P2537" s="58" t="s">
        <v>741</v>
      </c>
      <c r="Q2537" s="50" t="s">
        <v>6614</v>
      </c>
      <c r="R2537" s="30"/>
    </row>
    <row r="2538" spans="1:18" ht="19.95" customHeight="1">
      <c r="A2538" s="47">
        <v>1</v>
      </c>
      <c r="B2538" s="30" t="s">
        <v>29</v>
      </c>
      <c r="C2538" s="43" t="s">
        <v>6615</v>
      </c>
      <c r="D2538" s="52">
        <v>45114</v>
      </c>
      <c r="E2538" s="52">
        <v>45134</v>
      </c>
      <c r="F2538" s="52">
        <v>45134</v>
      </c>
      <c r="G2538" s="47" t="s">
        <v>10</v>
      </c>
      <c r="H2538" s="51">
        <v>2243.6999999999998</v>
      </c>
      <c r="I2538" s="53">
        <v>1</v>
      </c>
      <c r="J2538" s="51">
        <v>0</v>
      </c>
      <c r="K2538" s="51">
        <v>0</v>
      </c>
      <c r="L2538" s="51">
        <v>2243.6999999999998</v>
      </c>
      <c r="M2538" s="42">
        <v>0</v>
      </c>
      <c r="N2538" s="89" t="s">
        <v>269</v>
      </c>
      <c r="O2538" s="47" t="s">
        <v>1351</v>
      </c>
      <c r="P2538" s="47" t="s">
        <v>1353</v>
      </c>
      <c r="Q2538" s="50" t="s">
        <v>6616</v>
      </c>
      <c r="R2538" s="30"/>
    </row>
    <row r="2539" spans="1:18" ht="19.95" customHeight="1">
      <c r="A2539" s="47">
        <v>2</v>
      </c>
      <c r="B2539" s="30" t="s">
        <v>318</v>
      </c>
      <c r="C2539" s="43" t="s">
        <v>6617</v>
      </c>
      <c r="D2539" s="52">
        <v>45127</v>
      </c>
      <c r="E2539" s="52">
        <v>45134</v>
      </c>
      <c r="F2539" s="52">
        <v>45134</v>
      </c>
      <c r="G2539" s="47" t="s">
        <v>10</v>
      </c>
      <c r="H2539" s="51">
        <v>7740</v>
      </c>
      <c r="I2539" s="53">
        <v>1</v>
      </c>
      <c r="J2539" s="51">
        <v>0</v>
      </c>
      <c r="K2539" s="51">
        <v>0</v>
      </c>
      <c r="L2539" s="51">
        <v>7740</v>
      </c>
      <c r="M2539" s="42">
        <v>0</v>
      </c>
      <c r="N2539" s="89" t="s">
        <v>269</v>
      </c>
      <c r="O2539" s="47" t="s">
        <v>1330</v>
      </c>
      <c r="P2539" s="47" t="s">
        <v>1343</v>
      </c>
      <c r="Q2539" s="50" t="s">
        <v>6618</v>
      </c>
      <c r="R2539" s="30"/>
    </row>
    <row r="2540" spans="1:18" ht="19.95" customHeight="1">
      <c r="A2540" s="47">
        <v>1</v>
      </c>
      <c r="B2540" s="30" t="s">
        <v>16</v>
      </c>
      <c r="C2540" s="43" t="s">
        <v>6619</v>
      </c>
      <c r="D2540" s="52">
        <v>45120</v>
      </c>
      <c r="E2540" s="52">
        <v>45135</v>
      </c>
      <c r="F2540" s="52">
        <v>45135</v>
      </c>
      <c r="G2540" s="47" t="s">
        <v>10</v>
      </c>
      <c r="H2540" s="51">
        <v>14794.75</v>
      </c>
      <c r="I2540" s="53">
        <v>1</v>
      </c>
      <c r="J2540" s="51">
        <v>0</v>
      </c>
      <c r="K2540" s="51">
        <v>0</v>
      </c>
      <c r="L2540" s="51">
        <v>14794.75</v>
      </c>
      <c r="M2540" s="42">
        <v>0</v>
      </c>
      <c r="N2540" s="89" t="s">
        <v>1328</v>
      </c>
      <c r="O2540" s="47" t="s">
        <v>1349</v>
      </c>
      <c r="P2540" s="58" t="s">
        <v>741</v>
      </c>
      <c r="Q2540" s="50" t="s">
        <v>6620</v>
      </c>
      <c r="R2540" s="30"/>
    </row>
    <row r="2541" spans="1:18" ht="19.95" customHeight="1">
      <c r="A2541" s="47">
        <v>1</v>
      </c>
      <c r="B2541" s="30" t="s">
        <v>66</v>
      </c>
      <c r="C2541" s="43" t="s">
        <v>6621</v>
      </c>
      <c r="D2541" s="52">
        <v>44956</v>
      </c>
      <c r="E2541" s="52">
        <v>45135</v>
      </c>
      <c r="F2541" s="52">
        <v>45135</v>
      </c>
      <c r="G2541" s="47" t="s">
        <v>10</v>
      </c>
      <c r="H2541" s="51">
        <v>7515.8</v>
      </c>
      <c r="I2541" s="53">
        <v>1</v>
      </c>
      <c r="J2541" s="51">
        <v>0</v>
      </c>
      <c r="K2541" s="51">
        <v>0</v>
      </c>
      <c r="L2541" s="51">
        <v>7515.8</v>
      </c>
      <c r="M2541" s="42">
        <v>0</v>
      </c>
      <c r="N2541" s="89" t="s">
        <v>1328</v>
      </c>
      <c r="O2541" s="47" t="s">
        <v>1381</v>
      </c>
      <c r="P2541" s="47" t="s">
        <v>888</v>
      </c>
      <c r="Q2541" s="50" t="s">
        <v>6622</v>
      </c>
      <c r="R2541" s="30"/>
    </row>
    <row r="2542" spans="1:18" ht="19.95" customHeight="1">
      <c r="A2542" s="47">
        <v>1</v>
      </c>
      <c r="B2542" s="30" t="s">
        <v>6623</v>
      </c>
      <c r="C2542" s="43" t="s">
        <v>6624</v>
      </c>
      <c r="D2542" s="52">
        <v>45135</v>
      </c>
      <c r="E2542" s="52">
        <v>45135</v>
      </c>
      <c r="F2542" s="52">
        <v>45135</v>
      </c>
      <c r="G2542" s="47" t="s">
        <v>10</v>
      </c>
      <c r="H2542" s="51">
        <v>950</v>
      </c>
      <c r="I2542" s="53">
        <v>1</v>
      </c>
      <c r="J2542" s="51">
        <v>0</v>
      </c>
      <c r="K2542" s="51">
        <v>0</v>
      </c>
      <c r="L2542" s="51">
        <v>950</v>
      </c>
      <c r="M2542" s="42">
        <v>0</v>
      </c>
      <c r="N2542" s="89" t="s">
        <v>269</v>
      </c>
      <c r="O2542" s="47" t="s">
        <v>1360</v>
      </c>
      <c r="P2542" s="47" t="s">
        <v>876</v>
      </c>
      <c r="Q2542" s="50" t="s">
        <v>6625</v>
      </c>
      <c r="R2542" s="30"/>
    </row>
    <row r="2543" spans="1:18" ht="19.95" customHeight="1">
      <c r="A2543" s="47">
        <v>1</v>
      </c>
      <c r="B2543" s="30" t="s">
        <v>58</v>
      </c>
      <c r="C2543" s="43" t="s">
        <v>6621</v>
      </c>
      <c r="D2543" s="52">
        <v>44957</v>
      </c>
      <c r="E2543" s="52">
        <v>45135</v>
      </c>
      <c r="F2543" s="52">
        <v>45135</v>
      </c>
      <c r="G2543" s="47" t="s">
        <v>10</v>
      </c>
      <c r="H2543" s="51">
        <v>2913.87</v>
      </c>
      <c r="I2543" s="53">
        <v>1</v>
      </c>
      <c r="J2543" s="51">
        <v>0</v>
      </c>
      <c r="K2543" s="51">
        <v>0</v>
      </c>
      <c r="L2543" s="51">
        <v>2913.87</v>
      </c>
      <c r="M2543" s="42">
        <v>0</v>
      </c>
      <c r="N2543" s="89" t="s">
        <v>275</v>
      </c>
      <c r="O2543" s="47" t="s">
        <v>1381</v>
      </c>
      <c r="P2543" s="47" t="s">
        <v>888</v>
      </c>
      <c r="Q2543" s="50" t="s">
        <v>6622</v>
      </c>
      <c r="R2543" s="30"/>
    </row>
    <row r="2544" spans="1:18" ht="19.95" customHeight="1">
      <c r="A2544" s="47">
        <v>1</v>
      </c>
      <c r="B2544" s="30" t="s">
        <v>71</v>
      </c>
      <c r="C2544" s="43" t="s">
        <v>6626</v>
      </c>
      <c r="D2544" s="52">
        <v>45134</v>
      </c>
      <c r="E2544" s="52">
        <v>45135</v>
      </c>
      <c r="F2544" s="52">
        <v>45135</v>
      </c>
      <c r="G2544" s="47" t="s">
        <v>10</v>
      </c>
      <c r="H2544" s="51">
        <v>2204.88</v>
      </c>
      <c r="I2544" s="53">
        <v>1</v>
      </c>
      <c r="J2544" s="51">
        <v>0</v>
      </c>
      <c r="K2544" s="51">
        <v>0</v>
      </c>
      <c r="L2544" s="51">
        <v>2204.88</v>
      </c>
      <c r="M2544" s="42">
        <v>0</v>
      </c>
      <c r="N2544" s="89" t="s">
        <v>275</v>
      </c>
      <c r="O2544" s="47" t="s">
        <v>1381</v>
      </c>
      <c r="P2544" s="47" t="s">
        <v>888</v>
      </c>
      <c r="Q2544" s="50" t="s">
        <v>6627</v>
      </c>
      <c r="R2544" s="30"/>
    </row>
    <row r="2545" spans="1:18" ht="19.95" customHeight="1">
      <c r="A2545" s="47">
        <v>1</v>
      </c>
      <c r="B2545" s="30" t="s">
        <v>60</v>
      </c>
      <c r="C2545" s="43" t="s">
        <v>6621</v>
      </c>
      <c r="D2545" s="52">
        <v>44956</v>
      </c>
      <c r="E2545" s="52">
        <v>45135</v>
      </c>
      <c r="F2545" s="52">
        <v>45135</v>
      </c>
      <c r="G2545" s="47" t="s">
        <v>10</v>
      </c>
      <c r="H2545" s="51">
        <v>1703.48</v>
      </c>
      <c r="I2545" s="53">
        <v>1</v>
      </c>
      <c r="J2545" s="51">
        <v>0</v>
      </c>
      <c r="K2545" s="51">
        <v>0</v>
      </c>
      <c r="L2545" s="51">
        <v>1703.48</v>
      </c>
      <c r="M2545" s="42">
        <v>0</v>
      </c>
      <c r="N2545" s="89" t="s">
        <v>275</v>
      </c>
      <c r="O2545" s="47" t="s">
        <v>1381</v>
      </c>
      <c r="P2545" s="47" t="s">
        <v>888</v>
      </c>
      <c r="Q2545" s="50" t="s">
        <v>6622</v>
      </c>
      <c r="R2545" s="30"/>
    </row>
    <row r="2546" spans="1:18" ht="19.95" customHeight="1">
      <c r="A2546" s="47">
        <v>1</v>
      </c>
      <c r="B2546" s="30" t="s">
        <v>61</v>
      </c>
      <c r="C2546" s="43" t="s">
        <v>6621</v>
      </c>
      <c r="D2546" s="52">
        <v>44956</v>
      </c>
      <c r="E2546" s="52">
        <v>45135</v>
      </c>
      <c r="F2546" s="52">
        <v>45135</v>
      </c>
      <c r="G2546" s="47" t="s">
        <v>10</v>
      </c>
      <c r="H2546" s="51">
        <v>1865.3</v>
      </c>
      <c r="I2546" s="53">
        <v>1</v>
      </c>
      <c r="J2546" s="51">
        <v>0</v>
      </c>
      <c r="K2546" s="51">
        <v>0</v>
      </c>
      <c r="L2546" s="51">
        <v>1865.3</v>
      </c>
      <c r="M2546" s="42">
        <v>0</v>
      </c>
      <c r="N2546" s="89" t="s">
        <v>275</v>
      </c>
      <c r="O2546" s="47" t="s">
        <v>1381</v>
      </c>
      <c r="P2546" s="47" t="s">
        <v>888</v>
      </c>
      <c r="Q2546" s="50" t="s">
        <v>6622</v>
      </c>
      <c r="R2546" s="30"/>
    </row>
    <row r="2547" spans="1:18" ht="19.95" customHeight="1">
      <c r="A2547" s="47">
        <v>1</v>
      </c>
      <c r="B2547" s="30" t="s">
        <v>68</v>
      </c>
      <c r="C2547" s="43" t="s">
        <v>6621</v>
      </c>
      <c r="D2547" s="52">
        <v>45019</v>
      </c>
      <c r="E2547" s="52">
        <v>45135</v>
      </c>
      <c r="F2547" s="52">
        <v>45135</v>
      </c>
      <c r="G2547" s="47" t="s">
        <v>10</v>
      </c>
      <c r="H2547" s="51">
        <v>2112.8000000000002</v>
      </c>
      <c r="I2547" s="53">
        <v>1</v>
      </c>
      <c r="J2547" s="51">
        <v>0</v>
      </c>
      <c r="K2547" s="51">
        <v>0</v>
      </c>
      <c r="L2547" s="51">
        <v>2112.8000000000002</v>
      </c>
      <c r="M2547" s="42">
        <v>0</v>
      </c>
      <c r="N2547" s="89" t="s">
        <v>275</v>
      </c>
      <c r="O2547" s="47" t="s">
        <v>1381</v>
      </c>
      <c r="P2547" s="47" t="s">
        <v>888</v>
      </c>
      <c r="Q2547" s="50" t="s">
        <v>6622</v>
      </c>
      <c r="R2547" s="30"/>
    </row>
    <row r="2548" spans="1:18" ht="19.95" customHeight="1">
      <c r="A2548" s="47">
        <v>1</v>
      </c>
      <c r="B2548" s="30" t="s">
        <v>19</v>
      </c>
      <c r="C2548" s="43" t="s">
        <v>6628</v>
      </c>
      <c r="D2548" s="52">
        <v>44956</v>
      </c>
      <c r="E2548" s="52">
        <v>45135</v>
      </c>
      <c r="F2548" s="52">
        <v>45135</v>
      </c>
      <c r="G2548" s="47" t="s">
        <v>10</v>
      </c>
      <c r="H2548" s="51">
        <v>45000</v>
      </c>
      <c r="I2548" s="53">
        <v>1</v>
      </c>
      <c r="J2548" s="51">
        <v>0</v>
      </c>
      <c r="K2548" s="51">
        <v>0</v>
      </c>
      <c r="L2548" s="51">
        <v>45000</v>
      </c>
      <c r="M2548" s="42">
        <v>0</v>
      </c>
      <c r="N2548" s="89" t="s">
        <v>275</v>
      </c>
      <c r="O2548" s="47" t="s">
        <v>1381</v>
      </c>
      <c r="P2548" s="47" t="s">
        <v>671</v>
      </c>
      <c r="Q2548" s="50" t="s">
        <v>6629</v>
      </c>
      <c r="R2548" s="30"/>
    </row>
    <row r="2549" spans="1:18" ht="19.95" customHeight="1">
      <c r="A2549" s="47">
        <v>1</v>
      </c>
      <c r="B2549" s="30" t="s">
        <v>19</v>
      </c>
      <c r="C2549" s="43" t="s">
        <v>6352</v>
      </c>
      <c r="D2549" s="52">
        <v>44956</v>
      </c>
      <c r="E2549" s="52">
        <v>45135</v>
      </c>
      <c r="F2549" s="52">
        <v>45135</v>
      </c>
      <c r="G2549" s="47" t="s">
        <v>10</v>
      </c>
      <c r="H2549" s="51">
        <v>399.89</v>
      </c>
      <c r="I2549" s="53">
        <v>1</v>
      </c>
      <c r="J2549" s="51">
        <v>0</v>
      </c>
      <c r="K2549" s="51">
        <v>0</v>
      </c>
      <c r="L2549" s="51">
        <v>399.89</v>
      </c>
      <c r="M2549" s="42">
        <v>0</v>
      </c>
      <c r="N2549" s="89" t="s">
        <v>275</v>
      </c>
      <c r="O2549" s="47" t="s">
        <v>1355</v>
      </c>
      <c r="P2549" s="47" t="s">
        <v>672</v>
      </c>
      <c r="Q2549" s="50" t="s">
        <v>6630</v>
      </c>
      <c r="R2549" s="30"/>
    </row>
    <row r="2550" spans="1:18" ht="19.95" customHeight="1">
      <c r="A2550" s="47">
        <v>1</v>
      </c>
      <c r="B2550" s="30" t="s">
        <v>6631</v>
      </c>
      <c r="C2550" s="43" t="s">
        <v>6632</v>
      </c>
      <c r="D2550" s="52">
        <v>45135</v>
      </c>
      <c r="E2550" s="52">
        <v>45135</v>
      </c>
      <c r="F2550" s="52">
        <v>45135</v>
      </c>
      <c r="G2550" s="47" t="s">
        <v>10</v>
      </c>
      <c r="H2550" s="51">
        <v>30181.01</v>
      </c>
      <c r="I2550" s="53">
        <v>1</v>
      </c>
      <c r="J2550" s="51">
        <v>0</v>
      </c>
      <c r="K2550" s="51">
        <v>0</v>
      </c>
      <c r="L2550" s="51">
        <v>30181.01</v>
      </c>
      <c r="M2550" s="42">
        <v>0</v>
      </c>
      <c r="N2550" s="89" t="s">
        <v>275</v>
      </c>
      <c r="O2550" s="47" t="s">
        <v>1346</v>
      </c>
      <c r="P2550" s="47" t="s">
        <v>3237</v>
      </c>
      <c r="Q2550" s="50" t="s">
        <v>6633</v>
      </c>
      <c r="R2550" s="30"/>
    </row>
    <row r="2551" spans="1:18" ht="19.95" customHeight="1">
      <c r="A2551" s="47">
        <v>1</v>
      </c>
      <c r="B2551" s="30" t="s">
        <v>62</v>
      </c>
      <c r="C2551" s="43" t="s">
        <v>6621</v>
      </c>
      <c r="D2551" s="52">
        <v>44956</v>
      </c>
      <c r="E2551" s="52">
        <v>45135</v>
      </c>
      <c r="F2551" s="52">
        <v>45135</v>
      </c>
      <c r="G2551" s="47" t="s">
        <v>10</v>
      </c>
      <c r="H2551" s="51">
        <v>5127.49</v>
      </c>
      <c r="I2551" s="53">
        <v>1</v>
      </c>
      <c r="J2551" s="51">
        <v>0</v>
      </c>
      <c r="K2551" s="51">
        <v>0</v>
      </c>
      <c r="L2551" s="51">
        <v>5127.49</v>
      </c>
      <c r="M2551" s="42">
        <v>0</v>
      </c>
      <c r="N2551" s="89" t="s">
        <v>275</v>
      </c>
      <c r="O2551" s="47" t="s">
        <v>1381</v>
      </c>
      <c r="P2551" s="47" t="s">
        <v>888</v>
      </c>
      <c r="Q2551" s="50" t="s">
        <v>6622</v>
      </c>
      <c r="R2551" s="30"/>
    </row>
    <row r="2552" spans="1:18" ht="19.95" customHeight="1">
      <c r="A2552" s="47">
        <v>1</v>
      </c>
      <c r="B2552" s="30" t="s">
        <v>63</v>
      </c>
      <c r="C2552" s="43" t="s">
        <v>6621</v>
      </c>
      <c r="D2552" s="52">
        <v>44956</v>
      </c>
      <c r="E2552" s="52">
        <v>45135</v>
      </c>
      <c r="F2552" s="52">
        <v>45135</v>
      </c>
      <c r="G2552" s="47" t="s">
        <v>10</v>
      </c>
      <c r="H2552" s="51">
        <v>4589.6000000000004</v>
      </c>
      <c r="I2552" s="53">
        <v>1</v>
      </c>
      <c r="J2552" s="51">
        <v>0</v>
      </c>
      <c r="K2552" s="51">
        <v>0</v>
      </c>
      <c r="L2552" s="51">
        <v>4589.6000000000004</v>
      </c>
      <c r="M2552" s="42">
        <v>0</v>
      </c>
      <c r="N2552" s="89" t="s">
        <v>275</v>
      </c>
      <c r="O2552" s="47" t="s">
        <v>1381</v>
      </c>
      <c r="P2552" s="47" t="s">
        <v>888</v>
      </c>
      <c r="Q2552" s="50" t="s">
        <v>6622</v>
      </c>
      <c r="R2552" s="30"/>
    </row>
    <row r="2553" spans="1:18" ht="19.95" customHeight="1">
      <c r="A2553" s="47">
        <v>1</v>
      </c>
      <c r="B2553" s="30" t="s">
        <v>6275</v>
      </c>
      <c r="C2553" s="43" t="s">
        <v>2066</v>
      </c>
      <c r="D2553" s="52">
        <v>45168</v>
      </c>
      <c r="E2553" s="52">
        <v>45168</v>
      </c>
      <c r="F2553" s="52">
        <v>45135</v>
      </c>
      <c r="G2553" s="47" t="s">
        <v>10</v>
      </c>
      <c r="H2553" s="49">
        <v>2300</v>
      </c>
      <c r="I2553" s="53">
        <v>1</v>
      </c>
      <c r="J2553" s="51">
        <v>0</v>
      </c>
      <c r="K2553" s="51">
        <v>0</v>
      </c>
      <c r="L2553" s="51">
        <v>2300</v>
      </c>
      <c r="M2553" s="42">
        <v>0</v>
      </c>
      <c r="N2553" s="89" t="s">
        <v>275</v>
      </c>
      <c r="O2553" s="47" t="s">
        <v>1329</v>
      </c>
      <c r="P2553" s="47" t="s">
        <v>1373</v>
      </c>
      <c r="Q2553" s="50" t="s">
        <v>6276</v>
      </c>
      <c r="R2553" s="30"/>
    </row>
    <row r="2554" spans="1:18" ht="19.95" customHeight="1">
      <c r="A2554" s="47">
        <v>1</v>
      </c>
      <c r="B2554" s="30" t="s">
        <v>64</v>
      </c>
      <c r="C2554" s="43" t="s">
        <v>6621</v>
      </c>
      <c r="D2554" s="52">
        <v>44956</v>
      </c>
      <c r="E2554" s="52">
        <v>45135</v>
      </c>
      <c r="F2554" s="52">
        <v>45135</v>
      </c>
      <c r="G2554" s="47" t="s">
        <v>10</v>
      </c>
      <c r="H2554" s="51">
        <v>4326.72</v>
      </c>
      <c r="I2554" s="53">
        <v>1</v>
      </c>
      <c r="J2554" s="51">
        <v>0</v>
      </c>
      <c r="K2554" s="51">
        <v>0</v>
      </c>
      <c r="L2554" s="51">
        <v>4326.72</v>
      </c>
      <c r="M2554" s="42">
        <v>0</v>
      </c>
      <c r="N2554" s="89" t="s">
        <v>275</v>
      </c>
      <c r="O2554" s="47" t="s">
        <v>1381</v>
      </c>
      <c r="P2554" s="47" t="s">
        <v>888</v>
      </c>
      <c r="Q2554" s="50" t="s">
        <v>6622</v>
      </c>
      <c r="R2554" s="30"/>
    </row>
    <row r="2555" spans="1:18" ht="19.95" customHeight="1">
      <c r="A2555" s="47">
        <v>1</v>
      </c>
      <c r="B2555" s="30" t="s">
        <v>65</v>
      </c>
      <c r="C2555" s="43" t="s">
        <v>6621</v>
      </c>
      <c r="D2555" s="52">
        <v>44956</v>
      </c>
      <c r="E2555" s="52">
        <v>45135</v>
      </c>
      <c r="F2555" s="52">
        <v>45135</v>
      </c>
      <c r="G2555" s="47" t="s">
        <v>10</v>
      </c>
      <c r="H2555" s="51">
        <v>4406.7299999999996</v>
      </c>
      <c r="I2555" s="53">
        <v>1</v>
      </c>
      <c r="J2555" s="51">
        <v>0</v>
      </c>
      <c r="K2555" s="51">
        <v>0</v>
      </c>
      <c r="L2555" s="51">
        <v>4406.7299999999996</v>
      </c>
      <c r="M2555" s="42">
        <v>0</v>
      </c>
      <c r="N2555" s="89" t="s">
        <v>275</v>
      </c>
      <c r="O2555" s="47" t="s">
        <v>1381</v>
      </c>
      <c r="P2555" s="47" t="s">
        <v>888</v>
      </c>
      <c r="Q2555" s="50" t="s">
        <v>6622</v>
      </c>
      <c r="R2555" s="30"/>
    </row>
    <row r="2556" spans="1:18" ht="19.95" customHeight="1">
      <c r="A2556" s="47">
        <v>1</v>
      </c>
      <c r="B2556" s="30" t="s">
        <v>69</v>
      </c>
      <c r="C2556" s="43" t="s">
        <v>6621</v>
      </c>
      <c r="D2556" s="52">
        <v>45015</v>
      </c>
      <c r="E2556" s="52">
        <v>45135</v>
      </c>
      <c r="F2556" s="52">
        <v>45135</v>
      </c>
      <c r="G2556" s="47" t="s">
        <v>10</v>
      </c>
      <c r="H2556" s="51">
        <v>1930.8</v>
      </c>
      <c r="I2556" s="53">
        <v>1</v>
      </c>
      <c r="J2556" s="51">
        <v>0</v>
      </c>
      <c r="K2556" s="51">
        <v>0</v>
      </c>
      <c r="L2556" s="51">
        <v>1930.8</v>
      </c>
      <c r="M2556" s="42">
        <v>0</v>
      </c>
      <c r="N2556" s="89" t="s">
        <v>275</v>
      </c>
      <c r="O2556" s="47" t="s">
        <v>1381</v>
      </c>
      <c r="P2556" s="47" t="s">
        <v>888</v>
      </c>
      <c r="Q2556" s="50" t="s">
        <v>6627</v>
      </c>
      <c r="R2556" s="30"/>
    </row>
    <row r="2557" spans="1:18" ht="19.95" customHeight="1">
      <c r="A2557" s="47">
        <v>1</v>
      </c>
      <c r="B2557" s="30" t="s">
        <v>69</v>
      </c>
      <c r="C2557" s="43" t="s">
        <v>6634</v>
      </c>
      <c r="D2557" s="52">
        <v>45015</v>
      </c>
      <c r="E2557" s="52">
        <v>45135</v>
      </c>
      <c r="F2557" s="52">
        <v>45135</v>
      </c>
      <c r="G2557" s="47" t="s">
        <v>10</v>
      </c>
      <c r="H2557" s="51">
        <v>227.7</v>
      </c>
      <c r="I2557" s="53">
        <v>1</v>
      </c>
      <c r="J2557" s="51">
        <v>0</v>
      </c>
      <c r="K2557" s="51">
        <v>0</v>
      </c>
      <c r="L2557" s="51">
        <v>227.7</v>
      </c>
      <c r="M2557" s="42">
        <v>0</v>
      </c>
      <c r="N2557" s="89" t="s">
        <v>275</v>
      </c>
      <c r="O2557" s="47" t="s">
        <v>1381</v>
      </c>
      <c r="P2557" s="47" t="s">
        <v>674</v>
      </c>
      <c r="Q2557" s="50" t="s">
        <v>6086</v>
      </c>
      <c r="R2557" s="30"/>
    </row>
    <row r="2558" spans="1:18" ht="19.95" customHeight="1">
      <c r="A2558" s="47">
        <v>1</v>
      </c>
      <c r="B2558" s="30" t="s">
        <v>67</v>
      </c>
      <c r="C2558" s="43" t="s">
        <v>6621</v>
      </c>
      <c r="D2558" s="52">
        <v>45019</v>
      </c>
      <c r="E2558" s="52">
        <v>45135</v>
      </c>
      <c r="F2558" s="52">
        <v>45135</v>
      </c>
      <c r="G2558" s="47" t="s">
        <v>10</v>
      </c>
      <c r="H2558" s="51">
        <v>3290.46</v>
      </c>
      <c r="I2558" s="53">
        <v>1</v>
      </c>
      <c r="J2558" s="51">
        <v>0</v>
      </c>
      <c r="K2558" s="51">
        <v>0</v>
      </c>
      <c r="L2558" s="51">
        <v>3290.46</v>
      </c>
      <c r="M2558" s="42">
        <v>0</v>
      </c>
      <c r="N2558" s="89" t="s">
        <v>275</v>
      </c>
      <c r="O2558" s="47" t="s">
        <v>1381</v>
      </c>
      <c r="P2558" s="47" t="s">
        <v>888</v>
      </c>
      <c r="Q2558" s="50" t="s">
        <v>6622</v>
      </c>
      <c r="R2558" s="30"/>
    </row>
    <row r="2559" spans="1:18" ht="19.95" customHeight="1">
      <c r="A2559" s="47">
        <v>1</v>
      </c>
      <c r="B2559" s="30" t="s">
        <v>6635</v>
      </c>
      <c r="C2559" s="43" t="s">
        <v>6636</v>
      </c>
      <c r="D2559" s="52">
        <v>45134</v>
      </c>
      <c r="E2559" s="52">
        <v>45135</v>
      </c>
      <c r="F2559" s="52">
        <v>45135</v>
      </c>
      <c r="G2559" s="47" t="s">
        <v>10</v>
      </c>
      <c r="H2559" s="51">
        <v>180</v>
      </c>
      <c r="I2559" s="53">
        <v>1</v>
      </c>
      <c r="J2559" s="51">
        <v>0</v>
      </c>
      <c r="K2559" s="51">
        <v>0</v>
      </c>
      <c r="L2559" s="51">
        <v>180</v>
      </c>
      <c r="M2559" s="42">
        <v>0</v>
      </c>
      <c r="N2559" s="89" t="s">
        <v>275</v>
      </c>
      <c r="O2559" s="47" t="s">
        <v>1342</v>
      </c>
      <c r="P2559" s="47" t="s">
        <v>282</v>
      </c>
      <c r="Q2559" s="50" t="s">
        <v>6637</v>
      </c>
      <c r="R2559" s="30"/>
    </row>
    <row r="2560" spans="1:18" ht="19.95" customHeight="1">
      <c r="A2560" s="47">
        <v>1</v>
      </c>
      <c r="B2560" s="30" t="s">
        <v>247</v>
      </c>
      <c r="C2560" s="43" t="s">
        <v>6285</v>
      </c>
      <c r="D2560" s="52">
        <v>45138</v>
      </c>
      <c r="E2560" s="52">
        <v>45138</v>
      </c>
      <c r="F2560" s="52">
        <v>45138</v>
      </c>
      <c r="G2560" s="47" t="s">
        <v>10</v>
      </c>
      <c r="H2560" s="51">
        <v>300000</v>
      </c>
      <c r="I2560" s="53">
        <v>1</v>
      </c>
      <c r="J2560" s="51">
        <v>0</v>
      </c>
      <c r="K2560" s="51">
        <v>0</v>
      </c>
      <c r="L2560" s="51">
        <v>300000</v>
      </c>
      <c r="M2560" s="42">
        <v>0</v>
      </c>
      <c r="N2560" s="89" t="s">
        <v>1328</v>
      </c>
      <c r="O2560" s="47" t="s">
        <v>1381</v>
      </c>
      <c r="P2560" s="47" t="s">
        <v>671</v>
      </c>
      <c r="Q2560" s="50" t="s">
        <v>6638</v>
      </c>
      <c r="R2560" s="30"/>
    </row>
    <row r="2561" spans="1:18" ht="19.95" customHeight="1">
      <c r="A2561" s="47">
        <v>1</v>
      </c>
      <c r="B2561" s="30" t="s">
        <v>248</v>
      </c>
      <c r="C2561" s="43" t="s">
        <v>6285</v>
      </c>
      <c r="D2561" s="52">
        <v>45138</v>
      </c>
      <c r="E2561" s="52">
        <v>45138</v>
      </c>
      <c r="F2561" s="52">
        <v>45138</v>
      </c>
      <c r="G2561" s="47" t="s">
        <v>10</v>
      </c>
      <c r="H2561" s="51">
        <v>300000</v>
      </c>
      <c r="I2561" s="53">
        <v>1</v>
      </c>
      <c r="J2561" s="51">
        <v>0</v>
      </c>
      <c r="K2561" s="51">
        <v>0</v>
      </c>
      <c r="L2561" s="51">
        <v>300000</v>
      </c>
      <c r="M2561" s="42">
        <v>0</v>
      </c>
      <c r="N2561" s="89" t="s">
        <v>1328</v>
      </c>
      <c r="O2561" s="47" t="s">
        <v>2725</v>
      </c>
      <c r="P2561" s="47" t="s">
        <v>879</v>
      </c>
      <c r="Q2561" s="50" t="s">
        <v>6286</v>
      </c>
      <c r="R2561" s="30"/>
    </row>
    <row r="2562" spans="1:18" ht="19.95" customHeight="1">
      <c r="A2562" s="47">
        <v>1</v>
      </c>
      <c r="B2562" s="30" t="s">
        <v>52</v>
      </c>
      <c r="C2562" s="43" t="s">
        <v>6639</v>
      </c>
      <c r="D2562" s="52">
        <v>44926</v>
      </c>
      <c r="E2562" s="52">
        <v>45138</v>
      </c>
      <c r="F2562" s="52">
        <v>45138</v>
      </c>
      <c r="G2562" s="47" t="s">
        <v>10</v>
      </c>
      <c r="H2562" s="51">
        <v>1177115.05</v>
      </c>
      <c r="I2562" s="53">
        <v>1</v>
      </c>
      <c r="J2562" s="51">
        <v>0</v>
      </c>
      <c r="K2562" s="51">
        <v>0</v>
      </c>
      <c r="L2562" s="51">
        <v>1177115.05</v>
      </c>
      <c r="M2562" s="42">
        <v>0</v>
      </c>
      <c r="N2562" s="89" t="s">
        <v>1328</v>
      </c>
      <c r="O2562" s="47" t="s">
        <v>2602</v>
      </c>
      <c r="P2562" s="47" t="s">
        <v>2603</v>
      </c>
      <c r="Q2562" s="50" t="s">
        <v>6640</v>
      </c>
      <c r="R2562" s="30"/>
    </row>
    <row r="2563" spans="1:18" ht="19.95" customHeight="1">
      <c r="A2563" s="47">
        <v>1</v>
      </c>
      <c r="B2563" s="30" t="s">
        <v>52</v>
      </c>
      <c r="C2563" s="43" t="s">
        <v>6641</v>
      </c>
      <c r="D2563" s="52">
        <v>45138</v>
      </c>
      <c r="E2563" s="52">
        <v>45138</v>
      </c>
      <c r="F2563" s="52">
        <v>45138</v>
      </c>
      <c r="G2563" s="47" t="s">
        <v>10</v>
      </c>
      <c r="H2563" s="51">
        <v>227.08</v>
      </c>
      <c r="I2563" s="53">
        <v>1</v>
      </c>
      <c r="J2563" s="51">
        <v>0</v>
      </c>
      <c r="K2563" s="51">
        <v>0</v>
      </c>
      <c r="L2563" s="51">
        <v>227.08</v>
      </c>
      <c r="M2563" s="42">
        <v>0</v>
      </c>
      <c r="N2563" s="89" t="s">
        <v>1328</v>
      </c>
      <c r="O2563" s="47" t="s">
        <v>2602</v>
      </c>
      <c r="P2563" s="47" t="s">
        <v>2610</v>
      </c>
      <c r="Q2563" s="50" t="s">
        <v>6642</v>
      </c>
      <c r="R2563" s="30"/>
    </row>
    <row r="2564" spans="1:18" ht="19.95" customHeight="1">
      <c r="A2564" s="47">
        <v>1</v>
      </c>
      <c r="B2564" s="30" t="s">
        <v>52</v>
      </c>
      <c r="C2564" s="43" t="s">
        <v>6643</v>
      </c>
      <c r="D2564" s="52">
        <v>45138</v>
      </c>
      <c r="E2564" s="52">
        <v>45138</v>
      </c>
      <c r="F2564" s="52">
        <v>45138</v>
      </c>
      <c r="G2564" s="47" t="s">
        <v>10</v>
      </c>
      <c r="H2564" s="51">
        <v>339619.96</v>
      </c>
      <c r="I2564" s="53">
        <v>1</v>
      </c>
      <c r="J2564" s="51">
        <v>0</v>
      </c>
      <c r="K2564" s="51">
        <v>0</v>
      </c>
      <c r="L2564" s="51">
        <v>339619.96</v>
      </c>
      <c r="M2564" s="42">
        <v>0</v>
      </c>
      <c r="N2564" s="89" t="s">
        <v>1328</v>
      </c>
      <c r="O2564" s="47" t="s">
        <v>2602</v>
      </c>
      <c r="P2564" s="47" t="s">
        <v>2610</v>
      </c>
      <c r="Q2564" s="50" t="s">
        <v>6644</v>
      </c>
      <c r="R2564" s="30"/>
    </row>
    <row r="2565" spans="1:18" ht="19.95" customHeight="1">
      <c r="A2565" s="47">
        <v>1</v>
      </c>
      <c r="B2565" s="30" t="s">
        <v>52</v>
      </c>
      <c r="C2565" s="43" t="s">
        <v>6645</v>
      </c>
      <c r="D2565" s="52">
        <v>45107</v>
      </c>
      <c r="E2565" s="52">
        <v>45138</v>
      </c>
      <c r="F2565" s="52">
        <v>45138</v>
      </c>
      <c r="G2565" s="47" t="s">
        <v>10</v>
      </c>
      <c r="H2565" s="51">
        <v>331336.59999999998</v>
      </c>
      <c r="I2565" s="53">
        <v>1</v>
      </c>
      <c r="J2565" s="51">
        <v>0</v>
      </c>
      <c r="K2565" s="51">
        <v>0</v>
      </c>
      <c r="L2565" s="51">
        <v>331336.59999999998</v>
      </c>
      <c r="M2565" s="42">
        <v>0</v>
      </c>
      <c r="N2565" s="89" t="s">
        <v>1328</v>
      </c>
      <c r="O2565" s="47" t="s">
        <v>2602</v>
      </c>
      <c r="P2565" s="47" t="s">
        <v>2603</v>
      </c>
      <c r="Q2565" s="50" t="s">
        <v>6646</v>
      </c>
      <c r="R2565" s="30"/>
    </row>
    <row r="2566" spans="1:18" ht="19.95" customHeight="1">
      <c r="A2566" s="47">
        <v>1</v>
      </c>
      <c r="B2566" s="30" t="s">
        <v>52</v>
      </c>
      <c r="C2566" s="43" t="s">
        <v>6647</v>
      </c>
      <c r="D2566" s="52">
        <v>45138</v>
      </c>
      <c r="E2566" s="52">
        <v>45138</v>
      </c>
      <c r="F2566" s="52">
        <v>45138</v>
      </c>
      <c r="G2566" s="47" t="s">
        <v>10</v>
      </c>
      <c r="H2566" s="51">
        <v>122.62</v>
      </c>
      <c r="I2566" s="53">
        <v>1</v>
      </c>
      <c r="J2566" s="51">
        <v>0</v>
      </c>
      <c r="K2566" s="51">
        <v>0</v>
      </c>
      <c r="L2566" s="51">
        <v>122.62</v>
      </c>
      <c r="M2566" s="42">
        <v>0</v>
      </c>
      <c r="N2566" s="89" t="s">
        <v>1328</v>
      </c>
      <c r="O2566" s="47" t="s">
        <v>2602</v>
      </c>
      <c r="P2566" s="47" t="s">
        <v>2603</v>
      </c>
      <c r="Q2566" s="50" t="s">
        <v>6648</v>
      </c>
      <c r="R2566" s="30"/>
    </row>
    <row r="2567" spans="1:18" ht="19.95" customHeight="1">
      <c r="A2567" s="47">
        <v>1</v>
      </c>
      <c r="B2567" s="30" t="s">
        <v>52</v>
      </c>
      <c r="C2567" s="43" t="s">
        <v>6649</v>
      </c>
      <c r="D2567" s="52">
        <v>45107</v>
      </c>
      <c r="E2567" s="52">
        <v>45138</v>
      </c>
      <c r="F2567" s="52">
        <v>45138</v>
      </c>
      <c r="G2567" s="47" t="s">
        <v>10</v>
      </c>
      <c r="H2567" s="51">
        <v>636864.87</v>
      </c>
      <c r="I2567" s="53">
        <v>1</v>
      </c>
      <c r="J2567" s="51">
        <v>0</v>
      </c>
      <c r="K2567" s="51">
        <v>0</v>
      </c>
      <c r="L2567" s="51">
        <v>636864.87</v>
      </c>
      <c r="M2567" s="42">
        <v>0</v>
      </c>
      <c r="N2567" s="89" t="s">
        <v>1328</v>
      </c>
      <c r="O2567" s="47" t="s">
        <v>2602</v>
      </c>
      <c r="P2567" s="47" t="s">
        <v>2610</v>
      </c>
      <c r="Q2567" s="50" t="s">
        <v>6649</v>
      </c>
      <c r="R2567" s="30"/>
    </row>
    <row r="2568" spans="1:18" ht="19.95" customHeight="1">
      <c r="A2568" s="47">
        <v>1</v>
      </c>
      <c r="B2568" s="30" t="s">
        <v>52</v>
      </c>
      <c r="C2568" s="43" t="s">
        <v>6650</v>
      </c>
      <c r="D2568" s="52">
        <v>45138</v>
      </c>
      <c r="E2568" s="52">
        <v>45138</v>
      </c>
      <c r="F2568" s="52">
        <v>45138</v>
      </c>
      <c r="G2568" s="47" t="s">
        <v>10</v>
      </c>
      <c r="H2568" s="51">
        <v>3884695.21</v>
      </c>
      <c r="I2568" s="53">
        <v>1</v>
      </c>
      <c r="J2568" s="51">
        <v>0</v>
      </c>
      <c r="K2568" s="51">
        <v>0</v>
      </c>
      <c r="L2568" s="51">
        <v>3884695.21</v>
      </c>
      <c r="M2568" s="42">
        <v>0</v>
      </c>
      <c r="N2568" s="89" t="s">
        <v>1328</v>
      </c>
      <c r="O2568" s="47" t="s">
        <v>2602</v>
      </c>
      <c r="P2568" s="47" t="s">
        <v>2610</v>
      </c>
      <c r="Q2568" s="50" t="s">
        <v>6651</v>
      </c>
      <c r="R2568" s="30"/>
    </row>
    <row r="2569" spans="1:18" ht="19.95" customHeight="1">
      <c r="A2569" s="47">
        <v>1</v>
      </c>
      <c r="B2569" s="30" t="s">
        <v>220</v>
      </c>
      <c r="C2569" s="43">
        <v>6209468</v>
      </c>
      <c r="D2569" s="52">
        <v>45127</v>
      </c>
      <c r="E2569" s="52">
        <v>45138</v>
      </c>
      <c r="F2569" s="52">
        <v>45138</v>
      </c>
      <c r="G2569" s="47" t="s">
        <v>10</v>
      </c>
      <c r="H2569" s="51">
        <v>182.03</v>
      </c>
      <c r="I2569" s="53">
        <v>1</v>
      </c>
      <c r="J2569" s="51">
        <v>0</v>
      </c>
      <c r="K2569" s="51">
        <v>0</v>
      </c>
      <c r="L2569" s="51">
        <v>182.03</v>
      </c>
      <c r="M2569" s="42">
        <v>0</v>
      </c>
      <c r="N2569" s="89" t="s">
        <v>269</v>
      </c>
      <c r="O2569" s="47" t="s">
        <v>1342</v>
      </c>
      <c r="P2569" s="47" t="s">
        <v>286</v>
      </c>
      <c r="Q2569" s="50" t="s">
        <v>6652</v>
      </c>
      <c r="R2569" s="30"/>
    </row>
    <row r="2570" spans="1:18" ht="19.95" customHeight="1">
      <c r="A2570" s="47">
        <v>1</v>
      </c>
      <c r="B2570" s="30" t="s">
        <v>5900</v>
      </c>
      <c r="C2570" s="43" t="s">
        <v>6653</v>
      </c>
      <c r="D2570" s="52">
        <v>45133</v>
      </c>
      <c r="E2570" s="52">
        <v>45138</v>
      </c>
      <c r="F2570" s="52">
        <v>45138</v>
      </c>
      <c r="G2570" s="47" t="s">
        <v>10</v>
      </c>
      <c r="H2570" s="51">
        <v>4800.24</v>
      </c>
      <c r="I2570" s="53">
        <v>1</v>
      </c>
      <c r="J2570" s="51">
        <v>0</v>
      </c>
      <c r="K2570" s="51">
        <v>0</v>
      </c>
      <c r="L2570" s="51">
        <v>4800.24</v>
      </c>
      <c r="M2570" s="42">
        <v>0</v>
      </c>
      <c r="N2570" s="89" t="s">
        <v>269</v>
      </c>
      <c r="O2570" s="47" t="s">
        <v>2636</v>
      </c>
      <c r="P2570" s="47" t="s">
        <v>3777</v>
      </c>
      <c r="Q2570" s="50" t="s">
        <v>5902</v>
      </c>
      <c r="R2570" s="30"/>
    </row>
    <row r="2571" spans="1:18" ht="19.95" customHeight="1">
      <c r="A2571" s="47">
        <v>1</v>
      </c>
      <c r="B2571" s="30" t="s">
        <v>43</v>
      </c>
      <c r="C2571" s="43" t="s">
        <v>6654</v>
      </c>
      <c r="D2571" s="52">
        <v>45129</v>
      </c>
      <c r="E2571" s="52">
        <v>45138</v>
      </c>
      <c r="F2571" s="52">
        <v>45138</v>
      </c>
      <c r="G2571" s="47" t="s">
        <v>10</v>
      </c>
      <c r="H2571" s="51">
        <v>3635.2</v>
      </c>
      <c r="I2571" s="53">
        <v>1</v>
      </c>
      <c r="J2571" s="51">
        <v>0</v>
      </c>
      <c r="K2571" s="51">
        <v>0</v>
      </c>
      <c r="L2571" s="51">
        <v>3635.2</v>
      </c>
      <c r="M2571" s="42">
        <v>0</v>
      </c>
      <c r="N2571" s="89" t="s">
        <v>269</v>
      </c>
      <c r="O2571" s="47" t="s">
        <v>1351</v>
      </c>
      <c r="P2571" s="47" t="s">
        <v>1353</v>
      </c>
      <c r="Q2571" s="50" t="s">
        <v>6655</v>
      </c>
      <c r="R2571" s="30"/>
    </row>
    <row r="2572" spans="1:18" ht="19.95" customHeight="1">
      <c r="A2572" s="47">
        <v>1</v>
      </c>
      <c r="B2572" s="30" t="s">
        <v>22</v>
      </c>
      <c r="C2572" s="43" t="s">
        <v>6656</v>
      </c>
      <c r="D2572" s="52">
        <v>45119</v>
      </c>
      <c r="E2572" s="52">
        <v>45137</v>
      </c>
      <c r="F2572" s="52">
        <v>45138</v>
      </c>
      <c r="G2572" s="47" t="s">
        <v>10</v>
      </c>
      <c r="H2572" s="51">
        <v>5859.53</v>
      </c>
      <c r="I2572" s="53">
        <v>1</v>
      </c>
      <c r="J2572" s="51">
        <v>0</v>
      </c>
      <c r="K2572" s="51">
        <v>0</v>
      </c>
      <c r="L2572" s="51">
        <v>5859.53</v>
      </c>
      <c r="M2572" s="42">
        <v>0</v>
      </c>
      <c r="N2572" s="89" t="s">
        <v>269</v>
      </c>
      <c r="O2572" s="47" t="s">
        <v>1346</v>
      </c>
      <c r="P2572" s="47" t="s">
        <v>284</v>
      </c>
      <c r="Q2572" s="50" t="s">
        <v>6657</v>
      </c>
      <c r="R2572" s="30"/>
    </row>
    <row r="2573" spans="1:18" ht="19.95" customHeight="1">
      <c r="A2573" s="47">
        <v>1</v>
      </c>
      <c r="B2573" s="30" t="s">
        <v>6658</v>
      </c>
      <c r="C2573" s="43" t="s">
        <v>6659</v>
      </c>
      <c r="D2573" s="52">
        <v>45138</v>
      </c>
      <c r="E2573" s="52">
        <v>45138</v>
      </c>
      <c r="F2573" s="52">
        <v>45138</v>
      </c>
      <c r="G2573" s="47" t="s">
        <v>10</v>
      </c>
      <c r="H2573" s="51">
        <v>35612.129999999997</v>
      </c>
      <c r="I2573" s="53">
        <v>1</v>
      </c>
      <c r="J2573" s="51">
        <v>0</v>
      </c>
      <c r="K2573" s="51">
        <v>0</v>
      </c>
      <c r="L2573" s="51">
        <v>35612.129999999997</v>
      </c>
      <c r="M2573" s="42">
        <v>0</v>
      </c>
      <c r="N2573" s="89" t="s">
        <v>275</v>
      </c>
      <c r="O2573" s="47" t="s">
        <v>1349</v>
      </c>
      <c r="P2573" s="47" t="s">
        <v>283</v>
      </c>
      <c r="Q2573" s="50" t="s">
        <v>6660</v>
      </c>
      <c r="R2573" s="30"/>
    </row>
    <row r="2574" spans="1:18" ht="19.95" customHeight="1">
      <c r="A2574" s="47">
        <v>1</v>
      </c>
      <c r="B2574" s="30" t="s">
        <v>64</v>
      </c>
      <c r="C2574" s="43" t="s">
        <v>6661</v>
      </c>
      <c r="D2574" s="52">
        <v>45137</v>
      </c>
      <c r="E2574" s="52">
        <v>45137</v>
      </c>
      <c r="F2574" s="52">
        <v>45138</v>
      </c>
      <c r="G2574" s="47" t="s">
        <v>10</v>
      </c>
      <c r="H2574" s="51">
        <v>1125</v>
      </c>
      <c r="I2574" s="53">
        <v>1</v>
      </c>
      <c r="J2574" s="51">
        <v>0</v>
      </c>
      <c r="K2574" s="51">
        <v>0</v>
      </c>
      <c r="L2574" s="51">
        <v>1125</v>
      </c>
      <c r="M2574" s="42">
        <v>0</v>
      </c>
      <c r="N2574" s="89" t="s">
        <v>275</v>
      </c>
      <c r="O2574" s="47" t="s">
        <v>1360</v>
      </c>
      <c r="P2574" s="47" t="s">
        <v>876</v>
      </c>
      <c r="Q2574" s="50" t="s">
        <v>6662</v>
      </c>
      <c r="R2574" s="30"/>
    </row>
    <row r="2575" spans="1:18" ht="19.95" customHeight="1">
      <c r="A2575" s="47">
        <v>1</v>
      </c>
      <c r="B2575" s="30" t="s">
        <v>308</v>
      </c>
      <c r="C2575" s="43" t="s">
        <v>6663</v>
      </c>
      <c r="D2575" s="52">
        <v>45134</v>
      </c>
      <c r="E2575" s="52">
        <v>45139</v>
      </c>
      <c r="F2575" s="52">
        <v>45139</v>
      </c>
      <c r="G2575" s="47" t="s">
        <v>10</v>
      </c>
      <c r="H2575" s="51">
        <v>23994</v>
      </c>
      <c r="I2575" s="53">
        <v>1</v>
      </c>
      <c r="J2575" s="51">
        <v>0</v>
      </c>
      <c r="K2575" s="51">
        <v>0</v>
      </c>
      <c r="L2575" s="51">
        <v>23994</v>
      </c>
      <c r="M2575" s="42">
        <v>0</v>
      </c>
      <c r="N2575" s="89" t="s">
        <v>1328</v>
      </c>
      <c r="O2575" s="47" t="s">
        <v>1349</v>
      </c>
      <c r="P2575" s="58" t="s">
        <v>741</v>
      </c>
      <c r="Q2575" s="50" t="s">
        <v>6664</v>
      </c>
      <c r="R2575" s="30"/>
    </row>
    <row r="2576" spans="1:18" ht="19.95" customHeight="1">
      <c r="A2576" s="47">
        <v>1</v>
      </c>
      <c r="B2576" s="30" t="s">
        <v>308</v>
      </c>
      <c r="C2576" s="43" t="s">
        <v>6665</v>
      </c>
      <c r="D2576" s="52">
        <v>45134</v>
      </c>
      <c r="E2576" s="52">
        <v>45139</v>
      </c>
      <c r="F2576" s="52">
        <v>45139</v>
      </c>
      <c r="G2576" s="47" t="s">
        <v>10</v>
      </c>
      <c r="H2576" s="51">
        <v>168753.65</v>
      </c>
      <c r="I2576" s="53">
        <v>1</v>
      </c>
      <c r="J2576" s="51">
        <v>0</v>
      </c>
      <c r="K2576" s="51">
        <v>0</v>
      </c>
      <c r="L2576" s="51">
        <v>168753.65</v>
      </c>
      <c r="M2576" s="42">
        <v>0</v>
      </c>
      <c r="N2576" s="89" t="s">
        <v>1328</v>
      </c>
      <c r="O2576" s="47" t="s">
        <v>1349</v>
      </c>
      <c r="P2576" s="58" t="s">
        <v>741</v>
      </c>
      <c r="Q2576" s="50" t="s">
        <v>6666</v>
      </c>
      <c r="R2576" s="30"/>
    </row>
    <row r="2577" spans="1:18" ht="19.95" customHeight="1">
      <c r="A2577" s="47">
        <v>1</v>
      </c>
      <c r="B2577" s="30" t="s">
        <v>16</v>
      </c>
      <c r="C2577" s="43" t="s">
        <v>6667</v>
      </c>
      <c r="D2577" s="52">
        <v>45124</v>
      </c>
      <c r="E2577" s="52">
        <v>45139</v>
      </c>
      <c r="F2577" s="52">
        <v>45139</v>
      </c>
      <c r="G2577" s="47" t="s">
        <v>10</v>
      </c>
      <c r="H2577" s="51">
        <v>14876.9</v>
      </c>
      <c r="I2577" s="53">
        <v>1</v>
      </c>
      <c r="J2577" s="51">
        <v>0</v>
      </c>
      <c r="K2577" s="51">
        <v>0</v>
      </c>
      <c r="L2577" s="51">
        <v>14876.9</v>
      </c>
      <c r="M2577" s="42">
        <v>0</v>
      </c>
      <c r="N2577" s="89" t="s">
        <v>1328</v>
      </c>
      <c r="O2577" s="47" t="s">
        <v>1349</v>
      </c>
      <c r="P2577" s="58" t="s">
        <v>741</v>
      </c>
      <c r="Q2577" s="50" t="s">
        <v>6668</v>
      </c>
      <c r="R2577" s="30"/>
    </row>
    <row r="2578" spans="1:18" ht="19.95" customHeight="1">
      <c r="A2578" s="47">
        <v>1</v>
      </c>
      <c r="B2578" s="30" t="s">
        <v>225</v>
      </c>
      <c r="C2578" s="43" t="s">
        <v>6669</v>
      </c>
      <c r="D2578" s="52">
        <v>45103</v>
      </c>
      <c r="E2578" s="52">
        <v>45139</v>
      </c>
      <c r="F2578" s="52">
        <v>45139</v>
      </c>
      <c r="G2578" s="47" t="s">
        <v>10</v>
      </c>
      <c r="H2578" s="51">
        <v>550.03</v>
      </c>
      <c r="I2578" s="53">
        <v>1</v>
      </c>
      <c r="J2578" s="51">
        <v>0</v>
      </c>
      <c r="K2578" s="51">
        <v>0</v>
      </c>
      <c r="L2578" s="51">
        <v>550.03</v>
      </c>
      <c r="M2578" s="42">
        <v>0</v>
      </c>
      <c r="N2578" s="89" t="s">
        <v>272</v>
      </c>
      <c r="O2578" s="47" t="s">
        <v>1381</v>
      </c>
      <c r="P2578" s="47" t="s">
        <v>6670</v>
      </c>
      <c r="Q2578" s="50" t="s">
        <v>6671</v>
      </c>
      <c r="R2578" s="30"/>
    </row>
    <row r="2579" spans="1:18" ht="19.95" customHeight="1">
      <c r="A2579" s="47">
        <v>1</v>
      </c>
      <c r="B2579" s="30" t="s">
        <v>2552</v>
      </c>
      <c r="C2579" s="43" t="s">
        <v>6672</v>
      </c>
      <c r="D2579" s="52">
        <v>45114</v>
      </c>
      <c r="E2579" s="52">
        <v>45139</v>
      </c>
      <c r="F2579" s="52">
        <v>45139</v>
      </c>
      <c r="G2579" s="47" t="s">
        <v>10</v>
      </c>
      <c r="H2579" s="51">
        <v>380</v>
      </c>
      <c r="I2579" s="53">
        <v>1</v>
      </c>
      <c r="J2579" s="51">
        <v>0</v>
      </c>
      <c r="K2579" s="51">
        <v>0</v>
      </c>
      <c r="L2579" s="51">
        <v>380</v>
      </c>
      <c r="M2579" s="42">
        <v>0</v>
      </c>
      <c r="N2579" s="89" t="s">
        <v>272</v>
      </c>
      <c r="O2579" s="47" t="s">
        <v>1342</v>
      </c>
      <c r="P2579" s="47" t="s">
        <v>871</v>
      </c>
      <c r="Q2579" s="50" t="s">
        <v>6673</v>
      </c>
      <c r="R2579" s="30"/>
    </row>
    <row r="2580" spans="1:18" ht="19.95" customHeight="1">
      <c r="A2580" s="47">
        <v>1</v>
      </c>
      <c r="B2580" s="30" t="s">
        <v>221</v>
      </c>
      <c r="C2580" s="43" t="s">
        <v>6674</v>
      </c>
      <c r="D2580" s="52">
        <v>45098</v>
      </c>
      <c r="E2580" s="52">
        <v>45139</v>
      </c>
      <c r="F2580" s="52">
        <v>45139</v>
      </c>
      <c r="G2580" s="47" t="s">
        <v>10</v>
      </c>
      <c r="H2580" s="51">
        <v>134.80000000000001</v>
      </c>
      <c r="I2580" s="53">
        <v>1</v>
      </c>
      <c r="J2580" s="51">
        <v>0</v>
      </c>
      <c r="K2580" s="51">
        <v>0</v>
      </c>
      <c r="L2580" s="51">
        <v>134.80000000000001</v>
      </c>
      <c r="M2580" s="42">
        <v>0</v>
      </c>
      <c r="N2580" s="89" t="s">
        <v>272</v>
      </c>
      <c r="O2580" s="47" t="s">
        <v>1342</v>
      </c>
      <c r="P2580" s="47" t="s">
        <v>1345</v>
      </c>
      <c r="Q2580" s="50" t="s">
        <v>6675</v>
      </c>
      <c r="R2580" s="30"/>
    </row>
    <row r="2581" spans="1:18" ht="19.95" customHeight="1">
      <c r="A2581" s="47">
        <v>1</v>
      </c>
      <c r="B2581" s="30" t="s">
        <v>221</v>
      </c>
      <c r="C2581" s="43" t="s">
        <v>6676</v>
      </c>
      <c r="D2581" s="52">
        <v>45118</v>
      </c>
      <c r="E2581" s="52">
        <v>45139</v>
      </c>
      <c r="F2581" s="52">
        <v>45139</v>
      </c>
      <c r="G2581" s="47" t="s">
        <v>10</v>
      </c>
      <c r="H2581" s="51">
        <v>145.18</v>
      </c>
      <c r="I2581" s="53">
        <v>1</v>
      </c>
      <c r="J2581" s="51">
        <v>0</v>
      </c>
      <c r="K2581" s="51">
        <v>0</v>
      </c>
      <c r="L2581" s="51">
        <v>145.18</v>
      </c>
      <c r="M2581" s="42">
        <v>0</v>
      </c>
      <c r="N2581" s="89" t="s">
        <v>272</v>
      </c>
      <c r="O2581" s="47" t="s">
        <v>1342</v>
      </c>
      <c r="P2581" s="47" t="s">
        <v>1345</v>
      </c>
      <c r="Q2581" s="50" t="s">
        <v>6677</v>
      </c>
      <c r="R2581" s="30"/>
    </row>
    <row r="2582" spans="1:18" ht="19.95" customHeight="1">
      <c r="A2582" s="47">
        <v>1</v>
      </c>
      <c r="B2582" s="30" t="s">
        <v>219</v>
      </c>
      <c r="C2582" s="43" t="s">
        <v>6678</v>
      </c>
      <c r="D2582" s="52">
        <v>45111</v>
      </c>
      <c r="E2582" s="52">
        <v>45139</v>
      </c>
      <c r="F2582" s="52">
        <v>45139</v>
      </c>
      <c r="G2582" s="47" t="s">
        <v>10</v>
      </c>
      <c r="H2582" s="51">
        <v>153.44</v>
      </c>
      <c r="I2582" s="53">
        <v>1</v>
      </c>
      <c r="J2582" s="51">
        <v>0</v>
      </c>
      <c r="K2582" s="51">
        <v>0</v>
      </c>
      <c r="L2582" s="51">
        <v>153.44</v>
      </c>
      <c r="M2582" s="42">
        <v>0</v>
      </c>
      <c r="N2582" s="89" t="s">
        <v>272</v>
      </c>
      <c r="O2582" s="47" t="s">
        <v>1342</v>
      </c>
      <c r="P2582" s="47" t="s">
        <v>1345</v>
      </c>
      <c r="Q2582" s="50" t="s">
        <v>6679</v>
      </c>
      <c r="R2582" s="30"/>
    </row>
    <row r="2583" spans="1:18" ht="19.95" customHeight="1">
      <c r="A2583" s="47">
        <v>1</v>
      </c>
      <c r="B2583" s="30" t="s">
        <v>219</v>
      </c>
      <c r="C2583" s="43" t="s">
        <v>6680</v>
      </c>
      <c r="D2583" s="52">
        <v>45125</v>
      </c>
      <c r="E2583" s="52">
        <v>45139</v>
      </c>
      <c r="F2583" s="52">
        <v>45139</v>
      </c>
      <c r="G2583" s="47" t="s">
        <v>10</v>
      </c>
      <c r="H2583" s="51">
        <v>138.94999999999999</v>
      </c>
      <c r="I2583" s="53">
        <v>1</v>
      </c>
      <c r="J2583" s="51">
        <v>0</v>
      </c>
      <c r="K2583" s="51">
        <v>0</v>
      </c>
      <c r="L2583" s="51">
        <v>138.94999999999999</v>
      </c>
      <c r="M2583" s="42">
        <v>0</v>
      </c>
      <c r="N2583" s="89" t="s">
        <v>272</v>
      </c>
      <c r="O2583" s="47" t="s">
        <v>1342</v>
      </c>
      <c r="P2583" s="47" t="s">
        <v>1345</v>
      </c>
      <c r="Q2583" s="50" t="s">
        <v>6681</v>
      </c>
      <c r="R2583" s="30"/>
    </row>
    <row r="2584" spans="1:18" ht="19.95" customHeight="1">
      <c r="A2584" s="47">
        <v>1</v>
      </c>
      <c r="B2584" s="30" t="s">
        <v>1357</v>
      </c>
      <c r="C2584" s="43" t="s">
        <v>6682</v>
      </c>
      <c r="D2584" s="52">
        <v>45105</v>
      </c>
      <c r="E2584" s="52">
        <v>45139</v>
      </c>
      <c r="F2584" s="52">
        <v>45139</v>
      </c>
      <c r="G2584" s="47" t="s">
        <v>10</v>
      </c>
      <c r="H2584" s="51">
        <v>40</v>
      </c>
      <c r="I2584" s="53">
        <v>1</v>
      </c>
      <c r="J2584" s="51">
        <v>0</v>
      </c>
      <c r="K2584" s="51">
        <v>0</v>
      </c>
      <c r="L2584" s="51">
        <v>40</v>
      </c>
      <c r="M2584" s="42">
        <v>0</v>
      </c>
      <c r="N2584" s="89" t="s">
        <v>272</v>
      </c>
      <c r="O2584" s="47" t="s">
        <v>1355</v>
      </c>
      <c r="P2584" s="47" t="s">
        <v>1938</v>
      </c>
      <c r="Q2584" s="50" t="s">
        <v>6683</v>
      </c>
      <c r="R2584" s="30"/>
    </row>
    <row r="2585" spans="1:18" ht="19.95" customHeight="1">
      <c r="A2585" s="47">
        <v>1</v>
      </c>
      <c r="B2585" s="30" t="s">
        <v>1357</v>
      </c>
      <c r="C2585" s="43" t="s">
        <v>6684</v>
      </c>
      <c r="D2585" s="52">
        <v>45124</v>
      </c>
      <c r="E2585" s="52">
        <v>45139</v>
      </c>
      <c r="F2585" s="52">
        <v>45139</v>
      </c>
      <c r="G2585" s="47" t="s">
        <v>10</v>
      </c>
      <c r="H2585" s="51">
        <v>40</v>
      </c>
      <c r="I2585" s="53">
        <v>1</v>
      </c>
      <c r="J2585" s="51">
        <v>0</v>
      </c>
      <c r="K2585" s="51">
        <v>0</v>
      </c>
      <c r="L2585" s="51">
        <v>40</v>
      </c>
      <c r="M2585" s="42">
        <v>0</v>
      </c>
      <c r="N2585" s="89" t="s">
        <v>272</v>
      </c>
      <c r="O2585" s="47" t="s">
        <v>1355</v>
      </c>
      <c r="P2585" s="47" t="s">
        <v>1938</v>
      </c>
      <c r="Q2585" s="50" t="s">
        <v>6685</v>
      </c>
      <c r="R2585" s="30"/>
    </row>
    <row r="2586" spans="1:18" ht="19.95" customHeight="1">
      <c r="A2586" s="47">
        <v>1</v>
      </c>
      <c r="B2586" s="30" t="s">
        <v>224</v>
      </c>
      <c r="C2586" s="43" t="s">
        <v>6686</v>
      </c>
      <c r="D2586" s="52">
        <v>45104</v>
      </c>
      <c r="E2586" s="52">
        <v>45139</v>
      </c>
      <c r="F2586" s="52">
        <v>45139</v>
      </c>
      <c r="G2586" s="47" t="s">
        <v>10</v>
      </c>
      <c r="H2586" s="51">
        <v>132.54</v>
      </c>
      <c r="I2586" s="53">
        <v>1</v>
      </c>
      <c r="J2586" s="51">
        <v>0</v>
      </c>
      <c r="K2586" s="51">
        <v>0</v>
      </c>
      <c r="L2586" s="51">
        <v>132.54</v>
      </c>
      <c r="M2586" s="42">
        <v>0</v>
      </c>
      <c r="N2586" s="89" t="s">
        <v>272</v>
      </c>
      <c r="O2586" s="47" t="s">
        <v>1355</v>
      </c>
      <c r="P2586" s="47" t="s">
        <v>873</v>
      </c>
      <c r="Q2586" s="50" t="s">
        <v>6687</v>
      </c>
      <c r="R2586" s="30"/>
    </row>
    <row r="2587" spans="1:18" ht="19.95" customHeight="1">
      <c r="A2587" s="47">
        <v>1</v>
      </c>
      <c r="B2587" s="30" t="s">
        <v>222</v>
      </c>
      <c r="C2587" s="43" t="s">
        <v>6688</v>
      </c>
      <c r="D2587" s="52">
        <v>45097</v>
      </c>
      <c r="E2587" s="52">
        <v>45139</v>
      </c>
      <c r="F2587" s="52">
        <v>45139</v>
      </c>
      <c r="G2587" s="47" t="s">
        <v>10</v>
      </c>
      <c r="H2587" s="51">
        <v>26.5</v>
      </c>
      <c r="I2587" s="53">
        <v>1</v>
      </c>
      <c r="J2587" s="51">
        <v>0</v>
      </c>
      <c r="K2587" s="51">
        <v>0</v>
      </c>
      <c r="L2587" s="51">
        <v>26.5</v>
      </c>
      <c r="M2587" s="42">
        <v>0</v>
      </c>
      <c r="N2587" s="89" t="s">
        <v>272</v>
      </c>
      <c r="O2587" s="47" t="s">
        <v>1342</v>
      </c>
      <c r="P2587" s="47" t="s">
        <v>282</v>
      </c>
      <c r="Q2587" s="50" t="s">
        <v>6689</v>
      </c>
      <c r="R2587" s="30"/>
    </row>
    <row r="2588" spans="1:18" ht="19.95" customHeight="1">
      <c r="A2588" s="47">
        <v>1</v>
      </c>
      <c r="B2588" s="30" t="s">
        <v>222</v>
      </c>
      <c r="C2588" s="43" t="s">
        <v>6690</v>
      </c>
      <c r="D2588" s="52">
        <v>45105</v>
      </c>
      <c r="E2588" s="52">
        <v>45139</v>
      </c>
      <c r="F2588" s="52">
        <v>45139</v>
      </c>
      <c r="G2588" s="47" t="s">
        <v>10</v>
      </c>
      <c r="H2588" s="51">
        <v>88.8</v>
      </c>
      <c r="I2588" s="53">
        <v>1</v>
      </c>
      <c r="J2588" s="51">
        <v>0</v>
      </c>
      <c r="K2588" s="51">
        <v>0</v>
      </c>
      <c r="L2588" s="51">
        <v>88.8</v>
      </c>
      <c r="M2588" s="42">
        <v>0</v>
      </c>
      <c r="N2588" s="89" t="s">
        <v>272</v>
      </c>
      <c r="O2588" s="47" t="s">
        <v>1342</v>
      </c>
      <c r="P2588" s="47" t="s">
        <v>282</v>
      </c>
      <c r="Q2588" s="50" t="s">
        <v>6691</v>
      </c>
      <c r="R2588" s="30"/>
    </row>
    <row r="2589" spans="1:18" ht="19.95" customHeight="1">
      <c r="A2589" s="47">
        <v>1</v>
      </c>
      <c r="B2589" s="30" t="s">
        <v>226</v>
      </c>
      <c r="C2589" s="43" t="s">
        <v>6692</v>
      </c>
      <c r="D2589" s="52">
        <v>45124</v>
      </c>
      <c r="E2589" s="52">
        <v>45139</v>
      </c>
      <c r="F2589" s="52">
        <v>45139</v>
      </c>
      <c r="G2589" s="47" t="s">
        <v>10</v>
      </c>
      <c r="H2589" s="51">
        <v>307.61</v>
      </c>
      <c r="I2589" s="53">
        <v>1</v>
      </c>
      <c r="J2589" s="51">
        <v>0</v>
      </c>
      <c r="K2589" s="51">
        <v>0</v>
      </c>
      <c r="L2589" s="51">
        <v>307.61</v>
      </c>
      <c r="M2589" s="42">
        <v>0</v>
      </c>
      <c r="N2589" s="89" t="s">
        <v>273</v>
      </c>
      <c r="O2589" s="47" t="s">
        <v>1355</v>
      </c>
      <c r="P2589" s="47" t="s">
        <v>873</v>
      </c>
      <c r="Q2589" s="50" t="s">
        <v>6693</v>
      </c>
      <c r="R2589" s="30"/>
    </row>
    <row r="2590" spans="1:18" ht="19.95" customHeight="1">
      <c r="A2590" s="47">
        <v>1</v>
      </c>
      <c r="B2590" s="30" t="s">
        <v>1357</v>
      </c>
      <c r="C2590" s="43" t="s">
        <v>6694</v>
      </c>
      <c r="D2590" s="52">
        <v>45098</v>
      </c>
      <c r="E2590" s="52">
        <v>45139</v>
      </c>
      <c r="F2590" s="52">
        <v>45139</v>
      </c>
      <c r="G2590" s="47" t="s">
        <v>10</v>
      </c>
      <c r="H2590" s="51">
        <v>315.92</v>
      </c>
      <c r="I2590" s="53">
        <v>1</v>
      </c>
      <c r="J2590" s="51">
        <v>0</v>
      </c>
      <c r="K2590" s="51">
        <v>0</v>
      </c>
      <c r="L2590" s="51">
        <v>315.92</v>
      </c>
      <c r="M2590" s="42">
        <v>0</v>
      </c>
      <c r="N2590" s="89" t="s">
        <v>273</v>
      </c>
      <c r="O2590" s="47" t="s">
        <v>1355</v>
      </c>
      <c r="P2590" s="47" t="s">
        <v>1938</v>
      </c>
      <c r="Q2590" s="50" t="s">
        <v>6695</v>
      </c>
      <c r="R2590" s="30"/>
    </row>
    <row r="2591" spans="1:18" ht="19.95" customHeight="1">
      <c r="A2591" s="47">
        <v>1</v>
      </c>
      <c r="B2591" s="30" t="s">
        <v>1357</v>
      </c>
      <c r="C2591" s="43" t="s">
        <v>6696</v>
      </c>
      <c r="D2591" s="52">
        <v>45096</v>
      </c>
      <c r="E2591" s="52">
        <v>45139</v>
      </c>
      <c r="F2591" s="52">
        <v>45139</v>
      </c>
      <c r="G2591" s="47" t="s">
        <v>10</v>
      </c>
      <c r="H2591" s="51">
        <v>211.01</v>
      </c>
      <c r="I2591" s="53">
        <v>1</v>
      </c>
      <c r="J2591" s="51">
        <v>0</v>
      </c>
      <c r="K2591" s="51">
        <v>0</v>
      </c>
      <c r="L2591" s="51">
        <v>211.01</v>
      </c>
      <c r="M2591" s="42">
        <v>0</v>
      </c>
      <c r="N2591" s="89" t="s">
        <v>273</v>
      </c>
      <c r="O2591" s="47" t="s">
        <v>1355</v>
      </c>
      <c r="P2591" s="47" t="s">
        <v>1938</v>
      </c>
      <c r="Q2591" s="50" t="s">
        <v>6697</v>
      </c>
      <c r="R2591" s="30"/>
    </row>
    <row r="2592" spans="1:18" ht="19.95" customHeight="1">
      <c r="A2592" s="47">
        <v>1</v>
      </c>
      <c r="B2592" s="30" t="s">
        <v>1357</v>
      </c>
      <c r="C2592" s="43" t="s">
        <v>6698</v>
      </c>
      <c r="D2592" s="52">
        <v>45104</v>
      </c>
      <c r="E2592" s="52">
        <v>45139</v>
      </c>
      <c r="F2592" s="52">
        <v>45139</v>
      </c>
      <c r="G2592" s="47" t="s">
        <v>10</v>
      </c>
      <c r="H2592" s="51">
        <v>281</v>
      </c>
      <c r="I2592" s="53">
        <v>1</v>
      </c>
      <c r="J2592" s="51">
        <v>0</v>
      </c>
      <c r="K2592" s="51">
        <v>0</v>
      </c>
      <c r="L2592" s="51">
        <v>281</v>
      </c>
      <c r="M2592" s="42">
        <v>0</v>
      </c>
      <c r="N2592" s="89" t="s">
        <v>273</v>
      </c>
      <c r="O2592" s="47" t="s">
        <v>1355</v>
      </c>
      <c r="P2592" s="47" t="s">
        <v>1938</v>
      </c>
      <c r="Q2592" s="50" t="s">
        <v>6699</v>
      </c>
      <c r="R2592" s="30"/>
    </row>
    <row r="2593" spans="1:18" ht="19.95" customHeight="1">
      <c r="A2593" s="47">
        <v>1</v>
      </c>
      <c r="B2593" s="30" t="s">
        <v>1357</v>
      </c>
      <c r="C2593" s="43" t="s">
        <v>6700</v>
      </c>
      <c r="D2593" s="52">
        <v>45099</v>
      </c>
      <c r="E2593" s="52">
        <v>45139</v>
      </c>
      <c r="F2593" s="52">
        <v>45139</v>
      </c>
      <c r="G2593" s="47" t="s">
        <v>10</v>
      </c>
      <c r="H2593" s="51">
        <v>2630</v>
      </c>
      <c r="I2593" s="53">
        <v>1</v>
      </c>
      <c r="J2593" s="51">
        <v>0</v>
      </c>
      <c r="K2593" s="51">
        <v>0</v>
      </c>
      <c r="L2593" s="51">
        <v>2630</v>
      </c>
      <c r="M2593" s="42">
        <v>0</v>
      </c>
      <c r="N2593" s="89" t="s">
        <v>273</v>
      </c>
      <c r="O2593" s="47" t="s">
        <v>1355</v>
      </c>
      <c r="P2593" s="47" t="s">
        <v>870</v>
      </c>
      <c r="Q2593" s="50" t="s">
        <v>6701</v>
      </c>
      <c r="R2593" s="30"/>
    </row>
    <row r="2594" spans="1:18" ht="19.95" customHeight="1">
      <c r="A2594" s="47">
        <v>1</v>
      </c>
      <c r="B2594" s="30" t="s">
        <v>1357</v>
      </c>
      <c r="C2594" s="43" t="s">
        <v>6702</v>
      </c>
      <c r="D2594" s="52">
        <v>45105</v>
      </c>
      <c r="E2594" s="52">
        <v>45139</v>
      </c>
      <c r="F2594" s="52">
        <v>45139</v>
      </c>
      <c r="G2594" s="47" t="s">
        <v>10</v>
      </c>
      <c r="H2594" s="51">
        <v>3437.5</v>
      </c>
      <c r="I2594" s="53">
        <v>1</v>
      </c>
      <c r="J2594" s="51">
        <v>0</v>
      </c>
      <c r="K2594" s="51">
        <v>0</v>
      </c>
      <c r="L2594" s="51">
        <v>3437.5</v>
      </c>
      <c r="M2594" s="42">
        <v>0</v>
      </c>
      <c r="N2594" s="89" t="s">
        <v>273</v>
      </c>
      <c r="O2594" s="47" t="s">
        <v>1360</v>
      </c>
      <c r="P2594" s="47" t="s">
        <v>281</v>
      </c>
      <c r="Q2594" s="50" t="s">
        <v>6703</v>
      </c>
      <c r="R2594" s="30"/>
    </row>
    <row r="2595" spans="1:18" ht="19.95" customHeight="1">
      <c r="A2595" s="47">
        <v>1</v>
      </c>
      <c r="B2595" s="30" t="s">
        <v>1357</v>
      </c>
      <c r="C2595" s="43" t="s">
        <v>6704</v>
      </c>
      <c r="D2595" s="52">
        <v>45099</v>
      </c>
      <c r="E2595" s="52">
        <v>45139</v>
      </c>
      <c r="F2595" s="52">
        <v>45139</v>
      </c>
      <c r="G2595" s="47" t="s">
        <v>10</v>
      </c>
      <c r="H2595" s="51">
        <v>832.59</v>
      </c>
      <c r="I2595" s="53">
        <v>1</v>
      </c>
      <c r="J2595" s="51">
        <v>0</v>
      </c>
      <c r="K2595" s="51">
        <v>0</v>
      </c>
      <c r="L2595" s="51">
        <v>832.59</v>
      </c>
      <c r="M2595" s="42">
        <v>0</v>
      </c>
      <c r="N2595" s="89" t="s">
        <v>273</v>
      </c>
      <c r="O2595" s="47" t="s">
        <v>1360</v>
      </c>
      <c r="P2595" s="47" t="s">
        <v>281</v>
      </c>
      <c r="Q2595" s="50" t="s">
        <v>6705</v>
      </c>
      <c r="R2595" s="30"/>
    </row>
    <row r="2596" spans="1:18" ht="19.95" customHeight="1">
      <c r="A2596" s="47">
        <v>1</v>
      </c>
      <c r="B2596" s="30" t="s">
        <v>3603</v>
      </c>
      <c r="C2596" s="43" t="s">
        <v>6706</v>
      </c>
      <c r="D2596" s="52">
        <v>45098</v>
      </c>
      <c r="E2596" s="52">
        <v>45139</v>
      </c>
      <c r="F2596" s="52">
        <v>45139</v>
      </c>
      <c r="G2596" s="47" t="s">
        <v>10</v>
      </c>
      <c r="H2596" s="51">
        <v>470.84</v>
      </c>
      <c r="I2596" s="53">
        <v>1</v>
      </c>
      <c r="J2596" s="51">
        <v>0</v>
      </c>
      <c r="K2596" s="51">
        <v>0</v>
      </c>
      <c r="L2596" s="51">
        <v>470.84</v>
      </c>
      <c r="M2596" s="42">
        <v>0</v>
      </c>
      <c r="N2596" s="89" t="s">
        <v>274</v>
      </c>
      <c r="O2596" s="47" t="s">
        <v>1355</v>
      </c>
      <c r="P2596" s="47" t="s">
        <v>1938</v>
      </c>
      <c r="Q2596" s="50" t="s">
        <v>6707</v>
      </c>
      <c r="R2596" s="30"/>
    </row>
    <row r="2597" spans="1:18" ht="19.95" customHeight="1">
      <c r="A2597" s="47">
        <v>1</v>
      </c>
      <c r="B2597" s="30" t="s">
        <v>3603</v>
      </c>
      <c r="C2597" s="43" t="s">
        <v>6708</v>
      </c>
      <c r="D2597" s="52">
        <v>45112</v>
      </c>
      <c r="E2597" s="52">
        <v>45139</v>
      </c>
      <c r="F2597" s="52">
        <v>45139</v>
      </c>
      <c r="G2597" s="47" t="s">
        <v>10</v>
      </c>
      <c r="H2597" s="51">
        <v>399.66</v>
      </c>
      <c r="I2597" s="53">
        <v>1</v>
      </c>
      <c r="J2597" s="51">
        <v>0</v>
      </c>
      <c r="K2597" s="51">
        <v>0</v>
      </c>
      <c r="L2597" s="51">
        <v>399.66</v>
      </c>
      <c r="M2597" s="42">
        <v>0</v>
      </c>
      <c r="N2597" s="89" t="s">
        <v>274</v>
      </c>
      <c r="O2597" s="47" t="s">
        <v>6709</v>
      </c>
      <c r="P2597" s="47" t="s">
        <v>1938</v>
      </c>
      <c r="Q2597" s="50" t="s">
        <v>6710</v>
      </c>
      <c r="R2597" s="30"/>
    </row>
    <row r="2598" spans="1:18" ht="19.95" customHeight="1">
      <c r="A2598" s="47">
        <v>1</v>
      </c>
      <c r="B2598" s="30" t="s">
        <v>1357</v>
      </c>
      <c r="C2598" s="43" t="s">
        <v>6711</v>
      </c>
      <c r="D2598" s="52">
        <v>45112</v>
      </c>
      <c r="E2598" s="52">
        <v>45139</v>
      </c>
      <c r="F2598" s="52">
        <v>45139</v>
      </c>
      <c r="G2598" s="47" t="s">
        <v>10</v>
      </c>
      <c r="H2598" s="51">
        <v>71.61</v>
      </c>
      <c r="I2598" s="53">
        <v>1</v>
      </c>
      <c r="J2598" s="51">
        <v>0</v>
      </c>
      <c r="K2598" s="51">
        <v>0</v>
      </c>
      <c r="L2598" s="51">
        <v>71.61</v>
      </c>
      <c r="M2598" s="42">
        <v>0</v>
      </c>
      <c r="N2598" s="89" t="s">
        <v>274</v>
      </c>
      <c r="O2598" s="47" t="s">
        <v>1355</v>
      </c>
      <c r="P2598" s="47" t="s">
        <v>1938</v>
      </c>
      <c r="Q2598" s="50" t="s">
        <v>6712</v>
      </c>
      <c r="R2598" s="30"/>
    </row>
    <row r="2599" spans="1:18" ht="19.95" customHeight="1">
      <c r="A2599" s="47">
        <v>1</v>
      </c>
      <c r="B2599" s="30" t="s">
        <v>1357</v>
      </c>
      <c r="C2599" s="43" t="s">
        <v>6713</v>
      </c>
      <c r="D2599" s="52">
        <v>45124</v>
      </c>
      <c r="E2599" s="52">
        <v>45139</v>
      </c>
      <c r="F2599" s="52">
        <v>45139</v>
      </c>
      <c r="G2599" s="47" t="s">
        <v>10</v>
      </c>
      <c r="H2599" s="51">
        <v>317.16000000000003</v>
      </c>
      <c r="I2599" s="53">
        <v>1</v>
      </c>
      <c r="J2599" s="51">
        <v>0</v>
      </c>
      <c r="K2599" s="51">
        <v>0</v>
      </c>
      <c r="L2599" s="51">
        <v>317.16000000000003</v>
      </c>
      <c r="M2599" s="42">
        <v>0</v>
      </c>
      <c r="N2599" s="89" t="s">
        <v>274</v>
      </c>
      <c r="O2599" s="47" t="s">
        <v>1355</v>
      </c>
      <c r="P2599" s="47" t="s">
        <v>1938</v>
      </c>
      <c r="Q2599" s="50" t="s">
        <v>6714</v>
      </c>
      <c r="R2599" s="30"/>
    </row>
    <row r="2600" spans="1:18" ht="19.95" customHeight="1">
      <c r="A2600" s="47">
        <v>1</v>
      </c>
      <c r="B2600" s="30" t="s">
        <v>1357</v>
      </c>
      <c r="C2600" s="43" t="s">
        <v>6715</v>
      </c>
      <c r="D2600" s="52">
        <v>45101</v>
      </c>
      <c r="E2600" s="52">
        <v>45139</v>
      </c>
      <c r="F2600" s="52">
        <v>45139</v>
      </c>
      <c r="G2600" s="47" t="s">
        <v>10</v>
      </c>
      <c r="H2600" s="51">
        <v>30.02</v>
      </c>
      <c r="I2600" s="53">
        <v>1</v>
      </c>
      <c r="J2600" s="51">
        <v>0</v>
      </c>
      <c r="K2600" s="51">
        <v>0</v>
      </c>
      <c r="L2600" s="51">
        <v>30.02</v>
      </c>
      <c r="M2600" s="42">
        <v>0</v>
      </c>
      <c r="N2600" s="89" t="s">
        <v>274</v>
      </c>
      <c r="O2600" s="47" t="s">
        <v>1355</v>
      </c>
      <c r="P2600" s="47" t="s">
        <v>1938</v>
      </c>
      <c r="Q2600" s="50" t="s">
        <v>6716</v>
      </c>
      <c r="R2600" s="30"/>
    </row>
    <row r="2601" spans="1:18" ht="19.95" customHeight="1">
      <c r="A2601" s="47">
        <v>1</v>
      </c>
      <c r="B2601" s="30" t="s">
        <v>1357</v>
      </c>
      <c r="C2601" s="43" t="s">
        <v>6717</v>
      </c>
      <c r="D2601" s="52">
        <v>45106</v>
      </c>
      <c r="E2601" s="52">
        <v>45139</v>
      </c>
      <c r="F2601" s="52">
        <v>45139</v>
      </c>
      <c r="G2601" s="47" t="s">
        <v>10</v>
      </c>
      <c r="H2601" s="51">
        <v>87.98</v>
      </c>
      <c r="I2601" s="53">
        <v>1</v>
      </c>
      <c r="J2601" s="51">
        <v>0</v>
      </c>
      <c r="K2601" s="51">
        <v>0</v>
      </c>
      <c r="L2601" s="51">
        <v>87.98</v>
      </c>
      <c r="M2601" s="42">
        <v>0</v>
      </c>
      <c r="N2601" s="89" t="s">
        <v>274</v>
      </c>
      <c r="O2601" s="47" t="s">
        <v>1355</v>
      </c>
      <c r="P2601" s="47" t="s">
        <v>1938</v>
      </c>
      <c r="Q2601" s="50" t="s">
        <v>6718</v>
      </c>
      <c r="R2601" s="30"/>
    </row>
    <row r="2602" spans="1:18" ht="19.95" customHeight="1">
      <c r="A2602" s="47">
        <v>1</v>
      </c>
      <c r="B2602" s="30" t="s">
        <v>1357</v>
      </c>
      <c r="C2602" s="43" t="s">
        <v>6719</v>
      </c>
      <c r="D2602" s="52">
        <v>45095</v>
      </c>
      <c r="E2602" s="52">
        <v>45139</v>
      </c>
      <c r="F2602" s="52">
        <v>45139</v>
      </c>
      <c r="G2602" s="47" t="s">
        <v>10</v>
      </c>
      <c r="H2602" s="51">
        <v>68</v>
      </c>
      <c r="I2602" s="53">
        <v>1</v>
      </c>
      <c r="J2602" s="51">
        <v>0</v>
      </c>
      <c r="K2602" s="51">
        <v>0</v>
      </c>
      <c r="L2602" s="51">
        <v>68</v>
      </c>
      <c r="M2602" s="42">
        <v>0</v>
      </c>
      <c r="N2602" s="89" t="s">
        <v>274</v>
      </c>
      <c r="O2602" s="47" t="s">
        <v>1355</v>
      </c>
      <c r="P2602" s="47" t="s">
        <v>1938</v>
      </c>
      <c r="Q2602" s="50" t="s">
        <v>6720</v>
      </c>
      <c r="R2602" s="30"/>
    </row>
    <row r="2603" spans="1:18" ht="19.95" customHeight="1">
      <c r="A2603" s="47">
        <v>1</v>
      </c>
      <c r="B2603" s="30" t="s">
        <v>1357</v>
      </c>
      <c r="C2603" s="43" t="s">
        <v>6721</v>
      </c>
      <c r="D2603" s="52">
        <v>45096</v>
      </c>
      <c r="E2603" s="52">
        <v>45139</v>
      </c>
      <c r="F2603" s="52">
        <v>45139</v>
      </c>
      <c r="G2603" s="47" t="s">
        <v>10</v>
      </c>
      <c r="H2603" s="51">
        <v>28</v>
      </c>
      <c r="I2603" s="53">
        <v>1</v>
      </c>
      <c r="J2603" s="51">
        <v>0</v>
      </c>
      <c r="K2603" s="51">
        <v>0</v>
      </c>
      <c r="L2603" s="51">
        <v>28</v>
      </c>
      <c r="M2603" s="42">
        <v>0</v>
      </c>
      <c r="N2603" s="89" t="s">
        <v>274</v>
      </c>
      <c r="O2603" s="47" t="s">
        <v>1355</v>
      </c>
      <c r="P2603" s="47" t="s">
        <v>1938</v>
      </c>
      <c r="Q2603" s="50" t="s">
        <v>6722</v>
      </c>
      <c r="R2603" s="30"/>
    </row>
    <row r="2604" spans="1:18" ht="19.95" customHeight="1">
      <c r="A2604" s="47">
        <v>1</v>
      </c>
      <c r="B2604" s="30" t="s">
        <v>1357</v>
      </c>
      <c r="C2604" s="43" t="s">
        <v>6723</v>
      </c>
      <c r="D2604" s="52">
        <v>45100</v>
      </c>
      <c r="E2604" s="52">
        <v>45139</v>
      </c>
      <c r="F2604" s="52">
        <v>45139</v>
      </c>
      <c r="G2604" s="47" t="s">
        <v>10</v>
      </c>
      <c r="H2604" s="51">
        <v>62</v>
      </c>
      <c r="I2604" s="53">
        <v>1</v>
      </c>
      <c r="J2604" s="51">
        <v>0</v>
      </c>
      <c r="K2604" s="51">
        <v>0</v>
      </c>
      <c r="L2604" s="51">
        <v>62</v>
      </c>
      <c r="M2604" s="42">
        <v>0</v>
      </c>
      <c r="N2604" s="89" t="s">
        <v>274</v>
      </c>
      <c r="O2604" s="47" t="s">
        <v>1355</v>
      </c>
      <c r="P2604" s="47" t="s">
        <v>1938</v>
      </c>
      <c r="Q2604" s="50" t="s">
        <v>6724</v>
      </c>
      <c r="R2604" s="30"/>
    </row>
    <row r="2605" spans="1:18" ht="19.95" customHeight="1">
      <c r="A2605" s="47">
        <v>1</v>
      </c>
      <c r="B2605" s="30" t="s">
        <v>1357</v>
      </c>
      <c r="C2605" s="43" t="s">
        <v>6725</v>
      </c>
      <c r="D2605" s="52">
        <v>45101</v>
      </c>
      <c r="E2605" s="52">
        <v>45139</v>
      </c>
      <c r="F2605" s="52">
        <v>45139</v>
      </c>
      <c r="G2605" s="47" t="s">
        <v>10</v>
      </c>
      <c r="H2605" s="51">
        <v>62</v>
      </c>
      <c r="I2605" s="53">
        <v>1</v>
      </c>
      <c r="J2605" s="51">
        <v>0</v>
      </c>
      <c r="K2605" s="51">
        <v>0</v>
      </c>
      <c r="L2605" s="51">
        <v>62</v>
      </c>
      <c r="M2605" s="42">
        <v>0</v>
      </c>
      <c r="N2605" s="89" t="s">
        <v>274</v>
      </c>
      <c r="O2605" s="47" t="s">
        <v>1355</v>
      </c>
      <c r="P2605" s="47" t="s">
        <v>1938</v>
      </c>
      <c r="Q2605" s="50" t="s">
        <v>6726</v>
      </c>
      <c r="R2605" s="30"/>
    </row>
    <row r="2606" spans="1:18" ht="19.95" customHeight="1">
      <c r="A2606" s="47">
        <v>1</v>
      </c>
      <c r="B2606" s="30" t="s">
        <v>1357</v>
      </c>
      <c r="C2606" s="43" t="s">
        <v>6727</v>
      </c>
      <c r="D2606" s="52">
        <v>45102</v>
      </c>
      <c r="E2606" s="52">
        <v>45139</v>
      </c>
      <c r="F2606" s="52">
        <v>45139</v>
      </c>
      <c r="G2606" s="47" t="s">
        <v>10</v>
      </c>
      <c r="H2606" s="51">
        <v>57</v>
      </c>
      <c r="I2606" s="53">
        <v>1</v>
      </c>
      <c r="J2606" s="51">
        <v>0</v>
      </c>
      <c r="K2606" s="51">
        <v>0</v>
      </c>
      <c r="L2606" s="51">
        <v>57</v>
      </c>
      <c r="M2606" s="42">
        <v>0</v>
      </c>
      <c r="N2606" s="89" t="s">
        <v>274</v>
      </c>
      <c r="O2606" s="47" t="s">
        <v>1355</v>
      </c>
      <c r="P2606" s="47" t="s">
        <v>1938</v>
      </c>
      <c r="Q2606" s="50" t="s">
        <v>6728</v>
      </c>
      <c r="R2606" s="30"/>
    </row>
    <row r="2607" spans="1:18" ht="19.95" customHeight="1">
      <c r="A2607" s="47">
        <v>1</v>
      </c>
      <c r="B2607" s="30" t="s">
        <v>1357</v>
      </c>
      <c r="C2607" s="43" t="s">
        <v>6729</v>
      </c>
      <c r="D2607" s="52">
        <v>45104</v>
      </c>
      <c r="E2607" s="52">
        <v>45139</v>
      </c>
      <c r="F2607" s="52">
        <v>45139</v>
      </c>
      <c r="G2607" s="47" t="s">
        <v>10</v>
      </c>
      <c r="H2607" s="51">
        <v>62</v>
      </c>
      <c r="I2607" s="53">
        <v>1</v>
      </c>
      <c r="J2607" s="51">
        <v>0</v>
      </c>
      <c r="K2607" s="51">
        <v>0</v>
      </c>
      <c r="L2607" s="51">
        <v>62</v>
      </c>
      <c r="M2607" s="42">
        <v>0</v>
      </c>
      <c r="N2607" s="89" t="s">
        <v>274</v>
      </c>
      <c r="O2607" s="47" t="s">
        <v>1355</v>
      </c>
      <c r="P2607" s="47" t="s">
        <v>1938</v>
      </c>
      <c r="Q2607" s="50" t="s">
        <v>6730</v>
      </c>
      <c r="R2607" s="30"/>
    </row>
    <row r="2608" spans="1:18" ht="19.95" customHeight="1">
      <c r="A2608" s="47">
        <v>1</v>
      </c>
      <c r="B2608" s="30" t="s">
        <v>1357</v>
      </c>
      <c r="C2608" s="43" t="s">
        <v>6731</v>
      </c>
      <c r="D2608" s="52">
        <v>45105</v>
      </c>
      <c r="E2608" s="52">
        <v>45139</v>
      </c>
      <c r="F2608" s="52">
        <v>45139</v>
      </c>
      <c r="G2608" s="47" t="s">
        <v>10</v>
      </c>
      <c r="H2608" s="51">
        <v>39</v>
      </c>
      <c r="I2608" s="53">
        <v>1</v>
      </c>
      <c r="J2608" s="51">
        <v>0</v>
      </c>
      <c r="K2608" s="51">
        <v>0</v>
      </c>
      <c r="L2608" s="51">
        <v>39</v>
      </c>
      <c r="M2608" s="42">
        <v>0</v>
      </c>
      <c r="N2608" s="89" t="s">
        <v>274</v>
      </c>
      <c r="O2608" s="47" t="s">
        <v>1355</v>
      </c>
      <c r="P2608" s="47" t="s">
        <v>1938</v>
      </c>
      <c r="Q2608" s="50" t="s">
        <v>6732</v>
      </c>
      <c r="R2608" s="30"/>
    </row>
    <row r="2609" spans="1:18" ht="19.95" customHeight="1">
      <c r="A2609" s="47">
        <v>1</v>
      </c>
      <c r="B2609" s="30" t="s">
        <v>1357</v>
      </c>
      <c r="C2609" s="43" t="s">
        <v>6733</v>
      </c>
      <c r="D2609" s="52">
        <v>45111</v>
      </c>
      <c r="E2609" s="52">
        <v>45139</v>
      </c>
      <c r="F2609" s="52">
        <v>45139</v>
      </c>
      <c r="G2609" s="47" t="s">
        <v>10</v>
      </c>
      <c r="H2609" s="51">
        <v>6</v>
      </c>
      <c r="I2609" s="53">
        <v>1</v>
      </c>
      <c r="J2609" s="51">
        <v>0</v>
      </c>
      <c r="K2609" s="51">
        <v>0</v>
      </c>
      <c r="L2609" s="51">
        <v>6</v>
      </c>
      <c r="M2609" s="42">
        <v>0</v>
      </c>
      <c r="N2609" s="89" t="s">
        <v>274</v>
      </c>
      <c r="O2609" s="47" t="s">
        <v>1355</v>
      </c>
      <c r="P2609" s="47" t="s">
        <v>1938</v>
      </c>
      <c r="Q2609" s="50" t="s">
        <v>6734</v>
      </c>
      <c r="R2609" s="30"/>
    </row>
    <row r="2610" spans="1:18" ht="19.95" customHeight="1">
      <c r="A2610" s="47">
        <v>1</v>
      </c>
      <c r="B2610" s="30" t="s">
        <v>1357</v>
      </c>
      <c r="C2610" s="43" t="s">
        <v>6735</v>
      </c>
      <c r="D2610" s="52">
        <v>45113</v>
      </c>
      <c r="E2610" s="52">
        <v>45139</v>
      </c>
      <c r="F2610" s="52">
        <v>45139</v>
      </c>
      <c r="G2610" s="47" t="s">
        <v>10</v>
      </c>
      <c r="H2610" s="51">
        <v>72</v>
      </c>
      <c r="I2610" s="53">
        <v>1</v>
      </c>
      <c r="J2610" s="51">
        <v>0</v>
      </c>
      <c r="K2610" s="51">
        <v>0</v>
      </c>
      <c r="L2610" s="51">
        <v>72</v>
      </c>
      <c r="M2610" s="42">
        <v>0</v>
      </c>
      <c r="N2610" s="89" t="s">
        <v>274</v>
      </c>
      <c r="O2610" s="47" t="s">
        <v>1360</v>
      </c>
      <c r="P2610" s="47" t="s">
        <v>876</v>
      </c>
      <c r="Q2610" s="50" t="s">
        <v>6736</v>
      </c>
      <c r="R2610" s="30"/>
    </row>
    <row r="2611" spans="1:18" ht="19.95" customHeight="1">
      <c r="A2611" s="47">
        <v>1</v>
      </c>
      <c r="B2611" s="30" t="s">
        <v>1357</v>
      </c>
      <c r="C2611" s="43" t="s">
        <v>6737</v>
      </c>
      <c r="D2611" s="52">
        <v>45104</v>
      </c>
      <c r="E2611" s="52">
        <v>45139</v>
      </c>
      <c r="F2611" s="52">
        <v>45139</v>
      </c>
      <c r="G2611" s="47" t="s">
        <v>10</v>
      </c>
      <c r="H2611" s="51">
        <v>72</v>
      </c>
      <c r="I2611" s="53">
        <v>1</v>
      </c>
      <c r="J2611" s="51">
        <v>0</v>
      </c>
      <c r="K2611" s="51">
        <v>0</v>
      </c>
      <c r="L2611" s="51">
        <v>72</v>
      </c>
      <c r="M2611" s="42">
        <v>0</v>
      </c>
      <c r="N2611" s="89" t="s">
        <v>274</v>
      </c>
      <c r="O2611" s="47" t="s">
        <v>1355</v>
      </c>
      <c r="P2611" s="47" t="s">
        <v>886</v>
      </c>
      <c r="Q2611" s="50" t="s">
        <v>6738</v>
      </c>
      <c r="R2611" s="30"/>
    </row>
    <row r="2612" spans="1:18" ht="19.95" customHeight="1">
      <c r="A2612" s="47">
        <v>1</v>
      </c>
      <c r="B2612" s="30" t="s">
        <v>1357</v>
      </c>
      <c r="C2612" s="43" t="s">
        <v>6739</v>
      </c>
      <c r="D2612" s="52">
        <v>45104</v>
      </c>
      <c r="E2612" s="52">
        <v>45139</v>
      </c>
      <c r="F2612" s="52">
        <v>45139</v>
      </c>
      <c r="G2612" s="47" t="s">
        <v>10</v>
      </c>
      <c r="H2612" s="51">
        <v>69.7</v>
      </c>
      <c r="I2612" s="53">
        <v>1</v>
      </c>
      <c r="J2612" s="51">
        <v>0</v>
      </c>
      <c r="K2612" s="51">
        <v>0</v>
      </c>
      <c r="L2612" s="51">
        <v>69.7</v>
      </c>
      <c r="M2612" s="42">
        <v>0</v>
      </c>
      <c r="N2612" s="89" t="s">
        <v>274</v>
      </c>
      <c r="O2612" s="47" t="s">
        <v>1355</v>
      </c>
      <c r="P2612" s="47" t="s">
        <v>886</v>
      </c>
      <c r="Q2612" s="50" t="s">
        <v>6740</v>
      </c>
      <c r="R2612" s="30"/>
    </row>
    <row r="2613" spans="1:18" ht="19.95" customHeight="1">
      <c r="A2613" s="47">
        <v>1</v>
      </c>
      <c r="B2613" s="30" t="s">
        <v>1357</v>
      </c>
      <c r="C2613" s="43" t="s">
        <v>6741</v>
      </c>
      <c r="D2613" s="52">
        <v>45110</v>
      </c>
      <c r="E2613" s="52">
        <v>45139</v>
      </c>
      <c r="F2613" s="52">
        <v>45139</v>
      </c>
      <c r="G2613" s="47" t="s">
        <v>10</v>
      </c>
      <c r="H2613" s="51">
        <v>60</v>
      </c>
      <c r="I2613" s="53">
        <v>1</v>
      </c>
      <c r="J2613" s="51">
        <v>0</v>
      </c>
      <c r="K2613" s="51">
        <v>0</v>
      </c>
      <c r="L2613" s="51">
        <v>60</v>
      </c>
      <c r="M2613" s="42">
        <v>0</v>
      </c>
      <c r="N2613" s="89" t="s">
        <v>274</v>
      </c>
      <c r="O2613" s="47" t="s">
        <v>1355</v>
      </c>
      <c r="P2613" s="47" t="s">
        <v>886</v>
      </c>
      <c r="Q2613" s="50" t="s">
        <v>6742</v>
      </c>
      <c r="R2613" s="30"/>
    </row>
    <row r="2614" spans="1:18" ht="19.95" customHeight="1">
      <c r="A2614" s="47">
        <v>1</v>
      </c>
      <c r="B2614" s="30" t="s">
        <v>1357</v>
      </c>
      <c r="C2614" s="43" t="s">
        <v>6743</v>
      </c>
      <c r="D2614" s="52">
        <v>45113</v>
      </c>
      <c r="E2614" s="52">
        <v>45139</v>
      </c>
      <c r="F2614" s="52">
        <v>45139</v>
      </c>
      <c r="G2614" s="47" t="s">
        <v>10</v>
      </c>
      <c r="H2614" s="51">
        <v>69.900000000000006</v>
      </c>
      <c r="I2614" s="53">
        <v>1</v>
      </c>
      <c r="J2614" s="51">
        <v>0</v>
      </c>
      <c r="K2614" s="51">
        <v>0</v>
      </c>
      <c r="L2614" s="51">
        <v>69.900000000000006</v>
      </c>
      <c r="M2614" s="42">
        <v>0</v>
      </c>
      <c r="N2614" s="89" t="s">
        <v>274</v>
      </c>
      <c r="O2614" s="47" t="s">
        <v>1360</v>
      </c>
      <c r="P2614" s="47" t="s">
        <v>281</v>
      </c>
      <c r="Q2614" s="50" t="s">
        <v>6744</v>
      </c>
      <c r="R2614" s="30"/>
    </row>
    <row r="2615" spans="1:18" ht="19.95" customHeight="1">
      <c r="A2615" s="47">
        <v>1</v>
      </c>
      <c r="B2615" s="30" t="s">
        <v>1357</v>
      </c>
      <c r="C2615" s="43" t="s">
        <v>6745</v>
      </c>
      <c r="D2615" s="52">
        <v>45107</v>
      </c>
      <c r="E2615" s="52">
        <v>45139</v>
      </c>
      <c r="F2615" s="52">
        <v>45139</v>
      </c>
      <c r="G2615" s="47" t="s">
        <v>10</v>
      </c>
      <c r="H2615" s="51">
        <v>249.9</v>
      </c>
      <c r="I2615" s="53">
        <v>1</v>
      </c>
      <c r="J2615" s="51">
        <v>0</v>
      </c>
      <c r="K2615" s="51">
        <v>0</v>
      </c>
      <c r="L2615" s="51">
        <v>249.9</v>
      </c>
      <c r="M2615" s="42">
        <v>0</v>
      </c>
      <c r="N2615" s="89" t="s">
        <v>274</v>
      </c>
      <c r="O2615" s="47" t="s">
        <v>1360</v>
      </c>
      <c r="P2615" s="47" t="s">
        <v>281</v>
      </c>
      <c r="Q2615" s="50" t="s">
        <v>6746</v>
      </c>
      <c r="R2615" s="30"/>
    </row>
    <row r="2616" spans="1:18" ht="19.95" customHeight="1">
      <c r="A2616" s="47">
        <v>1</v>
      </c>
      <c r="B2616" s="30" t="s">
        <v>1357</v>
      </c>
      <c r="C2616" s="43" t="s">
        <v>6320</v>
      </c>
      <c r="D2616" s="52">
        <v>45097</v>
      </c>
      <c r="E2616" s="52">
        <v>45139</v>
      </c>
      <c r="F2616" s="52">
        <v>45139</v>
      </c>
      <c r="G2616" s="47" t="s">
        <v>10</v>
      </c>
      <c r="H2616" s="51">
        <v>30</v>
      </c>
      <c r="I2616" s="53">
        <v>1</v>
      </c>
      <c r="J2616" s="51">
        <v>0</v>
      </c>
      <c r="K2616" s="51">
        <v>0</v>
      </c>
      <c r="L2616" s="51">
        <v>30</v>
      </c>
      <c r="M2616" s="42">
        <v>0</v>
      </c>
      <c r="N2616" s="89" t="s">
        <v>274</v>
      </c>
      <c r="O2616" s="47" t="s">
        <v>1360</v>
      </c>
      <c r="P2616" s="47" t="s">
        <v>872</v>
      </c>
      <c r="Q2616" s="50" t="s">
        <v>6747</v>
      </c>
      <c r="R2616" s="30"/>
    </row>
    <row r="2617" spans="1:18" ht="19.95" customHeight="1">
      <c r="A2617" s="47">
        <v>1</v>
      </c>
      <c r="B2617" s="30" t="s">
        <v>1357</v>
      </c>
      <c r="C2617" s="43" t="s">
        <v>6748</v>
      </c>
      <c r="D2617" s="52">
        <v>45125</v>
      </c>
      <c r="E2617" s="52">
        <v>45139</v>
      </c>
      <c r="F2617" s="52">
        <v>45139</v>
      </c>
      <c r="G2617" s="47" t="s">
        <v>10</v>
      </c>
      <c r="H2617" s="51">
        <v>39</v>
      </c>
      <c r="I2617" s="53">
        <v>1</v>
      </c>
      <c r="J2617" s="51">
        <v>0</v>
      </c>
      <c r="K2617" s="51">
        <v>0</v>
      </c>
      <c r="L2617" s="51">
        <v>39</v>
      </c>
      <c r="M2617" s="42">
        <v>0</v>
      </c>
      <c r="N2617" s="89" t="s">
        <v>274</v>
      </c>
      <c r="O2617" s="47" t="s">
        <v>1360</v>
      </c>
      <c r="P2617" s="47" t="s">
        <v>872</v>
      </c>
      <c r="Q2617" s="50" t="s">
        <v>6749</v>
      </c>
      <c r="R2617" s="30"/>
    </row>
    <row r="2618" spans="1:18" ht="19.95" customHeight="1">
      <c r="A2618" s="47">
        <v>1</v>
      </c>
      <c r="B2618" s="30" t="s">
        <v>1357</v>
      </c>
      <c r="C2618" s="43" t="s">
        <v>6750</v>
      </c>
      <c r="D2618" s="52">
        <v>45102</v>
      </c>
      <c r="E2618" s="52">
        <v>45139</v>
      </c>
      <c r="F2618" s="52">
        <v>45139</v>
      </c>
      <c r="G2618" s="47" t="s">
        <v>10</v>
      </c>
      <c r="H2618" s="51">
        <v>42.3</v>
      </c>
      <c r="I2618" s="53">
        <v>1</v>
      </c>
      <c r="J2618" s="51">
        <v>0</v>
      </c>
      <c r="K2618" s="51">
        <v>0</v>
      </c>
      <c r="L2618" s="51">
        <v>42.3</v>
      </c>
      <c r="M2618" s="42">
        <v>0</v>
      </c>
      <c r="N2618" s="89" t="s">
        <v>274</v>
      </c>
      <c r="O2618" s="47" t="s">
        <v>1355</v>
      </c>
      <c r="P2618" s="47" t="s">
        <v>886</v>
      </c>
      <c r="Q2618" s="50" t="s">
        <v>6751</v>
      </c>
      <c r="R2618" s="30"/>
    </row>
    <row r="2619" spans="1:18" ht="19.95" customHeight="1">
      <c r="A2619" s="47">
        <v>1</v>
      </c>
      <c r="B2619" s="30" t="s">
        <v>1357</v>
      </c>
      <c r="C2619" s="43" t="s">
        <v>6752</v>
      </c>
      <c r="D2619" s="52">
        <v>45101</v>
      </c>
      <c r="E2619" s="52">
        <v>45139</v>
      </c>
      <c r="F2619" s="52">
        <v>45139</v>
      </c>
      <c r="G2619" s="47" t="s">
        <v>10</v>
      </c>
      <c r="H2619" s="51">
        <v>49.39</v>
      </c>
      <c r="I2619" s="53">
        <v>1</v>
      </c>
      <c r="J2619" s="51">
        <v>0</v>
      </c>
      <c r="K2619" s="51">
        <v>0</v>
      </c>
      <c r="L2619" s="51">
        <v>49.39</v>
      </c>
      <c r="M2619" s="42">
        <v>0</v>
      </c>
      <c r="N2619" s="89" t="s">
        <v>274</v>
      </c>
      <c r="O2619" s="47" t="s">
        <v>1360</v>
      </c>
      <c r="P2619" s="47" t="s">
        <v>872</v>
      </c>
      <c r="Q2619" s="50" t="s">
        <v>6753</v>
      </c>
      <c r="R2619" s="30"/>
    </row>
    <row r="2620" spans="1:18" ht="19.95" customHeight="1">
      <c r="A2620" s="47">
        <v>1</v>
      </c>
      <c r="B2620" s="30" t="s">
        <v>1357</v>
      </c>
      <c r="C2620" s="43" t="s">
        <v>6754</v>
      </c>
      <c r="D2620" s="52">
        <v>45107</v>
      </c>
      <c r="E2620" s="52">
        <v>45139</v>
      </c>
      <c r="F2620" s="52">
        <v>45139</v>
      </c>
      <c r="G2620" s="47" t="s">
        <v>10</v>
      </c>
      <c r="H2620" s="51">
        <v>34.99</v>
      </c>
      <c r="I2620" s="53">
        <v>1</v>
      </c>
      <c r="J2620" s="51">
        <v>0</v>
      </c>
      <c r="K2620" s="51">
        <v>0</v>
      </c>
      <c r="L2620" s="51">
        <v>34.99</v>
      </c>
      <c r="M2620" s="42">
        <v>0</v>
      </c>
      <c r="N2620" s="89" t="s">
        <v>274</v>
      </c>
      <c r="O2620" s="47" t="s">
        <v>1355</v>
      </c>
      <c r="P2620" s="47" t="s">
        <v>886</v>
      </c>
      <c r="Q2620" s="50" t="s">
        <v>6755</v>
      </c>
      <c r="R2620" s="30"/>
    </row>
    <row r="2621" spans="1:18" ht="19.95" customHeight="1">
      <c r="A2621" s="47">
        <v>1</v>
      </c>
      <c r="B2621" s="30" t="s">
        <v>1357</v>
      </c>
      <c r="C2621" s="43" t="s">
        <v>6756</v>
      </c>
      <c r="D2621" s="52">
        <v>45107</v>
      </c>
      <c r="E2621" s="52">
        <v>45139</v>
      </c>
      <c r="F2621" s="52">
        <v>45139</v>
      </c>
      <c r="G2621" s="47" t="s">
        <v>10</v>
      </c>
      <c r="H2621" s="51">
        <v>39.880000000000003</v>
      </c>
      <c r="I2621" s="53">
        <v>1</v>
      </c>
      <c r="J2621" s="51">
        <v>0</v>
      </c>
      <c r="K2621" s="51">
        <v>0</v>
      </c>
      <c r="L2621" s="51">
        <v>39.880000000000003</v>
      </c>
      <c r="M2621" s="42">
        <v>0</v>
      </c>
      <c r="N2621" s="89" t="s">
        <v>274</v>
      </c>
      <c r="O2621" s="47" t="s">
        <v>1360</v>
      </c>
      <c r="P2621" s="47" t="s">
        <v>872</v>
      </c>
      <c r="Q2621" s="50" t="s">
        <v>6757</v>
      </c>
      <c r="R2621" s="30"/>
    </row>
    <row r="2622" spans="1:18" ht="19.95" customHeight="1">
      <c r="A2622" s="47">
        <v>1</v>
      </c>
      <c r="B2622" s="30" t="s">
        <v>1357</v>
      </c>
      <c r="C2622" s="43" t="s">
        <v>6758</v>
      </c>
      <c r="D2622" s="52">
        <v>45111</v>
      </c>
      <c r="E2622" s="52">
        <v>45139</v>
      </c>
      <c r="F2622" s="52">
        <v>45139</v>
      </c>
      <c r="G2622" s="47" t="s">
        <v>10</v>
      </c>
      <c r="H2622" s="51">
        <v>35.97</v>
      </c>
      <c r="I2622" s="53">
        <v>1</v>
      </c>
      <c r="J2622" s="51">
        <v>0</v>
      </c>
      <c r="K2622" s="51">
        <v>0</v>
      </c>
      <c r="L2622" s="51">
        <v>35.97</v>
      </c>
      <c r="M2622" s="42">
        <v>0</v>
      </c>
      <c r="N2622" s="89" t="s">
        <v>274</v>
      </c>
      <c r="O2622" s="47" t="s">
        <v>1360</v>
      </c>
      <c r="P2622" s="47" t="s">
        <v>872</v>
      </c>
      <c r="Q2622" s="50" t="s">
        <v>6759</v>
      </c>
      <c r="R2622" s="30"/>
    </row>
    <row r="2623" spans="1:18" ht="19.95" customHeight="1">
      <c r="A2623" s="47">
        <v>1</v>
      </c>
      <c r="B2623" s="30" t="s">
        <v>1357</v>
      </c>
      <c r="C2623" s="43" t="s">
        <v>6760</v>
      </c>
      <c r="D2623" s="52">
        <v>45112</v>
      </c>
      <c r="E2623" s="52">
        <v>45139</v>
      </c>
      <c r="F2623" s="52">
        <v>45139</v>
      </c>
      <c r="G2623" s="47" t="s">
        <v>10</v>
      </c>
      <c r="H2623" s="51">
        <v>28.98</v>
      </c>
      <c r="I2623" s="53">
        <v>1</v>
      </c>
      <c r="J2623" s="51">
        <v>0</v>
      </c>
      <c r="K2623" s="51">
        <v>0</v>
      </c>
      <c r="L2623" s="51">
        <v>28.98</v>
      </c>
      <c r="M2623" s="42">
        <v>0</v>
      </c>
      <c r="N2623" s="89" t="s">
        <v>274</v>
      </c>
      <c r="O2623" s="47" t="s">
        <v>1360</v>
      </c>
      <c r="P2623" s="47" t="s">
        <v>872</v>
      </c>
      <c r="Q2623" s="50" t="s">
        <v>6761</v>
      </c>
      <c r="R2623" s="30"/>
    </row>
    <row r="2624" spans="1:18" ht="19.95" customHeight="1">
      <c r="A2624" s="47">
        <v>1</v>
      </c>
      <c r="B2624" s="30" t="s">
        <v>2176</v>
      </c>
      <c r="C2624" s="43" t="s">
        <v>6762</v>
      </c>
      <c r="D2624" s="52">
        <v>45099</v>
      </c>
      <c r="E2624" s="52">
        <v>45139</v>
      </c>
      <c r="F2624" s="52">
        <v>45139</v>
      </c>
      <c r="G2624" s="47" t="s">
        <v>10</v>
      </c>
      <c r="H2624" s="51">
        <v>157.31</v>
      </c>
      <c r="I2624" s="53">
        <v>1</v>
      </c>
      <c r="J2624" s="51">
        <v>0</v>
      </c>
      <c r="K2624" s="51">
        <v>0</v>
      </c>
      <c r="L2624" s="51">
        <v>157.31</v>
      </c>
      <c r="M2624" s="42">
        <v>0</v>
      </c>
      <c r="N2624" s="89" t="s">
        <v>274</v>
      </c>
      <c r="O2624" s="47" t="s">
        <v>1355</v>
      </c>
      <c r="P2624" s="47" t="s">
        <v>1938</v>
      </c>
      <c r="Q2624" s="50" t="s">
        <v>6763</v>
      </c>
      <c r="R2624" s="30"/>
    </row>
    <row r="2625" spans="1:18" ht="19.95" customHeight="1">
      <c r="A2625" s="47">
        <v>1</v>
      </c>
      <c r="B2625" s="30" t="s">
        <v>302</v>
      </c>
      <c r="C2625" s="43" t="s">
        <v>6764</v>
      </c>
      <c r="D2625" s="52">
        <v>45102</v>
      </c>
      <c r="E2625" s="52">
        <v>45139</v>
      </c>
      <c r="F2625" s="52">
        <v>45139</v>
      </c>
      <c r="G2625" s="47" t="s">
        <v>10</v>
      </c>
      <c r="H2625" s="51">
        <v>921.9</v>
      </c>
      <c r="I2625" s="53">
        <v>1</v>
      </c>
      <c r="J2625" s="51">
        <v>0</v>
      </c>
      <c r="K2625" s="51">
        <v>0</v>
      </c>
      <c r="L2625" s="51">
        <v>921.9</v>
      </c>
      <c r="M2625" s="42">
        <v>0</v>
      </c>
      <c r="N2625" s="89" t="s">
        <v>274</v>
      </c>
      <c r="O2625" s="47" t="s">
        <v>1355</v>
      </c>
      <c r="P2625" s="47" t="s">
        <v>870</v>
      </c>
      <c r="Q2625" s="50" t="s">
        <v>6765</v>
      </c>
      <c r="R2625" s="30"/>
    </row>
    <row r="2626" spans="1:18" ht="19.95" customHeight="1">
      <c r="A2626" s="47">
        <v>1</v>
      </c>
      <c r="B2626" s="30" t="s">
        <v>302</v>
      </c>
      <c r="C2626" s="43" t="s">
        <v>6766</v>
      </c>
      <c r="D2626" s="52">
        <v>45109</v>
      </c>
      <c r="E2626" s="52">
        <v>45139</v>
      </c>
      <c r="F2626" s="52">
        <v>45139</v>
      </c>
      <c r="G2626" s="47" t="s">
        <v>10</v>
      </c>
      <c r="H2626" s="51">
        <v>353.43</v>
      </c>
      <c r="I2626" s="53">
        <v>1</v>
      </c>
      <c r="J2626" s="51">
        <v>0</v>
      </c>
      <c r="K2626" s="51">
        <v>0</v>
      </c>
      <c r="L2626" s="51">
        <v>353.43</v>
      </c>
      <c r="M2626" s="42">
        <v>0</v>
      </c>
      <c r="N2626" s="89" t="s">
        <v>274</v>
      </c>
      <c r="O2626" s="47" t="s">
        <v>1355</v>
      </c>
      <c r="P2626" s="47" t="s">
        <v>870</v>
      </c>
      <c r="Q2626" s="50" t="s">
        <v>6767</v>
      </c>
      <c r="R2626" s="30"/>
    </row>
    <row r="2627" spans="1:18" ht="19.95" customHeight="1">
      <c r="A2627" s="47">
        <v>1</v>
      </c>
      <c r="B2627" s="30" t="s">
        <v>302</v>
      </c>
      <c r="C2627" s="43" t="s">
        <v>6768</v>
      </c>
      <c r="D2627" s="52">
        <v>45111</v>
      </c>
      <c r="E2627" s="52">
        <v>45139</v>
      </c>
      <c r="F2627" s="52">
        <v>45139</v>
      </c>
      <c r="G2627" s="47" t="s">
        <v>10</v>
      </c>
      <c r="H2627" s="51">
        <v>361.2</v>
      </c>
      <c r="I2627" s="53">
        <v>1</v>
      </c>
      <c r="J2627" s="51">
        <v>0</v>
      </c>
      <c r="K2627" s="51">
        <v>0</v>
      </c>
      <c r="L2627" s="51">
        <v>361.2</v>
      </c>
      <c r="M2627" s="42">
        <v>0</v>
      </c>
      <c r="N2627" s="89" t="s">
        <v>274</v>
      </c>
      <c r="O2627" s="47" t="s">
        <v>1355</v>
      </c>
      <c r="P2627" s="47" t="s">
        <v>870</v>
      </c>
      <c r="Q2627" s="50" t="s">
        <v>6769</v>
      </c>
      <c r="R2627" s="30"/>
    </row>
    <row r="2628" spans="1:18" ht="19.95" customHeight="1">
      <c r="A2628" s="47">
        <v>1</v>
      </c>
      <c r="B2628" s="30" t="s">
        <v>245</v>
      </c>
      <c r="C2628" s="43" t="s">
        <v>6770</v>
      </c>
      <c r="D2628" s="52">
        <v>45132</v>
      </c>
      <c r="E2628" s="52">
        <v>45139</v>
      </c>
      <c r="F2628" s="52">
        <v>45139</v>
      </c>
      <c r="G2628" s="47" t="s">
        <v>10</v>
      </c>
      <c r="H2628" s="51">
        <v>212.5</v>
      </c>
      <c r="I2628" s="53">
        <v>1</v>
      </c>
      <c r="J2628" s="51">
        <v>0</v>
      </c>
      <c r="K2628" s="51">
        <v>0</v>
      </c>
      <c r="L2628" s="51">
        <v>212.5</v>
      </c>
      <c r="M2628" s="42">
        <v>0</v>
      </c>
      <c r="N2628" s="89" t="s">
        <v>269</v>
      </c>
      <c r="O2628" s="47" t="s">
        <v>1874</v>
      </c>
      <c r="P2628" s="47" t="s">
        <v>1344</v>
      </c>
      <c r="Q2628" s="50" t="s">
        <v>6771</v>
      </c>
      <c r="R2628" s="30"/>
    </row>
    <row r="2629" spans="1:18" ht="19.95" customHeight="1">
      <c r="A2629" s="47">
        <v>1</v>
      </c>
      <c r="B2629" s="30" t="s">
        <v>27</v>
      </c>
      <c r="C2629" s="43" t="s">
        <v>6772</v>
      </c>
      <c r="D2629" s="52">
        <v>45139</v>
      </c>
      <c r="E2629" s="52">
        <v>45141</v>
      </c>
      <c r="F2629" s="52">
        <v>45139</v>
      </c>
      <c r="G2629" s="47" t="s">
        <v>10</v>
      </c>
      <c r="H2629" s="51">
        <v>9000</v>
      </c>
      <c r="I2629" s="53">
        <v>1</v>
      </c>
      <c r="J2629" s="51">
        <v>0</v>
      </c>
      <c r="K2629" s="51">
        <v>0</v>
      </c>
      <c r="L2629" s="51">
        <v>9000</v>
      </c>
      <c r="M2629" s="42">
        <v>0</v>
      </c>
      <c r="N2629" s="89" t="s">
        <v>269</v>
      </c>
      <c r="O2629" s="47" t="s">
        <v>1329</v>
      </c>
      <c r="P2629" s="47" t="s">
        <v>1379</v>
      </c>
      <c r="Q2629" s="50" t="s">
        <v>6773</v>
      </c>
      <c r="R2629" s="30"/>
    </row>
    <row r="2630" spans="1:18" ht="19.95" customHeight="1">
      <c r="A2630" s="47">
        <v>1</v>
      </c>
      <c r="B2630" s="30" t="s">
        <v>12</v>
      </c>
      <c r="C2630" s="43" t="s">
        <v>6774</v>
      </c>
      <c r="D2630" s="52">
        <v>45009</v>
      </c>
      <c r="E2630" s="52">
        <v>45139</v>
      </c>
      <c r="F2630" s="52">
        <v>45139</v>
      </c>
      <c r="G2630" s="47" t="s">
        <v>10</v>
      </c>
      <c r="H2630" s="51">
        <v>4600</v>
      </c>
      <c r="I2630" s="53">
        <v>1</v>
      </c>
      <c r="J2630" s="51">
        <v>0</v>
      </c>
      <c r="K2630" s="51">
        <v>0</v>
      </c>
      <c r="L2630" s="51">
        <v>4600</v>
      </c>
      <c r="M2630" s="42">
        <v>0</v>
      </c>
      <c r="N2630" s="89" t="s">
        <v>269</v>
      </c>
      <c r="O2630" s="47" t="s">
        <v>1342</v>
      </c>
      <c r="P2630" s="47" t="s">
        <v>278</v>
      </c>
      <c r="Q2630" s="50" t="s">
        <v>6775</v>
      </c>
      <c r="R2630" s="30"/>
    </row>
    <row r="2631" spans="1:18" ht="19.95" customHeight="1">
      <c r="A2631" s="47">
        <v>1</v>
      </c>
      <c r="B2631" s="30" t="s">
        <v>2722</v>
      </c>
      <c r="C2631" s="43" t="s">
        <v>6776</v>
      </c>
      <c r="D2631" s="52">
        <v>45125</v>
      </c>
      <c r="E2631" s="52">
        <v>45139</v>
      </c>
      <c r="F2631" s="52">
        <v>45139</v>
      </c>
      <c r="G2631" s="47" t="s">
        <v>10</v>
      </c>
      <c r="H2631" s="51">
        <v>1062.05</v>
      </c>
      <c r="I2631" s="53">
        <v>1</v>
      </c>
      <c r="J2631" s="51">
        <v>0</v>
      </c>
      <c r="K2631" s="51">
        <v>0</v>
      </c>
      <c r="L2631" s="51">
        <v>1062.05</v>
      </c>
      <c r="M2631" s="42">
        <v>0</v>
      </c>
      <c r="N2631" s="89" t="s">
        <v>269</v>
      </c>
      <c r="O2631" s="47" t="s">
        <v>1351</v>
      </c>
      <c r="P2631" s="47" t="s">
        <v>1378</v>
      </c>
      <c r="Q2631" s="50" t="s">
        <v>6777</v>
      </c>
      <c r="R2631" s="30"/>
    </row>
    <row r="2632" spans="1:18" ht="19.95" customHeight="1">
      <c r="A2632" s="47">
        <v>1</v>
      </c>
      <c r="B2632" s="30" t="s">
        <v>11</v>
      </c>
      <c r="C2632" s="43" t="s">
        <v>6778</v>
      </c>
      <c r="D2632" s="52">
        <v>44956</v>
      </c>
      <c r="E2632" s="52">
        <v>45139</v>
      </c>
      <c r="F2632" s="52">
        <v>45139</v>
      </c>
      <c r="G2632" s="47" t="s">
        <v>10</v>
      </c>
      <c r="H2632" s="51">
        <v>1212</v>
      </c>
      <c r="I2632" s="53">
        <v>1</v>
      </c>
      <c r="J2632" s="51">
        <v>0</v>
      </c>
      <c r="K2632" s="51">
        <v>0</v>
      </c>
      <c r="L2632" s="51">
        <v>1212</v>
      </c>
      <c r="M2632" s="42">
        <v>0</v>
      </c>
      <c r="N2632" s="89" t="s">
        <v>275</v>
      </c>
      <c r="O2632" s="47" t="s">
        <v>1329</v>
      </c>
      <c r="P2632" s="47" t="s">
        <v>875</v>
      </c>
      <c r="Q2632" s="50" t="s">
        <v>6779</v>
      </c>
      <c r="R2632" s="30"/>
    </row>
    <row r="2633" spans="1:18" ht="19.95" customHeight="1">
      <c r="A2633" s="47">
        <v>1</v>
      </c>
      <c r="B2633" s="30" t="s">
        <v>319</v>
      </c>
      <c r="C2633" s="43" t="s">
        <v>6780</v>
      </c>
      <c r="D2633" s="52">
        <v>45139</v>
      </c>
      <c r="E2633" s="52">
        <v>45139</v>
      </c>
      <c r="F2633" s="52">
        <v>45139</v>
      </c>
      <c r="G2633" s="47" t="s">
        <v>10</v>
      </c>
      <c r="H2633" s="51">
        <v>1500</v>
      </c>
      <c r="I2633" s="53">
        <v>1</v>
      </c>
      <c r="J2633" s="51">
        <v>0</v>
      </c>
      <c r="K2633" s="51">
        <v>0</v>
      </c>
      <c r="L2633" s="51">
        <v>1500</v>
      </c>
      <c r="M2633" s="42">
        <v>0</v>
      </c>
      <c r="N2633" s="89" t="s">
        <v>275</v>
      </c>
      <c r="O2633" s="47" t="s">
        <v>1351</v>
      </c>
      <c r="P2633" s="47" t="s">
        <v>1350</v>
      </c>
      <c r="Q2633" s="50" t="s">
        <v>6781</v>
      </c>
      <c r="R2633" s="30"/>
    </row>
    <row r="2634" spans="1:18" ht="19.95" customHeight="1">
      <c r="A2634" s="47">
        <v>1</v>
      </c>
      <c r="B2634" s="30" t="s">
        <v>1357</v>
      </c>
      <c r="C2634" s="43" t="s">
        <v>6782</v>
      </c>
      <c r="D2634" s="52">
        <v>45140</v>
      </c>
      <c r="E2634" s="52">
        <v>45140</v>
      </c>
      <c r="F2634" s="52">
        <v>45140</v>
      </c>
      <c r="G2634" s="47" t="s">
        <v>10</v>
      </c>
      <c r="H2634" s="51">
        <v>3000</v>
      </c>
      <c r="I2634" s="53">
        <v>1</v>
      </c>
      <c r="J2634" s="51">
        <v>0</v>
      </c>
      <c r="K2634" s="51">
        <v>0</v>
      </c>
      <c r="L2634" s="51">
        <v>3000</v>
      </c>
      <c r="M2634" s="42">
        <v>0</v>
      </c>
      <c r="N2634" s="89" t="s">
        <v>1328</v>
      </c>
      <c r="O2634" s="47" t="s">
        <v>6783</v>
      </c>
      <c r="P2634" s="47" t="s">
        <v>675</v>
      </c>
      <c r="Q2634" s="50" t="s">
        <v>6784</v>
      </c>
      <c r="R2634" s="30"/>
    </row>
    <row r="2635" spans="1:18" ht="19.95" customHeight="1">
      <c r="A2635" s="47">
        <v>1</v>
      </c>
      <c r="B2635" s="30" t="s">
        <v>2019</v>
      </c>
      <c r="C2635" s="43" t="s">
        <v>6785</v>
      </c>
      <c r="D2635" s="52">
        <v>45126</v>
      </c>
      <c r="E2635" s="52">
        <v>45140</v>
      </c>
      <c r="F2635" s="52">
        <v>45140</v>
      </c>
      <c r="G2635" s="47" t="s">
        <v>10</v>
      </c>
      <c r="H2635" s="51">
        <v>18200</v>
      </c>
      <c r="I2635" s="53">
        <v>1</v>
      </c>
      <c r="J2635" s="51">
        <v>0</v>
      </c>
      <c r="K2635" s="51">
        <v>0</v>
      </c>
      <c r="L2635" s="51">
        <v>18200</v>
      </c>
      <c r="M2635" s="42">
        <v>0</v>
      </c>
      <c r="N2635" s="89" t="s">
        <v>1328</v>
      </c>
      <c r="O2635" s="47" t="s">
        <v>1349</v>
      </c>
      <c r="P2635" s="58" t="s">
        <v>741</v>
      </c>
      <c r="Q2635" s="50" t="s">
        <v>6786</v>
      </c>
      <c r="R2635" s="30"/>
    </row>
    <row r="2636" spans="1:18" ht="19.95" customHeight="1">
      <c r="A2636" s="47">
        <v>1</v>
      </c>
      <c r="B2636" s="30" t="s">
        <v>2019</v>
      </c>
      <c r="C2636" s="43" t="s">
        <v>6787</v>
      </c>
      <c r="D2636" s="52">
        <v>45126</v>
      </c>
      <c r="E2636" s="52">
        <v>45140</v>
      </c>
      <c r="F2636" s="52">
        <v>45140</v>
      </c>
      <c r="G2636" s="47" t="s">
        <v>10</v>
      </c>
      <c r="H2636" s="51">
        <v>8500</v>
      </c>
      <c r="I2636" s="53">
        <v>1</v>
      </c>
      <c r="J2636" s="51">
        <v>0</v>
      </c>
      <c r="K2636" s="51">
        <v>0</v>
      </c>
      <c r="L2636" s="51">
        <v>8500</v>
      </c>
      <c r="M2636" s="42">
        <v>0</v>
      </c>
      <c r="N2636" s="89" t="s">
        <v>1328</v>
      </c>
      <c r="O2636" s="47" t="s">
        <v>1349</v>
      </c>
      <c r="P2636" s="58" t="s">
        <v>741</v>
      </c>
      <c r="Q2636" s="50" t="s">
        <v>6788</v>
      </c>
      <c r="R2636" s="30"/>
    </row>
    <row r="2637" spans="1:18" ht="19.95" customHeight="1">
      <c r="A2637" s="47">
        <v>1</v>
      </c>
      <c r="B2637" s="30" t="s">
        <v>16</v>
      </c>
      <c r="C2637" s="43" t="s">
        <v>6789</v>
      </c>
      <c r="D2637" s="52">
        <v>45125</v>
      </c>
      <c r="E2637" s="52">
        <v>45140</v>
      </c>
      <c r="F2637" s="52">
        <v>45140</v>
      </c>
      <c r="G2637" s="47" t="s">
        <v>10</v>
      </c>
      <c r="H2637" s="51">
        <v>7455.5</v>
      </c>
      <c r="I2637" s="53">
        <v>1</v>
      </c>
      <c r="J2637" s="51">
        <v>0</v>
      </c>
      <c r="K2637" s="51">
        <v>0</v>
      </c>
      <c r="L2637" s="51">
        <v>7455.5</v>
      </c>
      <c r="M2637" s="42">
        <v>0</v>
      </c>
      <c r="N2637" s="89" t="s">
        <v>1328</v>
      </c>
      <c r="O2637" s="47" t="s">
        <v>1349</v>
      </c>
      <c r="P2637" s="58" t="s">
        <v>741</v>
      </c>
      <c r="Q2637" s="50" t="s">
        <v>6790</v>
      </c>
      <c r="R2637" s="30"/>
    </row>
    <row r="2638" spans="1:18" ht="19.95" customHeight="1">
      <c r="A2638" s="47">
        <v>1</v>
      </c>
      <c r="B2638" s="30" t="s">
        <v>16</v>
      </c>
      <c r="C2638" s="43" t="s">
        <v>6791</v>
      </c>
      <c r="D2638" s="52">
        <v>45125</v>
      </c>
      <c r="E2638" s="52">
        <v>45140</v>
      </c>
      <c r="F2638" s="52">
        <v>45140</v>
      </c>
      <c r="G2638" s="47" t="s">
        <v>10</v>
      </c>
      <c r="H2638" s="51">
        <v>8120</v>
      </c>
      <c r="I2638" s="53">
        <v>1</v>
      </c>
      <c r="J2638" s="51">
        <v>0</v>
      </c>
      <c r="K2638" s="51">
        <v>0</v>
      </c>
      <c r="L2638" s="51">
        <v>8120</v>
      </c>
      <c r="M2638" s="42">
        <v>0</v>
      </c>
      <c r="N2638" s="89" t="s">
        <v>1328</v>
      </c>
      <c r="O2638" s="47" t="s">
        <v>1349</v>
      </c>
      <c r="P2638" s="58" t="s">
        <v>741</v>
      </c>
      <c r="Q2638" s="50" t="s">
        <v>6792</v>
      </c>
      <c r="R2638" s="30"/>
    </row>
    <row r="2639" spans="1:18" ht="19.95" customHeight="1">
      <c r="A2639" s="47">
        <v>1</v>
      </c>
      <c r="B2639" s="30" t="s">
        <v>16</v>
      </c>
      <c r="C2639" s="43" t="s">
        <v>6793</v>
      </c>
      <c r="D2639" s="52">
        <v>45125</v>
      </c>
      <c r="E2639" s="52">
        <v>45140</v>
      </c>
      <c r="F2639" s="52">
        <v>45140</v>
      </c>
      <c r="G2639" s="47" t="s">
        <v>10</v>
      </c>
      <c r="H2639" s="51">
        <v>3780</v>
      </c>
      <c r="I2639" s="53">
        <v>1</v>
      </c>
      <c r="J2639" s="51">
        <v>0</v>
      </c>
      <c r="K2639" s="51">
        <v>0</v>
      </c>
      <c r="L2639" s="51">
        <v>3780</v>
      </c>
      <c r="M2639" s="42">
        <v>0</v>
      </c>
      <c r="N2639" s="89" t="s">
        <v>1328</v>
      </c>
      <c r="O2639" s="47" t="s">
        <v>1349</v>
      </c>
      <c r="P2639" s="58" t="s">
        <v>741</v>
      </c>
      <c r="Q2639" s="50" t="s">
        <v>6794</v>
      </c>
      <c r="R2639" s="30"/>
    </row>
    <row r="2640" spans="1:18" ht="19.95" customHeight="1">
      <c r="A2640" s="47">
        <v>2</v>
      </c>
      <c r="B2640" s="30" t="s">
        <v>8</v>
      </c>
      <c r="C2640" s="43" t="s">
        <v>6795</v>
      </c>
      <c r="D2640" s="52">
        <v>45132</v>
      </c>
      <c r="E2640" s="52">
        <v>45140</v>
      </c>
      <c r="F2640" s="52">
        <v>45140</v>
      </c>
      <c r="G2640" s="47" t="s">
        <v>10</v>
      </c>
      <c r="H2640" s="51">
        <v>1320</v>
      </c>
      <c r="I2640" s="53">
        <v>1</v>
      </c>
      <c r="J2640" s="51">
        <v>0</v>
      </c>
      <c r="K2640" s="51">
        <v>0</v>
      </c>
      <c r="L2640" s="51">
        <v>1320</v>
      </c>
      <c r="M2640" s="42">
        <v>0</v>
      </c>
      <c r="N2640" s="89" t="s">
        <v>269</v>
      </c>
      <c r="O2640" s="47" t="s">
        <v>1346</v>
      </c>
      <c r="P2640" s="47" t="s">
        <v>284</v>
      </c>
      <c r="Q2640" s="50" t="s">
        <v>6796</v>
      </c>
      <c r="R2640" s="30"/>
    </row>
    <row r="2641" spans="1:18" ht="19.95" customHeight="1">
      <c r="A2641" s="47">
        <v>1</v>
      </c>
      <c r="B2641" s="30" t="s">
        <v>318</v>
      </c>
      <c r="C2641" s="43" t="s">
        <v>6797</v>
      </c>
      <c r="D2641" s="52">
        <v>45133</v>
      </c>
      <c r="E2641" s="52">
        <v>45140</v>
      </c>
      <c r="F2641" s="52">
        <v>45140</v>
      </c>
      <c r="G2641" s="47" t="s">
        <v>10</v>
      </c>
      <c r="H2641" s="51">
        <v>14400.36</v>
      </c>
      <c r="I2641" s="53">
        <v>1</v>
      </c>
      <c r="J2641" s="51">
        <v>0</v>
      </c>
      <c r="K2641" s="51">
        <v>0</v>
      </c>
      <c r="L2641" s="51">
        <v>14400.36</v>
      </c>
      <c r="M2641" s="42">
        <v>0</v>
      </c>
      <c r="N2641" s="89" t="s">
        <v>269</v>
      </c>
      <c r="O2641" s="47" t="s">
        <v>1330</v>
      </c>
      <c r="P2641" s="47" t="s">
        <v>1343</v>
      </c>
      <c r="Q2641" s="50" t="s">
        <v>6798</v>
      </c>
      <c r="R2641" s="30"/>
    </row>
    <row r="2642" spans="1:18" ht="19.95" customHeight="1">
      <c r="A2642" s="47">
        <v>2</v>
      </c>
      <c r="B2642" s="30" t="s">
        <v>318</v>
      </c>
      <c r="C2642" s="43" t="s">
        <v>6799</v>
      </c>
      <c r="D2642" s="52">
        <v>45133</v>
      </c>
      <c r="E2642" s="52">
        <v>45140</v>
      </c>
      <c r="F2642" s="52">
        <v>45140</v>
      </c>
      <c r="G2642" s="47" t="s">
        <v>10</v>
      </c>
      <c r="H2642" s="51">
        <v>2230.1999999999998</v>
      </c>
      <c r="I2642" s="53">
        <v>1</v>
      </c>
      <c r="J2642" s="51">
        <v>0</v>
      </c>
      <c r="K2642" s="51">
        <v>0</v>
      </c>
      <c r="L2642" s="51">
        <v>2230.1999999999998</v>
      </c>
      <c r="M2642" s="42">
        <v>0</v>
      </c>
      <c r="N2642" s="89" t="s">
        <v>269</v>
      </c>
      <c r="O2642" s="47" t="s">
        <v>1330</v>
      </c>
      <c r="P2642" s="47" t="s">
        <v>1343</v>
      </c>
      <c r="Q2642" s="50" t="s">
        <v>6800</v>
      </c>
      <c r="R2642" s="30"/>
    </row>
    <row r="2643" spans="1:18" ht="19.95" customHeight="1">
      <c r="A2643" s="47">
        <v>1</v>
      </c>
      <c r="B2643" s="30" t="s">
        <v>4959</v>
      </c>
      <c r="C2643" s="43" t="s">
        <v>4960</v>
      </c>
      <c r="D2643" s="52">
        <v>45035</v>
      </c>
      <c r="E2643" s="52">
        <v>45140</v>
      </c>
      <c r="F2643" s="52">
        <v>45140</v>
      </c>
      <c r="G2643" s="47" t="s">
        <v>10</v>
      </c>
      <c r="H2643" s="51">
        <v>2583.64</v>
      </c>
      <c r="I2643" s="53">
        <v>1</v>
      </c>
      <c r="J2643" s="51">
        <v>0</v>
      </c>
      <c r="K2643" s="51">
        <v>0</v>
      </c>
      <c r="L2643" s="51">
        <v>2583.64</v>
      </c>
      <c r="M2643" s="42">
        <v>0</v>
      </c>
      <c r="N2643" s="89" t="s">
        <v>269</v>
      </c>
      <c r="O2643" s="47" t="s">
        <v>1342</v>
      </c>
      <c r="P2643" s="47" t="s">
        <v>3505</v>
      </c>
      <c r="Q2643" s="50" t="s">
        <v>4961</v>
      </c>
      <c r="R2643" s="30"/>
    </row>
    <row r="2644" spans="1:18" ht="19.95" customHeight="1">
      <c r="A2644" s="47">
        <v>1</v>
      </c>
      <c r="B2644" s="30" t="s">
        <v>2420</v>
      </c>
      <c r="C2644" s="43" t="s">
        <v>6801</v>
      </c>
      <c r="D2644" s="52">
        <v>45141</v>
      </c>
      <c r="E2644" s="52">
        <v>45142</v>
      </c>
      <c r="F2644" s="52">
        <v>45141</v>
      </c>
      <c r="G2644" s="47" t="s">
        <v>18</v>
      </c>
      <c r="H2644" s="60">
        <v>382000</v>
      </c>
      <c r="I2644" s="53">
        <v>4.8083</v>
      </c>
      <c r="J2644" s="60">
        <v>0</v>
      </c>
      <c r="K2644" s="60">
        <v>0</v>
      </c>
      <c r="L2644" s="51">
        <v>1836770.6</v>
      </c>
      <c r="M2644" s="42">
        <v>0</v>
      </c>
      <c r="N2644" s="89" t="s">
        <v>1328</v>
      </c>
      <c r="O2644" s="47" t="s">
        <v>1330</v>
      </c>
      <c r="P2644" s="47" t="s">
        <v>881</v>
      </c>
      <c r="Q2644" s="50" t="s">
        <v>6802</v>
      </c>
      <c r="R2644" s="30"/>
    </row>
    <row r="2645" spans="1:18" ht="19.95" customHeight="1">
      <c r="A2645" s="47">
        <v>1</v>
      </c>
      <c r="B2645" s="30" t="s">
        <v>2019</v>
      </c>
      <c r="C2645" s="43" t="s">
        <v>6803</v>
      </c>
      <c r="D2645" s="52">
        <v>45127</v>
      </c>
      <c r="E2645" s="52">
        <v>45141</v>
      </c>
      <c r="F2645" s="52">
        <v>45141</v>
      </c>
      <c r="G2645" s="47" t="s">
        <v>10</v>
      </c>
      <c r="H2645" s="51">
        <v>16900</v>
      </c>
      <c r="I2645" s="53">
        <v>1</v>
      </c>
      <c r="J2645" s="51">
        <v>0</v>
      </c>
      <c r="K2645" s="51">
        <v>0</v>
      </c>
      <c r="L2645" s="51">
        <v>16900</v>
      </c>
      <c r="M2645" s="42">
        <v>0</v>
      </c>
      <c r="N2645" s="89" t="s">
        <v>1328</v>
      </c>
      <c r="O2645" s="47" t="s">
        <v>1349</v>
      </c>
      <c r="P2645" s="58" t="s">
        <v>741</v>
      </c>
      <c r="Q2645" s="50" t="s">
        <v>6804</v>
      </c>
      <c r="R2645" s="30"/>
    </row>
    <row r="2646" spans="1:18" ht="19.95" customHeight="1">
      <c r="A2646" s="47">
        <v>1</v>
      </c>
      <c r="B2646" s="30" t="s">
        <v>2263</v>
      </c>
      <c r="C2646" s="43" t="s">
        <v>6805</v>
      </c>
      <c r="D2646" s="52">
        <v>45138</v>
      </c>
      <c r="E2646" s="52">
        <v>45141</v>
      </c>
      <c r="F2646" s="52">
        <v>45141</v>
      </c>
      <c r="G2646" s="47" t="s">
        <v>10</v>
      </c>
      <c r="H2646" s="51">
        <v>14466</v>
      </c>
      <c r="I2646" s="53">
        <v>1</v>
      </c>
      <c r="J2646" s="51">
        <v>0</v>
      </c>
      <c r="K2646" s="51">
        <v>0</v>
      </c>
      <c r="L2646" s="51">
        <v>14466</v>
      </c>
      <c r="M2646" s="42">
        <v>0</v>
      </c>
      <c r="N2646" s="89" t="s">
        <v>1328</v>
      </c>
      <c r="O2646" s="47" t="s">
        <v>1349</v>
      </c>
      <c r="P2646" s="58" t="s">
        <v>741</v>
      </c>
      <c r="Q2646" s="50" t="s">
        <v>6806</v>
      </c>
      <c r="R2646" s="30"/>
    </row>
    <row r="2647" spans="1:18" ht="19.95" customHeight="1">
      <c r="A2647" s="47">
        <v>1</v>
      </c>
      <c r="B2647" s="30" t="s">
        <v>308</v>
      </c>
      <c r="C2647" s="43" t="s">
        <v>6807</v>
      </c>
      <c r="D2647" s="52">
        <v>45138</v>
      </c>
      <c r="E2647" s="52">
        <v>45141</v>
      </c>
      <c r="F2647" s="52">
        <v>45141</v>
      </c>
      <c r="G2647" s="47" t="s">
        <v>10</v>
      </c>
      <c r="H2647" s="51">
        <v>6417.45</v>
      </c>
      <c r="I2647" s="53">
        <v>1</v>
      </c>
      <c r="J2647" s="51">
        <v>0</v>
      </c>
      <c r="K2647" s="51">
        <v>0</v>
      </c>
      <c r="L2647" s="51">
        <v>6417.45</v>
      </c>
      <c r="M2647" s="42">
        <v>0</v>
      </c>
      <c r="N2647" s="89" t="s">
        <v>1328</v>
      </c>
      <c r="O2647" s="47" t="s">
        <v>1349</v>
      </c>
      <c r="P2647" s="58" t="s">
        <v>741</v>
      </c>
      <c r="Q2647" s="50" t="s">
        <v>6808</v>
      </c>
      <c r="R2647" s="30"/>
    </row>
    <row r="2648" spans="1:18" ht="19.95" customHeight="1">
      <c r="A2648" s="47">
        <v>1</v>
      </c>
      <c r="B2648" s="30" t="s">
        <v>308</v>
      </c>
      <c r="C2648" s="43" t="s">
        <v>6809</v>
      </c>
      <c r="D2648" s="52">
        <v>45138</v>
      </c>
      <c r="E2648" s="52">
        <v>45141</v>
      </c>
      <c r="F2648" s="52">
        <v>45141</v>
      </c>
      <c r="G2648" s="47" t="s">
        <v>10</v>
      </c>
      <c r="H2648" s="51">
        <v>62445</v>
      </c>
      <c r="I2648" s="53">
        <v>1</v>
      </c>
      <c r="J2648" s="51">
        <v>0</v>
      </c>
      <c r="K2648" s="51">
        <v>0</v>
      </c>
      <c r="L2648" s="51">
        <v>62445</v>
      </c>
      <c r="M2648" s="42">
        <v>0</v>
      </c>
      <c r="N2648" s="89" t="s">
        <v>1328</v>
      </c>
      <c r="O2648" s="47" t="s">
        <v>1349</v>
      </c>
      <c r="P2648" s="58" t="s">
        <v>741</v>
      </c>
      <c r="Q2648" s="50" t="s">
        <v>6810</v>
      </c>
      <c r="R2648" s="30"/>
    </row>
    <row r="2649" spans="1:18" ht="19.95" customHeight="1">
      <c r="A2649" s="47">
        <v>1</v>
      </c>
      <c r="B2649" s="30" t="s">
        <v>236</v>
      </c>
      <c r="C2649" s="43" t="s">
        <v>3296</v>
      </c>
      <c r="D2649" s="52">
        <v>45141</v>
      </c>
      <c r="E2649" s="52">
        <v>45141</v>
      </c>
      <c r="F2649" s="52">
        <v>45141</v>
      </c>
      <c r="G2649" s="47" t="s">
        <v>10</v>
      </c>
      <c r="H2649" s="51">
        <v>100000</v>
      </c>
      <c r="I2649" s="53">
        <v>1</v>
      </c>
      <c r="J2649" s="51">
        <v>0</v>
      </c>
      <c r="K2649" s="51">
        <v>0</v>
      </c>
      <c r="L2649" s="51">
        <v>100000</v>
      </c>
      <c r="M2649" s="42">
        <v>0</v>
      </c>
      <c r="N2649" s="89" t="s">
        <v>1328</v>
      </c>
      <c r="O2649" s="47" t="s">
        <v>3297</v>
      </c>
      <c r="P2649" s="47" t="s">
        <v>3298</v>
      </c>
      <c r="Q2649" s="50" t="s">
        <v>3299</v>
      </c>
      <c r="R2649" s="30"/>
    </row>
    <row r="2650" spans="1:18" ht="19.95" customHeight="1">
      <c r="A2650" s="47">
        <v>4</v>
      </c>
      <c r="B2650" s="30" t="s">
        <v>16</v>
      </c>
      <c r="C2650" s="43" t="s">
        <v>6811</v>
      </c>
      <c r="D2650" s="52">
        <v>45126</v>
      </c>
      <c r="E2650" s="52">
        <v>45141</v>
      </c>
      <c r="F2650" s="52">
        <v>45141</v>
      </c>
      <c r="G2650" s="47" t="s">
        <v>10</v>
      </c>
      <c r="H2650" s="51">
        <v>7000</v>
      </c>
      <c r="I2650" s="53">
        <v>1</v>
      </c>
      <c r="J2650" s="51">
        <v>0</v>
      </c>
      <c r="K2650" s="51">
        <v>0</v>
      </c>
      <c r="L2650" s="51">
        <v>7000</v>
      </c>
      <c r="M2650" s="42">
        <v>0</v>
      </c>
      <c r="N2650" s="89" t="s">
        <v>1328</v>
      </c>
      <c r="O2650" s="47" t="s">
        <v>1349</v>
      </c>
      <c r="P2650" s="58" t="s">
        <v>741</v>
      </c>
      <c r="Q2650" s="50" t="s">
        <v>6812</v>
      </c>
      <c r="R2650" s="30"/>
    </row>
    <row r="2651" spans="1:18" ht="19.95" customHeight="1">
      <c r="A2651" s="47">
        <v>1</v>
      </c>
      <c r="B2651" s="30" t="s">
        <v>23</v>
      </c>
      <c r="C2651" s="43" t="s">
        <v>6813</v>
      </c>
      <c r="D2651" s="52">
        <v>44979</v>
      </c>
      <c r="E2651" s="52">
        <v>45141</v>
      </c>
      <c r="F2651" s="52">
        <v>45141</v>
      </c>
      <c r="G2651" s="47" t="s">
        <v>10</v>
      </c>
      <c r="H2651" s="51">
        <v>3754.94</v>
      </c>
      <c r="I2651" s="53">
        <v>1</v>
      </c>
      <c r="J2651" s="51">
        <v>0</v>
      </c>
      <c r="K2651" s="51">
        <v>0</v>
      </c>
      <c r="L2651" s="51">
        <v>3754.94</v>
      </c>
      <c r="M2651" s="42">
        <v>0</v>
      </c>
      <c r="N2651" s="89" t="s">
        <v>269</v>
      </c>
      <c r="O2651" s="47" t="s">
        <v>1351</v>
      </c>
      <c r="P2651" s="47" t="s">
        <v>1378</v>
      </c>
      <c r="Q2651" s="50" t="s">
        <v>6814</v>
      </c>
      <c r="R2651" s="30"/>
    </row>
    <row r="2652" spans="1:18" ht="19.95" customHeight="1">
      <c r="A2652" s="47">
        <v>1</v>
      </c>
      <c r="B2652" s="30" t="s">
        <v>25</v>
      </c>
      <c r="C2652" s="43" t="s">
        <v>26</v>
      </c>
      <c r="D2652" s="52">
        <v>45065</v>
      </c>
      <c r="E2652" s="52">
        <v>45141</v>
      </c>
      <c r="F2652" s="52">
        <v>45141</v>
      </c>
      <c r="G2652" s="47" t="s">
        <v>10</v>
      </c>
      <c r="H2652" s="51">
        <v>6471.17</v>
      </c>
      <c r="I2652" s="53">
        <v>1</v>
      </c>
      <c r="J2652" s="51">
        <v>0</v>
      </c>
      <c r="K2652" s="51">
        <v>0</v>
      </c>
      <c r="L2652" s="51">
        <v>6471.17</v>
      </c>
      <c r="M2652" s="42">
        <v>0</v>
      </c>
      <c r="N2652" s="89" t="s">
        <v>269</v>
      </c>
      <c r="O2652" s="47" t="s">
        <v>1342</v>
      </c>
      <c r="P2652" s="47" t="s">
        <v>3505</v>
      </c>
      <c r="Q2652" s="50" t="s">
        <v>957</v>
      </c>
      <c r="R2652" s="30"/>
    </row>
    <row r="2653" spans="1:18" ht="19.95" customHeight="1">
      <c r="A2653" s="47">
        <v>1</v>
      </c>
      <c r="B2653" s="30" t="s">
        <v>220</v>
      </c>
      <c r="C2653" s="43">
        <v>6291981</v>
      </c>
      <c r="D2653" s="52">
        <v>45132</v>
      </c>
      <c r="E2653" s="52">
        <v>45141</v>
      </c>
      <c r="F2653" s="52">
        <v>45141</v>
      </c>
      <c r="G2653" s="47" t="s">
        <v>10</v>
      </c>
      <c r="H2653" s="51">
        <v>56.63</v>
      </c>
      <c r="I2653" s="53">
        <v>1</v>
      </c>
      <c r="J2653" s="51">
        <v>0</v>
      </c>
      <c r="K2653" s="51">
        <v>0</v>
      </c>
      <c r="L2653" s="51">
        <v>56.63</v>
      </c>
      <c r="M2653" s="42">
        <v>0</v>
      </c>
      <c r="N2653" s="89" t="s">
        <v>269</v>
      </c>
      <c r="O2653" s="47" t="s">
        <v>1342</v>
      </c>
      <c r="P2653" s="47" t="s">
        <v>286</v>
      </c>
      <c r="Q2653" s="50" t="s">
        <v>6272</v>
      </c>
      <c r="R2653" s="30"/>
    </row>
    <row r="2654" spans="1:18" ht="19.95" customHeight="1">
      <c r="A2654" s="47">
        <v>1</v>
      </c>
      <c r="B2654" s="30" t="s">
        <v>256</v>
      </c>
      <c r="C2654" s="43" t="s">
        <v>6815</v>
      </c>
      <c r="D2654" s="52">
        <v>45140</v>
      </c>
      <c r="E2654" s="52">
        <v>45141</v>
      </c>
      <c r="F2654" s="52">
        <v>45141</v>
      </c>
      <c r="G2654" s="47" t="s">
        <v>10</v>
      </c>
      <c r="H2654" s="51">
        <v>143.43</v>
      </c>
      <c r="I2654" s="53">
        <v>1</v>
      </c>
      <c r="J2654" s="51">
        <v>0</v>
      </c>
      <c r="K2654" s="51">
        <v>0</v>
      </c>
      <c r="L2654" s="51">
        <v>143.43</v>
      </c>
      <c r="M2654" s="42">
        <v>0</v>
      </c>
      <c r="N2654" s="89" t="s">
        <v>269</v>
      </c>
      <c r="O2654" s="47" t="s">
        <v>1362</v>
      </c>
      <c r="P2654" s="47" t="s">
        <v>1363</v>
      </c>
      <c r="Q2654" s="50" t="s">
        <v>6816</v>
      </c>
      <c r="R2654" s="30"/>
    </row>
    <row r="2655" spans="1:18" ht="19.95" customHeight="1">
      <c r="A2655" s="47">
        <v>4</v>
      </c>
      <c r="B2655" s="30" t="s">
        <v>318</v>
      </c>
      <c r="C2655" s="43" t="s">
        <v>6817</v>
      </c>
      <c r="D2655" s="52">
        <v>45134</v>
      </c>
      <c r="E2655" s="52">
        <v>45141</v>
      </c>
      <c r="F2655" s="52">
        <v>45141</v>
      </c>
      <c r="G2655" s="47" t="s">
        <v>10</v>
      </c>
      <c r="H2655" s="51">
        <v>5160</v>
      </c>
      <c r="I2655" s="53">
        <v>1</v>
      </c>
      <c r="J2655" s="51">
        <v>0</v>
      </c>
      <c r="K2655" s="51">
        <v>0</v>
      </c>
      <c r="L2655" s="51">
        <v>5160</v>
      </c>
      <c r="M2655" s="42">
        <v>0</v>
      </c>
      <c r="N2655" s="89" t="s">
        <v>269</v>
      </c>
      <c r="O2655" s="47" t="s">
        <v>1330</v>
      </c>
      <c r="P2655" s="47" t="s">
        <v>2320</v>
      </c>
      <c r="Q2655" s="50" t="s">
        <v>6818</v>
      </c>
      <c r="R2655" s="30"/>
    </row>
    <row r="2656" spans="1:18" ht="19.95" customHeight="1">
      <c r="A2656" s="47">
        <v>1</v>
      </c>
      <c r="B2656" s="30" t="s">
        <v>231</v>
      </c>
      <c r="C2656" s="43" t="s">
        <v>6819</v>
      </c>
      <c r="D2656" s="52">
        <v>45138</v>
      </c>
      <c r="E2656" s="52">
        <v>45147</v>
      </c>
      <c r="F2656" s="52">
        <v>45141</v>
      </c>
      <c r="G2656" s="47" t="s">
        <v>10</v>
      </c>
      <c r="H2656" s="51">
        <v>35237.4</v>
      </c>
      <c r="I2656" s="53">
        <v>1</v>
      </c>
      <c r="J2656" s="51">
        <v>0</v>
      </c>
      <c r="K2656" s="51">
        <v>0</v>
      </c>
      <c r="L2656" s="51">
        <v>35237.4</v>
      </c>
      <c r="M2656" s="42">
        <v>0</v>
      </c>
      <c r="N2656" s="89" t="s">
        <v>275</v>
      </c>
      <c r="O2656" s="47" t="s">
        <v>1874</v>
      </c>
      <c r="P2656" s="47" t="s">
        <v>1344</v>
      </c>
      <c r="Q2656" s="50" t="s">
        <v>6820</v>
      </c>
      <c r="R2656" s="30"/>
    </row>
    <row r="2657" spans="1:18" ht="19.95" customHeight="1">
      <c r="A2657" s="47">
        <v>1</v>
      </c>
      <c r="B2657" s="30" t="s">
        <v>231</v>
      </c>
      <c r="C2657" s="43" t="s">
        <v>6821</v>
      </c>
      <c r="D2657" s="52">
        <v>45138</v>
      </c>
      <c r="E2657" s="52">
        <v>45141</v>
      </c>
      <c r="F2657" s="52">
        <v>45141</v>
      </c>
      <c r="G2657" s="47" t="s">
        <v>10</v>
      </c>
      <c r="H2657" s="51">
        <v>26400</v>
      </c>
      <c r="I2657" s="53">
        <v>1</v>
      </c>
      <c r="J2657" s="51">
        <v>0</v>
      </c>
      <c r="K2657" s="51">
        <v>0</v>
      </c>
      <c r="L2657" s="51">
        <v>26400</v>
      </c>
      <c r="M2657" s="42">
        <v>0</v>
      </c>
      <c r="N2657" s="89" t="s">
        <v>275</v>
      </c>
      <c r="O2657" s="47" t="s">
        <v>1874</v>
      </c>
      <c r="P2657" s="47" t="s">
        <v>1344</v>
      </c>
      <c r="Q2657" s="50" t="s">
        <v>6822</v>
      </c>
      <c r="R2657" s="30"/>
    </row>
    <row r="2658" spans="1:18" ht="19.95" customHeight="1">
      <c r="A2658" s="47">
        <v>1</v>
      </c>
      <c r="B2658" s="30" t="s">
        <v>1357</v>
      </c>
      <c r="C2658" s="43" t="s">
        <v>6823</v>
      </c>
      <c r="D2658" s="52">
        <v>45126</v>
      </c>
      <c r="E2658" s="52">
        <v>45141</v>
      </c>
      <c r="F2658" s="52">
        <v>45141</v>
      </c>
      <c r="G2658" s="47" t="s">
        <v>10</v>
      </c>
      <c r="H2658" s="51">
        <v>75</v>
      </c>
      <c r="I2658" s="53">
        <v>1</v>
      </c>
      <c r="J2658" s="51">
        <v>0</v>
      </c>
      <c r="K2658" s="51">
        <v>0</v>
      </c>
      <c r="L2658" s="51">
        <v>75</v>
      </c>
      <c r="M2658" s="42">
        <v>0</v>
      </c>
      <c r="N2658" s="89" t="s">
        <v>275</v>
      </c>
      <c r="O2658" s="47" t="s">
        <v>1355</v>
      </c>
      <c r="P2658" s="47" t="s">
        <v>886</v>
      </c>
      <c r="Q2658" s="50" t="s">
        <v>6824</v>
      </c>
      <c r="R2658" s="30"/>
    </row>
    <row r="2659" spans="1:18" ht="19.95" customHeight="1">
      <c r="A2659" s="47">
        <v>1</v>
      </c>
      <c r="B2659" s="30" t="s">
        <v>16</v>
      </c>
      <c r="C2659" s="43" t="s">
        <v>6825</v>
      </c>
      <c r="D2659" s="52">
        <v>45127</v>
      </c>
      <c r="E2659" s="52">
        <v>45142</v>
      </c>
      <c r="F2659" s="52">
        <v>45142</v>
      </c>
      <c r="G2659" s="47" t="s">
        <v>10</v>
      </c>
      <c r="H2659" s="51">
        <v>4788</v>
      </c>
      <c r="I2659" s="53">
        <v>1</v>
      </c>
      <c r="J2659" s="51">
        <v>0</v>
      </c>
      <c r="K2659" s="51">
        <v>0</v>
      </c>
      <c r="L2659" s="51">
        <v>4788</v>
      </c>
      <c r="M2659" s="42">
        <v>0</v>
      </c>
      <c r="N2659" s="89" t="s">
        <v>1328</v>
      </c>
      <c r="O2659" s="47" t="s">
        <v>1349</v>
      </c>
      <c r="P2659" s="58" t="s">
        <v>741</v>
      </c>
      <c r="Q2659" s="50" t="s">
        <v>6826</v>
      </c>
      <c r="R2659" s="30"/>
    </row>
    <row r="2660" spans="1:18" ht="19.95" customHeight="1">
      <c r="A2660" s="47">
        <v>1</v>
      </c>
      <c r="B2660" s="30" t="s">
        <v>16</v>
      </c>
      <c r="C2660" s="43" t="s">
        <v>6827</v>
      </c>
      <c r="D2660" s="52">
        <v>45127</v>
      </c>
      <c r="E2660" s="52">
        <v>45142</v>
      </c>
      <c r="F2660" s="52">
        <v>45142</v>
      </c>
      <c r="G2660" s="47" t="s">
        <v>10</v>
      </c>
      <c r="H2660" s="51">
        <v>2359.5</v>
      </c>
      <c r="I2660" s="53">
        <v>1</v>
      </c>
      <c r="J2660" s="51">
        <v>0</v>
      </c>
      <c r="K2660" s="51">
        <v>0</v>
      </c>
      <c r="L2660" s="51">
        <v>2359.5</v>
      </c>
      <c r="M2660" s="42">
        <v>0</v>
      </c>
      <c r="N2660" s="89" t="s">
        <v>1328</v>
      </c>
      <c r="O2660" s="47" t="s">
        <v>1349</v>
      </c>
      <c r="P2660" s="58" t="s">
        <v>741</v>
      </c>
      <c r="Q2660" s="50" t="s">
        <v>6828</v>
      </c>
      <c r="R2660" s="30"/>
    </row>
    <row r="2661" spans="1:18" ht="19.95" customHeight="1">
      <c r="A2661" s="47">
        <v>1</v>
      </c>
      <c r="B2661" s="30" t="s">
        <v>13</v>
      </c>
      <c r="C2661" s="43" t="s">
        <v>6829</v>
      </c>
      <c r="D2661" s="52">
        <v>45114</v>
      </c>
      <c r="E2661" s="52">
        <v>45142</v>
      </c>
      <c r="F2661" s="52">
        <v>45142</v>
      </c>
      <c r="G2661" s="47" t="s">
        <v>10</v>
      </c>
      <c r="H2661" s="51">
        <v>190000</v>
      </c>
      <c r="I2661" s="53">
        <v>1</v>
      </c>
      <c r="J2661" s="51">
        <v>0</v>
      </c>
      <c r="K2661" s="51">
        <v>0</v>
      </c>
      <c r="L2661" s="51">
        <v>190000</v>
      </c>
      <c r="M2661" s="42">
        <v>0</v>
      </c>
      <c r="N2661" s="89" t="s">
        <v>269</v>
      </c>
      <c r="O2661" s="47" t="s">
        <v>1330</v>
      </c>
      <c r="P2661" s="47" t="s">
        <v>1821</v>
      </c>
      <c r="Q2661" s="50" t="s">
        <v>6830</v>
      </c>
      <c r="R2661" s="30"/>
    </row>
    <row r="2662" spans="1:18" ht="19.95" customHeight="1">
      <c r="A2662" s="47">
        <v>1</v>
      </c>
      <c r="B2662" s="30" t="s">
        <v>30</v>
      </c>
      <c r="C2662" s="43" t="s">
        <v>6281</v>
      </c>
      <c r="D2662" s="52">
        <v>44979</v>
      </c>
      <c r="E2662" s="52">
        <v>45145</v>
      </c>
      <c r="F2662" s="52">
        <v>45142</v>
      </c>
      <c r="G2662" s="47" t="s">
        <v>10</v>
      </c>
      <c r="H2662" s="51">
        <v>4495.51</v>
      </c>
      <c r="I2662" s="53">
        <v>1</v>
      </c>
      <c r="J2662" s="51">
        <v>0</v>
      </c>
      <c r="K2662" s="51">
        <v>0</v>
      </c>
      <c r="L2662" s="51">
        <v>4495.51</v>
      </c>
      <c r="M2662" s="42">
        <v>0</v>
      </c>
      <c r="N2662" s="89" t="s">
        <v>269</v>
      </c>
      <c r="O2662" s="47" t="s">
        <v>1381</v>
      </c>
      <c r="P2662" s="47" t="s">
        <v>279</v>
      </c>
      <c r="Q2662" s="50" t="s">
        <v>981</v>
      </c>
      <c r="R2662" s="30"/>
    </row>
    <row r="2663" spans="1:18" ht="19.95" customHeight="1">
      <c r="A2663" s="47">
        <v>1</v>
      </c>
      <c r="B2663" s="30" t="s">
        <v>6275</v>
      </c>
      <c r="C2663" s="43" t="s">
        <v>2066</v>
      </c>
      <c r="D2663" s="52">
        <v>45168</v>
      </c>
      <c r="E2663" s="52">
        <v>45168</v>
      </c>
      <c r="F2663" s="52">
        <v>45142</v>
      </c>
      <c r="G2663" s="47" t="s">
        <v>10</v>
      </c>
      <c r="H2663" s="49">
        <v>5000</v>
      </c>
      <c r="I2663" s="53">
        <v>1</v>
      </c>
      <c r="J2663" s="51">
        <v>0</v>
      </c>
      <c r="K2663" s="51">
        <v>0</v>
      </c>
      <c r="L2663" s="51">
        <v>5000</v>
      </c>
      <c r="M2663" s="42">
        <v>0</v>
      </c>
      <c r="N2663" s="89" t="s">
        <v>275</v>
      </c>
      <c r="O2663" s="47" t="s">
        <v>1329</v>
      </c>
      <c r="P2663" s="47" t="s">
        <v>1373</v>
      </c>
      <c r="Q2663" s="50" t="s">
        <v>6276</v>
      </c>
      <c r="R2663" s="30"/>
    </row>
    <row r="2664" spans="1:18" ht="19.95" customHeight="1">
      <c r="A2664" s="47">
        <v>1</v>
      </c>
      <c r="B2664" s="30" t="s">
        <v>2019</v>
      </c>
      <c r="C2664" s="43" t="s">
        <v>6831</v>
      </c>
      <c r="D2664" s="52">
        <v>45131</v>
      </c>
      <c r="E2664" s="52">
        <v>45145</v>
      </c>
      <c r="F2664" s="52">
        <v>45145</v>
      </c>
      <c r="G2664" s="47" t="s">
        <v>10</v>
      </c>
      <c r="H2664" s="51">
        <v>10080</v>
      </c>
      <c r="I2664" s="53">
        <v>1</v>
      </c>
      <c r="J2664" s="51">
        <v>0</v>
      </c>
      <c r="K2664" s="51">
        <v>0</v>
      </c>
      <c r="L2664" s="51">
        <v>10080</v>
      </c>
      <c r="M2664" s="42">
        <v>0</v>
      </c>
      <c r="N2664" s="89" t="s">
        <v>1328</v>
      </c>
      <c r="O2664" s="47" t="s">
        <v>1349</v>
      </c>
      <c r="P2664" s="58" t="s">
        <v>741</v>
      </c>
      <c r="Q2664" s="50" t="s">
        <v>6832</v>
      </c>
      <c r="R2664" s="30"/>
    </row>
    <row r="2665" spans="1:18" ht="19.95" customHeight="1">
      <c r="A2665" s="47">
        <v>1</v>
      </c>
      <c r="B2665" s="30" t="s">
        <v>2019</v>
      </c>
      <c r="C2665" s="43" t="s">
        <v>6833</v>
      </c>
      <c r="D2665" s="52">
        <v>45131</v>
      </c>
      <c r="E2665" s="52">
        <v>45145</v>
      </c>
      <c r="F2665" s="52">
        <v>45145</v>
      </c>
      <c r="G2665" s="47" t="s">
        <v>10</v>
      </c>
      <c r="H2665" s="51">
        <v>5040</v>
      </c>
      <c r="I2665" s="53">
        <v>1</v>
      </c>
      <c r="J2665" s="51">
        <v>0</v>
      </c>
      <c r="K2665" s="51">
        <v>0</v>
      </c>
      <c r="L2665" s="51">
        <v>5040</v>
      </c>
      <c r="M2665" s="42">
        <v>0</v>
      </c>
      <c r="N2665" s="89" t="s">
        <v>1328</v>
      </c>
      <c r="O2665" s="47" t="s">
        <v>1349</v>
      </c>
      <c r="P2665" s="58" t="s">
        <v>741</v>
      </c>
      <c r="Q2665" s="50" t="s">
        <v>6834</v>
      </c>
      <c r="R2665" s="30"/>
    </row>
    <row r="2666" spans="1:18" ht="19.95" customHeight="1">
      <c r="A2666" s="47">
        <v>4</v>
      </c>
      <c r="B2666" s="30" t="s">
        <v>16</v>
      </c>
      <c r="C2666" s="43" t="s">
        <v>6835</v>
      </c>
      <c r="D2666" s="52">
        <v>45128</v>
      </c>
      <c r="E2666" s="52">
        <v>45145</v>
      </c>
      <c r="F2666" s="52">
        <v>45145</v>
      </c>
      <c r="G2666" s="47" t="s">
        <v>10</v>
      </c>
      <c r="H2666" s="51">
        <v>3500</v>
      </c>
      <c r="I2666" s="53">
        <v>1</v>
      </c>
      <c r="J2666" s="51">
        <v>0</v>
      </c>
      <c r="K2666" s="51">
        <v>0</v>
      </c>
      <c r="L2666" s="51">
        <v>3500</v>
      </c>
      <c r="M2666" s="42">
        <v>0</v>
      </c>
      <c r="N2666" s="89" t="s">
        <v>1328</v>
      </c>
      <c r="O2666" s="47" t="s">
        <v>1349</v>
      </c>
      <c r="P2666" s="58" t="s">
        <v>741</v>
      </c>
      <c r="Q2666" s="50" t="s">
        <v>6836</v>
      </c>
      <c r="R2666" s="30"/>
    </row>
    <row r="2667" spans="1:18" ht="19.95" customHeight="1">
      <c r="A2667" s="47">
        <v>4</v>
      </c>
      <c r="B2667" s="30" t="s">
        <v>16</v>
      </c>
      <c r="C2667" s="43" t="s">
        <v>6837</v>
      </c>
      <c r="D2667" s="52">
        <v>45128</v>
      </c>
      <c r="E2667" s="52">
        <v>45145</v>
      </c>
      <c r="F2667" s="52">
        <v>45145</v>
      </c>
      <c r="G2667" s="47" t="s">
        <v>10</v>
      </c>
      <c r="H2667" s="51">
        <v>10080</v>
      </c>
      <c r="I2667" s="53">
        <v>1</v>
      </c>
      <c r="J2667" s="51">
        <v>0</v>
      </c>
      <c r="K2667" s="51">
        <v>0</v>
      </c>
      <c r="L2667" s="51">
        <v>10080</v>
      </c>
      <c r="M2667" s="42">
        <v>0</v>
      </c>
      <c r="N2667" s="89" t="s">
        <v>1328</v>
      </c>
      <c r="O2667" s="47" t="s">
        <v>1349</v>
      </c>
      <c r="P2667" s="58" t="s">
        <v>741</v>
      </c>
      <c r="Q2667" s="50" t="s">
        <v>6838</v>
      </c>
      <c r="R2667" s="30"/>
    </row>
    <row r="2668" spans="1:18" ht="19.95" customHeight="1">
      <c r="A2668" s="47">
        <v>1</v>
      </c>
      <c r="B2668" s="30" t="s">
        <v>3503</v>
      </c>
      <c r="C2668" s="43" t="s">
        <v>3504</v>
      </c>
      <c r="D2668" s="52">
        <v>44974</v>
      </c>
      <c r="E2668" s="52">
        <v>45145</v>
      </c>
      <c r="F2668" s="52">
        <v>45145</v>
      </c>
      <c r="G2668" s="47" t="s">
        <v>10</v>
      </c>
      <c r="H2668" s="51">
        <v>2090.04</v>
      </c>
      <c r="I2668" s="53">
        <v>1</v>
      </c>
      <c r="J2668" s="51">
        <v>0</v>
      </c>
      <c r="K2668" s="51">
        <v>0</v>
      </c>
      <c r="L2668" s="51">
        <v>2090.04</v>
      </c>
      <c r="M2668" s="42">
        <v>0</v>
      </c>
      <c r="N2668" s="89" t="s">
        <v>269</v>
      </c>
      <c r="O2668" s="47" t="s">
        <v>1342</v>
      </c>
      <c r="P2668" s="47" t="s">
        <v>3505</v>
      </c>
      <c r="Q2668" s="50" t="s">
        <v>6839</v>
      </c>
      <c r="R2668" s="30"/>
    </row>
    <row r="2669" spans="1:18" ht="19.95" customHeight="1">
      <c r="A2669" s="47">
        <v>1</v>
      </c>
      <c r="B2669" s="30" t="s">
        <v>28</v>
      </c>
      <c r="C2669" s="43" t="s">
        <v>6840</v>
      </c>
      <c r="D2669" s="52">
        <v>45133</v>
      </c>
      <c r="E2669" s="52">
        <v>45145</v>
      </c>
      <c r="F2669" s="52">
        <v>45145</v>
      </c>
      <c r="G2669" s="47" t="s">
        <v>10</v>
      </c>
      <c r="H2669" s="51">
        <v>1693.41</v>
      </c>
      <c r="I2669" s="53">
        <v>1</v>
      </c>
      <c r="J2669" s="51">
        <v>0</v>
      </c>
      <c r="K2669" s="51">
        <v>0</v>
      </c>
      <c r="L2669" s="51">
        <v>1693.41</v>
      </c>
      <c r="M2669" s="42">
        <v>0</v>
      </c>
      <c r="N2669" s="89" t="s">
        <v>269</v>
      </c>
      <c r="O2669" s="47" t="s">
        <v>1342</v>
      </c>
      <c r="P2669" s="47" t="s">
        <v>287</v>
      </c>
      <c r="Q2669" s="50" t="s">
        <v>6841</v>
      </c>
      <c r="R2669" s="30"/>
    </row>
    <row r="2670" spans="1:18" ht="19.95" customHeight="1">
      <c r="A2670" s="47">
        <v>1</v>
      </c>
      <c r="B2670" s="30" t="s">
        <v>42</v>
      </c>
      <c r="C2670" s="43" t="s">
        <v>6842</v>
      </c>
      <c r="D2670" s="52">
        <v>45136</v>
      </c>
      <c r="E2670" s="52">
        <v>45179</v>
      </c>
      <c r="F2670" s="52">
        <v>45145</v>
      </c>
      <c r="G2670" s="47" t="s">
        <v>10</v>
      </c>
      <c r="H2670" s="51">
        <v>75.02</v>
      </c>
      <c r="I2670" s="53">
        <v>1</v>
      </c>
      <c r="J2670" s="51">
        <v>0</v>
      </c>
      <c r="K2670" s="51">
        <v>0</v>
      </c>
      <c r="L2670" s="51">
        <v>75.02</v>
      </c>
      <c r="M2670" s="42">
        <v>0</v>
      </c>
      <c r="N2670" s="89" t="s">
        <v>276</v>
      </c>
      <c r="O2670" s="47" t="s">
        <v>1355</v>
      </c>
      <c r="P2670" s="47" t="s">
        <v>1961</v>
      </c>
      <c r="Q2670" s="50" t="s">
        <v>6843</v>
      </c>
      <c r="R2670" s="30"/>
    </row>
    <row r="2671" spans="1:18" ht="19.95" customHeight="1">
      <c r="A2671" s="47">
        <v>4</v>
      </c>
      <c r="B2671" s="30" t="s">
        <v>16</v>
      </c>
      <c r="C2671" s="43" t="s">
        <v>6844</v>
      </c>
      <c r="D2671" s="52">
        <v>45131</v>
      </c>
      <c r="E2671" s="52">
        <v>45146</v>
      </c>
      <c r="F2671" s="52">
        <v>45146</v>
      </c>
      <c r="G2671" s="47" t="s">
        <v>10</v>
      </c>
      <c r="H2671" s="51">
        <v>5040</v>
      </c>
      <c r="I2671" s="53">
        <v>1</v>
      </c>
      <c r="J2671" s="51">
        <v>0</v>
      </c>
      <c r="K2671" s="51">
        <v>0</v>
      </c>
      <c r="L2671" s="51">
        <v>5040</v>
      </c>
      <c r="M2671" s="42">
        <v>0</v>
      </c>
      <c r="N2671" s="89" t="s">
        <v>1328</v>
      </c>
      <c r="O2671" s="47" t="s">
        <v>1349</v>
      </c>
      <c r="P2671" s="58" t="s">
        <v>741</v>
      </c>
      <c r="Q2671" s="50" t="s">
        <v>6845</v>
      </c>
      <c r="R2671" s="30"/>
    </row>
    <row r="2672" spans="1:18" ht="19.95" customHeight="1">
      <c r="A2672" s="47">
        <v>4</v>
      </c>
      <c r="B2672" s="30" t="s">
        <v>15</v>
      </c>
      <c r="C2672" s="43" t="s">
        <v>6846</v>
      </c>
      <c r="D2672" s="52">
        <v>45131</v>
      </c>
      <c r="E2672" s="52">
        <v>45146</v>
      </c>
      <c r="F2672" s="52">
        <v>45146</v>
      </c>
      <c r="G2672" s="47" t="s">
        <v>10</v>
      </c>
      <c r="H2672" s="51">
        <v>2434.3200000000002</v>
      </c>
      <c r="I2672" s="53">
        <v>1</v>
      </c>
      <c r="J2672" s="51">
        <v>0</v>
      </c>
      <c r="K2672" s="51">
        <v>0</v>
      </c>
      <c r="L2672" s="51">
        <v>2434.3200000000002</v>
      </c>
      <c r="M2672" s="42">
        <v>0</v>
      </c>
      <c r="N2672" s="89" t="s">
        <v>269</v>
      </c>
      <c r="O2672" s="47" t="s">
        <v>1351</v>
      </c>
      <c r="P2672" s="47" t="s">
        <v>1353</v>
      </c>
      <c r="Q2672" s="50" t="s">
        <v>6847</v>
      </c>
      <c r="R2672" s="30"/>
    </row>
    <row r="2673" spans="1:18" ht="19.95" customHeight="1">
      <c r="A2673" s="47">
        <v>1</v>
      </c>
      <c r="B2673" s="30" t="s">
        <v>232</v>
      </c>
      <c r="C2673" s="43" t="s">
        <v>6848</v>
      </c>
      <c r="D2673" s="52">
        <v>45126</v>
      </c>
      <c r="E2673" s="52">
        <v>45115</v>
      </c>
      <c r="F2673" s="52">
        <v>45146</v>
      </c>
      <c r="G2673" s="47" t="s">
        <v>10</v>
      </c>
      <c r="H2673" s="51">
        <v>39</v>
      </c>
      <c r="I2673" s="53">
        <v>1</v>
      </c>
      <c r="J2673" s="51">
        <v>0</v>
      </c>
      <c r="K2673" s="51">
        <v>0</v>
      </c>
      <c r="L2673" s="51">
        <v>39</v>
      </c>
      <c r="M2673" s="42">
        <v>0</v>
      </c>
      <c r="N2673" s="89" t="s">
        <v>270</v>
      </c>
      <c r="O2673" s="47" t="s">
        <v>1329</v>
      </c>
      <c r="P2673" s="47" t="s">
        <v>878</v>
      </c>
      <c r="Q2673" s="50" t="s">
        <v>6849</v>
      </c>
      <c r="R2673" s="30"/>
    </row>
    <row r="2674" spans="1:18" ht="19.95" customHeight="1">
      <c r="A2674" s="47">
        <v>1</v>
      </c>
      <c r="B2674" s="30" t="s">
        <v>1357</v>
      </c>
      <c r="C2674" s="43" t="s">
        <v>6850</v>
      </c>
      <c r="D2674" s="52">
        <v>45111</v>
      </c>
      <c r="E2674" s="52">
        <v>45146</v>
      </c>
      <c r="F2674" s="52">
        <v>45146</v>
      </c>
      <c r="G2674" s="47" t="s">
        <v>10</v>
      </c>
      <c r="H2674" s="51">
        <v>349.25</v>
      </c>
      <c r="I2674" s="53">
        <v>1</v>
      </c>
      <c r="J2674" s="51">
        <v>0</v>
      </c>
      <c r="K2674" s="51">
        <v>0</v>
      </c>
      <c r="L2674" s="51">
        <v>349.25</v>
      </c>
      <c r="M2674" s="42">
        <v>0</v>
      </c>
      <c r="N2674" s="89" t="s">
        <v>270</v>
      </c>
      <c r="O2674" s="47" t="s">
        <v>1355</v>
      </c>
      <c r="P2674" s="47" t="s">
        <v>1938</v>
      </c>
      <c r="Q2674" s="50" t="s">
        <v>6851</v>
      </c>
      <c r="R2674" s="30"/>
    </row>
    <row r="2675" spans="1:18" ht="19.95" customHeight="1">
      <c r="A2675" s="47">
        <v>1</v>
      </c>
      <c r="B2675" s="30" t="s">
        <v>1357</v>
      </c>
      <c r="C2675" s="43" t="s">
        <v>6852</v>
      </c>
      <c r="D2675" s="52">
        <v>45120</v>
      </c>
      <c r="E2675" s="52">
        <v>45146</v>
      </c>
      <c r="F2675" s="52">
        <v>45146</v>
      </c>
      <c r="G2675" s="47" t="s">
        <v>10</v>
      </c>
      <c r="H2675" s="51">
        <v>40</v>
      </c>
      <c r="I2675" s="53">
        <v>1</v>
      </c>
      <c r="J2675" s="51">
        <v>0</v>
      </c>
      <c r="K2675" s="51">
        <v>0</v>
      </c>
      <c r="L2675" s="51">
        <v>40</v>
      </c>
      <c r="M2675" s="42">
        <v>0</v>
      </c>
      <c r="N2675" s="89" t="s">
        <v>270</v>
      </c>
      <c r="O2675" s="47" t="s">
        <v>1360</v>
      </c>
      <c r="P2675" s="47" t="s">
        <v>281</v>
      </c>
      <c r="Q2675" s="50" t="s">
        <v>6853</v>
      </c>
      <c r="R2675" s="30"/>
    </row>
    <row r="2676" spans="1:18" ht="19.95" customHeight="1">
      <c r="A2676" s="47">
        <v>1</v>
      </c>
      <c r="B2676" s="30" t="s">
        <v>1357</v>
      </c>
      <c r="C2676" s="43" t="s">
        <v>6852</v>
      </c>
      <c r="D2676" s="52">
        <v>45120</v>
      </c>
      <c r="E2676" s="52">
        <v>45146</v>
      </c>
      <c r="F2676" s="52">
        <v>45146</v>
      </c>
      <c r="G2676" s="47" t="s">
        <v>10</v>
      </c>
      <c r="H2676" s="51">
        <v>25</v>
      </c>
      <c r="I2676" s="53">
        <v>1</v>
      </c>
      <c r="J2676" s="51">
        <v>0</v>
      </c>
      <c r="K2676" s="51">
        <v>0</v>
      </c>
      <c r="L2676" s="51">
        <v>25</v>
      </c>
      <c r="M2676" s="42">
        <v>0</v>
      </c>
      <c r="N2676" s="89" t="s">
        <v>270</v>
      </c>
      <c r="O2676" s="47" t="s">
        <v>1360</v>
      </c>
      <c r="P2676" s="47" t="s">
        <v>281</v>
      </c>
      <c r="Q2676" s="50" t="s">
        <v>6854</v>
      </c>
      <c r="R2676" s="30"/>
    </row>
    <row r="2677" spans="1:18" ht="19.95" customHeight="1">
      <c r="A2677" s="47">
        <v>1</v>
      </c>
      <c r="B2677" s="30" t="s">
        <v>1357</v>
      </c>
      <c r="C2677" s="43" t="s">
        <v>6852</v>
      </c>
      <c r="D2677" s="52">
        <v>45120</v>
      </c>
      <c r="E2677" s="52">
        <v>45146</v>
      </c>
      <c r="F2677" s="52">
        <v>45146</v>
      </c>
      <c r="G2677" s="47" t="s">
        <v>10</v>
      </c>
      <c r="H2677" s="51">
        <v>40</v>
      </c>
      <c r="I2677" s="53">
        <v>1</v>
      </c>
      <c r="J2677" s="51">
        <v>0</v>
      </c>
      <c r="K2677" s="51">
        <v>0</v>
      </c>
      <c r="L2677" s="51">
        <v>40</v>
      </c>
      <c r="M2677" s="42">
        <v>0</v>
      </c>
      <c r="N2677" s="89" t="s">
        <v>270</v>
      </c>
      <c r="O2677" s="47" t="s">
        <v>1360</v>
      </c>
      <c r="P2677" s="47" t="s">
        <v>281</v>
      </c>
      <c r="Q2677" s="50" t="s">
        <v>6855</v>
      </c>
      <c r="R2677" s="30"/>
    </row>
    <row r="2678" spans="1:18" ht="19.95" customHeight="1">
      <c r="A2678" s="47">
        <v>1</v>
      </c>
      <c r="B2678" s="30" t="s">
        <v>1357</v>
      </c>
      <c r="C2678" s="43" t="s">
        <v>6856</v>
      </c>
      <c r="D2678" s="52">
        <v>45121</v>
      </c>
      <c r="E2678" s="52">
        <v>45146</v>
      </c>
      <c r="F2678" s="52">
        <v>45146</v>
      </c>
      <c r="G2678" s="47" t="s">
        <v>10</v>
      </c>
      <c r="H2678" s="51">
        <v>319.8</v>
      </c>
      <c r="I2678" s="53">
        <v>1</v>
      </c>
      <c r="J2678" s="51">
        <v>0</v>
      </c>
      <c r="K2678" s="51">
        <v>0</v>
      </c>
      <c r="L2678" s="51">
        <v>319.8</v>
      </c>
      <c r="M2678" s="42">
        <v>0</v>
      </c>
      <c r="N2678" s="89" t="s">
        <v>270</v>
      </c>
      <c r="O2678" s="47" t="s">
        <v>1355</v>
      </c>
      <c r="P2678" s="47" t="s">
        <v>870</v>
      </c>
      <c r="Q2678" s="50" t="s">
        <v>6857</v>
      </c>
      <c r="R2678" s="30"/>
    </row>
    <row r="2679" spans="1:18" ht="19.95" customHeight="1">
      <c r="A2679" s="47">
        <v>1</v>
      </c>
      <c r="B2679" s="30" t="s">
        <v>1357</v>
      </c>
      <c r="C2679" s="43" t="s">
        <v>6858</v>
      </c>
      <c r="D2679" s="52">
        <v>45145</v>
      </c>
      <c r="E2679" s="52">
        <v>45145</v>
      </c>
      <c r="F2679" s="52">
        <v>45146</v>
      </c>
      <c r="G2679" s="47" t="s">
        <v>10</v>
      </c>
      <c r="H2679" s="51">
        <v>40</v>
      </c>
      <c r="I2679" s="53">
        <v>1</v>
      </c>
      <c r="J2679" s="51">
        <v>0</v>
      </c>
      <c r="K2679" s="51">
        <v>0</v>
      </c>
      <c r="L2679" s="51">
        <v>40</v>
      </c>
      <c r="M2679" s="42">
        <v>0</v>
      </c>
      <c r="N2679" s="89" t="s">
        <v>270</v>
      </c>
      <c r="O2679" s="47" t="s">
        <v>1360</v>
      </c>
      <c r="P2679" s="47" t="s">
        <v>281</v>
      </c>
      <c r="Q2679" s="50" t="s">
        <v>6859</v>
      </c>
      <c r="R2679" s="30"/>
    </row>
    <row r="2680" spans="1:18" ht="19.95" customHeight="1">
      <c r="A2680" s="47">
        <v>1</v>
      </c>
      <c r="B2680" s="30" t="s">
        <v>1357</v>
      </c>
      <c r="C2680" s="43" t="s">
        <v>6750</v>
      </c>
      <c r="D2680" s="52">
        <v>45102</v>
      </c>
      <c r="E2680" s="52">
        <v>45146</v>
      </c>
      <c r="F2680" s="52">
        <v>45146</v>
      </c>
      <c r="G2680" s="47" t="s">
        <v>10</v>
      </c>
      <c r="H2680" s="51">
        <v>8</v>
      </c>
      <c r="I2680" s="53">
        <v>1</v>
      </c>
      <c r="J2680" s="51">
        <v>0</v>
      </c>
      <c r="K2680" s="51">
        <v>0</v>
      </c>
      <c r="L2680" s="51">
        <v>8</v>
      </c>
      <c r="M2680" s="42">
        <v>0</v>
      </c>
      <c r="N2680" s="89" t="s">
        <v>270</v>
      </c>
      <c r="O2680" s="47" t="s">
        <v>1355</v>
      </c>
      <c r="P2680" s="47" t="s">
        <v>1961</v>
      </c>
      <c r="Q2680" s="50" t="s">
        <v>6860</v>
      </c>
      <c r="R2680" s="30"/>
    </row>
    <row r="2681" spans="1:18" ht="19.95" customHeight="1">
      <c r="A2681" s="47">
        <v>1</v>
      </c>
      <c r="B2681" s="30" t="s">
        <v>1357</v>
      </c>
      <c r="C2681" s="43" t="s">
        <v>6750</v>
      </c>
      <c r="D2681" s="52">
        <v>45146</v>
      </c>
      <c r="E2681" s="52">
        <v>45146</v>
      </c>
      <c r="F2681" s="52">
        <v>45146</v>
      </c>
      <c r="G2681" s="47" t="s">
        <v>10</v>
      </c>
      <c r="H2681" s="51">
        <v>320</v>
      </c>
      <c r="I2681" s="53">
        <v>1</v>
      </c>
      <c r="J2681" s="51">
        <v>0</v>
      </c>
      <c r="K2681" s="51">
        <v>0</v>
      </c>
      <c r="L2681" s="51">
        <v>320</v>
      </c>
      <c r="M2681" s="42">
        <v>0</v>
      </c>
      <c r="N2681" s="89" t="s">
        <v>270</v>
      </c>
      <c r="O2681" s="47" t="s">
        <v>6783</v>
      </c>
      <c r="P2681" s="47" t="s">
        <v>876</v>
      </c>
      <c r="Q2681" s="50" t="s">
        <v>6861</v>
      </c>
      <c r="R2681" s="30"/>
    </row>
    <row r="2682" spans="1:18" ht="19.95" customHeight="1">
      <c r="A2682" s="47">
        <v>1</v>
      </c>
      <c r="B2682" s="30" t="s">
        <v>1357</v>
      </c>
      <c r="C2682" s="43" t="s">
        <v>6862</v>
      </c>
      <c r="D2682" s="52">
        <v>45103</v>
      </c>
      <c r="E2682" s="52">
        <v>45146</v>
      </c>
      <c r="F2682" s="52">
        <v>45146</v>
      </c>
      <c r="G2682" s="47" t="s">
        <v>10</v>
      </c>
      <c r="H2682" s="51">
        <v>79</v>
      </c>
      <c r="I2682" s="53">
        <v>1</v>
      </c>
      <c r="J2682" s="51">
        <v>0</v>
      </c>
      <c r="K2682" s="51">
        <v>0</v>
      </c>
      <c r="L2682" s="51">
        <v>79</v>
      </c>
      <c r="M2682" s="42">
        <v>0</v>
      </c>
      <c r="N2682" s="89" t="s">
        <v>270</v>
      </c>
      <c r="O2682" s="47" t="s">
        <v>1360</v>
      </c>
      <c r="P2682" s="47" t="s">
        <v>876</v>
      </c>
      <c r="Q2682" s="50" t="s">
        <v>6863</v>
      </c>
      <c r="R2682" s="30"/>
    </row>
    <row r="2683" spans="1:18" ht="19.95" customHeight="1">
      <c r="A2683" s="47">
        <v>1</v>
      </c>
      <c r="B2683" s="30" t="s">
        <v>1357</v>
      </c>
      <c r="C2683" s="43" t="s">
        <v>6864</v>
      </c>
      <c r="D2683" s="52">
        <v>45106</v>
      </c>
      <c r="E2683" s="52">
        <v>45146</v>
      </c>
      <c r="F2683" s="52">
        <v>45146</v>
      </c>
      <c r="G2683" s="47" t="s">
        <v>10</v>
      </c>
      <c r="H2683" s="51">
        <v>133.59</v>
      </c>
      <c r="I2683" s="53">
        <v>1</v>
      </c>
      <c r="J2683" s="51">
        <v>0</v>
      </c>
      <c r="K2683" s="51">
        <v>0</v>
      </c>
      <c r="L2683" s="51">
        <v>133.59</v>
      </c>
      <c r="M2683" s="42">
        <v>0</v>
      </c>
      <c r="N2683" s="89" t="s">
        <v>270</v>
      </c>
      <c r="O2683" s="47" t="s">
        <v>1360</v>
      </c>
      <c r="P2683" s="47" t="s">
        <v>872</v>
      </c>
      <c r="Q2683" s="50" t="s">
        <v>6865</v>
      </c>
      <c r="R2683" s="30"/>
    </row>
    <row r="2684" spans="1:18" ht="19.95" customHeight="1">
      <c r="A2684" s="47">
        <v>1</v>
      </c>
      <c r="B2684" s="30" t="s">
        <v>1357</v>
      </c>
      <c r="C2684" s="43" t="s">
        <v>6754</v>
      </c>
      <c r="D2684" s="52">
        <v>45107</v>
      </c>
      <c r="E2684" s="52">
        <v>45146</v>
      </c>
      <c r="F2684" s="52">
        <v>45146</v>
      </c>
      <c r="G2684" s="47" t="s">
        <v>10</v>
      </c>
      <c r="H2684" s="51">
        <v>696</v>
      </c>
      <c r="I2684" s="53">
        <v>1</v>
      </c>
      <c r="J2684" s="51">
        <v>0</v>
      </c>
      <c r="K2684" s="51">
        <v>0</v>
      </c>
      <c r="L2684" s="51">
        <v>696</v>
      </c>
      <c r="M2684" s="42">
        <v>0</v>
      </c>
      <c r="N2684" s="89" t="s">
        <v>270</v>
      </c>
      <c r="O2684" s="47" t="s">
        <v>1355</v>
      </c>
      <c r="P2684" s="47" t="s">
        <v>870</v>
      </c>
      <c r="Q2684" s="50" t="s">
        <v>6866</v>
      </c>
      <c r="R2684" s="30"/>
    </row>
    <row r="2685" spans="1:18" ht="19.95" customHeight="1">
      <c r="A2685" s="47">
        <v>1</v>
      </c>
      <c r="B2685" s="30" t="s">
        <v>1357</v>
      </c>
      <c r="C2685" s="43" t="s">
        <v>6867</v>
      </c>
      <c r="D2685" s="52">
        <v>45107</v>
      </c>
      <c r="E2685" s="52">
        <v>45146</v>
      </c>
      <c r="F2685" s="52">
        <v>45146</v>
      </c>
      <c r="G2685" s="47" t="s">
        <v>10</v>
      </c>
      <c r="H2685" s="51">
        <v>4070.63</v>
      </c>
      <c r="I2685" s="53">
        <v>1</v>
      </c>
      <c r="J2685" s="51">
        <v>0</v>
      </c>
      <c r="K2685" s="51">
        <v>0</v>
      </c>
      <c r="L2685" s="51">
        <v>4070.63</v>
      </c>
      <c r="M2685" s="42">
        <v>0</v>
      </c>
      <c r="N2685" s="89" t="s">
        <v>270</v>
      </c>
      <c r="O2685" s="47" t="s">
        <v>1360</v>
      </c>
      <c r="P2685" s="47" t="s">
        <v>281</v>
      </c>
      <c r="Q2685" s="50" t="s">
        <v>6868</v>
      </c>
      <c r="R2685" s="30"/>
    </row>
    <row r="2686" spans="1:18" ht="19.95" customHeight="1">
      <c r="A2686" s="47">
        <v>1</v>
      </c>
      <c r="B2686" s="30" t="s">
        <v>6869</v>
      </c>
      <c r="C2686" s="43" t="s">
        <v>6870</v>
      </c>
      <c r="D2686" s="52">
        <v>45102</v>
      </c>
      <c r="E2686" s="52">
        <v>45139</v>
      </c>
      <c r="F2686" s="52">
        <v>45146</v>
      </c>
      <c r="G2686" s="47" t="s">
        <v>10</v>
      </c>
      <c r="H2686" s="51">
        <v>129.61000000000001</v>
      </c>
      <c r="I2686" s="53">
        <v>1</v>
      </c>
      <c r="J2686" s="51">
        <v>0</v>
      </c>
      <c r="K2686" s="51">
        <v>0</v>
      </c>
      <c r="L2686" s="51">
        <v>129.61000000000001</v>
      </c>
      <c r="M2686" s="42">
        <v>0</v>
      </c>
      <c r="N2686" s="89" t="s">
        <v>270</v>
      </c>
      <c r="O2686" s="47" t="s">
        <v>1355</v>
      </c>
      <c r="P2686" s="47" t="s">
        <v>873</v>
      </c>
      <c r="Q2686" s="50" t="s">
        <v>6871</v>
      </c>
      <c r="R2686" s="30"/>
    </row>
    <row r="2687" spans="1:18" ht="19.95" customHeight="1">
      <c r="A2687" s="47">
        <v>1</v>
      </c>
      <c r="B2687" s="30" t="s">
        <v>42</v>
      </c>
      <c r="C2687" s="43" t="s">
        <v>6872</v>
      </c>
      <c r="D2687" s="52">
        <v>45100</v>
      </c>
      <c r="E2687" s="52">
        <v>45146</v>
      </c>
      <c r="F2687" s="52">
        <v>45146</v>
      </c>
      <c r="G2687" s="47" t="s">
        <v>10</v>
      </c>
      <c r="H2687" s="51">
        <v>69.06</v>
      </c>
      <c r="I2687" s="53">
        <v>1</v>
      </c>
      <c r="J2687" s="51">
        <v>0</v>
      </c>
      <c r="K2687" s="51">
        <v>0</v>
      </c>
      <c r="L2687" s="51">
        <v>69.06</v>
      </c>
      <c r="M2687" s="42">
        <v>0</v>
      </c>
      <c r="N2687" s="89" t="s">
        <v>270</v>
      </c>
      <c r="O2687" s="47" t="s">
        <v>1355</v>
      </c>
      <c r="P2687" s="47" t="s">
        <v>1961</v>
      </c>
      <c r="Q2687" s="50" t="s">
        <v>6873</v>
      </c>
      <c r="R2687" s="30"/>
    </row>
    <row r="2688" spans="1:18" ht="19.95" customHeight="1">
      <c r="A2688" s="47">
        <v>2</v>
      </c>
      <c r="B2688" s="30" t="s">
        <v>6874</v>
      </c>
      <c r="C2688" s="43" t="s">
        <v>6875</v>
      </c>
      <c r="D2688" s="52">
        <v>45125</v>
      </c>
      <c r="E2688" s="52">
        <v>45148</v>
      </c>
      <c r="F2688" s="52">
        <v>45146</v>
      </c>
      <c r="G2688" s="47" t="s">
        <v>10</v>
      </c>
      <c r="H2688" s="51">
        <v>284.58</v>
      </c>
      <c r="I2688" s="53">
        <v>1</v>
      </c>
      <c r="J2688" s="51">
        <v>0</v>
      </c>
      <c r="K2688" s="51">
        <v>0</v>
      </c>
      <c r="L2688" s="51">
        <v>284.58</v>
      </c>
      <c r="M2688" s="42">
        <v>0</v>
      </c>
      <c r="N2688" s="89" t="s">
        <v>271</v>
      </c>
      <c r="O2688" s="47" t="s">
        <v>1355</v>
      </c>
      <c r="P2688" s="47" t="s">
        <v>870</v>
      </c>
      <c r="Q2688" s="50" t="s">
        <v>6876</v>
      </c>
      <c r="R2688" s="30"/>
    </row>
    <row r="2689" spans="1:18" ht="19.95" customHeight="1">
      <c r="A2689" s="47">
        <v>1</v>
      </c>
      <c r="B2689" s="30" t="s">
        <v>1357</v>
      </c>
      <c r="C2689" s="43" t="s">
        <v>6877</v>
      </c>
      <c r="D2689" s="52">
        <v>45114</v>
      </c>
      <c r="E2689" s="52">
        <v>45146</v>
      </c>
      <c r="F2689" s="52">
        <v>45146</v>
      </c>
      <c r="G2689" s="47" t="s">
        <v>10</v>
      </c>
      <c r="H2689" s="51">
        <v>311.51</v>
      </c>
      <c r="I2689" s="53">
        <v>1</v>
      </c>
      <c r="J2689" s="51">
        <v>0</v>
      </c>
      <c r="K2689" s="51">
        <v>0</v>
      </c>
      <c r="L2689" s="51">
        <v>311.51</v>
      </c>
      <c r="M2689" s="42">
        <v>0</v>
      </c>
      <c r="N2689" s="89" t="s">
        <v>271</v>
      </c>
      <c r="O2689" s="47" t="s">
        <v>1355</v>
      </c>
      <c r="P2689" s="47" t="s">
        <v>873</v>
      </c>
      <c r="Q2689" s="50" t="s">
        <v>6878</v>
      </c>
      <c r="R2689" s="30"/>
    </row>
    <row r="2690" spans="1:18" ht="19.95" customHeight="1">
      <c r="A2690" s="47">
        <v>1</v>
      </c>
      <c r="B2690" s="30" t="s">
        <v>1357</v>
      </c>
      <c r="C2690" s="43" t="s">
        <v>6879</v>
      </c>
      <c r="D2690" s="52">
        <v>45116</v>
      </c>
      <c r="E2690" s="52">
        <v>45146</v>
      </c>
      <c r="F2690" s="52">
        <v>45146</v>
      </c>
      <c r="G2690" s="47" t="s">
        <v>10</v>
      </c>
      <c r="H2690" s="51">
        <v>250.01</v>
      </c>
      <c r="I2690" s="53">
        <v>1</v>
      </c>
      <c r="J2690" s="51">
        <v>0</v>
      </c>
      <c r="K2690" s="51">
        <v>0</v>
      </c>
      <c r="L2690" s="51">
        <v>250.01</v>
      </c>
      <c r="M2690" s="42">
        <v>0</v>
      </c>
      <c r="N2690" s="89" t="s">
        <v>271</v>
      </c>
      <c r="O2690" s="47" t="s">
        <v>1355</v>
      </c>
      <c r="P2690" s="47" t="s">
        <v>873</v>
      </c>
      <c r="Q2690" s="50" t="s">
        <v>6880</v>
      </c>
      <c r="R2690" s="30"/>
    </row>
    <row r="2691" spans="1:18" ht="19.95" customHeight="1">
      <c r="A2691" s="47">
        <v>1</v>
      </c>
      <c r="B2691" s="30" t="s">
        <v>1357</v>
      </c>
      <c r="C2691" s="43" t="s">
        <v>6881</v>
      </c>
      <c r="D2691" s="52">
        <v>45104</v>
      </c>
      <c r="E2691" s="52">
        <v>45146</v>
      </c>
      <c r="F2691" s="52">
        <v>45146</v>
      </c>
      <c r="G2691" s="47" t="s">
        <v>10</v>
      </c>
      <c r="H2691" s="51">
        <v>101.38</v>
      </c>
      <c r="I2691" s="53">
        <v>1</v>
      </c>
      <c r="J2691" s="51">
        <v>0</v>
      </c>
      <c r="K2691" s="51">
        <v>0</v>
      </c>
      <c r="L2691" s="51">
        <v>101.38</v>
      </c>
      <c r="M2691" s="42">
        <v>0</v>
      </c>
      <c r="N2691" s="89" t="s">
        <v>271</v>
      </c>
      <c r="O2691" s="47" t="s">
        <v>1355</v>
      </c>
      <c r="P2691" s="47" t="s">
        <v>873</v>
      </c>
      <c r="Q2691" s="50" t="s">
        <v>6882</v>
      </c>
      <c r="R2691" s="30"/>
    </row>
    <row r="2692" spans="1:18" ht="19.95" customHeight="1">
      <c r="A2692" s="47">
        <v>1</v>
      </c>
      <c r="B2692" s="30" t="s">
        <v>1357</v>
      </c>
      <c r="C2692" s="43" t="s">
        <v>6864</v>
      </c>
      <c r="D2692" s="52">
        <v>45103</v>
      </c>
      <c r="E2692" s="52">
        <v>45146</v>
      </c>
      <c r="F2692" s="52">
        <v>45146</v>
      </c>
      <c r="G2692" s="47" t="s">
        <v>10</v>
      </c>
      <c r="H2692" s="51">
        <v>206.75</v>
      </c>
      <c r="I2692" s="53">
        <v>1</v>
      </c>
      <c r="J2692" s="51">
        <v>0</v>
      </c>
      <c r="K2692" s="51">
        <v>0</v>
      </c>
      <c r="L2692" s="51">
        <v>206.75</v>
      </c>
      <c r="M2692" s="42">
        <v>0</v>
      </c>
      <c r="N2692" s="89" t="s">
        <v>271</v>
      </c>
      <c r="O2692" s="47" t="s">
        <v>1360</v>
      </c>
      <c r="P2692" s="47" t="s">
        <v>872</v>
      </c>
      <c r="Q2692" s="50" t="s">
        <v>6883</v>
      </c>
      <c r="R2692" s="30"/>
    </row>
    <row r="2693" spans="1:18" ht="19.95" customHeight="1">
      <c r="A2693" s="47">
        <v>1</v>
      </c>
      <c r="B2693" s="30" t="s">
        <v>1357</v>
      </c>
      <c r="C2693" s="43" t="s">
        <v>6884</v>
      </c>
      <c r="D2693" s="52">
        <v>45119</v>
      </c>
      <c r="E2693" s="52">
        <v>45146</v>
      </c>
      <c r="F2693" s="52">
        <v>45146</v>
      </c>
      <c r="G2693" s="47" t="s">
        <v>10</v>
      </c>
      <c r="H2693" s="51">
        <v>2099.27</v>
      </c>
      <c r="I2693" s="53">
        <v>1</v>
      </c>
      <c r="J2693" s="51">
        <v>0</v>
      </c>
      <c r="K2693" s="51">
        <v>0</v>
      </c>
      <c r="L2693" s="51">
        <v>2099.27</v>
      </c>
      <c r="M2693" s="42">
        <v>0</v>
      </c>
      <c r="N2693" s="89" t="s">
        <v>271</v>
      </c>
      <c r="O2693" s="47" t="s">
        <v>1360</v>
      </c>
      <c r="P2693" s="47" t="s">
        <v>281</v>
      </c>
      <c r="Q2693" s="50" t="s">
        <v>6885</v>
      </c>
      <c r="R2693" s="30"/>
    </row>
    <row r="2694" spans="1:18" ht="19.95" customHeight="1">
      <c r="A2694" s="47">
        <v>1</v>
      </c>
      <c r="B2694" s="30" t="s">
        <v>2019</v>
      </c>
      <c r="C2694" s="43" t="s">
        <v>6886</v>
      </c>
      <c r="D2694" s="52">
        <v>45133</v>
      </c>
      <c r="E2694" s="52">
        <v>45147</v>
      </c>
      <c r="F2694" s="52">
        <v>45147</v>
      </c>
      <c r="G2694" s="47" t="s">
        <v>10</v>
      </c>
      <c r="H2694" s="51">
        <v>13320</v>
      </c>
      <c r="I2694" s="53">
        <v>1</v>
      </c>
      <c r="J2694" s="51">
        <v>0</v>
      </c>
      <c r="K2694" s="51">
        <v>0</v>
      </c>
      <c r="L2694" s="51">
        <v>13320</v>
      </c>
      <c r="M2694" s="42">
        <v>0</v>
      </c>
      <c r="N2694" s="89" t="s">
        <v>1328</v>
      </c>
      <c r="O2694" s="47" t="s">
        <v>1349</v>
      </c>
      <c r="P2694" s="58" t="s">
        <v>741</v>
      </c>
      <c r="Q2694" s="50" t="s">
        <v>6887</v>
      </c>
      <c r="R2694" s="30"/>
    </row>
    <row r="2695" spans="1:18" ht="19.95" customHeight="1">
      <c r="A2695" s="47">
        <v>1</v>
      </c>
      <c r="B2695" s="30" t="s">
        <v>2019</v>
      </c>
      <c r="C2695" s="43" t="s">
        <v>6888</v>
      </c>
      <c r="D2695" s="52">
        <v>45133</v>
      </c>
      <c r="E2695" s="52">
        <v>45147</v>
      </c>
      <c r="F2695" s="52">
        <v>45147</v>
      </c>
      <c r="G2695" s="47" t="s">
        <v>10</v>
      </c>
      <c r="H2695" s="51">
        <v>3330</v>
      </c>
      <c r="I2695" s="53">
        <v>1</v>
      </c>
      <c r="J2695" s="51">
        <v>0</v>
      </c>
      <c r="K2695" s="51">
        <v>0</v>
      </c>
      <c r="L2695" s="51">
        <v>3330</v>
      </c>
      <c r="M2695" s="42">
        <v>0</v>
      </c>
      <c r="N2695" s="89" t="s">
        <v>1328</v>
      </c>
      <c r="O2695" s="47" t="s">
        <v>1349</v>
      </c>
      <c r="P2695" s="58" t="s">
        <v>741</v>
      </c>
      <c r="Q2695" s="50" t="s">
        <v>6889</v>
      </c>
      <c r="R2695" s="30"/>
    </row>
    <row r="2696" spans="1:18" ht="19.95" customHeight="1">
      <c r="A2696" s="47">
        <v>1</v>
      </c>
      <c r="B2696" s="30" t="s">
        <v>308</v>
      </c>
      <c r="C2696" s="43" t="s">
        <v>6890</v>
      </c>
      <c r="D2696" s="52">
        <v>45141</v>
      </c>
      <c r="E2696" s="52">
        <v>45146</v>
      </c>
      <c r="F2696" s="52">
        <v>45147</v>
      </c>
      <c r="G2696" s="47" t="s">
        <v>10</v>
      </c>
      <c r="H2696" s="51">
        <v>6551.9</v>
      </c>
      <c r="I2696" s="53">
        <v>1</v>
      </c>
      <c r="J2696" s="51">
        <v>0</v>
      </c>
      <c r="K2696" s="51">
        <v>0</v>
      </c>
      <c r="L2696" s="51">
        <v>6551.9</v>
      </c>
      <c r="M2696" s="42">
        <v>0</v>
      </c>
      <c r="N2696" s="89" t="s">
        <v>1328</v>
      </c>
      <c r="O2696" s="47" t="s">
        <v>1349</v>
      </c>
      <c r="P2696" s="58" t="s">
        <v>741</v>
      </c>
      <c r="Q2696" s="50" t="s">
        <v>6891</v>
      </c>
      <c r="R2696" s="30"/>
    </row>
    <row r="2697" spans="1:18" ht="19.95" customHeight="1">
      <c r="A2697" s="47">
        <v>1</v>
      </c>
      <c r="B2697" s="30" t="s">
        <v>308</v>
      </c>
      <c r="C2697" s="43" t="s">
        <v>6892</v>
      </c>
      <c r="D2697" s="52">
        <v>45141</v>
      </c>
      <c r="E2697" s="52">
        <v>45147</v>
      </c>
      <c r="F2697" s="52">
        <v>45147</v>
      </c>
      <c r="G2697" s="47" t="s">
        <v>10</v>
      </c>
      <c r="H2697" s="51">
        <v>7233</v>
      </c>
      <c r="I2697" s="53">
        <v>1</v>
      </c>
      <c r="J2697" s="51">
        <v>0</v>
      </c>
      <c r="K2697" s="51">
        <v>0</v>
      </c>
      <c r="L2697" s="51">
        <v>7233</v>
      </c>
      <c r="M2697" s="42">
        <v>0</v>
      </c>
      <c r="N2697" s="89" t="s">
        <v>1328</v>
      </c>
      <c r="O2697" s="47" t="s">
        <v>1349</v>
      </c>
      <c r="P2697" s="58" t="s">
        <v>741</v>
      </c>
      <c r="Q2697" s="50" t="s">
        <v>6893</v>
      </c>
      <c r="R2697" s="30"/>
    </row>
    <row r="2698" spans="1:18" ht="19.95" customHeight="1">
      <c r="A2698" s="47">
        <v>1</v>
      </c>
      <c r="B2698" s="30" t="s">
        <v>308</v>
      </c>
      <c r="C2698" s="43" t="s">
        <v>6894</v>
      </c>
      <c r="D2698" s="52">
        <v>45141</v>
      </c>
      <c r="E2698" s="52">
        <v>45146</v>
      </c>
      <c r="F2698" s="52">
        <v>45147</v>
      </c>
      <c r="G2698" s="47" t="s">
        <v>10</v>
      </c>
      <c r="H2698" s="51">
        <v>76630</v>
      </c>
      <c r="I2698" s="53">
        <v>1</v>
      </c>
      <c r="J2698" s="51">
        <v>0</v>
      </c>
      <c r="K2698" s="51">
        <v>0</v>
      </c>
      <c r="L2698" s="51">
        <v>76630</v>
      </c>
      <c r="M2698" s="42">
        <v>0</v>
      </c>
      <c r="N2698" s="89" t="s">
        <v>1328</v>
      </c>
      <c r="O2698" s="47" t="s">
        <v>1349</v>
      </c>
      <c r="P2698" s="58" t="s">
        <v>741</v>
      </c>
      <c r="Q2698" s="50" t="s">
        <v>6895</v>
      </c>
      <c r="R2698" s="30"/>
    </row>
    <row r="2699" spans="1:18" ht="19.95" customHeight="1">
      <c r="A2699" s="47">
        <v>1</v>
      </c>
      <c r="B2699" s="30" t="s">
        <v>16</v>
      </c>
      <c r="C2699" s="43" t="s">
        <v>6896</v>
      </c>
      <c r="D2699" s="52">
        <v>45132</v>
      </c>
      <c r="E2699" s="52">
        <v>45148</v>
      </c>
      <c r="F2699" s="52">
        <v>45147</v>
      </c>
      <c r="G2699" s="47" t="s">
        <v>10</v>
      </c>
      <c r="H2699" s="51">
        <v>7680</v>
      </c>
      <c r="I2699" s="53">
        <v>1</v>
      </c>
      <c r="J2699" s="51">
        <v>0</v>
      </c>
      <c r="K2699" s="51">
        <v>0</v>
      </c>
      <c r="L2699" s="51">
        <v>7680</v>
      </c>
      <c r="M2699" s="42">
        <v>0</v>
      </c>
      <c r="N2699" s="89" t="s">
        <v>1328</v>
      </c>
      <c r="O2699" s="47" t="s">
        <v>1349</v>
      </c>
      <c r="P2699" s="58" t="s">
        <v>741</v>
      </c>
      <c r="Q2699" s="50" t="s">
        <v>6897</v>
      </c>
      <c r="R2699" s="30"/>
    </row>
    <row r="2700" spans="1:18" ht="19.95" customHeight="1">
      <c r="A2700" s="47">
        <v>4</v>
      </c>
      <c r="B2700" s="30" t="s">
        <v>16</v>
      </c>
      <c r="C2700" s="43" t="s">
        <v>6898</v>
      </c>
      <c r="D2700" s="52">
        <v>45132</v>
      </c>
      <c r="E2700" s="52">
        <v>45148</v>
      </c>
      <c r="F2700" s="52">
        <v>45147</v>
      </c>
      <c r="G2700" s="47" t="s">
        <v>10</v>
      </c>
      <c r="H2700" s="51">
        <v>6720</v>
      </c>
      <c r="I2700" s="53">
        <v>1</v>
      </c>
      <c r="J2700" s="51">
        <v>0</v>
      </c>
      <c r="K2700" s="51">
        <v>0</v>
      </c>
      <c r="L2700" s="51">
        <v>6720</v>
      </c>
      <c r="M2700" s="42">
        <v>0</v>
      </c>
      <c r="N2700" s="89" t="s">
        <v>1328</v>
      </c>
      <c r="O2700" s="47" t="s">
        <v>1349</v>
      </c>
      <c r="P2700" s="58" t="s">
        <v>741</v>
      </c>
      <c r="Q2700" s="50" t="s">
        <v>6899</v>
      </c>
      <c r="R2700" s="30"/>
    </row>
    <row r="2701" spans="1:18" ht="19.95" customHeight="1">
      <c r="A2701" s="47">
        <v>1</v>
      </c>
      <c r="B2701" s="30" t="s">
        <v>37</v>
      </c>
      <c r="C2701" s="43" t="s">
        <v>6900</v>
      </c>
      <c r="D2701" s="52">
        <v>45118</v>
      </c>
      <c r="E2701" s="52">
        <v>45148</v>
      </c>
      <c r="F2701" s="52">
        <v>45147</v>
      </c>
      <c r="G2701" s="47" t="s">
        <v>10</v>
      </c>
      <c r="H2701" s="51">
        <v>349.9</v>
      </c>
      <c r="I2701" s="53">
        <v>1</v>
      </c>
      <c r="J2701" s="51">
        <v>0</v>
      </c>
      <c r="K2701" s="51">
        <v>0</v>
      </c>
      <c r="L2701" s="51">
        <v>349.9</v>
      </c>
      <c r="M2701" s="42">
        <v>0</v>
      </c>
      <c r="N2701" s="89" t="s">
        <v>269</v>
      </c>
      <c r="O2701" s="47" t="s">
        <v>1329</v>
      </c>
      <c r="P2701" s="47" t="s">
        <v>878</v>
      </c>
      <c r="Q2701" s="50" t="s">
        <v>6901</v>
      </c>
      <c r="R2701" s="30"/>
    </row>
    <row r="2702" spans="1:18" ht="19.95" customHeight="1">
      <c r="A2702" s="47">
        <v>1</v>
      </c>
      <c r="B2702" s="30" t="s">
        <v>6902</v>
      </c>
      <c r="C2702" s="43" t="s">
        <v>6903</v>
      </c>
      <c r="D2702" s="52">
        <v>45112</v>
      </c>
      <c r="E2702" s="52">
        <v>45147</v>
      </c>
      <c r="F2702" s="52">
        <v>45147</v>
      </c>
      <c r="G2702" s="47" t="s">
        <v>10</v>
      </c>
      <c r="H2702" s="51">
        <v>62155</v>
      </c>
      <c r="I2702" s="53">
        <v>1</v>
      </c>
      <c r="J2702" s="51">
        <v>0</v>
      </c>
      <c r="K2702" s="51">
        <v>0</v>
      </c>
      <c r="L2702" s="51">
        <v>62155</v>
      </c>
      <c r="M2702" s="42">
        <v>0</v>
      </c>
      <c r="N2702" s="89" t="s">
        <v>269</v>
      </c>
      <c r="O2702" s="47" t="s">
        <v>1330</v>
      </c>
      <c r="P2702" s="47" t="s">
        <v>1821</v>
      </c>
      <c r="Q2702" s="50" t="s">
        <v>6904</v>
      </c>
      <c r="R2702" s="30"/>
    </row>
    <row r="2703" spans="1:18" ht="19.95" customHeight="1">
      <c r="A2703" s="47">
        <v>1</v>
      </c>
      <c r="B2703" s="30" t="s">
        <v>247</v>
      </c>
      <c r="C2703" s="43" t="s">
        <v>6905</v>
      </c>
      <c r="D2703" s="52">
        <v>45147</v>
      </c>
      <c r="E2703" s="52">
        <v>45147</v>
      </c>
      <c r="F2703" s="52">
        <v>45147</v>
      </c>
      <c r="G2703" s="47" t="s">
        <v>10</v>
      </c>
      <c r="H2703" s="51">
        <v>4950</v>
      </c>
      <c r="I2703" s="53">
        <v>1</v>
      </c>
      <c r="J2703" s="51">
        <v>0</v>
      </c>
      <c r="K2703" s="51">
        <v>0</v>
      </c>
      <c r="L2703" s="51">
        <v>4950</v>
      </c>
      <c r="M2703" s="42">
        <v>0</v>
      </c>
      <c r="N2703" s="89" t="s">
        <v>275</v>
      </c>
      <c r="O2703" s="47" t="s">
        <v>1381</v>
      </c>
      <c r="P2703" s="47" t="s">
        <v>671</v>
      </c>
      <c r="Q2703" s="50" t="s">
        <v>6906</v>
      </c>
      <c r="R2703" s="30"/>
    </row>
    <row r="2704" spans="1:18" ht="19.95" customHeight="1">
      <c r="A2704" s="47">
        <v>1</v>
      </c>
      <c r="B2704" s="30" t="s">
        <v>19</v>
      </c>
      <c r="C2704" s="43" t="s">
        <v>6907</v>
      </c>
      <c r="D2704" s="52">
        <v>45147</v>
      </c>
      <c r="E2704" s="52">
        <v>45147</v>
      </c>
      <c r="F2704" s="52">
        <v>45147</v>
      </c>
      <c r="G2704" s="47" t="s">
        <v>10</v>
      </c>
      <c r="H2704" s="51">
        <v>224.68</v>
      </c>
      <c r="I2704" s="53">
        <v>1</v>
      </c>
      <c r="J2704" s="51">
        <v>0</v>
      </c>
      <c r="K2704" s="51">
        <v>0</v>
      </c>
      <c r="L2704" s="51">
        <v>224.68</v>
      </c>
      <c r="M2704" s="42">
        <v>0</v>
      </c>
      <c r="N2704" s="89" t="s">
        <v>275</v>
      </c>
      <c r="O2704" s="47" t="s">
        <v>1355</v>
      </c>
      <c r="P2704" s="47" t="s">
        <v>672</v>
      </c>
      <c r="Q2704" s="50" t="s">
        <v>6908</v>
      </c>
      <c r="R2704" s="30"/>
    </row>
    <row r="2705" spans="1:18" ht="19.95" customHeight="1">
      <c r="A2705" s="47">
        <v>1</v>
      </c>
      <c r="B2705" s="30" t="s">
        <v>248</v>
      </c>
      <c r="C2705" s="43" t="s">
        <v>6909</v>
      </c>
      <c r="D2705" s="52">
        <v>45147</v>
      </c>
      <c r="E2705" s="52">
        <v>45147</v>
      </c>
      <c r="F2705" s="52">
        <v>45147</v>
      </c>
      <c r="G2705" s="47" t="s">
        <v>10</v>
      </c>
      <c r="H2705" s="51">
        <v>4950</v>
      </c>
      <c r="I2705" s="53">
        <v>1</v>
      </c>
      <c r="J2705" s="51">
        <v>0</v>
      </c>
      <c r="K2705" s="51">
        <v>0</v>
      </c>
      <c r="L2705" s="51">
        <v>4950</v>
      </c>
      <c r="M2705" s="42">
        <v>0</v>
      </c>
      <c r="N2705" s="89" t="s">
        <v>275</v>
      </c>
      <c r="O2705" s="47" t="s">
        <v>2725</v>
      </c>
      <c r="P2705" s="47" t="s">
        <v>879</v>
      </c>
      <c r="Q2705" s="50" t="s">
        <v>6910</v>
      </c>
      <c r="R2705" s="30"/>
    </row>
    <row r="2706" spans="1:18" ht="19.95" customHeight="1">
      <c r="A2706" s="47">
        <v>1</v>
      </c>
      <c r="B2706" s="30" t="s">
        <v>2019</v>
      </c>
      <c r="C2706" s="43" t="s">
        <v>6911</v>
      </c>
      <c r="D2706" s="52">
        <v>45134</v>
      </c>
      <c r="E2706" s="52">
        <v>45148</v>
      </c>
      <c r="F2706" s="52">
        <v>45148</v>
      </c>
      <c r="G2706" s="47" t="s">
        <v>10</v>
      </c>
      <c r="H2706" s="51">
        <v>6491.7</v>
      </c>
      <c r="I2706" s="53">
        <v>1</v>
      </c>
      <c r="J2706" s="51">
        <v>0</v>
      </c>
      <c r="K2706" s="51">
        <v>0</v>
      </c>
      <c r="L2706" s="51">
        <v>6491.7</v>
      </c>
      <c r="M2706" s="42">
        <v>0</v>
      </c>
      <c r="N2706" s="89" t="s">
        <v>1328</v>
      </c>
      <c r="O2706" s="47" t="s">
        <v>1349</v>
      </c>
      <c r="P2706" s="58" t="s">
        <v>741</v>
      </c>
      <c r="Q2706" s="50" t="s">
        <v>6912</v>
      </c>
      <c r="R2706" s="30"/>
    </row>
    <row r="2707" spans="1:18" ht="19.95" customHeight="1">
      <c r="A2707" s="47">
        <v>1</v>
      </c>
      <c r="B2707" s="30" t="s">
        <v>2019</v>
      </c>
      <c r="C2707" s="43" t="s">
        <v>6913</v>
      </c>
      <c r="D2707" s="52">
        <v>45134</v>
      </c>
      <c r="E2707" s="52">
        <v>45148</v>
      </c>
      <c r="F2707" s="52">
        <v>45148</v>
      </c>
      <c r="G2707" s="47" t="s">
        <v>10</v>
      </c>
      <c r="H2707" s="51">
        <v>24524.2</v>
      </c>
      <c r="I2707" s="53">
        <v>1</v>
      </c>
      <c r="J2707" s="51">
        <v>0</v>
      </c>
      <c r="K2707" s="51">
        <v>0</v>
      </c>
      <c r="L2707" s="51">
        <v>24524.2</v>
      </c>
      <c r="M2707" s="42">
        <v>0</v>
      </c>
      <c r="N2707" s="89" t="s">
        <v>1328</v>
      </c>
      <c r="O2707" s="47" t="s">
        <v>1349</v>
      </c>
      <c r="P2707" s="58" t="s">
        <v>741</v>
      </c>
      <c r="Q2707" s="50" t="s">
        <v>6914</v>
      </c>
      <c r="R2707" s="30"/>
    </row>
    <row r="2708" spans="1:18" ht="19.95" customHeight="1">
      <c r="A2708" s="47">
        <v>1</v>
      </c>
      <c r="B2708" s="30" t="s">
        <v>6915</v>
      </c>
      <c r="C2708" s="43" t="s">
        <v>6916</v>
      </c>
      <c r="D2708" s="52">
        <v>45148</v>
      </c>
      <c r="E2708" s="52">
        <v>45148</v>
      </c>
      <c r="F2708" s="52">
        <v>45148</v>
      </c>
      <c r="G2708" s="47" t="s">
        <v>10</v>
      </c>
      <c r="H2708" s="51">
        <v>556.37</v>
      </c>
      <c r="I2708" s="53">
        <v>1</v>
      </c>
      <c r="J2708" s="51">
        <v>0</v>
      </c>
      <c r="K2708" s="51">
        <v>0</v>
      </c>
      <c r="L2708" s="51">
        <v>556.37</v>
      </c>
      <c r="M2708" s="42">
        <v>0</v>
      </c>
      <c r="N2708" s="89" t="s">
        <v>1328</v>
      </c>
      <c r="O2708" s="47" t="s">
        <v>1349</v>
      </c>
      <c r="P2708" s="47" t="s">
        <v>283</v>
      </c>
      <c r="Q2708" s="50" t="s">
        <v>6917</v>
      </c>
      <c r="R2708" s="30"/>
    </row>
    <row r="2709" spans="1:18" ht="19.95" customHeight="1">
      <c r="A2709" s="47">
        <v>1</v>
      </c>
      <c r="B2709" s="30" t="s">
        <v>6915</v>
      </c>
      <c r="C2709" s="43" t="s">
        <v>6918</v>
      </c>
      <c r="D2709" s="52">
        <v>45148</v>
      </c>
      <c r="E2709" s="52">
        <v>45148</v>
      </c>
      <c r="F2709" s="52">
        <v>45148</v>
      </c>
      <c r="G2709" s="47" t="s">
        <v>10</v>
      </c>
      <c r="H2709" s="51">
        <v>560.76</v>
      </c>
      <c r="I2709" s="53">
        <v>1</v>
      </c>
      <c r="J2709" s="51">
        <v>0</v>
      </c>
      <c r="K2709" s="51">
        <v>0</v>
      </c>
      <c r="L2709" s="51">
        <v>560.76</v>
      </c>
      <c r="M2709" s="42">
        <v>0</v>
      </c>
      <c r="N2709" s="89" t="s">
        <v>1328</v>
      </c>
      <c r="O2709" s="47" t="s">
        <v>1349</v>
      </c>
      <c r="P2709" s="47" t="s">
        <v>283</v>
      </c>
      <c r="Q2709" s="50" t="s">
        <v>6919</v>
      </c>
      <c r="R2709" s="30"/>
    </row>
    <row r="2710" spans="1:18" ht="19.95" customHeight="1">
      <c r="A2710" s="47">
        <v>1</v>
      </c>
      <c r="B2710" s="30" t="s">
        <v>6915</v>
      </c>
      <c r="C2710" s="43" t="s">
        <v>6920</v>
      </c>
      <c r="D2710" s="52">
        <v>45148</v>
      </c>
      <c r="E2710" s="52">
        <v>45148</v>
      </c>
      <c r="F2710" s="52">
        <v>45148</v>
      </c>
      <c r="G2710" s="47" t="s">
        <v>10</v>
      </c>
      <c r="H2710" s="51">
        <v>286</v>
      </c>
      <c r="I2710" s="53">
        <v>1</v>
      </c>
      <c r="J2710" s="51">
        <v>0</v>
      </c>
      <c r="K2710" s="51">
        <v>0</v>
      </c>
      <c r="L2710" s="51">
        <v>286</v>
      </c>
      <c r="M2710" s="42">
        <v>0</v>
      </c>
      <c r="N2710" s="89" t="s">
        <v>1328</v>
      </c>
      <c r="O2710" s="47" t="s">
        <v>1349</v>
      </c>
      <c r="P2710" s="47" t="s">
        <v>283</v>
      </c>
      <c r="Q2710" s="50" t="s">
        <v>6921</v>
      </c>
      <c r="R2710" s="30"/>
    </row>
    <row r="2711" spans="1:18" ht="19.95" customHeight="1">
      <c r="A2711" s="47">
        <v>1</v>
      </c>
      <c r="B2711" s="30" t="s">
        <v>6915</v>
      </c>
      <c r="C2711" s="43" t="s">
        <v>6922</v>
      </c>
      <c r="D2711" s="52">
        <v>45148</v>
      </c>
      <c r="E2711" s="52">
        <v>45148</v>
      </c>
      <c r="F2711" s="52">
        <v>45148</v>
      </c>
      <c r="G2711" s="47" t="s">
        <v>10</v>
      </c>
      <c r="H2711" s="51">
        <v>110</v>
      </c>
      <c r="I2711" s="53">
        <v>1</v>
      </c>
      <c r="J2711" s="51">
        <v>0</v>
      </c>
      <c r="K2711" s="51">
        <v>0</v>
      </c>
      <c r="L2711" s="51">
        <v>110</v>
      </c>
      <c r="M2711" s="42">
        <v>0</v>
      </c>
      <c r="N2711" s="89" t="s">
        <v>1328</v>
      </c>
      <c r="O2711" s="47" t="s">
        <v>1349</v>
      </c>
      <c r="P2711" s="47" t="s">
        <v>283</v>
      </c>
      <c r="Q2711" s="50" t="s">
        <v>6923</v>
      </c>
      <c r="R2711" s="30"/>
    </row>
    <row r="2712" spans="1:18" ht="19.95" customHeight="1">
      <c r="A2712" s="47">
        <v>1</v>
      </c>
      <c r="B2712" s="30" t="s">
        <v>6915</v>
      </c>
      <c r="C2712" s="43" t="s">
        <v>6924</v>
      </c>
      <c r="D2712" s="52">
        <v>45148</v>
      </c>
      <c r="E2712" s="52">
        <v>45148</v>
      </c>
      <c r="F2712" s="52">
        <v>45148</v>
      </c>
      <c r="G2712" s="47" t="s">
        <v>10</v>
      </c>
      <c r="H2712" s="51">
        <v>6695.12</v>
      </c>
      <c r="I2712" s="53">
        <v>1</v>
      </c>
      <c r="J2712" s="51">
        <v>0</v>
      </c>
      <c r="K2712" s="51">
        <v>0</v>
      </c>
      <c r="L2712" s="51">
        <v>6695.12</v>
      </c>
      <c r="M2712" s="42">
        <v>0</v>
      </c>
      <c r="N2712" s="89" t="s">
        <v>1328</v>
      </c>
      <c r="O2712" s="47" t="s">
        <v>1349</v>
      </c>
      <c r="P2712" s="47" t="s">
        <v>283</v>
      </c>
      <c r="Q2712" s="50" t="s">
        <v>6925</v>
      </c>
      <c r="R2712" s="30"/>
    </row>
    <row r="2713" spans="1:18" ht="19.95" customHeight="1">
      <c r="A2713" s="47">
        <v>1</v>
      </c>
      <c r="B2713" s="30" t="s">
        <v>308</v>
      </c>
      <c r="C2713" s="43" t="s">
        <v>6926</v>
      </c>
      <c r="D2713" s="52">
        <v>45142</v>
      </c>
      <c r="E2713" s="52">
        <v>45148</v>
      </c>
      <c r="F2713" s="52">
        <v>45148</v>
      </c>
      <c r="G2713" s="47" t="s">
        <v>10</v>
      </c>
      <c r="H2713" s="51">
        <v>54408.9</v>
      </c>
      <c r="I2713" s="53">
        <v>1</v>
      </c>
      <c r="J2713" s="51">
        <v>0</v>
      </c>
      <c r="K2713" s="51">
        <v>0</v>
      </c>
      <c r="L2713" s="51">
        <v>54408.9</v>
      </c>
      <c r="M2713" s="42">
        <v>0</v>
      </c>
      <c r="N2713" s="89" t="s">
        <v>1328</v>
      </c>
      <c r="O2713" s="47" t="s">
        <v>1349</v>
      </c>
      <c r="P2713" s="58" t="s">
        <v>741</v>
      </c>
      <c r="Q2713" s="50" t="s">
        <v>6927</v>
      </c>
      <c r="R2713" s="30"/>
    </row>
    <row r="2714" spans="1:18" ht="19.95" customHeight="1">
      <c r="A2714" s="47">
        <v>1</v>
      </c>
      <c r="B2714" s="30" t="s">
        <v>308</v>
      </c>
      <c r="C2714" s="43" t="s">
        <v>6928</v>
      </c>
      <c r="D2714" s="52">
        <v>45145</v>
      </c>
      <c r="E2714" s="52">
        <v>45148</v>
      </c>
      <c r="F2714" s="52">
        <v>45148</v>
      </c>
      <c r="G2714" s="47" t="s">
        <v>10</v>
      </c>
      <c r="H2714" s="51">
        <v>6417.45</v>
      </c>
      <c r="I2714" s="53">
        <v>1</v>
      </c>
      <c r="J2714" s="51">
        <v>0</v>
      </c>
      <c r="K2714" s="51">
        <v>0</v>
      </c>
      <c r="L2714" s="51">
        <v>6417.45</v>
      </c>
      <c r="M2714" s="42">
        <v>0</v>
      </c>
      <c r="N2714" s="89" t="s">
        <v>1328</v>
      </c>
      <c r="O2714" s="47" t="s">
        <v>1349</v>
      </c>
      <c r="P2714" s="58" t="s">
        <v>741</v>
      </c>
      <c r="Q2714" s="50" t="s">
        <v>6929</v>
      </c>
      <c r="R2714" s="30"/>
    </row>
    <row r="2715" spans="1:18" ht="19.95" customHeight="1">
      <c r="A2715" s="47">
        <v>1</v>
      </c>
      <c r="B2715" s="30" t="s">
        <v>308</v>
      </c>
      <c r="C2715" s="43" t="s">
        <v>6930</v>
      </c>
      <c r="D2715" s="52">
        <v>45145</v>
      </c>
      <c r="E2715" s="52">
        <v>45148</v>
      </c>
      <c r="F2715" s="52">
        <v>45148</v>
      </c>
      <c r="G2715" s="47" t="s">
        <v>10</v>
      </c>
      <c r="H2715" s="51">
        <v>95775</v>
      </c>
      <c r="I2715" s="53">
        <v>1</v>
      </c>
      <c r="J2715" s="51">
        <v>0</v>
      </c>
      <c r="K2715" s="51">
        <v>0</v>
      </c>
      <c r="L2715" s="51">
        <v>95775</v>
      </c>
      <c r="M2715" s="42">
        <v>0</v>
      </c>
      <c r="N2715" s="89" t="s">
        <v>1328</v>
      </c>
      <c r="O2715" s="47" t="s">
        <v>1349</v>
      </c>
      <c r="P2715" s="58" t="s">
        <v>741</v>
      </c>
      <c r="Q2715" s="50" t="s">
        <v>6931</v>
      </c>
      <c r="R2715" s="30"/>
    </row>
    <row r="2716" spans="1:18" ht="19.95" customHeight="1">
      <c r="A2716" s="47">
        <v>1</v>
      </c>
      <c r="B2716" s="30" t="s">
        <v>236</v>
      </c>
      <c r="C2716" s="43" t="s">
        <v>6932</v>
      </c>
      <c r="D2716" s="52">
        <v>45140</v>
      </c>
      <c r="E2716" s="52">
        <v>45148</v>
      </c>
      <c r="F2716" s="52">
        <v>45148</v>
      </c>
      <c r="G2716" s="47" t="s">
        <v>10</v>
      </c>
      <c r="H2716" s="51">
        <v>10000</v>
      </c>
      <c r="I2716" s="53">
        <v>1</v>
      </c>
      <c r="J2716" s="51">
        <v>0</v>
      </c>
      <c r="K2716" s="51">
        <v>0</v>
      </c>
      <c r="L2716" s="51">
        <v>10000</v>
      </c>
      <c r="M2716" s="42">
        <v>0</v>
      </c>
      <c r="N2716" s="89" t="s">
        <v>1328</v>
      </c>
      <c r="O2716" s="47" t="s">
        <v>3297</v>
      </c>
      <c r="P2716" s="47" t="s">
        <v>3298</v>
      </c>
      <c r="Q2716" s="50" t="s">
        <v>6933</v>
      </c>
      <c r="R2716" s="30"/>
    </row>
    <row r="2717" spans="1:18" ht="19.95" customHeight="1">
      <c r="A2717" s="47">
        <v>1</v>
      </c>
      <c r="B2717" s="30" t="s">
        <v>236</v>
      </c>
      <c r="C2717" s="43" t="s">
        <v>6934</v>
      </c>
      <c r="D2717" s="52">
        <v>45140</v>
      </c>
      <c r="E2717" s="52">
        <v>45148</v>
      </c>
      <c r="F2717" s="52">
        <v>45148</v>
      </c>
      <c r="G2717" s="47" t="s">
        <v>10</v>
      </c>
      <c r="H2717" s="51">
        <v>53.3</v>
      </c>
      <c r="I2717" s="53">
        <v>1</v>
      </c>
      <c r="J2717" s="51">
        <v>0</v>
      </c>
      <c r="K2717" s="51">
        <v>0</v>
      </c>
      <c r="L2717" s="51">
        <v>53.3</v>
      </c>
      <c r="M2717" s="42">
        <v>0</v>
      </c>
      <c r="N2717" s="89" t="s">
        <v>1328</v>
      </c>
      <c r="O2717" s="47" t="s">
        <v>3297</v>
      </c>
      <c r="P2717" s="47" t="s">
        <v>3298</v>
      </c>
      <c r="Q2717" s="50" t="s">
        <v>6935</v>
      </c>
      <c r="R2717" s="30"/>
    </row>
    <row r="2718" spans="1:18" ht="19.95" customHeight="1">
      <c r="A2718" s="47">
        <v>1</v>
      </c>
      <c r="B2718" s="30" t="s">
        <v>236</v>
      </c>
      <c r="C2718" s="43" t="s">
        <v>6936</v>
      </c>
      <c r="D2718" s="52">
        <v>45140</v>
      </c>
      <c r="E2718" s="52">
        <v>45148</v>
      </c>
      <c r="F2718" s="52">
        <v>45148</v>
      </c>
      <c r="G2718" s="47" t="s">
        <v>10</v>
      </c>
      <c r="H2718" s="51">
        <v>21</v>
      </c>
      <c r="I2718" s="53">
        <v>1</v>
      </c>
      <c r="J2718" s="51">
        <v>0</v>
      </c>
      <c r="K2718" s="51">
        <v>0</v>
      </c>
      <c r="L2718" s="51">
        <v>21</v>
      </c>
      <c r="M2718" s="42">
        <v>0</v>
      </c>
      <c r="N2718" s="89" t="s">
        <v>1328</v>
      </c>
      <c r="O2718" s="47" t="s">
        <v>3297</v>
      </c>
      <c r="P2718" s="47" t="s">
        <v>3298</v>
      </c>
      <c r="Q2718" s="50" t="s">
        <v>6937</v>
      </c>
      <c r="R2718" s="30"/>
    </row>
    <row r="2719" spans="1:18" ht="19.95" customHeight="1">
      <c r="A2719" s="47">
        <v>1</v>
      </c>
      <c r="B2719" s="30" t="s">
        <v>236</v>
      </c>
      <c r="C2719" s="43" t="s">
        <v>6938</v>
      </c>
      <c r="D2719" s="52">
        <v>45140</v>
      </c>
      <c r="E2719" s="52">
        <v>45148</v>
      </c>
      <c r="F2719" s="52">
        <v>45148</v>
      </c>
      <c r="G2719" s="47" t="s">
        <v>10</v>
      </c>
      <c r="H2719" s="51">
        <v>60.8</v>
      </c>
      <c r="I2719" s="53">
        <v>1</v>
      </c>
      <c r="J2719" s="51">
        <v>0</v>
      </c>
      <c r="K2719" s="51">
        <v>0</v>
      </c>
      <c r="L2719" s="51">
        <v>60.8</v>
      </c>
      <c r="M2719" s="42">
        <v>0</v>
      </c>
      <c r="N2719" s="89" t="s">
        <v>1328</v>
      </c>
      <c r="O2719" s="47" t="s">
        <v>3297</v>
      </c>
      <c r="P2719" s="47" t="s">
        <v>3298</v>
      </c>
      <c r="Q2719" s="50" t="s">
        <v>6939</v>
      </c>
      <c r="R2719" s="30"/>
    </row>
    <row r="2720" spans="1:18" ht="19.95" customHeight="1">
      <c r="A2720" s="47">
        <v>1</v>
      </c>
      <c r="B2720" s="30" t="s">
        <v>236</v>
      </c>
      <c r="C2720" s="43" t="s">
        <v>6940</v>
      </c>
      <c r="D2720" s="52">
        <v>45140</v>
      </c>
      <c r="E2720" s="52">
        <v>45148</v>
      </c>
      <c r="F2720" s="52">
        <v>45148</v>
      </c>
      <c r="G2720" s="47" t="s">
        <v>10</v>
      </c>
      <c r="H2720" s="51">
        <v>10000</v>
      </c>
      <c r="I2720" s="53">
        <v>1</v>
      </c>
      <c r="J2720" s="51">
        <v>0</v>
      </c>
      <c r="K2720" s="51">
        <v>0</v>
      </c>
      <c r="L2720" s="51">
        <v>10000</v>
      </c>
      <c r="M2720" s="42">
        <v>0</v>
      </c>
      <c r="N2720" s="89" t="s">
        <v>1328</v>
      </c>
      <c r="O2720" s="47" t="s">
        <v>3297</v>
      </c>
      <c r="P2720" s="47" t="s">
        <v>3298</v>
      </c>
      <c r="Q2720" s="50" t="s">
        <v>6941</v>
      </c>
      <c r="R2720" s="30"/>
    </row>
    <row r="2721" spans="1:18" ht="19.95" customHeight="1">
      <c r="A2721" s="47">
        <v>1</v>
      </c>
      <c r="B2721" s="30" t="s">
        <v>236</v>
      </c>
      <c r="C2721" s="43" t="s">
        <v>6942</v>
      </c>
      <c r="D2721" s="52">
        <v>45140</v>
      </c>
      <c r="E2721" s="52">
        <v>45148</v>
      </c>
      <c r="F2721" s="52">
        <v>45148</v>
      </c>
      <c r="G2721" s="47" t="s">
        <v>10</v>
      </c>
      <c r="H2721" s="51">
        <v>1500</v>
      </c>
      <c r="I2721" s="53">
        <v>1</v>
      </c>
      <c r="J2721" s="51">
        <v>0</v>
      </c>
      <c r="K2721" s="51">
        <v>0</v>
      </c>
      <c r="L2721" s="51">
        <v>1500</v>
      </c>
      <c r="M2721" s="42">
        <v>0</v>
      </c>
      <c r="N2721" s="89" t="s">
        <v>1328</v>
      </c>
      <c r="O2721" s="47" t="s">
        <v>3297</v>
      </c>
      <c r="P2721" s="47" t="s">
        <v>3298</v>
      </c>
      <c r="Q2721" s="50" t="s">
        <v>6943</v>
      </c>
      <c r="R2721" s="30"/>
    </row>
    <row r="2722" spans="1:18" ht="19.95" customHeight="1">
      <c r="A2722" s="47">
        <v>1</v>
      </c>
      <c r="B2722" s="30" t="s">
        <v>236</v>
      </c>
      <c r="C2722" s="43" t="s">
        <v>6944</v>
      </c>
      <c r="D2722" s="52">
        <v>45140</v>
      </c>
      <c r="E2722" s="52">
        <v>45148</v>
      </c>
      <c r="F2722" s="52">
        <v>45148</v>
      </c>
      <c r="G2722" s="47" t="s">
        <v>10</v>
      </c>
      <c r="H2722" s="51">
        <v>350</v>
      </c>
      <c r="I2722" s="53">
        <v>1</v>
      </c>
      <c r="J2722" s="51">
        <v>0</v>
      </c>
      <c r="K2722" s="51">
        <v>0</v>
      </c>
      <c r="L2722" s="51">
        <v>350</v>
      </c>
      <c r="M2722" s="42">
        <v>0</v>
      </c>
      <c r="N2722" s="89" t="s">
        <v>1328</v>
      </c>
      <c r="O2722" s="47" t="s">
        <v>3297</v>
      </c>
      <c r="P2722" s="47" t="s">
        <v>3298</v>
      </c>
      <c r="Q2722" s="50" t="s">
        <v>6945</v>
      </c>
      <c r="R2722" s="30"/>
    </row>
    <row r="2723" spans="1:18" ht="19.95" customHeight="1">
      <c r="A2723" s="47">
        <v>1</v>
      </c>
      <c r="B2723" s="30" t="s">
        <v>236</v>
      </c>
      <c r="C2723" s="43" t="s">
        <v>6946</v>
      </c>
      <c r="D2723" s="52">
        <v>45140</v>
      </c>
      <c r="E2723" s="52">
        <v>45148</v>
      </c>
      <c r="F2723" s="52">
        <v>45148</v>
      </c>
      <c r="G2723" s="47" t="s">
        <v>10</v>
      </c>
      <c r="H2723" s="51">
        <v>350</v>
      </c>
      <c r="I2723" s="53">
        <v>1</v>
      </c>
      <c r="J2723" s="51">
        <v>0</v>
      </c>
      <c r="K2723" s="51">
        <v>0</v>
      </c>
      <c r="L2723" s="51">
        <v>350</v>
      </c>
      <c r="M2723" s="42">
        <v>0</v>
      </c>
      <c r="N2723" s="89" t="s">
        <v>1328</v>
      </c>
      <c r="O2723" s="47" t="s">
        <v>3297</v>
      </c>
      <c r="P2723" s="47" t="s">
        <v>3298</v>
      </c>
      <c r="Q2723" s="50" t="s">
        <v>6947</v>
      </c>
      <c r="R2723" s="30"/>
    </row>
    <row r="2724" spans="1:18" ht="19.95" customHeight="1">
      <c r="A2724" s="47">
        <v>1</v>
      </c>
      <c r="B2724" s="30" t="s">
        <v>236</v>
      </c>
      <c r="C2724" s="43" t="s">
        <v>6948</v>
      </c>
      <c r="D2724" s="52">
        <v>45140</v>
      </c>
      <c r="E2724" s="52">
        <v>45148</v>
      </c>
      <c r="F2724" s="52">
        <v>45148</v>
      </c>
      <c r="G2724" s="47" t="s">
        <v>10</v>
      </c>
      <c r="H2724" s="51">
        <v>10000</v>
      </c>
      <c r="I2724" s="53">
        <v>1</v>
      </c>
      <c r="J2724" s="51">
        <v>0</v>
      </c>
      <c r="K2724" s="51">
        <v>0</v>
      </c>
      <c r="L2724" s="51">
        <v>10000</v>
      </c>
      <c r="M2724" s="42">
        <v>0</v>
      </c>
      <c r="N2724" s="89" t="s">
        <v>1328</v>
      </c>
      <c r="O2724" s="47" t="s">
        <v>3297</v>
      </c>
      <c r="P2724" s="47" t="s">
        <v>3298</v>
      </c>
      <c r="Q2724" s="50" t="s">
        <v>6949</v>
      </c>
      <c r="R2724" s="30"/>
    </row>
    <row r="2725" spans="1:18" ht="19.95" customHeight="1">
      <c r="A2725" s="47">
        <v>1</v>
      </c>
      <c r="B2725" s="30" t="s">
        <v>236</v>
      </c>
      <c r="C2725" s="43" t="s">
        <v>6950</v>
      </c>
      <c r="D2725" s="52">
        <v>45140</v>
      </c>
      <c r="E2725" s="52">
        <v>45148</v>
      </c>
      <c r="F2725" s="52">
        <v>45148</v>
      </c>
      <c r="G2725" s="47" t="s">
        <v>10</v>
      </c>
      <c r="H2725" s="51">
        <v>30000</v>
      </c>
      <c r="I2725" s="53">
        <v>1</v>
      </c>
      <c r="J2725" s="51">
        <v>0</v>
      </c>
      <c r="K2725" s="51">
        <v>0</v>
      </c>
      <c r="L2725" s="51">
        <v>30000</v>
      </c>
      <c r="M2725" s="42">
        <v>0</v>
      </c>
      <c r="N2725" s="89" t="s">
        <v>1328</v>
      </c>
      <c r="O2725" s="47" t="s">
        <v>3297</v>
      </c>
      <c r="P2725" s="47" t="s">
        <v>3298</v>
      </c>
      <c r="Q2725" s="50" t="s">
        <v>6951</v>
      </c>
      <c r="R2725" s="30"/>
    </row>
    <row r="2726" spans="1:18" ht="19.95" customHeight="1">
      <c r="A2726" s="47">
        <v>1</v>
      </c>
      <c r="B2726" s="30" t="s">
        <v>236</v>
      </c>
      <c r="C2726" s="43" t="s">
        <v>6952</v>
      </c>
      <c r="D2726" s="52">
        <v>45140</v>
      </c>
      <c r="E2726" s="52">
        <v>45148</v>
      </c>
      <c r="F2726" s="52">
        <v>45148</v>
      </c>
      <c r="G2726" s="47" t="s">
        <v>10</v>
      </c>
      <c r="H2726" s="51">
        <v>10930</v>
      </c>
      <c r="I2726" s="53">
        <v>1</v>
      </c>
      <c r="J2726" s="51">
        <v>0</v>
      </c>
      <c r="K2726" s="51">
        <v>0</v>
      </c>
      <c r="L2726" s="51">
        <v>10930</v>
      </c>
      <c r="M2726" s="42">
        <v>0</v>
      </c>
      <c r="N2726" s="89" t="s">
        <v>1328</v>
      </c>
      <c r="O2726" s="47" t="s">
        <v>3297</v>
      </c>
      <c r="P2726" s="47" t="s">
        <v>3298</v>
      </c>
      <c r="Q2726" s="50" t="s">
        <v>6953</v>
      </c>
      <c r="R2726" s="30"/>
    </row>
    <row r="2727" spans="1:18" ht="19.95" customHeight="1">
      <c r="A2727" s="47">
        <v>1</v>
      </c>
      <c r="B2727" s="30" t="s">
        <v>236</v>
      </c>
      <c r="C2727" s="43" t="s">
        <v>6954</v>
      </c>
      <c r="D2727" s="52">
        <v>45140</v>
      </c>
      <c r="E2727" s="52">
        <v>45148</v>
      </c>
      <c r="F2727" s="52">
        <v>45148</v>
      </c>
      <c r="G2727" s="47" t="s">
        <v>10</v>
      </c>
      <c r="H2727" s="51">
        <v>8000</v>
      </c>
      <c r="I2727" s="53">
        <v>1</v>
      </c>
      <c r="J2727" s="51">
        <v>0</v>
      </c>
      <c r="K2727" s="51">
        <v>0</v>
      </c>
      <c r="L2727" s="51">
        <v>8000</v>
      </c>
      <c r="M2727" s="42">
        <v>0</v>
      </c>
      <c r="N2727" s="89" t="s">
        <v>1328</v>
      </c>
      <c r="O2727" s="47" t="s">
        <v>3297</v>
      </c>
      <c r="P2727" s="47" t="s">
        <v>3298</v>
      </c>
      <c r="Q2727" s="50" t="s">
        <v>6955</v>
      </c>
      <c r="R2727" s="30"/>
    </row>
    <row r="2728" spans="1:18" ht="19.95" customHeight="1">
      <c r="A2728" s="47">
        <v>1</v>
      </c>
      <c r="B2728" s="30" t="s">
        <v>236</v>
      </c>
      <c r="C2728" s="43" t="s">
        <v>6956</v>
      </c>
      <c r="D2728" s="52">
        <v>45140</v>
      </c>
      <c r="E2728" s="52">
        <v>45148</v>
      </c>
      <c r="F2728" s="52">
        <v>45148</v>
      </c>
      <c r="G2728" s="47" t="s">
        <v>10</v>
      </c>
      <c r="H2728" s="51">
        <v>11340</v>
      </c>
      <c r="I2728" s="53">
        <v>1</v>
      </c>
      <c r="J2728" s="51">
        <v>0</v>
      </c>
      <c r="K2728" s="51">
        <v>0</v>
      </c>
      <c r="L2728" s="51">
        <v>11340</v>
      </c>
      <c r="M2728" s="42">
        <v>0</v>
      </c>
      <c r="N2728" s="89" t="s">
        <v>1328</v>
      </c>
      <c r="O2728" s="47" t="s">
        <v>3297</v>
      </c>
      <c r="P2728" s="47" t="s">
        <v>3298</v>
      </c>
      <c r="Q2728" s="50" t="s">
        <v>6957</v>
      </c>
      <c r="R2728" s="30"/>
    </row>
    <row r="2729" spans="1:18" ht="19.95" customHeight="1">
      <c r="A2729" s="47">
        <v>1</v>
      </c>
      <c r="B2729" s="30" t="s">
        <v>236</v>
      </c>
      <c r="C2729" s="43" t="s">
        <v>6958</v>
      </c>
      <c r="D2729" s="52">
        <v>45140</v>
      </c>
      <c r="E2729" s="52">
        <v>45148</v>
      </c>
      <c r="F2729" s="52">
        <v>45148</v>
      </c>
      <c r="G2729" s="47" t="s">
        <v>10</v>
      </c>
      <c r="H2729" s="51">
        <v>10000</v>
      </c>
      <c r="I2729" s="53">
        <v>1</v>
      </c>
      <c r="J2729" s="51">
        <v>0</v>
      </c>
      <c r="K2729" s="51">
        <v>0</v>
      </c>
      <c r="L2729" s="51">
        <v>10000</v>
      </c>
      <c r="M2729" s="42">
        <v>0</v>
      </c>
      <c r="N2729" s="89" t="s">
        <v>1328</v>
      </c>
      <c r="O2729" s="47" t="s">
        <v>3297</v>
      </c>
      <c r="P2729" s="47" t="s">
        <v>3298</v>
      </c>
      <c r="Q2729" s="50" t="s">
        <v>6959</v>
      </c>
      <c r="R2729" s="30"/>
    </row>
    <row r="2730" spans="1:18" ht="19.95" customHeight="1">
      <c r="A2730" s="47">
        <v>1</v>
      </c>
      <c r="B2730" s="30" t="s">
        <v>1875</v>
      </c>
      <c r="C2730" s="43" t="s">
        <v>5279</v>
      </c>
      <c r="D2730" s="52">
        <v>45149</v>
      </c>
      <c r="E2730" s="52">
        <v>45149</v>
      </c>
      <c r="F2730" s="52">
        <v>45148</v>
      </c>
      <c r="G2730" s="47" t="s">
        <v>10</v>
      </c>
      <c r="H2730" s="51">
        <v>428.9</v>
      </c>
      <c r="I2730" s="53">
        <v>1</v>
      </c>
      <c r="J2730" s="51">
        <v>0</v>
      </c>
      <c r="K2730" s="51">
        <v>0</v>
      </c>
      <c r="L2730" s="51">
        <v>428.9</v>
      </c>
      <c r="M2730" s="42">
        <v>0</v>
      </c>
      <c r="N2730" s="89" t="s">
        <v>1328</v>
      </c>
      <c r="O2730" s="47" t="s">
        <v>1349</v>
      </c>
      <c r="P2730" s="47" t="s">
        <v>283</v>
      </c>
      <c r="Q2730" s="50" t="s">
        <v>6960</v>
      </c>
      <c r="R2730" s="30"/>
    </row>
    <row r="2731" spans="1:18" ht="19.95" customHeight="1">
      <c r="A2731" s="47">
        <v>1</v>
      </c>
      <c r="B2731" s="30" t="s">
        <v>5281</v>
      </c>
      <c r="C2731" s="43" t="s">
        <v>6961</v>
      </c>
      <c r="D2731" s="52">
        <v>45148</v>
      </c>
      <c r="E2731" s="52">
        <v>45148</v>
      </c>
      <c r="F2731" s="52">
        <v>45148</v>
      </c>
      <c r="G2731" s="47" t="s">
        <v>10</v>
      </c>
      <c r="H2731" s="51">
        <v>119.4</v>
      </c>
      <c r="I2731" s="53">
        <v>1</v>
      </c>
      <c r="J2731" s="51">
        <v>0</v>
      </c>
      <c r="K2731" s="51">
        <v>0</v>
      </c>
      <c r="L2731" s="51">
        <v>119.4</v>
      </c>
      <c r="M2731" s="42">
        <v>0</v>
      </c>
      <c r="N2731" s="89" t="s">
        <v>1328</v>
      </c>
      <c r="O2731" s="47" t="s">
        <v>1349</v>
      </c>
      <c r="P2731" s="47" t="s">
        <v>283</v>
      </c>
      <c r="Q2731" s="50" t="s">
        <v>6962</v>
      </c>
      <c r="R2731" s="30"/>
    </row>
    <row r="2732" spans="1:18" ht="19.95" customHeight="1">
      <c r="A2732" s="47">
        <v>1</v>
      </c>
      <c r="B2732" s="30" t="s">
        <v>1357</v>
      </c>
      <c r="C2732" s="43" t="s">
        <v>6118</v>
      </c>
      <c r="D2732" s="52">
        <v>45108</v>
      </c>
      <c r="E2732" s="52">
        <v>45148</v>
      </c>
      <c r="F2732" s="52">
        <v>45148</v>
      </c>
      <c r="G2732" s="47" t="s">
        <v>10</v>
      </c>
      <c r="H2732" s="51">
        <v>13.96</v>
      </c>
      <c r="I2732" s="53">
        <v>1</v>
      </c>
      <c r="J2732" s="51">
        <v>0</v>
      </c>
      <c r="K2732" s="51">
        <v>0</v>
      </c>
      <c r="L2732" s="51">
        <v>13.96</v>
      </c>
      <c r="M2732" s="42">
        <v>0</v>
      </c>
      <c r="N2732" s="89" t="s">
        <v>277</v>
      </c>
      <c r="O2732" s="47" t="s">
        <v>1355</v>
      </c>
      <c r="P2732" s="47" t="s">
        <v>886</v>
      </c>
      <c r="Q2732" s="50" t="s">
        <v>6963</v>
      </c>
      <c r="R2732" s="30"/>
    </row>
    <row r="2733" spans="1:18" ht="19.95" customHeight="1">
      <c r="A2733" s="47">
        <v>1</v>
      </c>
      <c r="B2733" s="30" t="s">
        <v>1357</v>
      </c>
      <c r="C2733" s="43" t="s">
        <v>6118</v>
      </c>
      <c r="D2733" s="52">
        <v>45110</v>
      </c>
      <c r="E2733" s="52">
        <v>45148</v>
      </c>
      <c r="F2733" s="52">
        <v>45148</v>
      </c>
      <c r="G2733" s="47" t="s">
        <v>10</v>
      </c>
      <c r="H2733" s="51">
        <v>14.95</v>
      </c>
      <c r="I2733" s="53">
        <v>1</v>
      </c>
      <c r="J2733" s="51">
        <v>0</v>
      </c>
      <c r="K2733" s="51">
        <v>0</v>
      </c>
      <c r="L2733" s="51">
        <v>14.95</v>
      </c>
      <c r="M2733" s="42">
        <v>0</v>
      </c>
      <c r="N2733" s="89" t="s">
        <v>277</v>
      </c>
      <c r="O2733" s="47" t="s">
        <v>1355</v>
      </c>
      <c r="P2733" s="47" t="s">
        <v>886</v>
      </c>
      <c r="Q2733" s="50" t="s">
        <v>6964</v>
      </c>
      <c r="R2733" s="30"/>
    </row>
    <row r="2734" spans="1:18" ht="19.95" customHeight="1">
      <c r="A2734" s="47">
        <v>1</v>
      </c>
      <c r="B2734" s="30" t="s">
        <v>1357</v>
      </c>
      <c r="C2734" s="43" t="s">
        <v>6965</v>
      </c>
      <c r="D2734" s="52">
        <v>45110</v>
      </c>
      <c r="E2734" s="52">
        <v>45148</v>
      </c>
      <c r="F2734" s="52">
        <v>45148</v>
      </c>
      <c r="G2734" s="47" t="s">
        <v>10</v>
      </c>
      <c r="H2734" s="51">
        <v>11.92</v>
      </c>
      <c r="I2734" s="53">
        <v>1</v>
      </c>
      <c r="J2734" s="51">
        <v>0</v>
      </c>
      <c r="K2734" s="51">
        <v>0</v>
      </c>
      <c r="L2734" s="51">
        <v>11.92</v>
      </c>
      <c r="M2734" s="42">
        <v>0</v>
      </c>
      <c r="N2734" s="89" t="s">
        <v>277</v>
      </c>
      <c r="O2734" s="47" t="s">
        <v>1355</v>
      </c>
      <c r="P2734" s="47" t="s">
        <v>886</v>
      </c>
      <c r="Q2734" s="50" t="s">
        <v>6966</v>
      </c>
      <c r="R2734" s="30"/>
    </row>
    <row r="2735" spans="1:18" ht="19.95" customHeight="1">
      <c r="A2735" s="47">
        <v>1</v>
      </c>
      <c r="B2735" s="30" t="s">
        <v>1357</v>
      </c>
      <c r="C2735" s="43" t="s">
        <v>6967</v>
      </c>
      <c r="D2735" s="52">
        <v>45128</v>
      </c>
      <c r="E2735" s="52">
        <v>45148</v>
      </c>
      <c r="F2735" s="52">
        <v>45148</v>
      </c>
      <c r="G2735" s="47" t="s">
        <v>10</v>
      </c>
      <c r="H2735" s="51">
        <v>10.99</v>
      </c>
      <c r="I2735" s="53">
        <v>1</v>
      </c>
      <c r="J2735" s="51">
        <v>0</v>
      </c>
      <c r="K2735" s="51">
        <v>0</v>
      </c>
      <c r="L2735" s="51">
        <v>10.99</v>
      </c>
      <c r="M2735" s="42">
        <v>0</v>
      </c>
      <c r="N2735" s="89" t="s">
        <v>277</v>
      </c>
      <c r="O2735" s="47" t="s">
        <v>1355</v>
      </c>
      <c r="P2735" s="47" t="s">
        <v>886</v>
      </c>
      <c r="Q2735" s="50" t="s">
        <v>6968</v>
      </c>
      <c r="R2735" s="30"/>
    </row>
    <row r="2736" spans="1:18" ht="19.95" customHeight="1">
      <c r="A2736" s="47">
        <v>1</v>
      </c>
      <c r="B2736" s="30" t="s">
        <v>1357</v>
      </c>
      <c r="C2736" s="43" t="s">
        <v>6967</v>
      </c>
      <c r="D2736" s="52">
        <v>45128</v>
      </c>
      <c r="E2736" s="52">
        <v>45148</v>
      </c>
      <c r="F2736" s="52">
        <v>45148</v>
      </c>
      <c r="G2736" s="47" t="s">
        <v>10</v>
      </c>
      <c r="H2736" s="51">
        <v>18.82</v>
      </c>
      <c r="I2736" s="53">
        <v>1</v>
      </c>
      <c r="J2736" s="51">
        <v>0</v>
      </c>
      <c r="K2736" s="51">
        <v>0</v>
      </c>
      <c r="L2736" s="51">
        <v>18.82</v>
      </c>
      <c r="M2736" s="42">
        <v>0</v>
      </c>
      <c r="N2736" s="89" t="s">
        <v>277</v>
      </c>
      <c r="O2736" s="47" t="s">
        <v>1355</v>
      </c>
      <c r="P2736" s="47" t="s">
        <v>886</v>
      </c>
      <c r="Q2736" s="50" t="s">
        <v>6969</v>
      </c>
      <c r="R2736" s="30"/>
    </row>
    <row r="2737" spans="1:18" ht="19.95" customHeight="1">
      <c r="A2737" s="47">
        <v>1</v>
      </c>
      <c r="B2737" s="30" t="s">
        <v>1357</v>
      </c>
      <c r="C2737" s="43" t="s">
        <v>6970</v>
      </c>
      <c r="D2737" s="52">
        <v>45133</v>
      </c>
      <c r="E2737" s="52">
        <v>45148</v>
      </c>
      <c r="F2737" s="52">
        <v>45148</v>
      </c>
      <c r="G2737" s="47" t="s">
        <v>10</v>
      </c>
      <c r="H2737" s="51">
        <v>12.98</v>
      </c>
      <c r="I2737" s="53">
        <v>1</v>
      </c>
      <c r="J2737" s="51">
        <v>0</v>
      </c>
      <c r="K2737" s="51">
        <v>0</v>
      </c>
      <c r="L2737" s="51">
        <v>12.98</v>
      </c>
      <c r="M2737" s="42">
        <v>0</v>
      </c>
      <c r="N2737" s="89" t="s">
        <v>277</v>
      </c>
      <c r="O2737" s="47" t="s">
        <v>1355</v>
      </c>
      <c r="P2737" s="47" t="s">
        <v>886</v>
      </c>
      <c r="Q2737" s="50" t="s">
        <v>6971</v>
      </c>
      <c r="R2737" s="30"/>
    </row>
    <row r="2738" spans="1:18" ht="19.95" customHeight="1">
      <c r="A2738" s="47">
        <v>1</v>
      </c>
      <c r="B2738" s="30" t="s">
        <v>1357</v>
      </c>
      <c r="C2738" s="43" t="s">
        <v>6970</v>
      </c>
      <c r="D2738" s="52">
        <v>45133</v>
      </c>
      <c r="E2738" s="52">
        <v>45148</v>
      </c>
      <c r="F2738" s="52">
        <v>45148</v>
      </c>
      <c r="G2738" s="47" t="s">
        <v>10</v>
      </c>
      <c r="H2738" s="51">
        <v>13.95</v>
      </c>
      <c r="I2738" s="53">
        <v>1</v>
      </c>
      <c r="J2738" s="51">
        <v>0</v>
      </c>
      <c r="K2738" s="51">
        <v>0</v>
      </c>
      <c r="L2738" s="51">
        <v>13.95</v>
      </c>
      <c r="M2738" s="42">
        <v>0</v>
      </c>
      <c r="N2738" s="89" t="s">
        <v>277</v>
      </c>
      <c r="O2738" s="47" t="s">
        <v>1355</v>
      </c>
      <c r="P2738" s="47" t="s">
        <v>886</v>
      </c>
      <c r="Q2738" s="50" t="s">
        <v>6972</v>
      </c>
      <c r="R2738" s="30"/>
    </row>
    <row r="2739" spans="1:18" ht="19.95" customHeight="1">
      <c r="A2739" s="47">
        <v>1</v>
      </c>
      <c r="B2739" s="30" t="s">
        <v>1357</v>
      </c>
      <c r="C2739" s="43" t="s">
        <v>6970</v>
      </c>
      <c r="D2739" s="52">
        <v>45133</v>
      </c>
      <c r="E2739" s="52">
        <v>45148</v>
      </c>
      <c r="F2739" s="52">
        <v>45148</v>
      </c>
      <c r="G2739" s="47" t="s">
        <v>10</v>
      </c>
      <c r="H2739" s="51">
        <v>11.97</v>
      </c>
      <c r="I2739" s="53">
        <v>1</v>
      </c>
      <c r="J2739" s="51">
        <v>0</v>
      </c>
      <c r="K2739" s="51">
        <v>0</v>
      </c>
      <c r="L2739" s="51">
        <v>11.97</v>
      </c>
      <c r="M2739" s="42">
        <v>0</v>
      </c>
      <c r="N2739" s="89" t="s">
        <v>277</v>
      </c>
      <c r="O2739" s="47" t="s">
        <v>1355</v>
      </c>
      <c r="P2739" s="47" t="s">
        <v>886</v>
      </c>
      <c r="Q2739" s="50" t="s">
        <v>6973</v>
      </c>
      <c r="R2739" s="30"/>
    </row>
    <row r="2740" spans="1:18" ht="19.95" customHeight="1">
      <c r="A2740" s="47">
        <v>1</v>
      </c>
      <c r="B2740" s="30" t="s">
        <v>1357</v>
      </c>
      <c r="C2740" s="43" t="s">
        <v>6970</v>
      </c>
      <c r="D2740" s="52">
        <v>45133</v>
      </c>
      <c r="E2740" s="52">
        <v>45148</v>
      </c>
      <c r="F2740" s="52">
        <v>45148</v>
      </c>
      <c r="G2740" s="47" t="s">
        <v>10</v>
      </c>
      <c r="H2740" s="51">
        <v>8.9499999999999993</v>
      </c>
      <c r="I2740" s="53">
        <v>1</v>
      </c>
      <c r="J2740" s="51">
        <v>0</v>
      </c>
      <c r="K2740" s="51">
        <v>0</v>
      </c>
      <c r="L2740" s="51">
        <v>8.9499999999999993</v>
      </c>
      <c r="M2740" s="42">
        <v>0</v>
      </c>
      <c r="N2740" s="89" t="s">
        <v>277</v>
      </c>
      <c r="O2740" s="47" t="s">
        <v>1355</v>
      </c>
      <c r="P2740" s="47" t="s">
        <v>886</v>
      </c>
      <c r="Q2740" s="50" t="s">
        <v>6973</v>
      </c>
      <c r="R2740" s="30"/>
    </row>
    <row r="2741" spans="1:18" ht="19.95" customHeight="1">
      <c r="A2741" s="47">
        <v>1</v>
      </c>
      <c r="B2741" s="30" t="s">
        <v>2176</v>
      </c>
      <c r="C2741" s="43" t="s">
        <v>6974</v>
      </c>
      <c r="D2741" s="52">
        <v>45108</v>
      </c>
      <c r="E2741" s="52">
        <v>45148</v>
      </c>
      <c r="F2741" s="52">
        <v>45148</v>
      </c>
      <c r="G2741" s="47" t="s">
        <v>10</v>
      </c>
      <c r="H2741" s="51">
        <v>279.8</v>
      </c>
      <c r="I2741" s="53">
        <v>1</v>
      </c>
      <c r="J2741" s="51">
        <v>0</v>
      </c>
      <c r="K2741" s="51">
        <v>0</v>
      </c>
      <c r="L2741" s="51">
        <v>279.8</v>
      </c>
      <c r="M2741" s="42">
        <v>0</v>
      </c>
      <c r="N2741" s="89" t="s">
        <v>277</v>
      </c>
      <c r="O2741" s="47" t="s">
        <v>1355</v>
      </c>
      <c r="P2741" s="47" t="s">
        <v>1938</v>
      </c>
      <c r="Q2741" s="50" t="s">
        <v>6975</v>
      </c>
      <c r="R2741" s="30"/>
    </row>
    <row r="2742" spans="1:18" ht="19.95" customHeight="1">
      <c r="A2742" s="47">
        <v>1</v>
      </c>
      <c r="B2742" s="30" t="s">
        <v>294</v>
      </c>
      <c r="C2742" s="43" t="s">
        <v>6976</v>
      </c>
      <c r="D2742" s="52">
        <v>45128</v>
      </c>
      <c r="E2742" s="52">
        <v>45148</v>
      </c>
      <c r="F2742" s="52">
        <v>45148</v>
      </c>
      <c r="G2742" s="47" t="s">
        <v>10</v>
      </c>
      <c r="H2742" s="51">
        <v>1298.6600000000001</v>
      </c>
      <c r="I2742" s="53">
        <v>1</v>
      </c>
      <c r="J2742" s="51">
        <v>0</v>
      </c>
      <c r="K2742" s="51">
        <v>0</v>
      </c>
      <c r="L2742" s="51">
        <v>1298.6600000000001</v>
      </c>
      <c r="M2742" s="42">
        <v>0</v>
      </c>
      <c r="N2742" s="89" t="s">
        <v>277</v>
      </c>
      <c r="O2742" s="47" t="s">
        <v>1342</v>
      </c>
      <c r="P2742" s="47" t="s">
        <v>1371</v>
      </c>
      <c r="Q2742" s="50" t="s">
        <v>6977</v>
      </c>
      <c r="R2742" s="30"/>
    </row>
    <row r="2743" spans="1:18" ht="19.95" customHeight="1">
      <c r="A2743" s="47">
        <v>4</v>
      </c>
      <c r="B2743" s="30" t="s">
        <v>33</v>
      </c>
      <c r="C2743" s="43" t="s">
        <v>6978</v>
      </c>
      <c r="D2743" s="52">
        <v>44959</v>
      </c>
      <c r="E2743" s="52">
        <v>45148</v>
      </c>
      <c r="F2743" s="52">
        <v>45148</v>
      </c>
      <c r="G2743" s="47" t="s">
        <v>10</v>
      </c>
      <c r="H2743" s="51">
        <v>2012</v>
      </c>
      <c r="I2743" s="53">
        <v>1</v>
      </c>
      <c r="J2743" s="51">
        <v>0</v>
      </c>
      <c r="K2743" s="51">
        <v>0</v>
      </c>
      <c r="L2743" s="51">
        <v>2012</v>
      </c>
      <c r="M2743" s="42">
        <v>0</v>
      </c>
      <c r="N2743" s="89" t="s">
        <v>269</v>
      </c>
      <c r="O2743" s="47" t="s">
        <v>1346</v>
      </c>
      <c r="P2743" s="47" t="s">
        <v>284</v>
      </c>
      <c r="Q2743" s="50" t="s">
        <v>6979</v>
      </c>
      <c r="R2743" s="30"/>
    </row>
    <row r="2744" spans="1:18" ht="19.95" customHeight="1">
      <c r="A2744" s="47">
        <v>1</v>
      </c>
      <c r="B2744" s="30" t="s">
        <v>38</v>
      </c>
      <c r="C2744" s="43" t="s">
        <v>6980</v>
      </c>
      <c r="D2744" s="52">
        <v>45134</v>
      </c>
      <c r="E2744" s="52">
        <v>45148</v>
      </c>
      <c r="F2744" s="52">
        <v>45148</v>
      </c>
      <c r="G2744" s="47" t="s">
        <v>10</v>
      </c>
      <c r="H2744" s="51">
        <v>660</v>
      </c>
      <c r="I2744" s="53">
        <v>1</v>
      </c>
      <c r="J2744" s="51">
        <v>0</v>
      </c>
      <c r="K2744" s="51">
        <v>0</v>
      </c>
      <c r="L2744" s="51">
        <v>660</v>
      </c>
      <c r="M2744" s="42">
        <v>0</v>
      </c>
      <c r="N2744" s="89" t="s">
        <v>269</v>
      </c>
      <c r="O2744" s="47" t="s">
        <v>1346</v>
      </c>
      <c r="P2744" s="47" t="s">
        <v>284</v>
      </c>
      <c r="Q2744" s="50" t="s">
        <v>6981</v>
      </c>
      <c r="R2744" s="30"/>
    </row>
    <row r="2745" spans="1:18" ht="19.95" customHeight="1">
      <c r="A2745" s="47">
        <v>1</v>
      </c>
      <c r="B2745" s="30" t="s">
        <v>34</v>
      </c>
      <c r="C2745" s="43" t="s">
        <v>6982</v>
      </c>
      <c r="D2745" s="52">
        <v>45139</v>
      </c>
      <c r="E2745" s="52">
        <v>45148</v>
      </c>
      <c r="F2745" s="52">
        <v>45148</v>
      </c>
      <c r="G2745" s="47" t="s">
        <v>10</v>
      </c>
      <c r="H2745" s="51">
        <v>957.5</v>
      </c>
      <c r="I2745" s="53">
        <v>1</v>
      </c>
      <c r="J2745" s="51">
        <v>0</v>
      </c>
      <c r="K2745" s="51">
        <v>0</v>
      </c>
      <c r="L2745" s="51">
        <v>957.5</v>
      </c>
      <c r="M2745" s="42">
        <v>0</v>
      </c>
      <c r="N2745" s="89" t="s">
        <v>269</v>
      </c>
      <c r="O2745" s="47" t="s">
        <v>1329</v>
      </c>
      <c r="P2745" s="47" t="s">
        <v>878</v>
      </c>
      <c r="Q2745" s="50" t="s">
        <v>6983</v>
      </c>
      <c r="R2745" s="30"/>
    </row>
    <row r="2746" spans="1:18" ht="19.95" customHeight="1">
      <c r="A2746" s="47">
        <v>2</v>
      </c>
      <c r="B2746" s="30" t="s">
        <v>36</v>
      </c>
      <c r="C2746" s="43" t="s">
        <v>6984</v>
      </c>
      <c r="D2746" s="52">
        <v>44937</v>
      </c>
      <c r="E2746" s="52">
        <v>45148</v>
      </c>
      <c r="F2746" s="52">
        <v>45148</v>
      </c>
      <c r="G2746" s="47" t="s">
        <v>10</v>
      </c>
      <c r="H2746" s="51">
        <v>559.83000000000004</v>
      </c>
      <c r="I2746" s="53">
        <v>1</v>
      </c>
      <c r="J2746" s="51">
        <v>0</v>
      </c>
      <c r="K2746" s="51">
        <v>0</v>
      </c>
      <c r="L2746" s="51">
        <v>559.83000000000004</v>
      </c>
      <c r="M2746" s="42">
        <v>0</v>
      </c>
      <c r="N2746" s="89" t="s">
        <v>269</v>
      </c>
      <c r="O2746" s="47" t="s">
        <v>1346</v>
      </c>
      <c r="P2746" s="47" t="s">
        <v>284</v>
      </c>
      <c r="Q2746" s="50" t="s">
        <v>6985</v>
      </c>
      <c r="R2746" s="30"/>
    </row>
    <row r="2747" spans="1:18" ht="19.95" customHeight="1">
      <c r="A2747" s="47">
        <v>1</v>
      </c>
      <c r="B2747" s="30" t="s">
        <v>48</v>
      </c>
      <c r="C2747" s="43" t="s">
        <v>6986</v>
      </c>
      <c r="D2747" s="52">
        <v>45146</v>
      </c>
      <c r="E2747" s="52">
        <v>45148</v>
      </c>
      <c r="F2747" s="52">
        <v>45148</v>
      </c>
      <c r="G2747" s="47" t="s">
        <v>10</v>
      </c>
      <c r="H2747" s="51">
        <v>3293</v>
      </c>
      <c r="I2747" s="53">
        <v>1</v>
      </c>
      <c r="J2747" s="51">
        <v>0</v>
      </c>
      <c r="K2747" s="51">
        <v>0</v>
      </c>
      <c r="L2747" s="51">
        <v>3293</v>
      </c>
      <c r="M2747" s="42">
        <v>0</v>
      </c>
      <c r="N2747" s="89" t="s">
        <v>269</v>
      </c>
      <c r="O2747" s="47" t="s">
        <v>1329</v>
      </c>
      <c r="P2747" s="47" t="s">
        <v>878</v>
      </c>
      <c r="Q2747" s="50" t="s">
        <v>6987</v>
      </c>
      <c r="R2747" s="30"/>
    </row>
    <row r="2748" spans="1:18" ht="19.95" customHeight="1">
      <c r="A2748" s="47">
        <v>1</v>
      </c>
      <c r="B2748" s="30" t="s">
        <v>43</v>
      </c>
      <c r="C2748" s="43" t="s">
        <v>6988</v>
      </c>
      <c r="D2748" s="52">
        <v>45133</v>
      </c>
      <c r="E2748" s="52">
        <v>45148</v>
      </c>
      <c r="F2748" s="52">
        <v>45148</v>
      </c>
      <c r="G2748" s="47" t="s">
        <v>10</v>
      </c>
      <c r="H2748" s="51">
        <v>2607.8000000000002</v>
      </c>
      <c r="I2748" s="53">
        <v>1</v>
      </c>
      <c r="J2748" s="51">
        <v>0</v>
      </c>
      <c r="K2748" s="51">
        <v>0</v>
      </c>
      <c r="L2748" s="51">
        <v>2607.8000000000002</v>
      </c>
      <c r="M2748" s="42">
        <v>0</v>
      </c>
      <c r="N2748" s="89" t="s">
        <v>269</v>
      </c>
      <c r="O2748" s="47" t="s">
        <v>1351</v>
      </c>
      <c r="P2748" s="47" t="s">
        <v>1353</v>
      </c>
      <c r="Q2748" s="50" t="s">
        <v>6989</v>
      </c>
      <c r="R2748" s="30"/>
    </row>
    <row r="2749" spans="1:18" ht="19.95" customHeight="1">
      <c r="A2749" s="47">
        <v>1</v>
      </c>
      <c r="B2749" s="30" t="s">
        <v>43</v>
      </c>
      <c r="C2749" s="43" t="s">
        <v>6990</v>
      </c>
      <c r="D2749" s="52">
        <v>45133</v>
      </c>
      <c r="E2749" s="52">
        <v>45148</v>
      </c>
      <c r="F2749" s="52">
        <v>45148</v>
      </c>
      <c r="G2749" s="47" t="s">
        <v>10</v>
      </c>
      <c r="H2749" s="51">
        <v>2253.8000000000002</v>
      </c>
      <c r="I2749" s="53">
        <v>1</v>
      </c>
      <c r="J2749" s="51">
        <v>0</v>
      </c>
      <c r="K2749" s="51">
        <v>0</v>
      </c>
      <c r="L2749" s="51">
        <v>2253.8000000000002</v>
      </c>
      <c r="M2749" s="42">
        <v>0</v>
      </c>
      <c r="N2749" s="89" t="s">
        <v>269</v>
      </c>
      <c r="O2749" s="47" t="s">
        <v>1351</v>
      </c>
      <c r="P2749" s="47" t="s">
        <v>1353</v>
      </c>
      <c r="Q2749" s="50" t="s">
        <v>6991</v>
      </c>
      <c r="R2749" s="30"/>
    </row>
    <row r="2750" spans="1:18" ht="19.95" customHeight="1">
      <c r="A2750" s="47">
        <v>1</v>
      </c>
      <c r="B2750" s="30" t="s">
        <v>43</v>
      </c>
      <c r="C2750" s="43" t="s">
        <v>6992</v>
      </c>
      <c r="D2750" s="52">
        <v>45133</v>
      </c>
      <c r="E2750" s="52">
        <v>45148</v>
      </c>
      <c r="F2750" s="52">
        <v>45148</v>
      </c>
      <c r="G2750" s="47" t="s">
        <v>10</v>
      </c>
      <c r="H2750" s="51">
        <v>2312.8000000000002</v>
      </c>
      <c r="I2750" s="53">
        <v>1</v>
      </c>
      <c r="J2750" s="51">
        <v>0</v>
      </c>
      <c r="K2750" s="51">
        <v>0</v>
      </c>
      <c r="L2750" s="51">
        <v>2312.8000000000002</v>
      </c>
      <c r="M2750" s="42">
        <v>0</v>
      </c>
      <c r="N2750" s="89" t="s">
        <v>269</v>
      </c>
      <c r="O2750" s="47" t="s">
        <v>1351</v>
      </c>
      <c r="P2750" s="47" t="s">
        <v>1353</v>
      </c>
      <c r="Q2750" s="50" t="s">
        <v>6993</v>
      </c>
      <c r="R2750" s="30"/>
    </row>
    <row r="2751" spans="1:18" ht="19.95" customHeight="1">
      <c r="A2751" s="47">
        <v>1</v>
      </c>
      <c r="B2751" s="30" t="s">
        <v>43</v>
      </c>
      <c r="C2751" s="43" t="s">
        <v>6994</v>
      </c>
      <c r="D2751" s="52">
        <v>45133</v>
      </c>
      <c r="E2751" s="52">
        <v>45148</v>
      </c>
      <c r="F2751" s="52">
        <v>45148</v>
      </c>
      <c r="G2751" s="47" t="s">
        <v>10</v>
      </c>
      <c r="H2751" s="51">
        <v>2578.4</v>
      </c>
      <c r="I2751" s="53">
        <v>1</v>
      </c>
      <c r="J2751" s="51">
        <v>0</v>
      </c>
      <c r="K2751" s="51">
        <v>0</v>
      </c>
      <c r="L2751" s="51">
        <v>2578.4</v>
      </c>
      <c r="M2751" s="42">
        <v>0</v>
      </c>
      <c r="N2751" s="89" t="s">
        <v>269</v>
      </c>
      <c r="O2751" s="47" t="s">
        <v>1351</v>
      </c>
      <c r="P2751" s="47" t="s">
        <v>1353</v>
      </c>
      <c r="Q2751" s="50" t="s">
        <v>6995</v>
      </c>
      <c r="R2751" s="30"/>
    </row>
    <row r="2752" spans="1:18" ht="19.95" customHeight="1">
      <c r="A2752" s="47">
        <v>1</v>
      </c>
      <c r="B2752" s="30" t="s">
        <v>43</v>
      </c>
      <c r="C2752" s="43" t="s">
        <v>6996</v>
      </c>
      <c r="D2752" s="52">
        <v>45133</v>
      </c>
      <c r="E2752" s="52">
        <v>45148</v>
      </c>
      <c r="F2752" s="52">
        <v>45148</v>
      </c>
      <c r="G2752" s="47" t="s">
        <v>10</v>
      </c>
      <c r="H2752" s="51">
        <v>2796.6</v>
      </c>
      <c r="I2752" s="53">
        <v>1</v>
      </c>
      <c r="J2752" s="51">
        <v>0</v>
      </c>
      <c r="K2752" s="51">
        <v>0</v>
      </c>
      <c r="L2752" s="51">
        <v>2796.6</v>
      </c>
      <c r="M2752" s="42">
        <v>0</v>
      </c>
      <c r="N2752" s="89" t="s">
        <v>269</v>
      </c>
      <c r="O2752" s="47" t="s">
        <v>1351</v>
      </c>
      <c r="P2752" s="47" t="s">
        <v>1353</v>
      </c>
      <c r="Q2752" s="50" t="s">
        <v>6997</v>
      </c>
      <c r="R2752" s="30"/>
    </row>
    <row r="2753" spans="1:18" ht="19.95" customHeight="1">
      <c r="A2753" s="47">
        <v>1</v>
      </c>
      <c r="B2753" s="30" t="s">
        <v>40</v>
      </c>
      <c r="C2753" s="43" t="s">
        <v>6998</v>
      </c>
      <c r="D2753" s="52">
        <v>45118</v>
      </c>
      <c r="E2753" s="52">
        <v>45148</v>
      </c>
      <c r="F2753" s="52">
        <v>45148</v>
      </c>
      <c r="G2753" s="47" t="s">
        <v>10</v>
      </c>
      <c r="H2753" s="51">
        <v>559</v>
      </c>
      <c r="I2753" s="53">
        <v>1</v>
      </c>
      <c r="J2753" s="51">
        <v>0</v>
      </c>
      <c r="K2753" s="51">
        <v>0</v>
      </c>
      <c r="L2753" s="51">
        <v>559</v>
      </c>
      <c r="M2753" s="42">
        <v>0</v>
      </c>
      <c r="N2753" s="89" t="s">
        <v>269</v>
      </c>
      <c r="O2753" s="47" t="s">
        <v>1342</v>
      </c>
      <c r="P2753" s="47" t="s">
        <v>280</v>
      </c>
      <c r="Q2753" s="50" t="s">
        <v>1598</v>
      </c>
      <c r="R2753" s="30"/>
    </row>
    <row r="2754" spans="1:18" ht="19.95" customHeight="1">
      <c r="A2754" s="47">
        <v>1</v>
      </c>
      <c r="B2754" s="30" t="s">
        <v>46</v>
      </c>
      <c r="C2754" s="43" t="s">
        <v>4698</v>
      </c>
      <c r="D2754" s="52">
        <v>45139</v>
      </c>
      <c r="E2754" s="52">
        <v>45149</v>
      </c>
      <c r="F2754" s="52">
        <v>45148</v>
      </c>
      <c r="G2754" s="47" t="s">
        <v>10</v>
      </c>
      <c r="H2754" s="51">
        <v>3800</v>
      </c>
      <c r="I2754" s="53">
        <v>1</v>
      </c>
      <c r="J2754" s="51">
        <v>0</v>
      </c>
      <c r="K2754" s="51">
        <v>0</v>
      </c>
      <c r="L2754" s="51">
        <v>3800</v>
      </c>
      <c r="M2754" s="42">
        <v>0</v>
      </c>
      <c r="N2754" s="89" t="s">
        <v>269</v>
      </c>
      <c r="O2754" s="47" t="s">
        <v>1351</v>
      </c>
      <c r="P2754" s="47" t="s">
        <v>1350</v>
      </c>
      <c r="Q2754" s="50" t="s">
        <v>6999</v>
      </c>
      <c r="R2754" s="30"/>
    </row>
    <row r="2755" spans="1:18" ht="19.95" customHeight="1">
      <c r="A2755" s="47">
        <v>1</v>
      </c>
      <c r="B2755" s="30" t="s">
        <v>7000</v>
      </c>
      <c r="C2755" s="43" t="s">
        <v>7001</v>
      </c>
      <c r="D2755" s="52">
        <v>45148</v>
      </c>
      <c r="E2755" s="52">
        <v>45148</v>
      </c>
      <c r="F2755" s="52">
        <v>45148</v>
      </c>
      <c r="G2755" s="47" t="s">
        <v>10</v>
      </c>
      <c r="H2755" s="51">
        <v>883.69</v>
      </c>
      <c r="I2755" s="53">
        <v>1</v>
      </c>
      <c r="J2755" s="51">
        <v>0</v>
      </c>
      <c r="K2755" s="51">
        <v>0</v>
      </c>
      <c r="L2755" s="51">
        <v>883.69</v>
      </c>
      <c r="M2755" s="42">
        <v>0</v>
      </c>
      <c r="N2755" s="89" t="s">
        <v>275</v>
      </c>
      <c r="O2755" s="47" t="s">
        <v>1349</v>
      </c>
      <c r="P2755" s="47" t="s">
        <v>283</v>
      </c>
      <c r="Q2755" s="50" t="s">
        <v>7002</v>
      </c>
      <c r="R2755" s="30"/>
    </row>
    <row r="2756" spans="1:18" ht="19.95" customHeight="1">
      <c r="A2756" s="47">
        <v>1</v>
      </c>
      <c r="B2756" s="30" t="s">
        <v>7003</v>
      </c>
      <c r="C2756" s="43" t="s">
        <v>402</v>
      </c>
      <c r="D2756" s="52">
        <v>45148</v>
      </c>
      <c r="E2756" s="52">
        <v>45148</v>
      </c>
      <c r="F2756" s="52">
        <v>45148</v>
      </c>
      <c r="G2756" s="47" t="s">
        <v>10</v>
      </c>
      <c r="H2756" s="51">
        <v>430</v>
      </c>
      <c r="I2756" s="53">
        <v>1</v>
      </c>
      <c r="J2756" s="51">
        <v>0</v>
      </c>
      <c r="K2756" s="51">
        <v>0</v>
      </c>
      <c r="L2756" s="51">
        <v>430</v>
      </c>
      <c r="M2756" s="42">
        <v>0</v>
      </c>
      <c r="N2756" s="89" t="s">
        <v>275</v>
      </c>
      <c r="O2756" s="47" t="s">
        <v>1342</v>
      </c>
      <c r="P2756" s="47" t="s">
        <v>282</v>
      </c>
      <c r="Q2756" s="50" t="s">
        <v>7004</v>
      </c>
      <c r="R2756" s="30"/>
    </row>
    <row r="2757" spans="1:18" ht="19.95" customHeight="1">
      <c r="A2757" s="47">
        <v>1</v>
      </c>
      <c r="B2757" s="30" t="s">
        <v>39</v>
      </c>
      <c r="C2757" s="43" t="s">
        <v>7005</v>
      </c>
      <c r="D2757" s="52">
        <v>44965</v>
      </c>
      <c r="E2757" s="52">
        <v>45148</v>
      </c>
      <c r="F2757" s="52">
        <v>45148</v>
      </c>
      <c r="G2757" s="47" t="s">
        <v>10</v>
      </c>
      <c r="H2757" s="51">
        <v>1000</v>
      </c>
      <c r="I2757" s="53">
        <v>1</v>
      </c>
      <c r="J2757" s="51">
        <v>0</v>
      </c>
      <c r="K2757" s="51">
        <v>0</v>
      </c>
      <c r="L2757" s="51">
        <v>1000</v>
      </c>
      <c r="M2757" s="42">
        <v>0</v>
      </c>
      <c r="N2757" s="89" t="s">
        <v>275</v>
      </c>
      <c r="O2757" s="47" t="s">
        <v>1329</v>
      </c>
      <c r="P2757" s="47" t="s">
        <v>875</v>
      </c>
      <c r="Q2757" s="50" t="s">
        <v>7006</v>
      </c>
      <c r="R2757" s="30"/>
    </row>
    <row r="2758" spans="1:18" ht="19.95" customHeight="1">
      <c r="A2758" s="47">
        <v>1</v>
      </c>
      <c r="B2758" s="30" t="s">
        <v>1357</v>
      </c>
      <c r="C2758" s="43" t="s">
        <v>7007</v>
      </c>
      <c r="D2758" s="52">
        <v>45148</v>
      </c>
      <c r="E2758" s="52">
        <v>45148</v>
      </c>
      <c r="F2758" s="52">
        <v>45148</v>
      </c>
      <c r="G2758" s="47" t="s">
        <v>10</v>
      </c>
      <c r="H2758" s="51">
        <v>450</v>
      </c>
      <c r="I2758" s="53">
        <v>1</v>
      </c>
      <c r="J2758" s="51">
        <v>0</v>
      </c>
      <c r="K2758" s="51">
        <v>0</v>
      </c>
      <c r="L2758" s="51">
        <v>450</v>
      </c>
      <c r="M2758" s="42">
        <v>0</v>
      </c>
      <c r="N2758" s="89" t="s">
        <v>276</v>
      </c>
      <c r="O2758" s="47" t="s">
        <v>1360</v>
      </c>
      <c r="P2758" s="47" t="s">
        <v>876</v>
      </c>
      <c r="Q2758" s="50" t="s">
        <v>7008</v>
      </c>
      <c r="R2758" s="30"/>
    </row>
    <row r="2759" spans="1:18" ht="19.95" customHeight="1">
      <c r="A2759" s="47">
        <v>1</v>
      </c>
      <c r="B2759" s="30" t="s">
        <v>1357</v>
      </c>
      <c r="C2759" s="43" t="s">
        <v>7007</v>
      </c>
      <c r="D2759" s="52">
        <v>45148</v>
      </c>
      <c r="E2759" s="52">
        <v>45148</v>
      </c>
      <c r="F2759" s="52">
        <v>45148</v>
      </c>
      <c r="G2759" s="47" t="s">
        <v>10</v>
      </c>
      <c r="H2759" s="51">
        <v>500</v>
      </c>
      <c r="I2759" s="53">
        <v>1</v>
      </c>
      <c r="J2759" s="51">
        <v>0</v>
      </c>
      <c r="K2759" s="51">
        <v>0</v>
      </c>
      <c r="L2759" s="51">
        <v>500</v>
      </c>
      <c r="M2759" s="42">
        <v>0</v>
      </c>
      <c r="N2759" s="89" t="s">
        <v>276</v>
      </c>
      <c r="O2759" s="47" t="s">
        <v>1360</v>
      </c>
      <c r="P2759" s="47" t="s">
        <v>876</v>
      </c>
      <c r="Q2759" s="50" t="s">
        <v>7009</v>
      </c>
      <c r="R2759" s="30"/>
    </row>
    <row r="2760" spans="1:18" ht="19.95" customHeight="1">
      <c r="A2760" s="47">
        <v>1</v>
      </c>
      <c r="B2760" s="30" t="s">
        <v>1357</v>
      </c>
      <c r="C2760" s="43" t="s">
        <v>7007</v>
      </c>
      <c r="D2760" s="52">
        <v>45148</v>
      </c>
      <c r="E2760" s="52">
        <v>45148</v>
      </c>
      <c r="F2760" s="52">
        <v>45148</v>
      </c>
      <c r="G2760" s="47" t="s">
        <v>10</v>
      </c>
      <c r="H2760" s="51">
        <v>400</v>
      </c>
      <c r="I2760" s="53">
        <v>1</v>
      </c>
      <c r="J2760" s="51">
        <v>0</v>
      </c>
      <c r="K2760" s="51">
        <v>0</v>
      </c>
      <c r="L2760" s="51">
        <v>400</v>
      </c>
      <c r="M2760" s="42">
        <v>0</v>
      </c>
      <c r="N2760" s="89" t="s">
        <v>276</v>
      </c>
      <c r="O2760" s="47" t="s">
        <v>1360</v>
      </c>
      <c r="P2760" s="47" t="s">
        <v>876</v>
      </c>
      <c r="Q2760" s="50" t="s">
        <v>7010</v>
      </c>
      <c r="R2760" s="30"/>
    </row>
    <row r="2761" spans="1:18" ht="19.95" customHeight="1">
      <c r="A2761" s="47">
        <v>1</v>
      </c>
      <c r="B2761" s="30" t="s">
        <v>6275</v>
      </c>
      <c r="C2761" s="43" t="s">
        <v>2066</v>
      </c>
      <c r="D2761" s="52">
        <v>45168</v>
      </c>
      <c r="E2761" s="52">
        <v>45168</v>
      </c>
      <c r="F2761" s="52">
        <v>45148</v>
      </c>
      <c r="G2761" s="47" t="s">
        <v>10</v>
      </c>
      <c r="H2761" s="49">
        <v>1650</v>
      </c>
      <c r="I2761" s="53">
        <v>1</v>
      </c>
      <c r="J2761" s="51">
        <v>0</v>
      </c>
      <c r="K2761" s="51">
        <v>0</v>
      </c>
      <c r="L2761" s="51">
        <v>1650</v>
      </c>
      <c r="M2761" s="42">
        <v>0</v>
      </c>
      <c r="N2761" s="89" t="s">
        <v>276</v>
      </c>
      <c r="O2761" s="47" t="s">
        <v>1329</v>
      </c>
      <c r="P2761" s="47" t="s">
        <v>1373</v>
      </c>
      <c r="Q2761" s="50" t="s">
        <v>6276</v>
      </c>
      <c r="R2761" s="30"/>
    </row>
    <row r="2762" spans="1:18" ht="19.95" customHeight="1">
      <c r="A2762" s="47">
        <v>1</v>
      </c>
      <c r="B2762" s="30" t="s">
        <v>2019</v>
      </c>
      <c r="C2762" s="43" t="s">
        <v>7011</v>
      </c>
      <c r="D2762" s="52">
        <v>45135</v>
      </c>
      <c r="E2762" s="52">
        <v>45149</v>
      </c>
      <c r="F2762" s="52">
        <v>45149</v>
      </c>
      <c r="G2762" s="47" t="s">
        <v>10</v>
      </c>
      <c r="H2762" s="51">
        <v>2129.4</v>
      </c>
      <c r="I2762" s="53">
        <v>1</v>
      </c>
      <c r="J2762" s="51">
        <v>0</v>
      </c>
      <c r="K2762" s="51">
        <v>0</v>
      </c>
      <c r="L2762" s="51">
        <v>2129.4</v>
      </c>
      <c r="M2762" s="42">
        <v>0</v>
      </c>
      <c r="N2762" s="89" t="s">
        <v>1328</v>
      </c>
      <c r="O2762" s="47" t="s">
        <v>1349</v>
      </c>
      <c r="P2762" s="58" t="s">
        <v>741</v>
      </c>
      <c r="Q2762" s="50" t="s">
        <v>7012</v>
      </c>
      <c r="R2762" s="30"/>
    </row>
    <row r="2763" spans="1:18" ht="19.95" customHeight="1">
      <c r="A2763" s="47">
        <v>1</v>
      </c>
      <c r="B2763" s="30" t="s">
        <v>2019</v>
      </c>
      <c r="C2763" s="43" t="s">
        <v>7013</v>
      </c>
      <c r="D2763" s="52">
        <v>45135</v>
      </c>
      <c r="E2763" s="52">
        <v>45149</v>
      </c>
      <c r="F2763" s="52">
        <v>45149</v>
      </c>
      <c r="G2763" s="47" t="s">
        <v>10</v>
      </c>
      <c r="H2763" s="51">
        <v>8044.4</v>
      </c>
      <c r="I2763" s="53">
        <v>1</v>
      </c>
      <c r="J2763" s="51">
        <v>0</v>
      </c>
      <c r="K2763" s="51">
        <v>0</v>
      </c>
      <c r="L2763" s="51">
        <v>8044.4</v>
      </c>
      <c r="M2763" s="42">
        <v>0</v>
      </c>
      <c r="N2763" s="89" t="s">
        <v>1328</v>
      </c>
      <c r="O2763" s="47" t="s">
        <v>1349</v>
      </c>
      <c r="P2763" s="58" t="s">
        <v>741</v>
      </c>
      <c r="Q2763" s="50" t="s">
        <v>7014</v>
      </c>
      <c r="R2763" s="30"/>
    </row>
    <row r="2764" spans="1:18" ht="19.95" customHeight="1">
      <c r="A2764" s="47">
        <v>2</v>
      </c>
      <c r="B2764" s="30" t="s">
        <v>2019</v>
      </c>
      <c r="C2764" s="43" t="s">
        <v>7015</v>
      </c>
      <c r="D2764" s="52">
        <v>45135</v>
      </c>
      <c r="E2764" s="52">
        <v>45149</v>
      </c>
      <c r="F2764" s="52">
        <v>45149</v>
      </c>
      <c r="G2764" s="47" t="s">
        <v>10</v>
      </c>
      <c r="H2764" s="51">
        <v>846</v>
      </c>
      <c r="I2764" s="53">
        <v>1</v>
      </c>
      <c r="J2764" s="51">
        <v>0</v>
      </c>
      <c r="K2764" s="51">
        <v>0</v>
      </c>
      <c r="L2764" s="51">
        <v>846</v>
      </c>
      <c r="M2764" s="42">
        <v>0</v>
      </c>
      <c r="N2764" s="89" t="s">
        <v>1328</v>
      </c>
      <c r="O2764" s="47" t="s">
        <v>1349</v>
      </c>
      <c r="P2764" s="58" t="s">
        <v>741</v>
      </c>
      <c r="Q2764" s="50" t="s">
        <v>7016</v>
      </c>
      <c r="R2764" s="30"/>
    </row>
    <row r="2765" spans="1:18" ht="19.95" customHeight="1">
      <c r="A2765" s="47">
        <v>4</v>
      </c>
      <c r="B2765" s="30" t="s">
        <v>16</v>
      </c>
      <c r="C2765" s="43" t="s">
        <v>7017</v>
      </c>
      <c r="D2765" s="52">
        <v>45134</v>
      </c>
      <c r="E2765" s="52">
        <v>45149</v>
      </c>
      <c r="F2765" s="52">
        <v>45149</v>
      </c>
      <c r="G2765" s="47" t="s">
        <v>10</v>
      </c>
      <c r="H2765" s="51">
        <v>3360</v>
      </c>
      <c r="I2765" s="53">
        <v>1</v>
      </c>
      <c r="J2765" s="51">
        <v>0</v>
      </c>
      <c r="K2765" s="51">
        <v>0</v>
      </c>
      <c r="L2765" s="51">
        <v>3360</v>
      </c>
      <c r="M2765" s="42">
        <v>0</v>
      </c>
      <c r="N2765" s="89" t="s">
        <v>1328</v>
      </c>
      <c r="O2765" s="47" t="s">
        <v>1349</v>
      </c>
      <c r="P2765" s="58" t="s">
        <v>741</v>
      </c>
      <c r="Q2765" s="50" t="s">
        <v>7018</v>
      </c>
      <c r="R2765" s="30"/>
    </row>
    <row r="2766" spans="1:18" ht="19.95" customHeight="1">
      <c r="A2766" s="47">
        <v>1</v>
      </c>
      <c r="B2766" s="30" t="s">
        <v>44</v>
      </c>
      <c r="C2766" s="43" t="s">
        <v>45</v>
      </c>
      <c r="D2766" s="52">
        <v>44909</v>
      </c>
      <c r="E2766" s="52">
        <v>45149</v>
      </c>
      <c r="F2766" s="52">
        <v>45149</v>
      </c>
      <c r="G2766" s="47" t="s">
        <v>10</v>
      </c>
      <c r="H2766" s="51">
        <v>28973.02</v>
      </c>
      <c r="I2766" s="53">
        <v>1</v>
      </c>
      <c r="J2766" s="51">
        <v>0</v>
      </c>
      <c r="K2766" s="51">
        <v>0</v>
      </c>
      <c r="L2766" s="51">
        <v>28973.02</v>
      </c>
      <c r="M2766" s="42">
        <v>0</v>
      </c>
      <c r="N2766" s="89" t="s">
        <v>269</v>
      </c>
      <c r="O2766" s="47" t="s">
        <v>1381</v>
      </c>
      <c r="P2766" s="47" t="s">
        <v>882</v>
      </c>
      <c r="Q2766" s="50" t="s">
        <v>7019</v>
      </c>
      <c r="R2766" s="30"/>
    </row>
    <row r="2767" spans="1:18" ht="19.95" customHeight="1">
      <c r="A2767" s="47">
        <v>1</v>
      </c>
      <c r="B2767" s="30" t="s">
        <v>1357</v>
      </c>
      <c r="C2767" s="43" t="s">
        <v>7020</v>
      </c>
      <c r="D2767" s="52">
        <v>45149</v>
      </c>
      <c r="E2767" s="52">
        <v>45149</v>
      </c>
      <c r="F2767" s="52">
        <v>45149</v>
      </c>
      <c r="G2767" s="47" t="s">
        <v>10</v>
      </c>
      <c r="H2767" s="51">
        <v>3500</v>
      </c>
      <c r="I2767" s="53">
        <v>1</v>
      </c>
      <c r="J2767" s="51">
        <v>0</v>
      </c>
      <c r="K2767" s="51">
        <v>0</v>
      </c>
      <c r="L2767" s="51">
        <v>3500</v>
      </c>
      <c r="M2767" s="42">
        <v>0</v>
      </c>
      <c r="N2767" s="89" t="s">
        <v>275</v>
      </c>
      <c r="O2767" s="47" t="s">
        <v>1360</v>
      </c>
      <c r="P2767" s="47" t="s">
        <v>876</v>
      </c>
      <c r="Q2767" s="50" t="s">
        <v>7021</v>
      </c>
      <c r="R2767" s="30"/>
    </row>
    <row r="2768" spans="1:18" ht="19.95" customHeight="1">
      <c r="A2768" s="47">
        <v>1</v>
      </c>
      <c r="B2768" s="30" t="s">
        <v>1357</v>
      </c>
      <c r="C2768" s="43" t="s">
        <v>7022</v>
      </c>
      <c r="D2768" s="52">
        <v>45149</v>
      </c>
      <c r="E2768" s="52">
        <v>45149</v>
      </c>
      <c r="F2768" s="52">
        <v>45149</v>
      </c>
      <c r="G2768" s="47" t="s">
        <v>10</v>
      </c>
      <c r="H2768" s="51">
        <v>2146</v>
      </c>
      <c r="I2768" s="53">
        <v>1</v>
      </c>
      <c r="J2768" s="51">
        <v>0</v>
      </c>
      <c r="K2768" s="51">
        <v>0</v>
      </c>
      <c r="L2768" s="51">
        <v>2146</v>
      </c>
      <c r="M2768" s="42">
        <v>0</v>
      </c>
      <c r="N2768" s="89" t="s">
        <v>275</v>
      </c>
      <c r="O2768" s="47" t="s">
        <v>1360</v>
      </c>
      <c r="P2768" s="47" t="s">
        <v>876</v>
      </c>
      <c r="Q2768" s="50" t="s">
        <v>7023</v>
      </c>
      <c r="R2768" s="30"/>
    </row>
    <row r="2769" spans="1:18" ht="19.95" customHeight="1">
      <c r="A2769" s="47">
        <v>1</v>
      </c>
      <c r="B2769" s="30" t="s">
        <v>242</v>
      </c>
      <c r="C2769" s="43" t="s">
        <v>7024</v>
      </c>
      <c r="D2769" s="52">
        <v>45148</v>
      </c>
      <c r="E2769" s="52">
        <v>45156</v>
      </c>
      <c r="F2769" s="52">
        <v>45149</v>
      </c>
      <c r="G2769" s="47" t="s">
        <v>10</v>
      </c>
      <c r="H2769" s="51">
        <v>680</v>
      </c>
      <c r="I2769" s="53">
        <v>1</v>
      </c>
      <c r="J2769" s="51">
        <v>0</v>
      </c>
      <c r="K2769" s="51">
        <v>0</v>
      </c>
      <c r="L2769" s="51">
        <v>680</v>
      </c>
      <c r="M2769" s="42">
        <v>0</v>
      </c>
      <c r="N2769" s="89" t="s">
        <v>275</v>
      </c>
      <c r="O2769" s="47" t="s">
        <v>1362</v>
      </c>
      <c r="P2769" s="47" t="s">
        <v>1361</v>
      </c>
      <c r="Q2769" s="50" t="s">
        <v>7025</v>
      </c>
      <c r="R2769" s="30"/>
    </row>
    <row r="2770" spans="1:18" ht="19.95" customHeight="1">
      <c r="A2770" s="47">
        <v>1</v>
      </c>
      <c r="B2770" s="30" t="s">
        <v>7026</v>
      </c>
      <c r="C2770" s="43" t="s">
        <v>7027</v>
      </c>
      <c r="D2770" s="52">
        <v>45148</v>
      </c>
      <c r="E2770" s="52">
        <v>45149</v>
      </c>
      <c r="F2770" s="52">
        <v>45149</v>
      </c>
      <c r="G2770" s="47" t="s">
        <v>10</v>
      </c>
      <c r="H2770" s="51">
        <v>10830</v>
      </c>
      <c r="I2770" s="53">
        <v>1</v>
      </c>
      <c r="J2770" s="51">
        <v>0</v>
      </c>
      <c r="K2770" s="51">
        <v>0</v>
      </c>
      <c r="L2770" s="51">
        <v>10830</v>
      </c>
      <c r="M2770" s="42">
        <v>0</v>
      </c>
      <c r="N2770" s="89" t="s">
        <v>275</v>
      </c>
      <c r="O2770" s="47" t="s">
        <v>1329</v>
      </c>
      <c r="P2770" s="47" t="s">
        <v>1373</v>
      </c>
      <c r="Q2770" s="50" t="s">
        <v>7028</v>
      </c>
      <c r="R2770" s="30"/>
    </row>
    <row r="2771" spans="1:18" ht="19.95" customHeight="1">
      <c r="A2771" s="47">
        <v>1</v>
      </c>
      <c r="B2771" s="30" t="s">
        <v>410</v>
      </c>
      <c r="C2771" s="43" t="s">
        <v>7029</v>
      </c>
      <c r="D2771" s="52">
        <v>45149</v>
      </c>
      <c r="E2771" s="52">
        <v>45149</v>
      </c>
      <c r="F2771" s="52">
        <v>45149</v>
      </c>
      <c r="G2771" s="47" t="s">
        <v>10</v>
      </c>
      <c r="H2771" s="51">
        <v>9480</v>
      </c>
      <c r="I2771" s="53">
        <v>1</v>
      </c>
      <c r="J2771" s="51">
        <v>0</v>
      </c>
      <c r="K2771" s="51">
        <v>0</v>
      </c>
      <c r="L2771" s="51">
        <v>9480</v>
      </c>
      <c r="M2771" s="42">
        <v>0</v>
      </c>
      <c r="N2771" s="89" t="s">
        <v>275</v>
      </c>
      <c r="O2771" s="47" t="s">
        <v>1329</v>
      </c>
      <c r="P2771" s="47" t="s">
        <v>1373</v>
      </c>
      <c r="Q2771" s="50" t="s">
        <v>7030</v>
      </c>
      <c r="R2771" s="30"/>
    </row>
    <row r="2772" spans="1:18" ht="19.95" customHeight="1">
      <c r="A2772" s="47">
        <v>1</v>
      </c>
      <c r="B2772" s="30" t="s">
        <v>257</v>
      </c>
      <c r="C2772" s="43" t="s">
        <v>7031</v>
      </c>
      <c r="D2772" s="52">
        <v>45152</v>
      </c>
      <c r="E2772" s="52">
        <v>45152</v>
      </c>
      <c r="F2772" s="52">
        <v>45152</v>
      </c>
      <c r="G2772" s="47" t="s">
        <v>10</v>
      </c>
      <c r="H2772" s="51">
        <v>66171.08</v>
      </c>
      <c r="I2772" s="53">
        <v>1</v>
      </c>
      <c r="J2772" s="51">
        <v>0</v>
      </c>
      <c r="K2772" s="51">
        <v>0</v>
      </c>
      <c r="L2772" s="51">
        <v>66171.08</v>
      </c>
      <c r="M2772" s="42">
        <v>0</v>
      </c>
      <c r="N2772" s="89" t="s">
        <v>1328</v>
      </c>
      <c r="O2772" s="47" t="s">
        <v>1874</v>
      </c>
      <c r="P2772" s="47" t="s">
        <v>889</v>
      </c>
      <c r="Q2772" s="50" t="s">
        <v>7032</v>
      </c>
      <c r="R2772" s="30"/>
    </row>
    <row r="2773" spans="1:18" ht="19.95" customHeight="1">
      <c r="A2773" s="47">
        <v>1</v>
      </c>
      <c r="B2773" s="30" t="s">
        <v>2019</v>
      </c>
      <c r="C2773" s="43" t="s">
        <v>7033</v>
      </c>
      <c r="D2773" s="52">
        <v>45138</v>
      </c>
      <c r="E2773" s="52">
        <v>45150</v>
      </c>
      <c r="F2773" s="52">
        <v>45152</v>
      </c>
      <c r="G2773" s="47" t="s">
        <v>10</v>
      </c>
      <c r="H2773" s="51">
        <v>2151.9</v>
      </c>
      <c r="I2773" s="53">
        <v>1</v>
      </c>
      <c r="J2773" s="51">
        <v>0</v>
      </c>
      <c r="K2773" s="51">
        <v>0</v>
      </c>
      <c r="L2773" s="51">
        <v>2151.9</v>
      </c>
      <c r="M2773" s="42">
        <v>0</v>
      </c>
      <c r="N2773" s="89" t="s">
        <v>1328</v>
      </c>
      <c r="O2773" s="47" t="s">
        <v>1349</v>
      </c>
      <c r="P2773" s="58" t="s">
        <v>741</v>
      </c>
      <c r="Q2773" s="50" t="s">
        <v>7034</v>
      </c>
      <c r="R2773" s="30"/>
    </row>
    <row r="2774" spans="1:18" ht="19.95" customHeight="1">
      <c r="A2774" s="47">
        <v>1</v>
      </c>
      <c r="B2774" s="30" t="s">
        <v>2019</v>
      </c>
      <c r="C2774" s="43" t="s">
        <v>7035</v>
      </c>
      <c r="D2774" s="52">
        <v>45138</v>
      </c>
      <c r="E2774" s="52">
        <v>45150</v>
      </c>
      <c r="F2774" s="52">
        <v>45152</v>
      </c>
      <c r="G2774" s="47" t="s">
        <v>10</v>
      </c>
      <c r="H2774" s="51">
        <v>17053.8</v>
      </c>
      <c r="I2774" s="53">
        <v>1</v>
      </c>
      <c r="J2774" s="51">
        <v>0</v>
      </c>
      <c r="K2774" s="51">
        <v>0</v>
      </c>
      <c r="L2774" s="51">
        <v>17053.8</v>
      </c>
      <c r="M2774" s="42">
        <v>0</v>
      </c>
      <c r="N2774" s="89" t="s">
        <v>1328</v>
      </c>
      <c r="O2774" s="47" t="s">
        <v>1349</v>
      </c>
      <c r="P2774" s="58" t="s">
        <v>741</v>
      </c>
      <c r="Q2774" s="50" t="s">
        <v>7036</v>
      </c>
      <c r="R2774" s="30"/>
    </row>
    <row r="2775" spans="1:18" ht="19.95" customHeight="1">
      <c r="A2775" s="47">
        <v>1</v>
      </c>
      <c r="B2775" s="30" t="s">
        <v>2019</v>
      </c>
      <c r="C2775" s="43" t="s">
        <v>7037</v>
      </c>
      <c r="D2775" s="52">
        <v>45138</v>
      </c>
      <c r="E2775" s="52">
        <v>45151</v>
      </c>
      <c r="F2775" s="52">
        <v>45152</v>
      </c>
      <c r="G2775" s="47" t="s">
        <v>10</v>
      </c>
      <c r="H2775" s="51">
        <v>17164.8</v>
      </c>
      <c r="I2775" s="53">
        <v>1</v>
      </c>
      <c r="J2775" s="51">
        <v>0</v>
      </c>
      <c r="K2775" s="51">
        <v>0</v>
      </c>
      <c r="L2775" s="51">
        <v>17164.8</v>
      </c>
      <c r="M2775" s="42">
        <v>0</v>
      </c>
      <c r="N2775" s="89" t="s">
        <v>1328</v>
      </c>
      <c r="O2775" s="47" t="s">
        <v>1349</v>
      </c>
      <c r="P2775" s="58" t="s">
        <v>741</v>
      </c>
      <c r="Q2775" s="50" t="s">
        <v>7038</v>
      </c>
      <c r="R2775" s="30"/>
    </row>
    <row r="2776" spans="1:18" ht="19.95" customHeight="1">
      <c r="A2776" s="47">
        <v>1</v>
      </c>
      <c r="B2776" s="30" t="s">
        <v>2019</v>
      </c>
      <c r="C2776" s="43" t="s">
        <v>7039</v>
      </c>
      <c r="D2776" s="52">
        <v>45138</v>
      </c>
      <c r="E2776" s="52">
        <v>45151</v>
      </c>
      <c r="F2776" s="52">
        <v>45152</v>
      </c>
      <c r="G2776" s="47" t="s">
        <v>10</v>
      </c>
      <c r="H2776" s="51">
        <v>6522.3</v>
      </c>
      <c r="I2776" s="53">
        <v>1</v>
      </c>
      <c r="J2776" s="51">
        <v>0</v>
      </c>
      <c r="K2776" s="51">
        <v>0</v>
      </c>
      <c r="L2776" s="51">
        <v>6522.3</v>
      </c>
      <c r="M2776" s="42">
        <v>0</v>
      </c>
      <c r="N2776" s="89" t="s">
        <v>1328</v>
      </c>
      <c r="O2776" s="47" t="s">
        <v>1349</v>
      </c>
      <c r="P2776" s="58" t="s">
        <v>741</v>
      </c>
      <c r="Q2776" s="50" t="s">
        <v>7040</v>
      </c>
      <c r="R2776" s="30"/>
    </row>
    <row r="2777" spans="1:18" ht="19.95" customHeight="1">
      <c r="A2777" s="47">
        <v>1</v>
      </c>
      <c r="B2777" s="30" t="s">
        <v>2019</v>
      </c>
      <c r="C2777" s="43" t="s">
        <v>7041</v>
      </c>
      <c r="D2777" s="52">
        <v>45138</v>
      </c>
      <c r="E2777" s="52">
        <v>45152</v>
      </c>
      <c r="F2777" s="52">
        <v>45152</v>
      </c>
      <c r="G2777" s="47" t="s">
        <v>10</v>
      </c>
      <c r="H2777" s="51">
        <v>59745.8</v>
      </c>
      <c r="I2777" s="53">
        <v>1</v>
      </c>
      <c r="J2777" s="51">
        <v>0</v>
      </c>
      <c r="K2777" s="51">
        <v>0</v>
      </c>
      <c r="L2777" s="51">
        <v>59745.8</v>
      </c>
      <c r="M2777" s="42">
        <v>0</v>
      </c>
      <c r="N2777" s="89" t="s">
        <v>1328</v>
      </c>
      <c r="O2777" s="47" t="s">
        <v>1349</v>
      </c>
      <c r="P2777" s="58" t="s">
        <v>741</v>
      </c>
      <c r="Q2777" s="50" t="s">
        <v>7042</v>
      </c>
      <c r="R2777" s="30"/>
    </row>
    <row r="2778" spans="1:18" ht="19.95" customHeight="1">
      <c r="A2778" s="47">
        <v>1</v>
      </c>
      <c r="B2778" s="30" t="s">
        <v>16</v>
      </c>
      <c r="C2778" s="43" t="s">
        <v>7043</v>
      </c>
      <c r="D2778" s="52">
        <v>45135</v>
      </c>
      <c r="E2778" s="52">
        <v>45152</v>
      </c>
      <c r="F2778" s="52">
        <v>45152</v>
      </c>
      <c r="G2778" s="47" t="s">
        <v>10</v>
      </c>
      <c r="H2778" s="51">
        <v>4440</v>
      </c>
      <c r="I2778" s="53">
        <v>1</v>
      </c>
      <c r="J2778" s="51">
        <v>0</v>
      </c>
      <c r="K2778" s="51">
        <v>0</v>
      </c>
      <c r="L2778" s="51">
        <v>4440</v>
      </c>
      <c r="M2778" s="42">
        <v>0</v>
      </c>
      <c r="N2778" s="89" t="s">
        <v>1328</v>
      </c>
      <c r="O2778" s="47" t="s">
        <v>1349</v>
      </c>
      <c r="P2778" s="58" t="s">
        <v>741</v>
      </c>
      <c r="Q2778" s="50" t="s">
        <v>7044</v>
      </c>
      <c r="R2778" s="30"/>
    </row>
    <row r="2779" spans="1:18" ht="19.95" customHeight="1">
      <c r="A2779" s="47">
        <v>1</v>
      </c>
      <c r="B2779" s="30" t="s">
        <v>259</v>
      </c>
      <c r="C2779" s="43" t="s">
        <v>7045</v>
      </c>
      <c r="D2779" s="52">
        <v>45152</v>
      </c>
      <c r="E2779" s="52">
        <v>45152</v>
      </c>
      <c r="F2779" s="52">
        <v>45152</v>
      </c>
      <c r="G2779" s="47" t="s">
        <v>10</v>
      </c>
      <c r="H2779" s="51">
        <v>23829.88</v>
      </c>
      <c r="I2779" s="53">
        <v>1</v>
      </c>
      <c r="J2779" s="51">
        <v>0</v>
      </c>
      <c r="K2779" s="51">
        <v>0</v>
      </c>
      <c r="L2779" s="51">
        <v>23829.88</v>
      </c>
      <c r="M2779" s="42">
        <v>0</v>
      </c>
      <c r="N2779" s="89" t="s">
        <v>1328</v>
      </c>
      <c r="O2779" s="47" t="s">
        <v>1874</v>
      </c>
      <c r="P2779" s="47" t="s">
        <v>1358</v>
      </c>
      <c r="Q2779" s="50" t="s">
        <v>7046</v>
      </c>
      <c r="R2779" s="30"/>
    </row>
    <row r="2780" spans="1:18" ht="19.95" customHeight="1">
      <c r="A2780" s="47">
        <v>1</v>
      </c>
      <c r="B2780" s="30" t="s">
        <v>13</v>
      </c>
      <c r="C2780" s="43" t="s">
        <v>7047</v>
      </c>
      <c r="D2780" s="52">
        <v>45132</v>
      </c>
      <c r="E2780" s="52">
        <v>45150</v>
      </c>
      <c r="F2780" s="52">
        <v>45152</v>
      </c>
      <c r="G2780" s="47" t="s">
        <v>10</v>
      </c>
      <c r="H2780" s="51">
        <v>62000</v>
      </c>
      <c r="I2780" s="53">
        <v>1</v>
      </c>
      <c r="J2780" s="51">
        <v>0</v>
      </c>
      <c r="K2780" s="51">
        <v>0</v>
      </c>
      <c r="L2780" s="51">
        <v>62000</v>
      </c>
      <c r="M2780" s="42">
        <v>0</v>
      </c>
      <c r="N2780" s="89" t="s">
        <v>269</v>
      </c>
      <c r="O2780" s="47" t="s">
        <v>1330</v>
      </c>
      <c r="P2780" s="47" t="s">
        <v>1821</v>
      </c>
      <c r="Q2780" s="50" t="s">
        <v>7048</v>
      </c>
      <c r="R2780" s="30"/>
    </row>
    <row r="2781" spans="1:18" ht="19.95" customHeight="1">
      <c r="A2781" s="47">
        <v>1</v>
      </c>
      <c r="B2781" s="30" t="s">
        <v>49</v>
      </c>
      <c r="C2781" s="43" t="s">
        <v>7049</v>
      </c>
      <c r="D2781" s="52">
        <v>45140</v>
      </c>
      <c r="E2781" s="52">
        <v>45150</v>
      </c>
      <c r="F2781" s="52">
        <v>45152</v>
      </c>
      <c r="G2781" s="47" t="s">
        <v>10</v>
      </c>
      <c r="H2781" s="51">
        <v>545</v>
      </c>
      <c r="I2781" s="53">
        <v>1</v>
      </c>
      <c r="J2781" s="51">
        <v>0</v>
      </c>
      <c r="K2781" s="51">
        <v>0</v>
      </c>
      <c r="L2781" s="51">
        <v>545</v>
      </c>
      <c r="M2781" s="42">
        <v>0</v>
      </c>
      <c r="N2781" s="89" t="s">
        <v>269</v>
      </c>
      <c r="O2781" s="47" t="s">
        <v>1342</v>
      </c>
      <c r="P2781" s="47" t="s">
        <v>880</v>
      </c>
      <c r="Q2781" s="50" t="s">
        <v>7050</v>
      </c>
      <c r="R2781" s="30"/>
    </row>
    <row r="2782" spans="1:18" ht="19.95" customHeight="1">
      <c r="A2782" s="47">
        <v>4</v>
      </c>
      <c r="B2782" s="30" t="s">
        <v>15</v>
      </c>
      <c r="C2782" s="43" t="s">
        <v>7051</v>
      </c>
      <c r="D2782" s="52">
        <v>45135</v>
      </c>
      <c r="E2782" s="52">
        <v>45150</v>
      </c>
      <c r="F2782" s="52">
        <v>45152</v>
      </c>
      <c r="G2782" s="47" t="s">
        <v>10</v>
      </c>
      <c r="H2782" s="51">
        <v>2399.04</v>
      </c>
      <c r="I2782" s="53">
        <v>1</v>
      </c>
      <c r="J2782" s="51">
        <v>0</v>
      </c>
      <c r="K2782" s="51">
        <v>0</v>
      </c>
      <c r="L2782" s="51">
        <v>2399.04</v>
      </c>
      <c r="M2782" s="42">
        <v>0</v>
      </c>
      <c r="N2782" s="89" t="s">
        <v>269</v>
      </c>
      <c r="O2782" s="47" t="s">
        <v>1351</v>
      </c>
      <c r="P2782" s="47" t="s">
        <v>1353</v>
      </c>
      <c r="Q2782" s="50" t="s">
        <v>7052</v>
      </c>
      <c r="R2782" s="30"/>
    </row>
    <row r="2783" spans="1:18" ht="19.95" customHeight="1">
      <c r="A2783" s="47">
        <v>4</v>
      </c>
      <c r="B2783" s="30" t="s">
        <v>15</v>
      </c>
      <c r="C2783" s="43" t="s">
        <v>7053</v>
      </c>
      <c r="D2783" s="52">
        <v>45135</v>
      </c>
      <c r="E2783" s="52">
        <v>45150</v>
      </c>
      <c r="F2783" s="52">
        <v>45152</v>
      </c>
      <c r="G2783" s="47" t="s">
        <v>10</v>
      </c>
      <c r="H2783" s="51">
        <v>2669.52</v>
      </c>
      <c r="I2783" s="53">
        <v>1</v>
      </c>
      <c r="J2783" s="51">
        <v>0</v>
      </c>
      <c r="K2783" s="51">
        <v>0</v>
      </c>
      <c r="L2783" s="51">
        <v>2669.52</v>
      </c>
      <c r="M2783" s="42">
        <v>0</v>
      </c>
      <c r="N2783" s="89" t="s">
        <v>269</v>
      </c>
      <c r="O2783" s="47" t="s">
        <v>1351</v>
      </c>
      <c r="P2783" s="47" t="s">
        <v>1353</v>
      </c>
      <c r="Q2783" s="50" t="s">
        <v>7054</v>
      </c>
      <c r="R2783" s="30"/>
    </row>
    <row r="2784" spans="1:18" ht="19.95" customHeight="1">
      <c r="A2784" s="47">
        <v>1</v>
      </c>
      <c r="B2784" s="30" t="s">
        <v>1357</v>
      </c>
      <c r="C2784" s="43" t="s">
        <v>7055</v>
      </c>
      <c r="D2784" s="52">
        <v>45152</v>
      </c>
      <c r="E2784" s="52">
        <v>45152</v>
      </c>
      <c r="F2784" s="52">
        <v>45152</v>
      </c>
      <c r="G2784" s="47" t="s">
        <v>10</v>
      </c>
      <c r="H2784" s="51">
        <v>2000</v>
      </c>
      <c r="I2784" s="53">
        <v>1</v>
      </c>
      <c r="J2784" s="51">
        <v>0</v>
      </c>
      <c r="K2784" s="51">
        <v>0</v>
      </c>
      <c r="L2784" s="51">
        <v>2000</v>
      </c>
      <c r="M2784" s="42">
        <v>0</v>
      </c>
      <c r="N2784" s="89" t="s">
        <v>276</v>
      </c>
      <c r="O2784" s="47" t="s">
        <v>1360</v>
      </c>
      <c r="P2784" s="47" t="s">
        <v>876</v>
      </c>
      <c r="Q2784" s="50" t="s">
        <v>7056</v>
      </c>
      <c r="R2784" s="30"/>
    </row>
    <row r="2785" spans="1:18" ht="19.95" customHeight="1">
      <c r="A2785" s="47">
        <v>1</v>
      </c>
      <c r="B2785" s="30" t="s">
        <v>6275</v>
      </c>
      <c r="C2785" s="43" t="s">
        <v>2066</v>
      </c>
      <c r="D2785" s="52">
        <v>45168</v>
      </c>
      <c r="E2785" s="52">
        <v>45168</v>
      </c>
      <c r="F2785" s="52">
        <v>45152</v>
      </c>
      <c r="G2785" s="47" t="s">
        <v>10</v>
      </c>
      <c r="H2785" s="49">
        <v>1000</v>
      </c>
      <c r="I2785" s="53">
        <v>1</v>
      </c>
      <c r="J2785" s="51">
        <v>0</v>
      </c>
      <c r="K2785" s="51">
        <v>0</v>
      </c>
      <c r="L2785" s="51">
        <v>1000</v>
      </c>
      <c r="M2785" s="42">
        <v>0</v>
      </c>
      <c r="N2785" s="89" t="s">
        <v>276</v>
      </c>
      <c r="O2785" s="47" t="s">
        <v>1329</v>
      </c>
      <c r="P2785" s="47" t="s">
        <v>1373</v>
      </c>
      <c r="Q2785" s="50" t="s">
        <v>6276</v>
      </c>
      <c r="R2785" s="30"/>
    </row>
    <row r="2786" spans="1:18" ht="19.95" customHeight="1">
      <c r="A2786" s="47">
        <v>1</v>
      </c>
      <c r="B2786" s="30" t="s">
        <v>2019</v>
      </c>
      <c r="C2786" s="43" t="s">
        <v>7057</v>
      </c>
      <c r="D2786" s="52">
        <v>45139</v>
      </c>
      <c r="E2786" s="52">
        <v>45153</v>
      </c>
      <c r="F2786" s="52">
        <v>45153</v>
      </c>
      <c r="G2786" s="47" t="s">
        <v>10</v>
      </c>
      <c r="H2786" s="51">
        <v>10758.6</v>
      </c>
      <c r="I2786" s="53">
        <v>1</v>
      </c>
      <c r="J2786" s="51">
        <v>0</v>
      </c>
      <c r="K2786" s="51">
        <v>0</v>
      </c>
      <c r="L2786" s="51">
        <v>10758.6</v>
      </c>
      <c r="M2786" s="42">
        <v>0</v>
      </c>
      <c r="N2786" s="89" t="s">
        <v>1328</v>
      </c>
      <c r="O2786" s="47" t="s">
        <v>1349</v>
      </c>
      <c r="P2786" s="58" t="s">
        <v>741</v>
      </c>
      <c r="Q2786" s="50" t="s">
        <v>7058</v>
      </c>
      <c r="R2786" s="30"/>
    </row>
    <row r="2787" spans="1:18" ht="19.95" customHeight="1">
      <c r="A2787" s="47">
        <v>1</v>
      </c>
      <c r="B2787" s="30" t="s">
        <v>2019</v>
      </c>
      <c r="C2787" s="43" t="s">
        <v>7059</v>
      </c>
      <c r="D2787" s="52">
        <v>45139</v>
      </c>
      <c r="E2787" s="52">
        <v>45153</v>
      </c>
      <c r="F2787" s="52">
        <v>45153</v>
      </c>
      <c r="G2787" s="47" t="s">
        <v>10</v>
      </c>
      <c r="H2787" s="51">
        <v>4297.5</v>
      </c>
      <c r="I2787" s="53">
        <v>1</v>
      </c>
      <c r="J2787" s="51">
        <v>0</v>
      </c>
      <c r="K2787" s="51">
        <v>0</v>
      </c>
      <c r="L2787" s="51">
        <v>4297.5</v>
      </c>
      <c r="M2787" s="42">
        <v>0</v>
      </c>
      <c r="N2787" s="89" t="s">
        <v>1328</v>
      </c>
      <c r="O2787" s="47" t="s">
        <v>1349</v>
      </c>
      <c r="P2787" s="58" t="s">
        <v>741</v>
      </c>
      <c r="Q2787" s="50" t="s">
        <v>7060</v>
      </c>
      <c r="R2787" s="30"/>
    </row>
    <row r="2788" spans="1:18" ht="19.95" customHeight="1">
      <c r="A2788" s="47">
        <v>1</v>
      </c>
      <c r="B2788" s="30" t="s">
        <v>308</v>
      </c>
      <c r="C2788" s="43" t="s">
        <v>7061</v>
      </c>
      <c r="D2788" s="52">
        <v>45148</v>
      </c>
      <c r="E2788" s="52">
        <v>45153</v>
      </c>
      <c r="F2788" s="52">
        <v>45153</v>
      </c>
      <c r="G2788" s="47" t="s">
        <v>10</v>
      </c>
      <c r="H2788" s="51">
        <v>128707.2</v>
      </c>
      <c r="I2788" s="53">
        <v>1</v>
      </c>
      <c r="J2788" s="51">
        <v>0</v>
      </c>
      <c r="K2788" s="51">
        <v>0</v>
      </c>
      <c r="L2788" s="51">
        <v>128707.2</v>
      </c>
      <c r="M2788" s="42">
        <v>0</v>
      </c>
      <c r="N2788" s="89" t="s">
        <v>1328</v>
      </c>
      <c r="O2788" s="47" t="s">
        <v>1349</v>
      </c>
      <c r="P2788" s="58" t="s">
        <v>741</v>
      </c>
      <c r="Q2788" s="50" t="s">
        <v>7062</v>
      </c>
      <c r="R2788" s="30"/>
    </row>
    <row r="2789" spans="1:18" ht="19.95" customHeight="1">
      <c r="A2789" s="47">
        <v>1</v>
      </c>
      <c r="B2789" s="30" t="s">
        <v>256</v>
      </c>
      <c r="C2789" s="43" t="s">
        <v>7063</v>
      </c>
      <c r="D2789" s="52">
        <v>45139</v>
      </c>
      <c r="E2789" s="52">
        <v>45153</v>
      </c>
      <c r="F2789" s="52">
        <v>45153</v>
      </c>
      <c r="G2789" s="47" t="s">
        <v>10</v>
      </c>
      <c r="H2789" s="51">
        <v>1101.18</v>
      </c>
      <c r="I2789" s="53">
        <v>1</v>
      </c>
      <c r="J2789" s="51">
        <v>0</v>
      </c>
      <c r="K2789" s="51">
        <v>0</v>
      </c>
      <c r="L2789" s="51">
        <v>1101.18</v>
      </c>
      <c r="M2789" s="42">
        <v>0</v>
      </c>
      <c r="N2789" s="89" t="s">
        <v>269</v>
      </c>
      <c r="O2789" s="47" t="s">
        <v>1367</v>
      </c>
      <c r="P2789" s="47" t="s">
        <v>2521</v>
      </c>
      <c r="Q2789" s="50" t="s">
        <v>7064</v>
      </c>
      <c r="R2789" s="30"/>
    </row>
    <row r="2790" spans="1:18" ht="19.95" customHeight="1">
      <c r="A2790" s="47">
        <v>1</v>
      </c>
      <c r="B2790" s="30" t="s">
        <v>1823</v>
      </c>
      <c r="C2790" s="43" t="s">
        <v>7065</v>
      </c>
      <c r="D2790" s="52">
        <v>45139</v>
      </c>
      <c r="E2790" s="52">
        <v>45153</v>
      </c>
      <c r="F2790" s="52">
        <v>45153</v>
      </c>
      <c r="G2790" s="47" t="s">
        <v>10</v>
      </c>
      <c r="H2790" s="51">
        <v>30</v>
      </c>
      <c r="I2790" s="53">
        <v>1</v>
      </c>
      <c r="J2790" s="51">
        <v>0</v>
      </c>
      <c r="K2790" s="51">
        <v>0</v>
      </c>
      <c r="L2790" s="51">
        <v>30</v>
      </c>
      <c r="M2790" s="42">
        <v>0</v>
      </c>
      <c r="N2790" s="89" t="s">
        <v>269</v>
      </c>
      <c r="O2790" s="47" t="s">
        <v>1329</v>
      </c>
      <c r="P2790" s="47" t="s">
        <v>673</v>
      </c>
      <c r="Q2790" s="50" t="s">
        <v>7066</v>
      </c>
      <c r="R2790" s="30"/>
    </row>
    <row r="2791" spans="1:18" ht="19.95" customHeight="1">
      <c r="A2791" s="47">
        <v>1</v>
      </c>
      <c r="B2791" s="30" t="s">
        <v>246</v>
      </c>
      <c r="C2791" s="43" t="s">
        <v>7067</v>
      </c>
      <c r="D2791" s="52">
        <v>45153</v>
      </c>
      <c r="E2791" s="52">
        <v>45153</v>
      </c>
      <c r="F2791" s="52">
        <v>45153</v>
      </c>
      <c r="G2791" s="47" t="s">
        <v>10</v>
      </c>
      <c r="H2791" s="51">
        <v>978.8</v>
      </c>
      <c r="I2791" s="53">
        <v>1</v>
      </c>
      <c r="J2791" s="51">
        <v>0</v>
      </c>
      <c r="K2791" s="51">
        <v>0</v>
      </c>
      <c r="L2791" s="51">
        <v>978.8</v>
      </c>
      <c r="M2791" s="42">
        <v>0</v>
      </c>
      <c r="N2791" s="89" t="s">
        <v>269</v>
      </c>
      <c r="O2791" s="47" t="s">
        <v>1381</v>
      </c>
      <c r="P2791" s="47" t="s">
        <v>885</v>
      </c>
      <c r="Q2791" s="50" t="s">
        <v>7068</v>
      </c>
      <c r="R2791" s="30"/>
    </row>
    <row r="2792" spans="1:18" ht="19.95" customHeight="1">
      <c r="A2792" s="47">
        <v>1</v>
      </c>
      <c r="B2792" s="30" t="s">
        <v>397</v>
      </c>
      <c r="C2792" s="43" t="s">
        <v>7069</v>
      </c>
      <c r="D2792" s="52">
        <v>45147</v>
      </c>
      <c r="E2792" s="52">
        <v>45153</v>
      </c>
      <c r="F2792" s="52">
        <v>45153</v>
      </c>
      <c r="G2792" s="47" t="s">
        <v>10</v>
      </c>
      <c r="H2792" s="51">
        <v>7900</v>
      </c>
      <c r="I2792" s="53">
        <v>1</v>
      </c>
      <c r="J2792" s="51">
        <v>0</v>
      </c>
      <c r="K2792" s="51">
        <v>0</v>
      </c>
      <c r="L2792" s="51">
        <v>7900</v>
      </c>
      <c r="M2792" s="42">
        <v>0</v>
      </c>
      <c r="N2792" s="89" t="s">
        <v>269</v>
      </c>
      <c r="O2792" s="47" t="s">
        <v>1351</v>
      </c>
      <c r="P2792" s="47" t="s">
        <v>1354</v>
      </c>
      <c r="Q2792" s="50" t="s">
        <v>7070</v>
      </c>
      <c r="R2792" s="30"/>
    </row>
    <row r="2793" spans="1:18" ht="19.95" customHeight="1">
      <c r="A2793" s="47">
        <v>1</v>
      </c>
      <c r="B2793" s="30" t="s">
        <v>237</v>
      </c>
      <c r="C2793" s="43">
        <v>2806041</v>
      </c>
      <c r="D2793" s="52">
        <v>45139</v>
      </c>
      <c r="E2793" s="52">
        <v>45153</v>
      </c>
      <c r="F2793" s="52">
        <v>45153</v>
      </c>
      <c r="G2793" s="47" t="s">
        <v>10</v>
      </c>
      <c r="H2793" s="51">
        <v>109.99</v>
      </c>
      <c r="I2793" s="53">
        <v>1</v>
      </c>
      <c r="J2793" s="51">
        <v>0</v>
      </c>
      <c r="K2793" s="51">
        <v>0</v>
      </c>
      <c r="L2793" s="51">
        <v>109.99</v>
      </c>
      <c r="M2793" s="42">
        <v>0</v>
      </c>
      <c r="N2793" s="89" t="s">
        <v>269</v>
      </c>
      <c r="O2793" s="47" t="s">
        <v>1342</v>
      </c>
      <c r="P2793" s="47" t="s">
        <v>280</v>
      </c>
      <c r="Q2793" s="50" t="s">
        <v>7071</v>
      </c>
      <c r="R2793" s="30"/>
    </row>
    <row r="2794" spans="1:18" ht="19.95" customHeight="1">
      <c r="A2794" s="47">
        <v>1</v>
      </c>
      <c r="B2794" s="30" t="s">
        <v>1845</v>
      </c>
      <c r="C2794" s="43" t="s">
        <v>7072</v>
      </c>
      <c r="D2794" s="52">
        <v>45153</v>
      </c>
      <c r="E2794" s="52">
        <v>45153</v>
      </c>
      <c r="F2794" s="52">
        <v>45153</v>
      </c>
      <c r="G2794" s="47" t="s">
        <v>10</v>
      </c>
      <c r="H2794" s="51">
        <v>9393.65</v>
      </c>
      <c r="I2794" s="53">
        <v>1</v>
      </c>
      <c r="J2794" s="51">
        <v>0</v>
      </c>
      <c r="K2794" s="51">
        <v>0</v>
      </c>
      <c r="L2794" s="51">
        <v>9393.65</v>
      </c>
      <c r="M2794" s="42">
        <v>0</v>
      </c>
      <c r="N2794" s="89" t="s">
        <v>275</v>
      </c>
      <c r="O2794" s="47" t="s">
        <v>1349</v>
      </c>
      <c r="P2794" s="47" t="s">
        <v>283</v>
      </c>
      <c r="Q2794" s="50" t="s">
        <v>7073</v>
      </c>
      <c r="R2794" s="30"/>
    </row>
    <row r="2795" spans="1:18" ht="19.95" customHeight="1">
      <c r="A2795" s="47">
        <v>1</v>
      </c>
      <c r="B2795" s="30" t="s">
        <v>7074</v>
      </c>
      <c r="C2795" s="43" t="s">
        <v>7075</v>
      </c>
      <c r="D2795" s="52">
        <v>45153</v>
      </c>
      <c r="E2795" s="52">
        <v>45153</v>
      </c>
      <c r="F2795" s="52">
        <v>45153</v>
      </c>
      <c r="G2795" s="47" t="s">
        <v>10</v>
      </c>
      <c r="H2795" s="51">
        <v>2400</v>
      </c>
      <c r="I2795" s="53">
        <v>1</v>
      </c>
      <c r="J2795" s="51">
        <v>0</v>
      </c>
      <c r="K2795" s="51">
        <v>0</v>
      </c>
      <c r="L2795" s="51">
        <v>2400</v>
      </c>
      <c r="M2795" s="42">
        <v>0</v>
      </c>
      <c r="N2795" s="89" t="s">
        <v>275</v>
      </c>
      <c r="O2795" s="47" t="s">
        <v>1342</v>
      </c>
      <c r="P2795" s="47" t="s">
        <v>871</v>
      </c>
      <c r="Q2795" s="50" t="s">
        <v>7076</v>
      </c>
      <c r="R2795" s="30"/>
    </row>
    <row r="2796" spans="1:18" ht="19.95" customHeight="1">
      <c r="A2796" s="47">
        <v>1</v>
      </c>
      <c r="B2796" s="30" t="s">
        <v>6275</v>
      </c>
      <c r="C2796" s="43" t="s">
        <v>2066</v>
      </c>
      <c r="D2796" s="52">
        <v>45168</v>
      </c>
      <c r="E2796" s="52">
        <v>45168</v>
      </c>
      <c r="F2796" s="52">
        <v>45153</v>
      </c>
      <c r="G2796" s="47" t="s">
        <v>10</v>
      </c>
      <c r="H2796" s="49">
        <v>3000</v>
      </c>
      <c r="I2796" s="53">
        <v>1</v>
      </c>
      <c r="J2796" s="51">
        <v>0</v>
      </c>
      <c r="K2796" s="51">
        <v>0</v>
      </c>
      <c r="L2796" s="51">
        <v>3000</v>
      </c>
      <c r="M2796" s="42">
        <v>0</v>
      </c>
      <c r="N2796" s="89" t="s">
        <v>276</v>
      </c>
      <c r="O2796" s="47" t="s">
        <v>1329</v>
      </c>
      <c r="P2796" s="47" t="s">
        <v>1373</v>
      </c>
      <c r="Q2796" s="50" t="s">
        <v>6276</v>
      </c>
      <c r="R2796" s="30"/>
    </row>
    <row r="2797" spans="1:18" ht="19.95" customHeight="1">
      <c r="A2797" s="47">
        <v>1</v>
      </c>
      <c r="B2797" s="30" t="s">
        <v>32</v>
      </c>
      <c r="C2797" s="43" t="s">
        <v>6501</v>
      </c>
      <c r="D2797" s="52">
        <v>45097</v>
      </c>
      <c r="E2797" s="52">
        <v>45168</v>
      </c>
      <c r="F2797" s="52">
        <v>45154</v>
      </c>
      <c r="G2797" s="47" t="s">
        <v>10</v>
      </c>
      <c r="H2797" s="49">
        <v>992948.92</v>
      </c>
      <c r="I2797" s="53">
        <v>1</v>
      </c>
      <c r="J2797" s="51">
        <v>0</v>
      </c>
      <c r="K2797" s="51">
        <v>0</v>
      </c>
      <c r="L2797" s="51">
        <v>992948.92</v>
      </c>
      <c r="M2797" s="42">
        <v>0</v>
      </c>
      <c r="N2797" s="89" t="s">
        <v>1328</v>
      </c>
      <c r="O2797" s="47" t="s">
        <v>1330</v>
      </c>
      <c r="P2797" s="47" t="s">
        <v>881</v>
      </c>
      <c r="Q2797" s="50" t="s">
        <v>6502</v>
      </c>
      <c r="R2797" s="30"/>
    </row>
    <row r="2798" spans="1:18" ht="19.95" customHeight="1">
      <c r="A2798" s="47">
        <v>1</v>
      </c>
      <c r="B2798" s="30" t="s">
        <v>4024</v>
      </c>
      <c r="C2798" s="43" t="s">
        <v>7077</v>
      </c>
      <c r="D2798" s="52">
        <v>45154</v>
      </c>
      <c r="E2798" s="52">
        <v>45154</v>
      </c>
      <c r="F2798" s="52">
        <v>45154</v>
      </c>
      <c r="G2798" s="47" t="s">
        <v>10</v>
      </c>
      <c r="H2798" s="51">
        <v>117312</v>
      </c>
      <c r="I2798" s="53">
        <v>1</v>
      </c>
      <c r="J2798" s="51">
        <v>0</v>
      </c>
      <c r="K2798" s="51">
        <v>0</v>
      </c>
      <c r="L2798" s="51">
        <v>117312</v>
      </c>
      <c r="M2798" s="42">
        <v>0</v>
      </c>
      <c r="N2798" s="89" t="s">
        <v>1328</v>
      </c>
      <c r="O2798" s="47" t="s">
        <v>1330</v>
      </c>
      <c r="P2798" s="47" t="s">
        <v>881</v>
      </c>
      <c r="Q2798" s="50" t="s">
        <v>7078</v>
      </c>
      <c r="R2798" s="30"/>
    </row>
    <row r="2799" spans="1:18" ht="19.95" customHeight="1">
      <c r="A2799" s="47">
        <v>1</v>
      </c>
      <c r="B2799" s="30" t="s">
        <v>259</v>
      </c>
      <c r="C2799" s="43" t="s">
        <v>434</v>
      </c>
      <c r="D2799" s="52">
        <v>45155</v>
      </c>
      <c r="E2799" s="52">
        <v>45154</v>
      </c>
      <c r="F2799" s="52">
        <v>45154</v>
      </c>
      <c r="G2799" s="47" t="s">
        <v>10</v>
      </c>
      <c r="H2799" s="51">
        <v>26900.28</v>
      </c>
      <c r="I2799" s="53">
        <v>1</v>
      </c>
      <c r="J2799" s="51">
        <v>0</v>
      </c>
      <c r="K2799" s="51">
        <v>0</v>
      </c>
      <c r="L2799" s="51">
        <v>26900.28</v>
      </c>
      <c r="M2799" s="42">
        <v>0</v>
      </c>
      <c r="N2799" s="89" t="s">
        <v>1328</v>
      </c>
      <c r="O2799" s="47" t="s">
        <v>1874</v>
      </c>
      <c r="P2799" s="47" t="s">
        <v>1358</v>
      </c>
      <c r="Q2799" s="50" t="s">
        <v>7079</v>
      </c>
      <c r="R2799" s="30"/>
    </row>
    <row r="2800" spans="1:18" ht="19.95" customHeight="1">
      <c r="A2800" s="47">
        <v>1</v>
      </c>
      <c r="B2800" s="30" t="s">
        <v>259</v>
      </c>
      <c r="C2800" s="43" t="s">
        <v>7080</v>
      </c>
      <c r="D2800" s="52">
        <v>45154</v>
      </c>
      <c r="E2800" s="52">
        <v>45154</v>
      </c>
      <c r="F2800" s="52">
        <v>45154</v>
      </c>
      <c r="G2800" s="47" t="s">
        <v>10</v>
      </c>
      <c r="H2800" s="51">
        <v>13460.14</v>
      </c>
      <c r="I2800" s="53">
        <v>1</v>
      </c>
      <c r="J2800" s="51">
        <v>0</v>
      </c>
      <c r="K2800" s="51">
        <v>0</v>
      </c>
      <c r="L2800" s="51">
        <v>13460.14</v>
      </c>
      <c r="M2800" s="42">
        <v>0</v>
      </c>
      <c r="N2800" s="89" t="s">
        <v>1328</v>
      </c>
      <c r="O2800" s="47" t="s">
        <v>1874</v>
      </c>
      <c r="P2800" s="47" t="s">
        <v>1358</v>
      </c>
      <c r="Q2800" s="50" t="s">
        <v>7081</v>
      </c>
      <c r="R2800" s="30"/>
    </row>
    <row r="2801" spans="1:18" ht="19.95" customHeight="1">
      <c r="A2801" s="47">
        <v>1</v>
      </c>
      <c r="B2801" s="30" t="s">
        <v>220</v>
      </c>
      <c r="C2801" s="43">
        <v>6209216</v>
      </c>
      <c r="D2801" s="52">
        <v>45127</v>
      </c>
      <c r="E2801" s="52">
        <v>45154</v>
      </c>
      <c r="F2801" s="52">
        <v>45154</v>
      </c>
      <c r="G2801" s="47" t="s">
        <v>10</v>
      </c>
      <c r="H2801" s="51">
        <v>208.41</v>
      </c>
      <c r="I2801" s="53">
        <v>1</v>
      </c>
      <c r="J2801" s="51">
        <v>0</v>
      </c>
      <c r="K2801" s="51">
        <v>0</v>
      </c>
      <c r="L2801" s="51">
        <v>208.41</v>
      </c>
      <c r="M2801" s="42">
        <v>0</v>
      </c>
      <c r="N2801" s="89" t="s">
        <v>269</v>
      </c>
      <c r="O2801" s="47" t="s">
        <v>1342</v>
      </c>
      <c r="P2801" s="47" t="s">
        <v>286</v>
      </c>
      <c r="Q2801" s="50" t="s">
        <v>7082</v>
      </c>
      <c r="R2801" s="30"/>
    </row>
    <row r="2802" spans="1:18" ht="19.95" customHeight="1">
      <c r="A2802" s="47">
        <v>1</v>
      </c>
      <c r="B2802" s="30" t="s">
        <v>220</v>
      </c>
      <c r="C2802" s="43">
        <v>6209467</v>
      </c>
      <c r="D2802" s="52">
        <v>45127</v>
      </c>
      <c r="E2802" s="52">
        <v>45154</v>
      </c>
      <c r="F2802" s="52">
        <v>45154</v>
      </c>
      <c r="G2802" s="47" t="s">
        <v>10</v>
      </c>
      <c r="H2802" s="51">
        <v>254.03</v>
      </c>
      <c r="I2802" s="53">
        <v>1</v>
      </c>
      <c r="J2802" s="51">
        <v>0</v>
      </c>
      <c r="K2802" s="51">
        <v>0</v>
      </c>
      <c r="L2802" s="51">
        <v>254.03</v>
      </c>
      <c r="M2802" s="42">
        <v>0</v>
      </c>
      <c r="N2802" s="89" t="s">
        <v>269</v>
      </c>
      <c r="O2802" s="47" t="s">
        <v>1342</v>
      </c>
      <c r="P2802" s="47" t="s">
        <v>286</v>
      </c>
      <c r="Q2802" s="50" t="s">
        <v>7083</v>
      </c>
      <c r="R2802" s="30"/>
    </row>
    <row r="2803" spans="1:18" ht="19.95" customHeight="1">
      <c r="A2803" s="47">
        <v>1</v>
      </c>
      <c r="B2803" s="30" t="s">
        <v>220</v>
      </c>
      <c r="C2803" s="43">
        <v>6291925</v>
      </c>
      <c r="D2803" s="52">
        <v>45132</v>
      </c>
      <c r="E2803" s="52">
        <v>45154</v>
      </c>
      <c r="F2803" s="52">
        <v>45154</v>
      </c>
      <c r="G2803" s="47" t="s">
        <v>10</v>
      </c>
      <c r="H2803" s="51">
        <v>109.27</v>
      </c>
      <c r="I2803" s="53">
        <v>1</v>
      </c>
      <c r="J2803" s="51">
        <v>0</v>
      </c>
      <c r="K2803" s="51">
        <v>0</v>
      </c>
      <c r="L2803" s="51">
        <v>109.27</v>
      </c>
      <c r="M2803" s="42">
        <v>0</v>
      </c>
      <c r="N2803" s="89" t="s">
        <v>269</v>
      </c>
      <c r="O2803" s="47" t="s">
        <v>1342</v>
      </c>
      <c r="P2803" s="47" t="s">
        <v>286</v>
      </c>
      <c r="Q2803" s="50" t="s">
        <v>7084</v>
      </c>
      <c r="R2803" s="30"/>
    </row>
    <row r="2804" spans="1:18" ht="19.95" customHeight="1">
      <c r="A2804" s="47">
        <v>1</v>
      </c>
      <c r="B2804" s="30" t="s">
        <v>7085</v>
      </c>
      <c r="C2804" s="43" t="s">
        <v>7086</v>
      </c>
      <c r="D2804" s="52">
        <v>45154</v>
      </c>
      <c r="E2804" s="52">
        <v>45170</v>
      </c>
      <c r="F2804" s="52">
        <v>45154</v>
      </c>
      <c r="G2804" s="47" t="s">
        <v>10</v>
      </c>
      <c r="H2804" s="51">
        <v>1290</v>
      </c>
      <c r="I2804" s="53">
        <v>1</v>
      </c>
      <c r="J2804" s="51">
        <v>0</v>
      </c>
      <c r="K2804" s="51">
        <v>0</v>
      </c>
      <c r="L2804" s="51">
        <v>1290</v>
      </c>
      <c r="M2804" s="42">
        <v>0</v>
      </c>
      <c r="N2804" s="89" t="s">
        <v>275</v>
      </c>
      <c r="O2804" s="47" t="s">
        <v>1342</v>
      </c>
      <c r="P2804" s="47" t="s">
        <v>871</v>
      </c>
      <c r="Q2804" s="50" t="s">
        <v>7087</v>
      </c>
      <c r="R2804" s="30"/>
    </row>
    <row r="2805" spans="1:18" ht="19.95" customHeight="1">
      <c r="A2805" s="47">
        <v>1</v>
      </c>
      <c r="B2805" s="30" t="s">
        <v>1357</v>
      </c>
      <c r="C2805" s="43" t="s">
        <v>7088</v>
      </c>
      <c r="D2805" s="52">
        <v>45154</v>
      </c>
      <c r="E2805" s="52">
        <v>45154</v>
      </c>
      <c r="F2805" s="52">
        <v>45154</v>
      </c>
      <c r="G2805" s="47" t="s">
        <v>10</v>
      </c>
      <c r="H2805" s="51">
        <v>500</v>
      </c>
      <c r="I2805" s="53">
        <v>1</v>
      </c>
      <c r="J2805" s="51">
        <v>0</v>
      </c>
      <c r="K2805" s="51">
        <v>0</v>
      </c>
      <c r="L2805" s="51">
        <v>500</v>
      </c>
      <c r="M2805" s="42">
        <v>0</v>
      </c>
      <c r="N2805" s="89" t="s">
        <v>276</v>
      </c>
      <c r="O2805" s="47" t="s">
        <v>1360</v>
      </c>
      <c r="P2805" s="47" t="s">
        <v>876</v>
      </c>
      <c r="Q2805" s="50" t="s">
        <v>7089</v>
      </c>
      <c r="R2805" s="30"/>
    </row>
    <row r="2806" spans="1:18" ht="19.95" customHeight="1">
      <c r="A2806" s="47">
        <v>1</v>
      </c>
      <c r="B2806" s="30" t="s">
        <v>295</v>
      </c>
      <c r="C2806" s="43" t="s">
        <v>7090</v>
      </c>
      <c r="D2806" s="52">
        <v>45154</v>
      </c>
      <c r="E2806" s="52">
        <v>45154</v>
      </c>
      <c r="F2806" s="52">
        <v>45154</v>
      </c>
      <c r="G2806" s="47" t="s">
        <v>10</v>
      </c>
      <c r="H2806" s="51">
        <v>680.34</v>
      </c>
      <c r="I2806" s="53">
        <v>1</v>
      </c>
      <c r="J2806" s="51">
        <v>0</v>
      </c>
      <c r="K2806" s="51">
        <v>0</v>
      </c>
      <c r="L2806" s="51">
        <v>680.34</v>
      </c>
      <c r="M2806" s="42">
        <v>0</v>
      </c>
      <c r="N2806" s="89" t="s">
        <v>276</v>
      </c>
      <c r="O2806" s="47" t="s">
        <v>1342</v>
      </c>
      <c r="P2806" s="47" t="s">
        <v>282</v>
      </c>
      <c r="Q2806" s="50" t="s">
        <v>7091</v>
      </c>
      <c r="R2806" s="30"/>
    </row>
    <row r="2807" spans="1:18" ht="19.95" customHeight="1">
      <c r="A2807" s="47">
        <v>2</v>
      </c>
      <c r="B2807" s="30" t="s">
        <v>257</v>
      </c>
      <c r="C2807" s="43" t="s">
        <v>7092</v>
      </c>
      <c r="D2807" s="52">
        <v>45155</v>
      </c>
      <c r="E2807" s="52">
        <v>45155</v>
      </c>
      <c r="F2807" s="52">
        <v>45155</v>
      </c>
      <c r="G2807" s="47" t="s">
        <v>10</v>
      </c>
      <c r="H2807" s="51">
        <v>66161.59</v>
      </c>
      <c r="I2807" s="53">
        <v>1</v>
      </c>
      <c r="J2807" s="51">
        <v>0</v>
      </c>
      <c r="K2807" s="51">
        <v>0</v>
      </c>
      <c r="L2807" s="51">
        <v>66161.59</v>
      </c>
      <c r="M2807" s="42">
        <v>0</v>
      </c>
      <c r="N2807" s="89" t="s">
        <v>1328</v>
      </c>
      <c r="O2807" s="47" t="s">
        <v>1874</v>
      </c>
      <c r="P2807" s="47" t="s">
        <v>889</v>
      </c>
      <c r="Q2807" s="50" t="s">
        <v>7093</v>
      </c>
      <c r="R2807" s="30"/>
    </row>
    <row r="2808" spans="1:18" ht="19.95" customHeight="1">
      <c r="A2808" s="47">
        <v>1</v>
      </c>
      <c r="B2808" s="30" t="s">
        <v>257</v>
      </c>
      <c r="C2808" s="43" t="s">
        <v>7092</v>
      </c>
      <c r="D2808" s="52">
        <v>45155</v>
      </c>
      <c r="E2808" s="52">
        <v>45155</v>
      </c>
      <c r="F2808" s="52">
        <v>45155</v>
      </c>
      <c r="G2808" s="47" t="s">
        <v>10</v>
      </c>
      <c r="H2808" s="51">
        <v>33082.57</v>
      </c>
      <c r="I2808" s="53">
        <v>1</v>
      </c>
      <c r="J2808" s="51">
        <v>0</v>
      </c>
      <c r="K2808" s="51">
        <v>0</v>
      </c>
      <c r="L2808" s="51">
        <v>33082.57</v>
      </c>
      <c r="M2808" s="42">
        <v>0</v>
      </c>
      <c r="N2808" s="89" t="s">
        <v>1328</v>
      </c>
      <c r="O2808" s="47" t="s">
        <v>1874</v>
      </c>
      <c r="P2808" s="47" t="s">
        <v>889</v>
      </c>
      <c r="Q2808" s="50" t="s">
        <v>7094</v>
      </c>
      <c r="R2808" s="30"/>
    </row>
    <row r="2809" spans="1:18" ht="19.95" customHeight="1">
      <c r="A2809" s="47">
        <v>1</v>
      </c>
      <c r="B2809" s="30" t="s">
        <v>308</v>
      </c>
      <c r="C2809" s="43" t="s">
        <v>7095</v>
      </c>
      <c r="D2809" s="52">
        <v>45152</v>
      </c>
      <c r="E2809" s="52">
        <v>45155</v>
      </c>
      <c r="F2809" s="52">
        <v>45155</v>
      </c>
      <c r="G2809" s="47" t="s">
        <v>10</v>
      </c>
      <c r="H2809" s="51">
        <v>19965.400000000001</v>
      </c>
      <c r="I2809" s="53">
        <v>1</v>
      </c>
      <c r="J2809" s="51">
        <v>0</v>
      </c>
      <c r="K2809" s="51">
        <v>0</v>
      </c>
      <c r="L2809" s="51">
        <v>19965.400000000001</v>
      </c>
      <c r="M2809" s="42">
        <v>0</v>
      </c>
      <c r="N2809" s="89" t="s">
        <v>1328</v>
      </c>
      <c r="O2809" s="47" t="s">
        <v>1349</v>
      </c>
      <c r="P2809" s="58" t="s">
        <v>741</v>
      </c>
      <c r="Q2809" s="50" t="s">
        <v>7096</v>
      </c>
      <c r="R2809" s="30"/>
    </row>
    <row r="2810" spans="1:18" ht="19.95" customHeight="1">
      <c r="A2810" s="47">
        <v>1</v>
      </c>
      <c r="B2810" s="30" t="s">
        <v>308</v>
      </c>
      <c r="C2810" s="43" t="s">
        <v>7097</v>
      </c>
      <c r="D2810" s="52">
        <v>45152</v>
      </c>
      <c r="E2810" s="52">
        <v>45155</v>
      </c>
      <c r="F2810" s="52">
        <v>45155</v>
      </c>
      <c r="G2810" s="47" t="s">
        <v>10</v>
      </c>
      <c r="H2810" s="51">
        <v>16715</v>
      </c>
      <c r="I2810" s="53">
        <v>1</v>
      </c>
      <c r="J2810" s="51">
        <v>0</v>
      </c>
      <c r="K2810" s="51">
        <v>0</v>
      </c>
      <c r="L2810" s="51">
        <v>16715</v>
      </c>
      <c r="M2810" s="42">
        <v>0</v>
      </c>
      <c r="N2810" s="89" t="s">
        <v>1328</v>
      </c>
      <c r="O2810" s="47" t="s">
        <v>1349</v>
      </c>
      <c r="P2810" s="58" t="s">
        <v>741</v>
      </c>
      <c r="Q2810" s="50" t="s">
        <v>7098</v>
      </c>
      <c r="R2810" s="30"/>
    </row>
    <row r="2811" spans="1:18" ht="19.95" customHeight="1">
      <c r="A2811" s="47">
        <v>1</v>
      </c>
      <c r="B2811" s="30" t="s">
        <v>7099</v>
      </c>
      <c r="C2811" s="43" t="s">
        <v>7100</v>
      </c>
      <c r="D2811" s="52">
        <v>45155</v>
      </c>
      <c r="E2811" s="52">
        <v>45155</v>
      </c>
      <c r="F2811" s="52">
        <v>45155</v>
      </c>
      <c r="G2811" s="47" t="s">
        <v>10</v>
      </c>
      <c r="H2811" s="51">
        <v>5691.08</v>
      </c>
      <c r="I2811" s="53">
        <v>1</v>
      </c>
      <c r="J2811" s="51">
        <v>0</v>
      </c>
      <c r="K2811" s="51">
        <v>0</v>
      </c>
      <c r="L2811" s="51">
        <v>5691.08</v>
      </c>
      <c r="M2811" s="42">
        <v>0</v>
      </c>
      <c r="N2811" s="89" t="s">
        <v>1328</v>
      </c>
      <c r="O2811" s="47" t="s">
        <v>1874</v>
      </c>
      <c r="P2811" s="47" t="s">
        <v>1358</v>
      </c>
      <c r="Q2811" s="50" t="s">
        <v>7101</v>
      </c>
      <c r="R2811" s="30"/>
    </row>
    <row r="2812" spans="1:18" ht="19.95" customHeight="1">
      <c r="A2812" s="47">
        <v>4</v>
      </c>
      <c r="B2812" s="30" t="s">
        <v>15</v>
      </c>
      <c r="C2812" s="43" t="s">
        <v>7102</v>
      </c>
      <c r="D2812" s="52">
        <v>45140</v>
      </c>
      <c r="E2812" s="52">
        <v>45155</v>
      </c>
      <c r="F2812" s="52">
        <v>45155</v>
      </c>
      <c r="G2812" s="47" t="s">
        <v>10</v>
      </c>
      <c r="H2812" s="51">
        <v>2819.96</v>
      </c>
      <c r="I2812" s="53">
        <v>1</v>
      </c>
      <c r="J2812" s="51">
        <v>0</v>
      </c>
      <c r="K2812" s="51">
        <v>0</v>
      </c>
      <c r="L2812" s="51">
        <v>2819.96</v>
      </c>
      <c r="M2812" s="42">
        <v>0</v>
      </c>
      <c r="N2812" s="89" t="s">
        <v>269</v>
      </c>
      <c r="O2812" s="47" t="s">
        <v>1351</v>
      </c>
      <c r="P2812" s="47" t="s">
        <v>1353</v>
      </c>
      <c r="Q2812" s="50" t="s">
        <v>7103</v>
      </c>
      <c r="R2812" s="30"/>
    </row>
    <row r="2813" spans="1:18" ht="19.95" customHeight="1">
      <c r="A2813" s="47">
        <v>4</v>
      </c>
      <c r="B2813" s="30" t="s">
        <v>15</v>
      </c>
      <c r="C2813" s="43" t="s">
        <v>7104</v>
      </c>
      <c r="D2813" s="52">
        <v>45140</v>
      </c>
      <c r="E2813" s="52">
        <v>45155</v>
      </c>
      <c r="F2813" s="52">
        <v>45155</v>
      </c>
      <c r="G2813" s="47" t="s">
        <v>10</v>
      </c>
      <c r="H2813" s="51">
        <v>3470.72</v>
      </c>
      <c r="I2813" s="53">
        <v>1</v>
      </c>
      <c r="J2813" s="51">
        <v>0</v>
      </c>
      <c r="K2813" s="51">
        <v>0</v>
      </c>
      <c r="L2813" s="51">
        <v>3470.72</v>
      </c>
      <c r="M2813" s="42">
        <v>0</v>
      </c>
      <c r="N2813" s="89" t="s">
        <v>269</v>
      </c>
      <c r="O2813" s="47" t="s">
        <v>1351</v>
      </c>
      <c r="P2813" s="47" t="s">
        <v>1353</v>
      </c>
      <c r="Q2813" s="50" t="s">
        <v>7105</v>
      </c>
      <c r="R2813" s="30"/>
    </row>
    <row r="2814" spans="1:18" ht="19.95" customHeight="1">
      <c r="A2814" s="47">
        <v>5</v>
      </c>
      <c r="B2814" s="30" t="s">
        <v>137</v>
      </c>
      <c r="C2814" s="43" t="s">
        <v>7106</v>
      </c>
      <c r="D2814" s="52">
        <v>45161</v>
      </c>
      <c r="E2814" s="52">
        <v>45139</v>
      </c>
      <c r="F2814" s="52">
        <v>45155</v>
      </c>
      <c r="G2814" s="47" t="s">
        <v>18</v>
      </c>
      <c r="H2814" s="60">
        <v>376000</v>
      </c>
      <c r="I2814" s="53">
        <v>4.968</v>
      </c>
      <c r="J2814" s="60">
        <v>0</v>
      </c>
      <c r="K2814" s="60">
        <v>0</v>
      </c>
      <c r="L2814" s="51">
        <v>1867968</v>
      </c>
      <c r="M2814" s="42">
        <v>0</v>
      </c>
      <c r="N2814" s="89" t="s">
        <v>275</v>
      </c>
      <c r="O2814" s="47" t="s">
        <v>1330</v>
      </c>
      <c r="P2814" s="47" t="s">
        <v>881</v>
      </c>
      <c r="Q2814" s="50" t="s">
        <v>7107</v>
      </c>
      <c r="R2814" s="30"/>
    </row>
    <row r="2815" spans="1:18" ht="19.95" customHeight="1">
      <c r="A2815" s="47">
        <v>1</v>
      </c>
      <c r="B2815" s="30" t="s">
        <v>314</v>
      </c>
      <c r="C2815" s="43" t="s">
        <v>7108</v>
      </c>
      <c r="D2815" s="52">
        <v>45155</v>
      </c>
      <c r="E2815" s="52">
        <v>45155</v>
      </c>
      <c r="F2815" s="52">
        <v>45155</v>
      </c>
      <c r="G2815" s="47" t="s">
        <v>10</v>
      </c>
      <c r="H2815" s="51">
        <v>836.71</v>
      </c>
      <c r="I2815" s="53">
        <v>1</v>
      </c>
      <c r="J2815" s="51">
        <v>0</v>
      </c>
      <c r="K2815" s="51">
        <v>0</v>
      </c>
      <c r="L2815" s="51">
        <v>836.71</v>
      </c>
      <c r="M2815" s="42">
        <v>0</v>
      </c>
      <c r="N2815" s="89" t="s">
        <v>276</v>
      </c>
      <c r="O2815" s="47" t="s">
        <v>1342</v>
      </c>
      <c r="P2815" s="47" t="s">
        <v>282</v>
      </c>
      <c r="Q2815" s="50" t="s">
        <v>7109</v>
      </c>
      <c r="R2815" s="30"/>
    </row>
    <row r="2816" spans="1:18" ht="19.95" customHeight="1">
      <c r="A2816" s="47">
        <v>1</v>
      </c>
      <c r="B2816" s="30" t="s">
        <v>314</v>
      </c>
      <c r="C2816" s="43" t="s">
        <v>7110</v>
      </c>
      <c r="D2816" s="52">
        <v>45155</v>
      </c>
      <c r="E2816" s="52">
        <v>45155</v>
      </c>
      <c r="F2816" s="52">
        <v>45155</v>
      </c>
      <c r="G2816" s="47" t="s">
        <v>10</v>
      </c>
      <c r="H2816" s="51">
        <v>161.06</v>
      </c>
      <c r="I2816" s="53">
        <v>1</v>
      </c>
      <c r="J2816" s="51">
        <v>0</v>
      </c>
      <c r="K2816" s="51">
        <v>0</v>
      </c>
      <c r="L2816" s="51">
        <v>161.06</v>
      </c>
      <c r="M2816" s="42">
        <v>0</v>
      </c>
      <c r="N2816" s="89" t="s">
        <v>276</v>
      </c>
      <c r="O2816" s="47" t="s">
        <v>1342</v>
      </c>
      <c r="P2816" s="47" t="s">
        <v>282</v>
      </c>
      <c r="Q2816" s="50" t="s">
        <v>7111</v>
      </c>
      <c r="R2816" s="30"/>
    </row>
    <row r="2817" spans="1:18" ht="19.95" customHeight="1">
      <c r="A2817" s="47">
        <v>1</v>
      </c>
      <c r="B2817" s="30" t="s">
        <v>314</v>
      </c>
      <c r="C2817" s="43" t="s">
        <v>7112</v>
      </c>
      <c r="D2817" s="52">
        <v>45155</v>
      </c>
      <c r="E2817" s="52">
        <v>45155</v>
      </c>
      <c r="F2817" s="52">
        <v>45155</v>
      </c>
      <c r="G2817" s="47" t="s">
        <v>10</v>
      </c>
      <c r="H2817" s="51">
        <v>255</v>
      </c>
      <c r="I2817" s="53">
        <v>1</v>
      </c>
      <c r="J2817" s="51">
        <v>0</v>
      </c>
      <c r="K2817" s="51">
        <v>0</v>
      </c>
      <c r="L2817" s="51">
        <v>255</v>
      </c>
      <c r="M2817" s="42">
        <v>0</v>
      </c>
      <c r="N2817" s="89" t="s">
        <v>276</v>
      </c>
      <c r="O2817" s="47" t="s">
        <v>1342</v>
      </c>
      <c r="P2817" s="47" t="s">
        <v>282</v>
      </c>
      <c r="Q2817" s="50" t="s">
        <v>7113</v>
      </c>
      <c r="R2817" s="30"/>
    </row>
    <row r="2818" spans="1:18" ht="19.95" customHeight="1">
      <c r="A2818" s="47">
        <v>1</v>
      </c>
      <c r="B2818" s="30" t="s">
        <v>255</v>
      </c>
      <c r="C2818" s="43" t="s">
        <v>7114</v>
      </c>
      <c r="D2818" s="52">
        <v>45156</v>
      </c>
      <c r="E2818" s="52">
        <v>45156</v>
      </c>
      <c r="F2818" s="52">
        <v>45156</v>
      </c>
      <c r="G2818" s="47" t="s">
        <v>10</v>
      </c>
      <c r="H2818" s="51">
        <v>8208.32</v>
      </c>
      <c r="I2818" s="53">
        <v>1</v>
      </c>
      <c r="J2818" s="51">
        <v>0</v>
      </c>
      <c r="K2818" s="51">
        <v>0</v>
      </c>
      <c r="L2818" s="51">
        <v>8208.32</v>
      </c>
      <c r="M2818" s="42">
        <v>0</v>
      </c>
      <c r="N2818" s="89" t="s">
        <v>1328</v>
      </c>
      <c r="O2818" s="47" t="s">
        <v>1349</v>
      </c>
      <c r="P2818" s="47" t="s">
        <v>1336</v>
      </c>
      <c r="Q2818" s="50" t="s">
        <v>7115</v>
      </c>
      <c r="R2818" s="30"/>
    </row>
    <row r="2819" spans="1:18" ht="19.95" customHeight="1">
      <c r="A2819" s="47">
        <v>1</v>
      </c>
      <c r="B2819" s="30" t="s">
        <v>16</v>
      </c>
      <c r="C2819" s="43" t="s">
        <v>7116</v>
      </c>
      <c r="D2819" s="52">
        <v>45141</v>
      </c>
      <c r="E2819" s="52">
        <v>45156</v>
      </c>
      <c r="F2819" s="52">
        <v>45156</v>
      </c>
      <c r="G2819" s="47" t="s">
        <v>10</v>
      </c>
      <c r="H2819" s="51">
        <v>20118</v>
      </c>
      <c r="I2819" s="53">
        <v>1</v>
      </c>
      <c r="J2819" s="51">
        <v>0</v>
      </c>
      <c r="K2819" s="51">
        <v>0</v>
      </c>
      <c r="L2819" s="51">
        <v>20118</v>
      </c>
      <c r="M2819" s="42">
        <v>0</v>
      </c>
      <c r="N2819" s="89" t="s">
        <v>1328</v>
      </c>
      <c r="O2819" s="47" t="s">
        <v>1349</v>
      </c>
      <c r="P2819" s="58" t="s">
        <v>741</v>
      </c>
      <c r="Q2819" s="50" t="s">
        <v>7117</v>
      </c>
      <c r="R2819" s="30"/>
    </row>
    <row r="2820" spans="1:18" ht="19.95" customHeight="1">
      <c r="A2820" s="47">
        <v>1</v>
      </c>
      <c r="B2820" s="30" t="s">
        <v>51</v>
      </c>
      <c r="C2820" s="43" t="s">
        <v>7118</v>
      </c>
      <c r="D2820" s="52">
        <v>45138</v>
      </c>
      <c r="E2820" s="52">
        <v>45156</v>
      </c>
      <c r="F2820" s="52">
        <v>45156</v>
      </c>
      <c r="G2820" s="47" t="s">
        <v>10</v>
      </c>
      <c r="H2820" s="51">
        <v>304.27</v>
      </c>
      <c r="I2820" s="53">
        <v>1</v>
      </c>
      <c r="J2820" s="51">
        <v>0</v>
      </c>
      <c r="K2820" s="51">
        <v>0</v>
      </c>
      <c r="L2820" s="51">
        <v>304.27</v>
      </c>
      <c r="M2820" s="42">
        <v>0</v>
      </c>
      <c r="N2820" s="89" t="s">
        <v>269</v>
      </c>
      <c r="O2820" s="47" t="s">
        <v>1362</v>
      </c>
      <c r="P2820" s="47" t="s">
        <v>1366</v>
      </c>
      <c r="Q2820" s="50" t="s">
        <v>7119</v>
      </c>
      <c r="R2820" s="30"/>
    </row>
    <row r="2821" spans="1:18" ht="19.95" customHeight="1">
      <c r="A2821" s="47">
        <v>1</v>
      </c>
      <c r="B2821" s="30" t="s">
        <v>51</v>
      </c>
      <c r="C2821" s="43" t="s">
        <v>7120</v>
      </c>
      <c r="D2821" s="52">
        <v>45152</v>
      </c>
      <c r="E2821" s="52">
        <v>45156</v>
      </c>
      <c r="F2821" s="52">
        <v>45156</v>
      </c>
      <c r="G2821" s="47" t="s">
        <v>10</v>
      </c>
      <c r="H2821" s="51">
        <v>27632.799999999999</v>
      </c>
      <c r="I2821" s="53">
        <v>1</v>
      </c>
      <c r="J2821" s="51">
        <v>0</v>
      </c>
      <c r="K2821" s="51">
        <v>0</v>
      </c>
      <c r="L2821" s="51">
        <v>27632.799999999999</v>
      </c>
      <c r="M2821" s="42">
        <v>0</v>
      </c>
      <c r="N2821" s="89" t="s">
        <v>269</v>
      </c>
      <c r="O2821" s="47" t="s">
        <v>1381</v>
      </c>
      <c r="P2821" s="47" t="s">
        <v>279</v>
      </c>
      <c r="Q2821" s="50" t="s">
        <v>7121</v>
      </c>
      <c r="R2821" s="30"/>
    </row>
    <row r="2822" spans="1:18" ht="19.95" customHeight="1">
      <c r="A2822" s="47">
        <v>1</v>
      </c>
      <c r="B2822" s="30" t="s">
        <v>51</v>
      </c>
      <c r="C2822" s="43" t="s">
        <v>7122</v>
      </c>
      <c r="D2822" s="52">
        <v>45138</v>
      </c>
      <c r="E2822" s="52">
        <v>45156</v>
      </c>
      <c r="F2822" s="52">
        <v>45156</v>
      </c>
      <c r="G2822" s="47" t="s">
        <v>10</v>
      </c>
      <c r="H2822" s="51">
        <v>93.65</v>
      </c>
      <c r="I2822" s="53">
        <v>1</v>
      </c>
      <c r="J2822" s="51">
        <v>0</v>
      </c>
      <c r="K2822" s="51">
        <v>0</v>
      </c>
      <c r="L2822" s="51">
        <v>93.65</v>
      </c>
      <c r="M2822" s="42">
        <v>0</v>
      </c>
      <c r="N2822" s="89" t="s">
        <v>269</v>
      </c>
      <c r="O2822" s="47" t="s">
        <v>1362</v>
      </c>
      <c r="P2822" s="47" t="s">
        <v>1365</v>
      </c>
      <c r="Q2822" s="50" t="s">
        <v>7123</v>
      </c>
      <c r="R2822" s="30"/>
    </row>
    <row r="2823" spans="1:18" ht="19.95" customHeight="1">
      <c r="A2823" s="47">
        <v>1</v>
      </c>
      <c r="B2823" s="30" t="s">
        <v>251</v>
      </c>
      <c r="C2823" s="43" t="s">
        <v>7124</v>
      </c>
      <c r="D2823" s="52">
        <v>45152</v>
      </c>
      <c r="E2823" s="52">
        <v>45158</v>
      </c>
      <c r="F2823" s="52">
        <v>45156</v>
      </c>
      <c r="G2823" s="47" t="s">
        <v>10</v>
      </c>
      <c r="H2823" s="51">
        <v>150</v>
      </c>
      <c r="I2823" s="53">
        <v>1</v>
      </c>
      <c r="J2823" s="51">
        <v>0</v>
      </c>
      <c r="K2823" s="51">
        <v>0</v>
      </c>
      <c r="L2823" s="51">
        <v>150</v>
      </c>
      <c r="M2823" s="42">
        <v>0</v>
      </c>
      <c r="N2823" s="89" t="s">
        <v>269</v>
      </c>
      <c r="O2823" s="47" t="s">
        <v>1381</v>
      </c>
      <c r="P2823" s="47" t="s">
        <v>3156</v>
      </c>
      <c r="Q2823" s="50" t="s">
        <v>7125</v>
      </c>
      <c r="R2823" s="30"/>
    </row>
    <row r="2824" spans="1:18" ht="19.95" customHeight="1">
      <c r="A2824" s="47">
        <v>1</v>
      </c>
      <c r="B2824" s="30" t="s">
        <v>242</v>
      </c>
      <c r="C2824" s="43" t="s">
        <v>7024</v>
      </c>
      <c r="D2824" s="52">
        <v>45148</v>
      </c>
      <c r="E2824" s="52">
        <v>45156</v>
      </c>
      <c r="F2824" s="52">
        <v>45156</v>
      </c>
      <c r="G2824" s="47" t="s">
        <v>10</v>
      </c>
      <c r="H2824" s="51">
        <v>149.58000000000001</v>
      </c>
      <c r="I2824" s="53">
        <v>1</v>
      </c>
      <c r="J2824" s="51">
        <v>0</v>
      </c>
      <c r="K2824" s="51">
        <v>0</v>
      </c>
      <c r="L2824" s="51">
        <v>149.58000000000001</v>
      </c>
      <c r="M2824" s="42">
        <v>0</v>
      </c>
      <c r="N2824" s="89" t="s">
        <v>269</v>
      </c>
      <c r="O2824" s="47" t="s">
        <v>1362</v>
      </c>
      <c r="P2824" s="47" t="s">
        <v>1361</v>
      </c>
      <c r="Q2824" s="50" t="s">
        <v>7025</v>
      </c>
      <c r="R2824" s="30"/>
    </row>
    <row r="2825" spans="1:18" ht="19.95" customHeight="1">
      <c r="A2825" s="47">
        <v>1</v>
      </c>
      <c r="B2825" s="30" t="s">
        <v>242</v>
      </c>
      <c r="C2825" s="43" t="s">
        <v>7126</v>
      </c>
      <c r="D2825" s="52">
        <v>45159</v>
      </c>
      <c r="E2825" s="52">
        <v>45156</v>
      </c>
      <c r="F2825" s="52">
        <v>45156</v>
      </c>
      <c r="G2825" s="47" t="s">
        <v>10</v>
      </c>
      <c r="H2825" s="51">
        <v>680</v>
      </c>
      <c r="I2825" s="53">
        <v>1</v>
      </c>
      <c r="J2825" s="51">
        <v>0</v>
      </c>
      <c r="K2825" s="51">
        <v>0</v>
      </c>
      <c r="L2825" s="51">
        <v>680</v>
      </c>
      <c r="M2825" s="42">
        <v>0</v>
      </c>
      <c r="N2825" s="89" t="s">
        <v>269</v>
      </c>
      <c r="O2825" s="47" t="s">
        <v>1362</v>
      </c>
      <c r="P2825" s="47" t="s">
        <v>1361</v>
      </c>
      <c r="Q2825" s="50" t="s">
        <v>7127</v>
      </c>
      <c r="R2825" s="30"/>
    </row>
    <row r="2826" spans="1:18" ht="19.95" customHeight="1">
      <c r="A2826" s="47">
        <v>1</v>
      </c>
      <c r="B2826" s="30" t="s">
        <v>435</v>
      </c>
      <c r="C2826" s="43" t="s">
        <v>6954</v>
      </c>
      <c r="D2826" s="52">
        <v>45155</v>
      </c>
      <c r="E2826" s="52">
        <v>45156</v>
      </c>
      <c r="F2826" s="52">
        <v>45156</v>
      </c>
      <c r="G2826" s="47" t="s">
        <v>10</v>
      </c>
      <c r="H2826" s="51">
        <v>400</v>
      </c>
      <c r="I2826" s="53">
        <v>1</v>
      </c>
      <c r="J2826" s="51">
        <v>0</v>
      </c>
      <c r="K2826" s="51">
        <v>0</v>
      </c>
      <c r="L2826" s="51">
        <v>400</v>
      </c>
      <c r="M2826" s="42">
        <v>0</v>
      </c>
      <c r="N2826" s="89" t="s">
        <v>275</v>
      </c>
      <c r="O2826" s="47" t="s">
        <v>1351</v>
      </c>
      <c r="P2826" s="47" t="s">
        <v>1350</v>
      </c>
      <c r="Q2826" s="50" t="s">
        <v>7128</v>
      </c>
      <c r="R2826" s="30"/>
    </row>
    <row r="2827" spans="1:18" ht="19.95" customHeight="1">
      <c r="A2827" s="47">
        <v>1</v>
      </c>
      <c r="B2827" s="30" t="s">
        <v>7129</v>
      </c>
      <c r="C2827" s="43" t="s">
        <v>7130</v>
      </c>
      <c r="D2827" s="52">
        <v>45155</v>
      </c>
      <c r="E2827" s="52">
        <v>45156</v>
      </c>
      <c r="F2827" s="52">
        <v>45156</v>
      </c>
      <c r="G2827" s="47" t="s">
        <v>10</v>
      </c>
      <c r="H2827" s="51">
        <v>1458</v>
      </c>
      <c r="I2827" s="53">
        <v>1</v>
      </c>
      <c r="J2827" s="51">
        <v>0</v>
      </c>
      <c r="K2827" s="51">
        <v>0</v>
      </c>
      <c r="L2827" s="51">
        <v>1458</v>
      </c>
      <c r="M2827" s="42">
        <v>0</v>
      </c>
      <c r="N2827" s="89" t="s">
        <v>275</v>
      </c>
      <c r="O2827" s="47" t="s">
        <v>1342</v>
      </c>
      <c r="P2827" s="47" t="s">
        <v>2156</v>
      </c>
      <c r="Q2827" s="50" t="s">
        <v>7131</v>
      </c>
      <c r="R2827" s="30"/>
    </row>
    <row r="2828" spans="1:18" ht="19.95" customHeight="1">
      <c r="A2828" s="47">
        <v>1</v>
      </c>
      <c r="B2828" s="30" t="s">
        <v>1357</v>
      </c>
      <c r="C2828" s="43" t="s">
        <v>7132</v>
      </c>
      <c r="D2828" s="52">
        <v>45155</v>
      </c>
      <c r="E2828" s="52">
        <v>45156</v>
      </c>
      <c r="F2828" s="52">
        <v>45156</v>
      </c>
      <c r="G2828" s="47" t="s">
        <v>10</v>
      </c>
      <c r="H2828" s="51">
        <v>134</v>
      </c>
      <c r="I2828" s="53">
        <v>1</v>
      </c>
      <c r="J2828" s="51">
        <v>0</v>
      </c>
      <c r="K2828" s="51">
        <v>0</v>
      </c>
      <c r="L2828" s="51">
        <v>134</v>
      </c>
      <c r="M2828" s="42">
        <v>0</v>
      </c>
      <c r="N2828" s="89" t="s">
        <v>275</v>
      </c>
      <c r="O2828" s="47" t="s">
        <v>1355</v>
      </c>
      <c r="P2828" s="47" t="s">
        <v>886</v>
      </c>
      <c r="Q2828" s="50" t="s">
        <v>7133</v>
      </c>
      <c r="R2828" s="30"/>
    </row>
    <row r="2829" spans="1:18" ht="19.95" customHeight="1">
      <c r="A2829" s="47">
        <v>4</v>
      </c>
      <c r="B2829" s="30" t="s">
        <v>235</v>
      </c>
      <c r="C2829" s="43" t="s">
        <v>7134</v>
      </c>
      <c r="D2829" s="52">
        <v>45160</v>
      </c>
      <c r="E2829" s="52">
        <v>45159</v>
      </c>
      <c r="F2829" s="52">
        <v>45159</v>
      </c>
      <c r="G2829" s="47" t="s">
        <v>10</v>
      </c>
      <c r="H2829" s="51">
        <v>80690.44</v>
      </c>
      <c r="I2829" s="53">
        <v>1</v>
      </c>
      <c r="J2829" s="51">
        <v>0</v>
      </c>
      <c r="K2829" s="51">
        <v>0.02</v>
      </c>
      <c r="L2829" s="51">
        <v>80690.42</v>
      </c>
      <c r="M2829" s="42">
        <v>0</v>
      </c>
      <c r="N2829" s="89" t="s">
        <v>1328</v>
      </c>
      <c r="O2829" s="47" t="s">
        <v>1330</v>
      </c>
      <c r="P2829" s="47" t="s">
        <v>881</v>
      </c>
      <c r="Q2829" s="50" t="s">
        <v>7135</v>
      </c>
      <c r="R2829" s="30"/>
    </row>
    <row r="2830" spans="1:18" ht="19.95" customHeight="1">
      <c r="A2830" s="47">
        <v>1</v>
      </c>
      <c r="B2830" s="30" t="s">
        <v>7099</v>
      </c>
      <c r="C2830" s="43" t="s">
        <v>449</v>
      </c>
      <c r="D2830" s="52">
        <v>45159</v>
      </c>
      <c r="E2830" s="52">
        <v>45159</v>
      </c>
      <c r="F2830" s="52">
        <v>45159</v>
      </c>
      <c r="G2830" s="47" t="s">
        <v>10</v>
      </c>
      <c r="H2830" s="51">
        <v>280</v>
      </c>
      <c r="I2830" s="53">
        <v>1</v>
      </c>
      <c r="J2830" s="51">
        <v>0</v>
      </c>
      <c r="K2830" s="51">
        <v>0</v>
      </c>
      <c r="L2830" s="51">
        <v>280</v>
      </c>
      <c r="M2830" s="42">
        <v>0</v>
      </c>
      <c r="N2830" s="89" t="s">
        <v>1328</v>
      </c>
      <c r="O2830" s="47" t="s">
        <v>1874</v>
      </c>
      <c r="P2830" s="47" t="s">
        <v>1358</v>
      </c>
      <c r="Q2830" s="50" t="s">
        <v>7136</v>
      </c>
      <c r="R2830" s="30"/>
    </row>
    <row r="2831" spans="1:18" ht="19.95" customHeight="1">
      <c r="A2831" s="47">
        <v>1</v>
      </c>
      <c r="B2831" s="30" t="s">
        <v>16</v>
      </c>
      <c r="C2831" s="43" t="s">
        <v>7137</v>
      </c>
      <c r="D2831" s="52">
        <v>45142</v>
      </c>
      <c r="E2831" s="52">
        <v>45159</v>
      </c>
      <c r="F2831" s="52">
        <v>45159</v>
      </c>
      <c r="G2831" s="47" t="s">
        <v>10</v>
      </c>
      <c r="H2831" s="51">
        <v>13498.8</v>
      </c>
      <c r="I2831" s="53">
        <v>1</v>
      </c>
      <c r="J2831" s="51">
        <v>0</v>
      </c>
      <c r="K2831" s="51">
        <v>0</v>
      </c>
      <c r="L2831" s="51">
        <v>13498.8</v>
      </c>
      <c r="M2831" s="42">
        <v>0</v>
      </c>
      <c r="N2831" s="89" t="s">
        <v>1328</v>
      </c>
      <c r="O2831" s="47" t="s">
        <v>1349</v>
      </c>
      <c r="P2831" s="58" t="s">
        <v>741</v>
      </c>
      <c r="Q2831" s="50" t="s">
        <v>7138</v>
      </c>
      <c r="R2831" s="30"/>
    </row>
    <row r="2832" spans="1:18" ht="19.95" customHeight="1">
      <c r="A2832" s="47">
        <v>4</v>
      </c>
      <c r="B2832" s="30" t="s">
        <v>142</v>
      </c>
      <c r="C2832" s="43" t="s">
        <v>7139</v>
      </c>
      <c r="D2832" s="52">
        <v>45149</v>
      </c>
      <c r="E2832" s="52">
        <v>45159</v>
      </c>
      <c r="F2832" s="52">
        <v>45159</v>
      </c>
      <c r="G2832" s="47" t="s">
        <v>10</v>
      </c>
      <c r="H2832" s="51">
        <v>1980</v>
      </c>
      <c r="I2832" s="53">
        <v>1</v>
      </c>
      <c r="J2832" s="51">
        <v>0</v>
      </c>
      <c r="K2832" s="51">
        <v>172.72</v>
      </c>
      <c r="L2832" s="51">
        <v>1807.28</v>
      </c>
      <c r="M2832" s="42">
        <v>0</v>
      </c>
      <c r="N2832" s="89" t="s">
        <v>1328</v>
      </c>
      <c r="O2832" s="47" t="s">
        <v>1349</v>
      </c>
      <c r="P2832" s="58" t="s">
        <v>741</v>
      </c>
      <c r="Q2832" s="50" t="s">
        <v>7140</v>
      </c>
      <c r="R2832" s="30"/>
    </row>
    <row r="2833" spans="1:18" ht="19.95" customHeight="1">
      <c r="A2833" s="47">
        <v>1</v>
      </c>
      <c r="B2833" s="30" t="s">
        <v>2398</v>
      </c>
      <c r="C2833" s="43" t="s">
        <v>7141</v>
      </c>
      <c r="D2833" s="52">
        <v>45159</v>
      </c>
      <c r="E2833" s="52">
        <v>45159</v>
      </c>
      <c r="F2833" s="52">
        <v>45159</v>
      </c>
      <c r="G2833" s="47" t="s">
        <v>10</v>
      </c>
      <c r="H2833" s="51">
        <v>3971.7</v>
      </c>
      <c r="I2833" s="53">
        <v>1</v>
      </c>
      <c r="J2833" s="51">
        <v>0</v>
      </c>
      <c r="K2833" s="51">
        <v>0</v>
      </c>
      <c r="L2833" s="51">
        <v>3971.7</v>
      </c>
      <c r="M2833" s="42">
        <v>0</v>
      </c>
      <c r="N2833" s="89" t="s">
        <v>1328</v>
      </c>
      <c r="O2833" s="47" t="s">
        <v>1874</v>
      </c>
      <c r="P2833" s="47" t="s">
        <v>4790</v>
      </c>
      <c r="Q2833" s="50" t="s">
        <v>7142</v>
      </c>
      <c r="R2833" s="30"/>
    </row>
    <row r="2834" spans="1:18" ht="19.95" customHeight="1">
      <c r="A2834" s="47">
        <v>1</v>
      </c>
      <c r="B2834" s="30" t="s">
        <v>7143</v>
      </c>
      <c r="C2834" s="43" t="s">
        <v>7144</v>
      </c>
      <c r="D2834" s="52">
        <v>45138</v>
      </c>
      <c r="E2834" s="52">
        <v>45159</v>
      </c>
      <c r="F2834" s="52">
        <v>45159</v>
      </c>
      <c r="G2834" s="47" t="s">
        <v>10</v>
      </c>
      <c r="H2834" s="51">
        <v>354.09</v>
      </c>
      <c r="I2834" s="53">
        <v>1</v>
      </c>
      <c r="J2834" s="51">
        <v>0</v>
      </c>
      <c r="K2834" s="51">
        <v>0</v>
      </c>
      <c r="L2834" s="51">
        <v>354.09</v>
      </c>
      <c r="M2834" s="42">
        <v>0</v>
      </c>
      <c r="N2834" s="89" t="s">
        <v>269</v>
      </c>
      <c r="O2834" s="47" t="s">
        <v>1351</v>
      </c>
      <c r="P2834" s="47" t="s">
        <v>1378</v>
      </c>
      <c r="Q2834" s="50" t="s">
        <v>7145</v>
      </c>
      <c r="R2834" s="30"/>
    </row>
    <row r="2835" spans="1:18" ht="19.95" customHeight="1">
      <c r="A2835" s="47">
        <v>1</v>
      </c>
      <c r="B2835" s="30" t="s">
        <v>411</v>
      </c>
      <c r="C2835" s="43" t="s">
        <v>7146</v>
      </c>
      <c r="D2835" s="52">
        <v>45154</v>
      </c>
      <c r="E2835" s="52">
        <v>45159</v>
      </c>
      <c r="F2835" s="52">
        <v>45159</v>
      </c>
      <c r="G2835" s="47" t="s">
        <v>10</v>
      </c>
      <c r="H2835" s="51">
        <v>310</v>
      </c>
      <c r="I2835" s="53">
        <v>1</v>
      </c>
      <c r="J2835" s="51">
        <v>0</v>
      </c>
      <c r="K2835" s="51">
        <v>0</v>
      </c>
      <c r="L2835" s="51">
        <v>310</v>
      </c>
      <c r="M2835" s="42">
        <v>0</v>
      </c>
      <c r="N2835" s="89" t="s">
        <v>269</v>
      </c>
      <c r="O2835" s="47" t="s">
        <v>1342</v>
      </c>
      <c r="P2835" s="47" t="s">
        <v>871</v>
      </c>
      <c r="Q2835" s="50" t="s">
        <v>7147</v>
      </c>
      <c r="R2835" s="30"/>
    </row>
    <row r="2836" spans="1:18" ht="19.95" customHeight="1">
      <c r="A2836" s="47">
        <v>1</v>
      </c>
      <c r="B2836" s="30" t="s">
        <v>411</v>
      </c>
      <c r="C2836" s="43" t="s">
        <v>7148</v>
      </c>
      <c r="D2836" s="52">
        <v>45149</v>
      </c>
      <c r="E2836" s="52">
        <v>45159</v>
      </c>
      <c r="F2836" s="52">
        <v>45159</v>
      </c>
      <c r="G2836" s="47" t="s">
        <v>10</v>
      </c>
      <c r="H2836" s="51">
        <v>275</v>
      </c>
      <c r="I2836" s="53">
        <v>1</v>
      </c>
      <c r="J2836" s="51">
        <v>0</v>
      </c>
      <c r="K2836" s="51">
        <v>0</v>
      </c>
      <c r="L2836" s="51">
        <v>275</v>
      </c>
      <c r="M2836" s="42">
        <v>0</v>
      </c>
      <c r="N2836" s="89" t="s">
        <v>269</v>
      </c>
      <c r="O2836" s="47" t="s">
        <v>1329</v>
      </c>
      <c r="P2836" s="47" t="s">
        <v>1373</v>
      </c>
      <c r="Q2836" s="50" t="s">
        <v>7149</v>
      </c>
      <c r="R2836" s="30"/>
    </row>
    <row r="2837" spans="1:18" ht="19.95" customHeight="1">
      <c r="A2837" s="47">
        <v>1</v>
      </c>
      <c r="B2837" s="30" t="s">
        <v>43</v>
      </c>
      <c r="C2837" s="43" t="s">
        <v>7150</v>
      </c>
      <c r="D2837" s="52">
        <v>45140</v>
      </c>
      <c r="E2837" s="52">
        <v>45159</v>
      </c>
      <c r="F2837" s="52">
        <v>45159</v>
      </c>
      <c r="G2837" s="47" t="s">
        <v>10</v>
      </c>
      <c r="H2837" s="51">
        <v>2281.5</v>
      </c>
      <c r="I2837" s="53">
        <v>1</v>
      </c>
      <c r="J2837" s="51">
        <v>0</v>
      </c>
      <c r="K2837" s="51">
        <v>0</v>
      </c>
      <c r="L2837" s="51">
        <v>2281.5</v>
      </c>
      <c r="M2837" s="42">
        <v>0</v>
      </c>
      <c r="N2837" s="89" t="s">
        <v>269</v>
      </c>
      <c r="O2837" s="47" t="s">
        <v>1351</v>
      </c>
      <c r="P2837" s="47" t="s">
        <v>1353</v>
      </c>
      <c r="Q2837" s="50" t="s">
        <v>7151</v>
      </c>
      <c r="R2837" s="30"/>
    </row>
    <row r="2838" spans="1:18" ht="19.95" customHeight="1">
      <c r="A2838" s="47">
        <v>1</v>
      </c>
      <c r="B2838" s="30" t="s">
        <v>43</v>
      </c>
      <c r="C2838" s="43" t="s">
        <v>7152</v>
      </c>
      <c r="D2838" s="52">
        <v>45140</v>
      </c>
      <c r="E2838" s="52">
        <v>45158</v>
      </c>
      <c r="F2838" s="52">
        <v>45159</v>
      </c>
      <c r="G2838" s="47" t="s">
        <v>10</v>
      </c>
      <c r="H2838" s="51">
        <v>2856</v>
      </c>
      <c r="I2838" s="53">
        <v>1</v>
      </c>
      <c r="J2838" s="51">
        <v>0</v>
      </c>
      <c r="K2838" s="51">
        <v>0</v>
      </c>
      <c r="L2838" s="51">
        <v>2856</v>
      </c>
      <c r="M2838" s="42">
        <v>0</v>
      </c>
      <c r="N2838" s="89" t="s">
        <v>269</v>
      </c>
      <c r="O2838" s="47" t="s">
        <v>1351</v>
      </c>
      <c r="P2838" s="47" t="s">
        <v>1353</v>
      </c>
      <c r="Q2838" s="50" t="s">
        <v>7153</v>
      </c>
      <c r="R2838" s="30"/>
    </row>
    <row r="2839" spans="1:18" ht="19.95" customHeight="1">
      <c r="A2839" s="47">
        <v>1</v>
      </c>
      <c r="B2839" s="30" t="s">
        <v>43</v>
      </c>
      <c r="C2839" s="43" t="s">
        <v>7154</v>
      </c>
      <c r="D2839" s="52">
        <v>45140</v>
      </c>
      <c r="E2839" s="52">
        <v>45158</v>
      </c>
      <c r="F2839" s="52">
        <v>45159</v>
      </c>
      <c r="G2839" s="47" t="s">
        <v>10</v>
      </c>
      <c r="H2839" s="51">
        <v>3042</v>
      </c>
      <c r="I2839" s="53">
        <v>1</v>
      </c>
      <c r="J2839" s="51">
        <v>0</v>
      </c>
      <c r="K2839" s="51">
        <v>0</v>
      </c>
      <c r="L2839" s="51">
        <v>3042</v>
      </c>
      <c r="M2839" s="42">
        <v>0</v>
      </c>
      <c r="N2839" s="89" t="s">
        <v>269</v>
      </c>
      <c r="O2839" s="47" t="s">
        <v>1351</v>
      </c>
      <c r="P2839" s="47" t="s">
        <v>1353</v>
      </c>
      <c r="Q2839" s="50" t="s">
        <v>7155</v>
      </c>
      <c r="R2839" s="30"/>
    </row>
    <row r="2840" spans="1:18" ht="19.95" customHeight="1">
      <c r="A2840" s="47">
        <v>1</v>
      </c>
      <c r="B2840" s="30" t="s">
        <v>43</v>
      </c>
      <c r="C2840" s="43" t="s">
        <v>7156</v>
      </c>
      <c r="D2840" s="52">
        <v>45140</v>
      </c>
      <c r="E2840" s="52">
        <v>45159</v>
      </c>
      <c r="F2840" s="52">
        <v>45159</v>
      </c>
      <c r="G2840" s="47" t="s">
        <v>10</v>
      </c>
      <c r="H2840" s="51">
        <v>1953.9</v>
      </c>
      <c r="I2840" s="53">
        <v>1</v>
      </c>
      <c r="J2840" s="51">
        <v>0</v>
      </c>
      <c r="K2840" s="51">
        <v>0</v>
      </c>
      <c r="L2840" s="51">
        <v>1953.9</v>
      </c>
      <c r="M2840" s="42">
        <v>0</v>
      </c>
      <c r="N2840" s="89" t="s">
        <v>269</v>
      </c>
      <c r="O2840" s="47" t="s">
        <v>1351</v>
      </c>
      <c r="P2840" s="47" t="s">
        <v>1353</v>
      </c>
      <c r="Q2840" s="50" t="s">
        <v>7157</v>
      </c>
      <c r="R2840" s="30"/>
    </row>
    <row r="2841" spans="1:18" ht="19.95" customHeight="1">
      <c r="A2841" s="47">
        <v>1</v>
      </c>
      <c r="B2841" s="30" t="s">
        <v>43</v>
      </c>
      <c r="C2841" s="43" t="s">
        <v>7158</v>
      </c>
      <c r="D2841" s="52">
        <v>45140</v>
      </c>
      <c r="E2841" s="52">
        <v>45158</v>
      </c>
      <c r="F2841" s="52">
        <v>45159</v>
      </c>
      <c r="G2841" s="47" t="s">
        <v>10</v>
      </c>
      <c r="H2841" s="51">
        <v>3287.7</v>
      </c>
      <c r="I2841" s="53">
        <v>1</v>
      </c>
      <c r="J2841" s="51">
        <v>0</v>
      </c>
      <c r="K2841" s="51">
        <v>0</v>
      </c>
      <c r="L2841" s="51">
        <v>3287.7</v>
      </c>
      <c r="M2841" s="42">
        <v>0</v>
      </c>
      <c r="N2841" s="89" t="s">
        <v>269</v>
      </c>
      <c r="O2841" s="47" t="s">
        <v>1351</v>
      </c>
      <c r="P2841" s="47" t="s">
        <v>1353</v>
      </c>
      <c r="Q2841" s="50" t="s">
        <v>7159</v>
      </c>
      <c r="R2841" s="30"/>
    </row>
    <row r="2842" spans="1:18" ht="19.95" customHeight="1">
      <c r="A2842" s="47">
        <v>1</v>
      </c>
      <c r="B2842" s="30" t="s">
        <v>43</v>
      </c>
      <c r="C2842" s="43" t="s">
        <v>7160</v>
      </c>
      <c r="D2842" s="52">
        <v>45140</v>
      </c>
      <c r="E2842" s="52">
        <v>45159</v>
      </c>
      <c r="F2842" s="52">
        <v>45159</v>
      </c>
      <c r="G2842" s="47" t="s">
        <v>10</v>
      </c>
      <c r="H2842" s="51">
        <v>2667.6</v>
      </c>
      <c r="I2842" s="53">
        <v>1</v>
      </c>
      <c r="J2842" s="51">
        <v>0</v>
      </c>
      <c r="K2842" s="51">
        <v>0</v>
      </c>
      <c r="L2842" s="51">
        <v>2667.6</v>
      </c>
      <c r="M2842" s="42">
        <v>0</v>
      </c>
      <c r="N2842" s="89" t="s">
        <v>269</v>
      </c>
      <c r="O2842" s="47" t="s">
        <v>1351</v>
      </c>
      <c r="P2842" s="47" t="s">
        <v>1353</v>
      </c>
      <c r="Q2842" s="50" t="s">
        <v>7161</v>
      </c>
      <c r="R2842" s="30"/>
    </row>
    <row r="2843" spans="1:18" ht="19.95" customHeight="1">
      <c r="A2843" s="47">
        <v>1</v>
      </c>
      <c r="B2843" s="30" t="s">
        <v>54</v>
      </c>
      <c r="C2843" s="43" t="s">
        <v>55</v>
      </c>
      <c r="D2843" s="52">
        <v>44869</v>
      </c>
      <c r="E2843" s="52">
        <v>45159</v>
      </c>
      <c r="F2843" s="52">
        <v>45159</v>
      </c>
      <c r="G2843" s="47" t="s">
        <v>10</v>
      </c>
      <c r="H2843" s="51">
        <v>99.9</v>
      </c>
      <c r="I2843" s="53">
        <v>1</v>
      </c>
      <c r="J2843" s="51">
        <v>0</v>
      </c>
      <c r="K2843" s="51">
        <v>0</v>
      </c>
      <c r="L2843" s="51">
        <v>99.9</v>
      </c>
      <c r="M2843" s="42">
        <v>0</v>
      </c>
      <c r="N2843" s="89" t="s">
        <v>269</v>
      </c>
      <c r="O2843" s="47" t="s">
        <v>1342</v>
      </c>
      <c r="P2843" s="47" t="s">
        <v>280</v>
      </c>
      <c r="Q2843" s="50" t="s">
        <v>2536</v>
      </c>
      <c r="R2843" s="30"/>
    </row>
    <row r="2844" spans="1:18" ht="19.95" customHeight="1">
      <c r="A2844" s="47">
        <v>1</v>
      </c>
      <c r="B2844" s="30" t="s">
        <v>456</v>
      </c>
      <c r="C2844" s="43" t="s">
        <v>7162</v>
      </c>
      <c r="D2844" s="52">
        <v>45160</v>
      </c>
      <c r="E2844" s="52">
        <v>45160</v>
      </c>
      <c r="F2844" s="52">
        <v>45159</v>
      </c>
      <c r="G2844" s="47" t="s">
        <v>10</v>
      </c>
      <c r="H2844" s="51">
        <v>1900</v>
      </c>
      <c r="I2844" s="53">
        <v>1</v>
      </c>
      <c r="J2844" s="51">
        <v>0</v>
      </c>
      <c r="K2844" s="51">
        <v>0</v>
      </c>
      <c r="L2844" s="51">
        <v>1900</v>
      </c>
      <c r="M2844" s="42">
        <v>0</v>
      </c>
      <c r="N2844" s="89" t="s">
        <v>276</v>
      </c>
      <c r="O2844" s="47" t="s">
        <v>1342</v>
      </c>
      <c r="P2844" s="47" t="s">
        <v>871</v>
      </c>
      <c r="Q2844" s="50" t="s">
        <v>7163</v>
      </c>
      <c r="R2844" s="30"/>
    </row>
    <row r="2845" spans="1:18" ht="19.95" customHeight="1">
      <c r="A2845" s="47">
        <v>1</v>
      </c>
      <c r="B2845" s="30" t="s">
        <v>1357</v>
      </c>
      <c r="C2845" s="43" t="s">
        <v>7164</v>
      </c>
      <c r="D2845" s="52">
        <v>45159</v>
      </c>
      <c r="E2845" s="52">
        <v>45159</v>
      </c>
      <c r="F2845" s="52">
        <v>45159</v>
      </c>
      <c r="G2845" s="47" t="s">
        <v>10</v>
      </c>
      <c r="H2845" s="51">
        <v>520</v>
      </c>
      <c r="I2845" s="53">
        <v>1</v>
      </c>
      <c r="J2845" s="51">
        <v>0</v>
      </c>
      <c r="K2845" s="51">
        <v>0</v>
      </c>
      <c r="L2845" s="51">
        <v>520</v>
      </c>
      <c r="M2845" s="42">
        <v>0</v>
      </c>
      <c r="N2845" s="89" t="s">
        <v>276</v>
      </c>
      <c r="O2845" s="47" t="s">
        <v>1360</v>
      </c>
      <c r="P2845" s="47" t="s">
        <v>876</v>
      </c>
      <c r="Q2845" s="50" t="s">
        <v>7165</v>
      </c>
      <c r="R2845" s="30"/>
    </row>
    <row r="2846" spans="1:18" ht="19.95" customHeight="1">
      <c r="A2846" s="47">
        <v>1</v>
      </c>
      <c r="B2846" s="30" t="s">
        <v>308</v>
      </c>
      <c r="C2846" s="43" t="s">
        <v>7166</v>
      </c>
      <c r="D2846" s="52">
        <v>45155</v>
      </c>
      <c r="E2846" s="52">
        <v>45160</v>
      </c>
      <c r="F2846" s="52">
        <v>45160</v>
      </c>
      <c r="G2846" s="47" t="s">
        <v>10</v>
      </c>
      <c r="H2846" s="51">
        <v>19965.400000000001</v>
      </c>
      <c r="I2846" s="53">
        <v>1</v>
      </c>
      <c r="J2846" s="51">
        <v>0</v>
      </c>
      <c r="K2846" s="51">
        <v>0</v>
      </c>
      <c r="L2846" s="51">
        <v>19965.400000000001</v>
      </c>
      <c r="M2846" s="42">
        <v>0</v>
      </c>
      <c r="N2846" s="89" t="s">
        <v>1328</v>
      </c>
      <c r="O2846" s="47" t="s">
        <v>1349</v>
      </c>
      <c r="P2846" s="58" t="s">
        <v>741</v>
      </c>
      <c r="Q2846" s="50" t="s">
        <v>7167</v>
      </c>
      <c r="R2846" s="30"/>
    </row>
    <row r="2847" spans="1:18" ht="19.95" customHeight="1">
      <c r="A2847" s="47">
        <v>1</v>
      </c>
      <c r="B2847" s="30" t="s">
        <v>32</v>
      </c>
      <c r="C2847" s="43" t="s">
        <v>7168</v>
      </c>
      <c r="D2847" s="52">
        <v>45138</v>
      </c>
      <c r="E2847" s="52">
        <v>45168</v>
      </c>
      <c r="F2847" s="52">
        <v>45160</v>
      </c>
      <c r="G2847" s="47" t="s">
        <v>18</v>
      </c>
      <c r="H2847" s="60">
        <v>46000</v>
      </c>
      <c r="I2847" s="53">
        <v>4.9180000000000001</v>
      </c>
      <c r="J2847" s="60">
        <v>0</v>
      </c>
      <c r="K2847" s="60">
        <v>0</v>
      </c>
      <c r="L2847" s="51">
        <v>226228</v>
      </c>
      <c r="M2847" s="42">
        <v>0</v>
      </c>
      <c r="N2847" s="89" t="s">
        <v>1328</v>
      </c>
      <c r="O2847" s="47" t="s">
        <v>1330</v>
      </c>
      <c r="P2847" s="47" t="s">
        <v>881</v>
      </c>
      <c r="Q2847" s="50" t="s">
        <v>7169</v>
      </c>
      <c r="R2847" s="30"/>
    </row>
    <row r="2848" spans="1:18" ht="19.95" customHeight="1">
      <c r="A2848" s="47">
        <v>1</v>
      </c>
      <c r="B2848" s="30" t="s">
        <v>16</v>
      </c>
      <c r="C2848" s="43" t="s">
        <v>7170</v>
      </c>
      <c r="D2848" s="52">
        <v>45145</v>
      </c>
      <c r="E2848" s="52">
        <v>45160</v>
      </c>
      <c r="F2848" s="52">
        <v>45160</v>
      </c>
      <c r="G2848" s="47" t="s">
        <v>10</v>
      </c>
      <c r="H2848" s="51">
        <v>12299.68</v>
      </c>
      <c r="I2848" s="53">
        <v>1</v>
      </c>
      <c r="J2848" s="51">
        <v>0</v>
      </c>
      <c r="K2848" s="51">
        <v>0</v>
      </c>
      <c r="L2848" s="51">
        <v>12299.68</v>
      </c>
      <c r="M2848" s="42">
        <v>0</v>
      </c>
      <c r="N2848" s="89" t="s">
        <v>1328</v>
      </c>
      <c r="O2848" s="47" t="s">
        <v>1349</v>
      </c>
      <c r="P2848" s="58" t="s">
        <v>741</v>
      </c>
      <c r="Q2848" s="50" t="s">
        <v>7171</v>
      </c>
      <c r="R2848" s="30"/>
    </row>
    <row r="2849" spans="1:18" ht="19.95" customHeight="1">
      <c r="A2849" s="47">
        <v>1</v>
      </c>
      <c r="B2849" s="30" t="s">
        <v>16</v>
      </c>
      <c r="C2849" s="43" t="s">
        <v>7172</v>
      </c>
      <c r="D2849" s="52">
        <v>45145</v>
      </c>
      <c r="E2849" s="52">
        <v>45160</v>
      </c>
      <c r="F2849" s="52">
        <v>45160</v>
      </c>
      <c r="G2849" s="47" t="s">
        <v>10</v>
      </c>
      <c r="H2849" s="51">
        <v>6190.8</v>
      </c>
      <c r="I2849" s="53">
        <v>1</v>
      </c>
      <c r="J2849" s="51">
        <v>0</v>
      </c>
      <c r="K2849" s="51">
        <v>0</v>
      </c>
      <c r="L2849" s="51">
        <v>6190.8</v>
      </c>
      <c r="M2849" s="42">
        <v>0</v>
      </c>
      <c r="N2849" s="89" t="s">
        <v>1328</v>
      </c>
      <c r="O2849" s="47" t="s">
        <v>1349</v>
      </c>
      <c r="P2849" s="58" t="s">
        <v>741</v>
      </c>
      <c r="Q2849" s="50" t="s">
        <v>7173</v>
      </c>
      <c r="R2849" s="30"/>
    </row>
    <row r="2850" spans="1:18" ht="19.95" customHeight="1">
      <c r="A2850" s="47">
        <v>1</v>
      </c>
      <c r="B2850" s="30" t="s">
        <v>252</v>
      </c>
      <c r="C2850" s="43" t="s">
        <v>7174</v>
      </c>
      <c r="D2850" s="52">
        <v>45145</v>
      </c>
      <c r="E2850" s="52">
        <v>45160</v>
      </c>
      <c r="F2850" s="52">
        <v>45160</v>
      </c>
      <c r="G2850" s="47" t="s">
        <v>10</v>
      </c>
      <c r="H2850" s="51">
        <v>1959.6</v>
      </c>
      <c r="I2850" s="53">
        <v>1</v>
      </c>
      <c r="J2850" s="51">
        <v>0</v>
      </c>
      <c r="K2850" s="51">
        <v>0</v>
      </c>
      <c r="L2850" s="51">
        <v>1959.6</v>
      </c>
      <c r="M2850" s="42">
        <v>0</v>
      </c>
      <c r="N2850" s="89" t="s">
        <v>269</v>
      </c>
      <c r="O2850" s="47" t="s">
        <v>1351</v>
      </c>
      <c r="P2850" s="47" t="s">
        <v>1353</v>
      </c>
      <c r="Q2850" s="50" t="s">
        <v>7175</v>
      </c>
      <c r="R2850" s="30"/>
    </row>
    <row r="2851" spans="1:18" ht="19.95" customHeight="1">
      <c r="A2851" s="47">
        <v>1</v>
      </c>
      <c r="B2851" s="30" t="s">
        <v>1357</v>
      </c>
      <c r="C2851" s="43" t="s">
        <v>7176</v>
      </c>
      <c r="D2851" s="52">
        <v>45160</v>
      </c>
      <c r="E2851" s="52">
        <v>45160</v>
      </c>
      <c r="F2851" s="52">
        <v>45160</v>
      </c>
      <c r="G2851" s="47" t="s">
        <v>10</v>
      </c>
      <c r="H2851" s="51">
        <v>650</v>
      </c>
      <c r="I2851" s="53">
        <v>1</v>
      </c>
      <c r="J2851" s="51">
        <v>0</v>
      </c>
      <c r="K2851" s="51">
        <v>0</v>
      </c>
      <c r="L2851" s="51">
        <v>650</v>
      </c>
      <c r="M2851" s="42">
        <v>0</v>
      </c>
      <c r="N2851" s="89" t="s">
        <v>275</v>
      </c>
      <c r="O2851" s="47" t="s">
        <v>1360</v>
      </c>
      <c r="P2851" s="47" t="s">
        <v>876</v>
      </c>
      <c r="Q2851" s="50" t="s">
        <v>7177</v>
      </c>
      <c r="R2851" s="30"/>
    </row>
    <row r="2852" spans="1:18" ht="19.95" customHeight="1">
      <c r="A2852" s="47">
        <v>1</v>
      </c>
      <c r="B2852" s="30" t="s">
        <v>6275</v>
      </c>
      <c r="C2852" s="43" t="s">
        <v>2066</v>
      </c>
      <c r="D2852" s="52">
        <v>45168</v>
      </c>
      <c r="E2852" s="52">
        <v>45168</v>
      </c>
      <c r="F2852" s="52">
        <v>45160</v>
      </c>
      <c r="G2852" s="47" t="s">
        <v>10</v>
      </c>
      <c r="H2852" s="49">
        <v>10000</v>
      </c>
      <c r="I2852" s="53">
        <v>1</v>
      </c>
      <c r="J2852" s="51">
        <v>0</v>
      </c>
      <c r="K2852" s="51">
        <v>0</v>
      </c>
      <c r="L2852" s="51">
        <v>10000</v>
      </c>
      <c r="M2852" s="42">
        <v>0</v>
      </c>
      <c r="N2852" s="89" t="s">
        <v>275</v>
      </c>
      <c r="O2852" s="47" t="s">
        <v>1329</v>
      </c>
      <c r="P2852" s="47" t="s">
        <v>1373</v>
      </c>
      <c r="Q2852" s="50" t="s">
        <v>6276</v>
      </c>
      <c r="R2852" s="30"/>
    </row>
    <row r="2853" spans="1:18" ht="19.95" customHeight="1">
      <c r="A2853" s="47">
        <v>1</v>
      </c>
      <c r="B2853" s="30" t="s">
        <v>7178</v>
      </c>
      <c r="C2853" s="43" t="s">
        <v>7179</v>
      </c>
      <c r="D2853" s="52">
        <v>45161</v>
      </c>
      <c r="E2853" s="52">
        <v>45161</v>
      </c>
      <c r="F2853" s="52">
        <v>45161</v>
      </c>
      <c r="G2853" s="47" t="s">
        <v>10</v>
      </c>
      <c r="H2853" s="51">
        <v>7550</v>
      </c>
      <c r="I2853" s="53">
        <v>1</v>
      </c>
      <c r="J2853" s="51">
        <v>0</v>
      </c>
      <c r="K2853" s="51">
        <v>0</v>
      </c>
      <c r="L2853" s="51">
        <v>7550</v>
      </c>
      <c r="M2853" s="42">
        <v>0</v>
      </c>
      <c r="N2853" s="89" t="s">
        <v>1328</v>
      </c>
      <c r="O2853" s="47" t="s">
        <v>1351</v>
      </c>
      <c r="P2853" s="47" t="s">
        <v>1352</v>
      </c>
      <c r="Q2853" s="50" t="s">
        <v>7180</v>
      </c>
      <c r="R2853" s="30"/>
    </row>
    <row r="2854" spans="1:18" ht="19.95" customHeight="1">
      <c r="A2854" s="47">
        <v>1</v>
      </c>
      <c r="B2854" s="30" t="s">
        <v>14</v>
      </c>
      <c r="C2854" s="43" t="s">
        <v>7181</v>
      </c>
      <c r="D2854" s="52">
        <v>45146</v>
      </c>
      <c r="E2854" s="52">
        <v>45161</v>
      </c>
      <c r="F2854" s="52">
        <v>45161</v>
      </c>
      <c r="G2854" s="47" t="s">
        <v>10</v>
      </c>
      <c r="H2854" s="51">
        <v>3561.2</v>
      </c>
      <c r="I2854" s="53">
        <v>1</v>
      </c>
      <c r="J2854" s="51">
        <v>0</v>
      </c>
      <c r="K2854" s="51">
        <v>0</v>
      </c>
      <c r="L2854" s="51">
        <v>3561.2</v>
      </c>
      <c r="M2854" s="42">
        <v>0</v>
      </c>
      <c r="N2854" s="89" t="s">
        <v>269</v>
      </c>
      <c r="O2854" s="47" t="s">
        <v>1351</v>
      </c>
      <c r="P2854" s="47" t="s">
        <v>1353</v>
      </c>
      <c r="Q2854" s="50" t="s">
        <v>7182</v>
      </c>
      <c r="R2854" s="30"/>
    </row>
    <row r="2855" spans="1:18" ht="19.95" customHeight="1">
      <c r="A2855" s="47">
        <v>2</v>
      </c>
      <c r="B2855" s="30" t="s">
        <v>665</v>
      </c>
      <c r="C2855" s="43" t="s">
        <v>666</v>
      </c>
      <c r="D2855" s="52">
        <v>45191</v>
      </c>
      <c r="E2855" s="52">
        <v>45159</v>
      </c>
      <c r="F2855" s="52">
        <v>45161</v>
      </c>
      <c r="G2855" s="47" t="s">
        <v>18</v>
      </c>
      <c r="H2855" s="60">
        <v>630000</v>
      </c>
      <c r="I2855" s="53">
        <v>4.9855</v>
      </c>
      <c r="J2855" s="60">
        <v>0</v>
      </c>
      <c r="K2855" s="60">
        <v>0</v>
      </c>
      <c r="L2855" s="51">
        <v>3140865</v>
      </c>
      <c r="M2855" s="42">
        <v>0</v>
      </c>
      <c r="N2855" s="89" t="s">
        <v>275</v>
      </c>
      <c r="O2855" s="47" t="s">
        <v>1330</v>
      </c>
      <c r="P2855" s="47" t="s">
        <v>881</v>
      </c>
      <c r="Q2855" s="50" t="s">
        <v>7183</v>
      </c>
      <c r="R2855" s="30"/>
    </row>
    <row r="2856" spans="1:18" ht="19.95" customHeight="1">
      <c r="A2856" s="47">
        <v>1</v>
      </c>
      <c r="B2856" s="30" t="s">
        <v>1357</v>
      </c>
      <c r="C2856" s="43" t="s">
        <v>7184</v>
      </c>
      <c r="D2856" s="52">
        <v>45161</v>
      </c>
      <c r="E2856" s="52">
        <v>45161</v>
      </c>
      <c r="F2856" s="52">
        <v>45161</v>
      </c>
      <c r="G2856" s="47" t="s">
        <v>10</v>
      </c>
      <c r="H2856" s="51">
        <v>80</v>
      </c>
      <c r="I2856" s="53">
        <v>1</v>
      </c>
      <c r="J2856" s="51">
        <v>0</v>
      </c>
      <c r="K2856" s="51">
        <v>0</v>
      </c>
      <c r="L2856" s="51">
        <v>80</v>
      </c>
      <c r="M2856" s="42">
        <v>0</v>
      </c>
      <c r="N2856" s="89" t="s">
        <v>275</v>
      </c>
      <c r="O2856" s="47" t="s">
        <v>1360</v>
      </c>
      <c r="P2856" s="47" t="s">
        <v>876</v>
      </c>
      <c r="Q2856" s="50" t="s">
        <v>7185</v>
      </c>
      <c r="R2856" s="30"/>
    </row>
    <row r="2857" spans="1:18" ht="19.95" customHeight="1">
      <c r="A2857" s="47">
        <v>2</v>
      </c>
      <c r="B2857" s="30" t="s">
        <v>235</v>
      </c>
      <c r="C2857" s="43" t="s">
        <v>7186</v>
      </c>
      <c r="D2857" s="52">
        <v>45168</v>
      </c>
      <c r="E2857" s="52">
        <v>45162</v>
      </c>
      <c r="F2857" s="52">
        <v>45162</v>
      </c>
      <c r="G2857" s="47" t="s">
        <v>10</v>
      </c>
      <c r="H2857" s="49">
        <v>241119.45</v>
      </c>
      <c r="I2857" s="53">
        <v>1</v>
      </c>
      <c r="J2857" s="51">
        <v>0</v>
      </c>
      <c r="K2857" s="51">
        <v>0</v>
      </c>
      <c r="L2857" s="51">
        <v>241119.45</v>
      </c>
      <c r="M2857" s="42">
        <v>0</v>
      </c>
      <c r="N2857" s="89" t="s">
        <v>1328</v>
      </c>
      <c r="O2857" s="47" t="s">
        <v>1330</v>
      </c>
      <c r="P2857" s="47" t="s">
        <v>881</v>
      </c>
      <c r="Q2857" s="50" t="s">
        <v>7187</v>
      </c>
      <c r="R2857" s="30"/>
    </row>
    <row r="2858" spans="1:18" ht="19.95" customHeight="1">
      <c r="A2858" s="47">
        <v>1</v>
      </c>
      <c r="B2858" s="30" t="s">
        <v>308</v>
      </c>
      <c r="C2858" s="43" t="s">
        <v>7188</v>
      </c>
      <c r="D2858" s="52">
        <v>45159</v>
      </c>
      <c r="E2858" s="52">
        <v>45162</v>
      </c>
      <c r="F2858" s="52">
        <v>45162</v>
      </c>
      <c r="G2858" s="47" t="s">
        <v>10</v>
      </c>
      <c r="H2858" s="51">
        <v>27675</v>
      </c>
      <c r="I2858" s="53">
        <v>1</v>
      </c>
      <c r="J2858" s="51">
        <v>0</v>
      </c>
      <c r="K2858" s="51">
        <v>0</v>
      </c>
      <c r="L2858" s="51">
        <v>27675</v>
      </c>
      <c r="M2858" s="42">
        <v>0</v>
      </c>
      <c r="N2858" s="89" t="s">
        <v>1328</v>
      </c>
      <c r="O2858" s="47" t="s">
        <v>1349</v>
      </c>
      <c r="P2858" s="58" t="s">
        <v>741</v>
      </c>
      <c r="Q2858" s="50" t="s">
        <v>7189</v>
      </c>
      <c r="R2858" s="30"/>
    </row>
    <row r="2859" spans="1:18" ht="19.95" customHeight="1">
      <c r="A2859" s="47">
        <v>1</v>
      </c>
      <c r="B2859" s="30" t="s">
        <v>52</v>
      </c>
      <c r="C2859" s="43" t="s">
        <v>7190</v>
      </c>
      <c r="D2859" s="52">
        <v>45162</v>
      </c>
      <c r="E2859" s="52">
        <v>45162</v>
      </c>
      <c r="F2859" s="52">
        <v>45162</v>
      </c>
      <c r="G2859" s="47" t="s">
        <v>10</v>
      </c>
      <c r="H2859" s="51">
        <v>5112.95</v>
      </c>
      <c r="I2859" s="53">
        <v>1</v>
      </c>
      <c r="J2859" s="51">
        <v>0</v>
      </c>
      <c r="K2859" s="51">
        <v>0</v>
      </c>
      <c r="L2859" s="51">
        <v>5112.95</v>
      </c>
      <c r="M2859" s="42">
        <v>0</v>
      </c>
      <c r="N2859" s="89" t="s">
        <v>1328</v>
      </c>
      <c r="O2859" s="47" t="s">
        <v>1360</v>
      </c>
      <c r="P2859" s="47" t="s">
        <v>876</v>
      </c>
      <c r="Q2859" s="50" t="s">
        <v>7191</v>
      </c>
      <c r="R2859" s="30"/>
    </row>
    <row r="2860" spans="1:18" ht="19.95" customHeight="1">
      <c r="A2860" s="47">
        <v>1</v>
      </c>
      <c r="B2860" s="30" t="s">
        <v>16</v>
      </c>
      <c r="C2860" s="43" t="s">
        <v>7192</v>
      </c>
      <c r="D2860" s="52">
        <v>45147</v>
      </c>
      <c r="E2860" s="52">
        <v>45162</v>
      </c>
      <c r="F2860" s="52">
        <v>45162</v>
      </c>
      <c r="G2860" s="47" t="s">
        <v>10</v>
      </c>
      <c r="H2860" s="51">
        <v>4081.7</v>
      </c>
      <c r="I2860" s="53">
        <v>1</v>
      </c>
      <c r="J2860" s="51">
        <v>0</v>
      </c>
      <c r="K2860" s="51">
        <v>0</v>
      </c>
      <c r="L2860" s="51">
        <v>4081.7</v>
      </c>
      <c r="M2860" s="42">
        <v>0</v>
      </c>
      <c r="N2860" s="89" t="s">
        <v>1328</v>
      </c>
      <c r="O2860" s="47" t="s">
        <v>1349</v>
      </c>
      <c r="P2860" s="58" t="s">
        <v>741</v>
      </c>
      <c r="Q2860" s="50" t="s">
        <v>7193</v>
      </c>
      <c r="R2860" s="30"/>
    </row>
    <row r="2861" spans="1:18" ht="19.95" customHeight="1">
      <c r="A2861" s="47">
        <v>1</v>
      </c>
      <c r="B2861" s="30" t="s">
        <v>6623</v>
      </c>
      <c r="C2861" s="43" t="s">
        <v>7194</v>
      </c>
      <c r="D2861" s="52">
        <v>45162</v>
      </c>
      <c r="E2861" s="52">
        <v>45162</v>
      </c>
      <c r="F2861" s="52">
        <v>45162</v>
      </c>
      <c r="G2861" s="47" t="s">
        <v>10</v>
      </c>
      <c r="H2861" s="51">
        <v>950</v>
      </c>
      <c r="I2861" s="53">
        <v>1</v>
      </c>
      <c r="J2861" s="51">
        <v>0</v>
      </c>
      <c r="K2861" s="51">
        <v>0</v>
      </c>
      <c r="L2861" s="51">
        <v>950</v>
      </c>
      <c r="M2861" s="42">
        <v>0</v>
      </c>
      <c r="N2861" s="89" t="s">
        <v>269</v>
      </c>
      <c r="O2861" s="47" t="s">
        <v>1360</v>
      </c>
      <c r="P2861" s="47" t="s">
        <v>876</v>
      </c>
      <c r="Q2861" s="50" t="s">
        <v>7195</v>
      </c>
      <c r="R2861" s="30"/>
    </row>
    <row r="2862" spans="1:18" ht="19.95" customHeight="1">
      <c r="A2862" s="47">
        <v>1</v>
      </c>
      <c r="B2862" s="30" t="s">
        <v>17</v>
      </c>
      <c r="C2862" s="43" t="s">
        <v>7196</v>
      </c>
      <c r="D2862" s="52">
        <v>45132</v>
      </c>
      <c r="E2862" s="52">
        <v>45162</v>
      </c>
      <c r="F2862" s="52">
        <v>45162</v>
      </c>
      <c r="G2862" s="47" t="s">
        <v>10</v>
      </c>
      <c r="H2862" s="51">
        <v>630.64</v>
      </c>
      <c r="I2862" s="53">
        <v>1</v>
      </c>
      <c r="J2862" s="51">
        <v>0</v>
      </c>
      <c r="K2862" s="51">
        <v>0</v>
      </c>
      <c r="L2862" s="51">
        <v>630.64</v>
      </c>
      <c r="M2862" s="42">
        <v>0</v>
      </c>
      <c r="N2862" s="89" t="s">
        <v>269</v>
      </c>
      <c r="O2862" s="47" t="s">
        <v>1351</v>
      </c>
      <c r="P2862" s="47" t="s">
        <v>1354</v>
      </c>
      <c r="Q2862" s="50" t="s">
        <v>7197</v>
      </c>
      <c r="R2862" s="30"/>
    </row>
    <row r="2863" spans="1:18" ht="19.95" customHeight="1">
      <c r="A2863" s="47">
        <v>2</v>
      </c>
      <c r="B2863" s="30" t="s">
        <v>318</v>
      </c>
      <c r="C2863" s="43" t="s">
        <v>7198</v>
      </c>
      <c r="D2863" s="52">
        <v>45155</v>
      </c>
      <c r="E2863" s="52">
        <v>45162</v>
      </c>
      <c r="F2863" s="52">
        <v>45162</v>
      </c>
      <c r="G2863" s="47" t="s">
        <v>10</v>
      </c>
      <c r="H2863" s="51">
        <v>1591</v>
      </c>
      <c r="I2863" s="53">
        <v>1</v>
      </c>
      <c r="J2863" s="51">
        <v>0</v>
      </c>
      <c r="K2863" s="51">
        <v>0</v>
      </c>
      <c r="L2863" s="51">
        <v>1591</v>
      </c>
      <c r="M2863" s="42">
        <v>0</v>
      </c>
      <c r="N2863" s="89" t="s">
        <v>269</v>
      </c>
      <c r="O2863" s="47" t="s">
        <v>1330</v>
      </c>
      <c r="P2863" s="47" t="s">
        <v>2320</v>
      </c>
      <c r="Q2863" s="50" t="s">
        <v>7199</v>
      </c>
      <c r="R2863" s="30"/>
    </row>
    <row r="2864" spans="1:18" ht="19.95" customHeight="1">
      <c r="A2864" s="47">
        <v>1</v>
      </c>
      <c r="B2864" s="30" t="s">
        <v>5240</v>
      </c>
      <c r="C2864" s="43" t="s">
        <v>7200</v>
      </c>
      <c r="D2864" s="52">
        <v>45162</v>
      </c>
      <c r="E2864" s="52">
        <v>45162</v>
      </c>
      <c r="F2864" s="52">
        <v>45162</v>
      </c>
      <c r="G2864" s="47" t="s">
        <v>10</v>
      </c>
      <c r="H2864" s="51">
        <v>238.45</v>
      </c>
      <c r="I2864" s="53">
        <v>1</v>
      </c>
      <c r="J2864" s="51">
        <v>0</v>
      </c>
      <c r="K2864" s="51">
        <v>0</v>
      </c>
      <c r="L2864" s="51">
        <v>238.45</v>
      </c>
      <c r="M2864" s="42">
        <v>0</v>
      </c>
      <c r="N2864" s="89" t="s">
        <v>269</v>
      </c>
      <c r="O2864" s="47" t="s">
        <v>1874</v>
      </c>
      <c r="P2864" s="47" t="s">
        <v>1358</v>
      </c>
      <c r="Q2864" s="50" t="s">
        <v>7201</v>
      </c>
      <c r="R2864" s="30"/>
    </row>
    <row r="2865" spans="1:18" ht="19.95" customHeight="1">
      <c r="A2865" s="47">
        <v>1</v>
      </c>
      <c r="B2865" s="30" t="s">
        <v>51</v>
      </c>
      <c r="C2865" s="43" t="s">
        <v>7202</v>
      </c>
      <c r="D2865" s="52">
        <v>45132</v>
      </c>
      <c r="E2865" s="52">
        <v>45162</v>
      </c>
      <c r="F2865" s="52">
        <v>45162</v>
      </c>
      <c r="G2865" s="47" t="s">
        <v>10</v>
      </c>
      <c r="H2865" s="51">
        <v>381.9</v>
      </c>
      <c r="I2865" s="53">
        <v>1</v>
      </c>
      <c r="J2865" s="51">
        <v>0</v>
      </c>
      <c r="K2865" s="51">
        <v>0</v>
      </c>
      <c r="L2865" s="51">
        <v>381.9</v>
      </c>
      <c r="M2865" s="42">
        <v>0</v>
      </c>
      <c r="N2865" s="89" t="s">
        <v>269</v>
      </c>
      <c r="O2865" s="47" t="s">
        <v>1362</v>
      </c>
      <c r="P2865" s="47" t="s">
        <v>1873</v>
      </c>
      <c r="Q2865" s="50" t="s">
        <v>7203</v>
      </c>
      <c r="R2865" s="30"/>
    </row>
    <row r="2866" spans="1:18" ht="19.95" customHeight="1">
      <c r="A2866" s="47">
        <v>1</v>
      </c>
      <c r="B2866" s="30" t="s">
        <v>242</v>
      </c>
      <c r="C2866" s="43" t="s">
        <v>7204</v>
      </c>
      <c r="D2866" s="52">
        <v>45162</v>
      </c>
      <c r="E2866" s="52">
        <v>45162</v>
      </c>
      <c r="F2866" s="52">
        <v>45162</v>
      </c>
      <c r="G2866" s="47" t="s">
        <v>10</v>
      </c>
      <c r="H2866" s="51">
        <v>10.92</v>
      </c>
      <c r="I2866" s="53">
        <v>1</v>
      </c>
      <c r="J2866" s="51">
        <v>0</v>
      </c>
      <c r="K2866" s="51">
        <v>0</v>
      </c>
      <c r="L2866" s="51">
        <v>10.92</v>
      </c>
      <c r="M2866" s="42">
        <v>0</v>
      </c>
      <c r="N2866" s="89" t="s">
        <v>269</v>
      </c>
      <c r="O2866" s="47" t="s">
        <v>1362</v>
      </c>
      <c r="P2866" s="47" t="s">
        <v>1363</v>
      </c>
      <c r="Q2866" s="50" t="s">
        <v>7205</v>
      </c>
      <c r="R2866" s="30"/>
    </row>
    <row r="2867" spans="1:18" ht="19.95" customHeight="1">
      <c r="A2867" s="47">
        <v>1</v>
      </c>
      <c r="B2867" s="30" t="s">
        <v>242</v>
      </c>
      <c r="C2867" s="43" t="s">
        <v>7204</v>
      </c>
      <c r="D2867" s="52">
        <v>45162</v>
      </c>
      <c r="E2867" s="52">
        <v>45162</v>
      </c>
      <c r="F2867" s="52">
        <v>45162</v>
      </c>
      <c r="G2867" s="47" t="s">
        <v>10</v>
      </c>
      <c r="H2867" s="51">
        <v>10.92</v>
      </c>
      <c r="I2867" s="53">
        <v>1</v>
      </c>
      <c r="J2867" s="51">
        <v>0</v>
      </c>
      <c r="K2867" s="51">
        <v>0</v>
      </c>
      <c r="L2867" s="51">
        <v>10.92</v>
      </c>
      <c r="M2867" s="42">
        <v>0</v>
      </c>
      <c r="N2867" s="89" t="s">
        <v>269</v>
      </c>
      <c r="O2867" s="47" t="s">
        <v>1362</v>
      </c>
      <c r="P2867" s="47" t="s">
        <v>1363</v>
      </c>
      <c r="Q2867" s="50" t="s">
        <v>7206</v>
      </c>
      <c r="R2867" s="30"/>
    </row>
    <row r="2868" spans="1:18" ht="19.95" customHeight="1">
      <c r="A2868" s="47">
        <v>1</v>
      </c>
      <c r="B2868" s="30" t="s">
        <v>246</v>
      </c>
      <c r="C2868" s="43" t="s">
        <v>7207</v>
      </c>
      <c r="D2868" s="52">
        <v>45162</v>
      </c>
      <c r="E2868" s="52">
        <v>45162</v>
      </c>
      <c r="F2868" s="52">
        <v>45162</v>
      </c>
      <c r="G2868" s="47" t="s">
        <v>10</v>
      </c>
      <c r="H2868" s="51">
        <v>3600</v>
      </c>
      <c r="I2868" s="53">
        <v>1</v>
      </c>
      <c r="J2868" s="51">
        <v>0</v>
      </c>
      <c r="K2868" s="51">
        <v>0</v>
      </c>
      <c r="L2868" s="51">
        <v>3600</v>
      </c>
      <c r="M2868" s="42">
        <v>0</v>
      </c>
      <c r="N2868" s="89" t="s">
        <v>269</v>
      </c>
      <c r="O2868" s="47" t="s">
        <v>1381</v>
      </c>
      <c r="P2868" s="47" t="s">
        <v>6670</v>
      </c>
      <c r="Q2868" s="50" t="s">
        <v>7208</v>
      </c>
      <c r="R2868" s="30"/>
    </row>
    <row r="2869" spans="1:18" ht="19.95" customHeight="1">
      <c r="A2869" s="47">
        <v>1</v>
      </c>
      <c r="B2869" s="30" t="s">
        <v>246</v>
      </c>
      <c r="C2869" s="43" t="s">
        <v>7209</v>
      </c>
      <c r="D2869" s="52">
        <v>45161</v>
      </c>
      <c r="E2869" s="52">
        <v>45162</v>
      </c>
      <c r="F2869" s="52">
        <v>45162</v>
      </c>
      <c r="G2869" s="47" t="s">
        <v>10</v>
      </c>
      <c r="H2869" s="51">
        <v>900</v>
      </c>
      <c r="I2869" s="53">
        <v>1</v>
      </c>
      <c r="J2869" s="51">
        <v>0</v>
      </c>
      <c r="K2869" s="51">
        <v>0</v>
      </c>
      <c r="L2869" s="51">
        <v>900</v>
      </c>
      <c r="M2869" s="42">
        <v>0</v>
      </c>
      <c r="N2869" s="89" t="s">
        <v>269</v>
      </c>
      <c r="O2869" s="47" t="s">
        <v>1381</v>
      </c>
      <c r="P2869" s="47" t="s">
        <v>885</v>
      </c>
      <c r="Q2869" s="50" t="s">
        <v>7210</v>
      </c>
      <c r="R2869" s="30"/>
    </row>
    <row r="2870" spans="1:18" ht="19.95" customHeight="1">
      <c r="A2870" s="47">
        <v>1</v>
      </c>
      <c r="B2870" s="30" t="s">
        <v>3406</v>
      </c>
      <c r="C2870" s="43" t="s">
        <v>7211</v>
      </c>
      <c r="D2870" s="52">
        <v>45161</v>
      </c>
      <c r="E2870" s="52">
        <v>45162</v>
      </c>
      <c r="F2870" s="52">
        <v>45162</v>
      </c>
      <c r="G2870" s="47" t="s">
        <v>10</v>
      </c>
      <c r="H2870" s="51">
        <v>290</v>
      </c>
      <c r="I2870" s="53">
        <v>1</v>
      </c>
      <c r="J2870" s="51">
        <v>0</v>
      </c>
      <c r="K2870" s="51">
        <v>0</v>
      </c>
      <c r="L2870" s="51">
        <v>290</v>
      </c>
      <c r="M2870" s="42">
        <v>0</v>
      </c>
      <c r="N2870" s="89" t="s">
        <v>275</v>
      </c>
      <c r="O2870" s="47" t="s">
        <v>1342</v>
      </c>
      <c r="P2870" s="47" t="s">
        <v>871</v>
      </c>
      <c r="Q2870" s="50" t="s">
        <v>7212</v>
      </c>
      <c r="R2870" s="30"/>
    </row>
    <row r="2871" spans="1:18" ht="19.95" customHeight="1">
      <c r="A2871" s="47">
        <v>2</v>
      </c>
      <c r="B2871" s="30" t="s">
        <v>298</v>
      </c>
      <c r="C2871" s="43" t="s">
        <v>1338</v>
      </c>
      <c r="D2871" s="52">
        <v>45170</v>
      </c>
      <c r="E2871" s="52">
        <v>45174</v>
      </c>
      <c r="F2871" s="52">
        <v>45162</v>
      </c>
      <c r="G2871" s="47" t="s">
        <v>10</v>
      </c>
      <c r="H2871" s="51">
        <v>43174.52</v>
      </c>
      <c r="I2871" s="53">
        <v>1</v>
      </c>
      <c r="J2871" s="51">
        <v>0</v>
      </c>
      <c r="K2871" s="51">
        <v>0</v>
      </c>
      <c r="L2871" s="51">
        <v>43174.52</v>
      </c>
      <c r="M2871" s="42">
        <v>0</v>
      </c>
      <c r="N2871" s="89" t="s">
        <v>275</v>
      </c>
      <c r="O2871" s="47" t="s">
        <v>1874</v>
      </c>
      <c r="P2871" s="47" t="s">
        <v>1324</v>
      </c>
      <c r="Q2871" s="50" t="s">
        <v>1339</v>
      </c>
      <c r="R2871" s="30"/>
    </row>
    <row r="2872" spans="1:18" ht="19.95" customHeight="1">
      <c r="A2872" s="47">
        <v>4</v>
      </c>
      <c r="B2872" s="30" t="s">
        <v>298</v>
      </c>
      <c r="C2872" s="43" t="s">
        <v>7213</v>
      </c>
      <c r="D2872" s="52">
        <v>45170</v>
      </c>
      <c r="E2872" s="52">
        <v>45175</v>
      </c>
      <c r="F2872" s="52">
        <v>45162</v>
      </c>
      <c r="G2872" s="47" t="s">
        <v>10</v>
      </c>
      <c r="H2872" s="51">
        <v>36012.74</v>
      </c>
      <c r="I2872" s="53">
        <v>1</v>
      </c>
      <c r="J2872" s="51">
        <v>0</v>
      </c>
      <c r="K2872" s="51">
        <v>0</v>
      </c>
      <c r="L2872" s="51">
        <v>36012.74</v>
      </c>
      <c r="M2872" s="42">
        <v>0</v>
      </c>
      <c r="N2872" s="89" t="s">
        <v>275</v>
      </c>
      <c r="O2872" s="47" t="s">
        <v>1874</v>
      </c>
      <c r="P2872" s="47" t="s">
        <v>1324</v>
      </c>
      <c r="Q2872" s="50" t="s">
        <v>1341</v>
      </c>
      <c r="R2872" s="30"/>
    </row>
    <row r="2873" spans="1:18" ht="19.95" customHeight="1">
      <c r="A2873" s="47">
        <v>2</v>
      </c>
      <c r="B2873" s="30" t="s">
        <v>298</v>
      </c>
      <c r="C2873" s="43" t="s">
        <v>7214</v>
      </c>
      <c r="D2873" s="52">
        <v>45169</v>
      </c>
      <c r="E2873" s="52">
        <v>45174</v>
      </c>
      <c r="F2873" s="52">
        <v>45162</v>
      </c>
      <c r="G2873" s="47" t="s">
        <v>10</v>
      </c>
      <c r="H2873" s="51">
        <v>25212.78</v>
      </c>
      <c r="I2873" s="53">
        <v>1</v>
      </c>
      <c r="J2873" s="51">
        <v>0</v>
      </c>
      <c r="K2873" s="51">
        <v>0</v>
      </c>
      <c r="L2873" s="51">
        <v>25212.78</v>
      </c>
      <c r="M2873" s="42">
        <v>0</v>
      </c>
      <c r="N2873" s="89" t="s">
        <v>275</v>
      </c>
      <c r="O2873" s="47" t="s">
        <v>1874</v>
      </c>
      <c r="P2873" s="47" t="s">
        <v>1358</v>
      </c>
      <c r="Q2873" s="50" t="s">
        <v>7215</v>
      </c>
      <c r="R2873" s="30"/>
    </row>
    <row r="2874" spans="1:18" ht="19.95" customHeight="1">
      <c r="A2874" s="47">
        <v>4</v>
      </c>
      <c r="B2874" s="30" t="s">
        <v>240</v>
      </c>
      <c r="C2874" s="43" t="s">
        <v>7216</v>
      </c>
      <c r="D2874" s="52">
        <v>45169</v>
      </c>
      <c r="E2874" s="52">
        <v>45180</v>
      </c>
      <c r="F2874" s="52">
        <v>45162</v>
      </c>
      <c r="G2874" s="47" t="s">
        <v>10</v>
      </c>
      <c r="H2874" s="51">
        <v>12606.39</v>
      </c>
      <c r="I2874" s="53">
        <v>1</v>
      </c>
      <c r="J2874" s="51">
        <v>0</v>
      </c>
      <c r="K2874" s="51">
        <v>0</v>
      </c>
      <c r="L2874" s="51">
        <v>12606.39</v>
      </c>
      <c r="M2874" s="42">
        <v>0</v>
      </c>
      <c r="N2874" s="89" t="s">
        <v>275</v>
      </c>
      <c r="O2874" s="47" t="s">
        <v>1874</v>
      </c>
      <c r="P2874" s="47" t="s">
        <v>1358</v>
      </c>
      <c r="Q2874" s="50" t="s">
        <v>7217</v>
      </c>
      <c r="R2874" s="30"/>
    </row>
    <row r="2875" spans="1:18" ht="19.95" customHeight="1">
      <c r="A2875" s="47">
        <v>2</v>
      </c>
      <c r="B2875" s="30" t="s">
        <v>240</v>
      </c>
      <c r="C2875" s="43" t="s">
        <v>7218</v>
      </c>
      <c r="D2875" s="52">
        <v>45170</v>
      </c>
      <c r="E2875" s="52">
        <v>45170</v>
      </c>
      <c r="F2875" s="52">
        <v>45162</v>
      </c>
      <c r="G2875" s="47" t="s">
        <v>10</v>
      </c>
      <c r="H2875" s="51">
        <v>46812.7</v>
      </c>
      <c r="I2875" s="53">
        <v>1</v>
      </c>
      <c r="J2875" s="51">
        <v>0</v>
      </c>
      <c r="K2875" s="51">
        <v>0</v>
      </c>
      <c r="L2875" s="51">
        <v>46812.7</v>
      </c>
      <c r="M2875" s="42">
        <v>0</v>
      </c>
      <c r="N2875" s="89" t="s">
        <v>275</v>
      </c>
      <c r="O2875" s="47" t="s">
        <v>1874</v>
      </c>
      <c r="P2875" s="47" t="s">
        <v>1358</v>
      </c>
      <c r="Q2875" s="50" t="s">
        <v>1339</v>
      </c>
      <c r="R2875" s="30"/>
    </row>
    <row r="2876" spans="1:18" ht="19.95" customHeight="1">
      <c r="A2876" s="47">
        <v>4</v>
      </c>
      <c r="B2876" s="30" t="s">
        <v>240</v>
      </c>
      <c r="C2876" s="43" t="s">
        <v>1340</v>
      </c>
      <c r="D2876" s="52">
        <v>45170</v>
      </c>
      <c r="E2876" s="52">
        <v>45170</v>
      </c>
      <c r="F2876" s="52">
        <v>45162</v>
      </c>
      <c r="G2876" s="47" t="s">
        <v>10</v>
      </c>
      <c r="H2876" s="51">
        <v>8980.8700000000008</v>
      </c>
      <c r="I2876" s="53">
        <v>1</v>
      </c>
      <c r="J2876" s="51">
        <v>0</v>
      </c>
      <c r="K2876" s="51">
        <v>0</v>
      </c>
      <c r="L2876" s="51">
        <v>8980.8700000000008</v>
      </c>
      <c r="M2876" s="42">
        <v>0</v>
      </c>
      <c r="N2876" s="89" t="s">
        <v>275</v>
      </c>
      <c r="O2876" s="47" t="s">
        <v>1874</v>
      </c>
      <c r="P2876" s="47" t="s">
        <v>1358</v>
      </c>
      <c r="Q2876" s="50" t="s">
        <v>1341</v>
      </c>
      <c r="R2876" s="30"/>
    </row>
    <row r="2877" spans="1:18" ht="19.95" customHeight="1">
      <c r="A2877" s="47">
        <v>2</v>
      </c>
      <c r="B2877" s="30" t="s">
        <v>235</v>
      </c>
      <c r="C2877" s="43" t="s">
        <v>7186</v>
      </c>
      <c r="D2877" s="52">
        <v>45168</v>
      </c>
      <c r="E2877" s="52">
        <v>45162</v>
      </c>
      <c r="F2877" s="52">
        <v>45163</v>
      </c>
      <c r="G2877" s="47" t="s">
        <v>10</v>
      </c>
      <c r="H2877" s="49">
        <v>464.56</v>
      </c>
      <c r="I2877" s="53">
        <v>1</v>
      </c>
      <c r="J2877" s="51">
        <v>0</v>
      </c>
      <c r="K2877" s="51">
        <v>0</v>
      </c>
      <c r="L2877" s="51">
        <v>464.56</v>
      </c>
      <c r="M2877" s="42">
        <v>0</v>
      </c>
      <c r="N2877" s="89" t="s">
        <v>1328</v>
      </c>
      <c r="O2877" s="47" t="s">
        <v>1330</v>
      </c>
      <c r="P2877" s="47" t="s">
        <v>881</v>
      </c>
      <c r="Q2877" s="50" t="s">
        <v>7187</v>
      </c>
      <c r="R2877" s="30"/>
    </row>
    <row r="2878" spans="1:18" ht="19.95" customHeight="1">
      <c r="A2878" s="47">
        <v>1</v>
      </c>
      <c r="B2878" s="30" t="s">
        <v>16</v>
      </c>
      <c r="C2878" s="43" t="s">
        <v>7219</v>
      </c>
      <c r="D2878" s="52">
        <v>45148</v>
      </c>
      <c r="E2878" s="52">
        <v>45163</v>
      </c>
      <c r="F2878" s="52">
        <v>45163</v>
      </c>
      <c r="G2878" s="47" t="s">
        <v>10</v>
      </c>
      <c r="H2878" s="51">
        <v>8185.5</v>
      </c>
      <c r="I2878" s="53">
        <v>1</v>
      </c>
      <c r="J2878" s="51">
        <v>0</v>
      </c>
      <c r="K2878" s="51">
        <v>0</v>
      </c>
      <c r="L2878" s="51">
        <v>8185.5</v>
      </c>
      <c r="M2878" s="42">
        <v>0</v>
      </c>
      <c r="N2878" s="89" t="s">
        <v>1328</v>
      </c>
      <c r="O2878" s="47" t="s">
        <v>1349</v>
      </c>
      <c r="P2878" s="58" t="s">
        <v>741</v>
      </c>
      <c r="Q2878" s="50" t="s">
        <v>7220</v>
      </c>
      <c r="R2878" s="30"/>
    </row>
    <row r="2879" spans="1:18" ht="19.95" customHeight="1">
      <c r="A2879" s="47">
        <v>1</v>
      </c>
      <c r="B2879" s="30" t="s">
        <v>16</v>
      </c>
      <c r="C2879" s="43" t="s">
        <v>7221</v>
      </c>
      <c r="D2879" s="52">
        <v>45148</v>
      </c>
      <c r="E2879" s="52">
        <v>45163</v>
      </c>
      <c r="F2879" s="52">
        <v>45163</v>
      </c>
      <c r="G2879" s="47" t="s">
        <v>10</v>
      </c>
      <c r="H2879" s="51">
        <v>4937.3999999999996</v>
      </c>
      <c r="I2879" s="53">
        <v>1</v>
      </c>
      <c r="J2879" s="51">
        <v>0</v>
      </c>
      <c r="K2879" s="51">
        <v>0</v>
      </c>
      <c r="L2879" s="51">
        <v>4937.3999999999996</v>
      </c>
      <c r="M2879" s="42">
        <v>0</v>
      </c>
      <c r="N2879" s="89" t="s">
        <v>1328</v>
      </c>
      <c r="O2879" s="47" t="s">
        <v>1349</v>
      </c>
      <c r="P2879" s="58" t="s">
        <v>741</v>
      </c>
      <c r="Q2879" s="50" t="s">
        <v>7222</v>
      </c>
      <c r="R2879" s="30"/>
    </row>
    <row r="2880" spans="1:18" ht="19.95" customHeight="1">
      <c r="A2880" s="47">
        <v>1</v>
      </c>
      <c r="B2880" s="30" t="s">
        <v>16</v>
      </c>
      <c r="C2880" s="43" t="s">
        <v>7223</v>
      </c>
      <c r="D2880" s="52">
        <v>45148</v>
      </c>
      <c r="E2880" s="52">
        <v>45163</v>
      </c>
      <c r="F2880" s="52">
        <v>45163</v>
      </c>
      <c r="G2880" s="47" t="s">
        <v>10</v>
      </c>
      <c r="H2880" s="51">
        <v>5317.2</v>
      </c>
      <c r="I2880" s="53">
        <v>1</v>
      </c>
      <c r="J2880" s="51">
        <v>0</v>
      </c>
      <c r="K2880" s="51">
        <v>0</v>
      </c>
      <c r="L2880" s="51">
        <v>5317.2</v>
      </c>
      <c r="M2880" s="42">
        <v>0</v>
      </c>
      <c r="N2880" s="89" t="s">
        <v>1328</v>
      </c>
      <c r="O2880" s="47" t="s">
        <v>1349</v>
      </c>
      <c r="P2880" s="58" t="s">
        <v>741</v>
      </c>
      <c r="Q2880" s="50" t="s">
        <v>7224</v>
      </c>
      <c r="R2880" s="30"/>
    </row>
    <row r="2881" spans="1:18" ht="19.95" customHeight="1">
      <c r="A2881" s="47">
        <v>1</v>
      </c>
      <c r="B2881" s="30" t="s">
        <v>22</v>
      </c>
      <c r="C2881" s="43" t="s">
        <v>7225</v>
      </c>
      <c r="D2881" s="52">
        <v>45148</v>
      </c>
      <c r="E2881" s="52">
        <v>45163</v>
      </c>
      <c r="F2881" s="52">
        <v>45163</v>
      </c>
      <c r="G2881" s="47" t="s">
        <v>10</v>
      </c>
      <c r="H2881" s="51">
        <v>660</v>
      </c>
      <c r="I2881" s="53">
        <v>1</v>
      </c>
      <c r="J2881" s="51">
        <v>0</v>
      </c>
      <c r="K2881" s="51">
        <v>0</v>
      </c>
      <c r="L2881" s="51">
        <v>660</v>
      </c>
      <c r="M2881" s="42">
        <v>0</v>
      </c>
      <c r="N2881" s="89" t="s">
        <v>269</v>
      </c>
      <c r="O2881" s="47" t="s">
        <v>1346</v>
      </c>
      <c r="P2881" s="47" t="s">
        <v>284</v>
      </c>
      <c r="Q2881" s="50" t="s">
        <v>7226</v>
      </c>
      <c r="R2881" s="30"/>
    </row>
    <row r="2882" spans="1:18" ht="19.95" customHeight="1">
      <c r="A2882" s="47">
        <v>1</v>
      </c>
      <c r="B2882" s="30" t="s">
        <v>237</v>
      </c>
      <c r="C2882" s="43">
        <v>21355389</v>
      </c>
      <c r="D2882" s="52">
        <v>45147</v>
      </c>
      <c r="E2882" s="52">
        <v>45163</v>
      </c>
      <c r="F2882" s="52">
        <v>45163</v>
      </c>
      <c r="G2882" s="47" t="s">
        <v>10</v>
      </c>
      <c r="H2882" s="51">
        <v>444.87</v>
      </c>
      <c r="I2882" s="53">
        <v>1</v>
      </c>
      <c r="J2882" s="51">
        <v>0</v>
      </c>
      <c r="K2882" s="51">
        <v>0</v>
      </c>
      <c r="L2882" s="51">
        <v>444.87</v>
      </c>
      <c r="M2882" s="42">
        <v>0</v>
      </c>
      <c r="N2882" s="89" t="s">
        <v>269</v>
      </c>
      <c r="O2882" s="47" t="s">
        <v>1342</v>
      </c>
      <c r="P2882" s="47" t="s">
        <v>280</v>
      </c>
      <c r="Q2882" s="50" t="s">
        <v>7227</v>
      </c>
      <c r="R2882" s="30"/>
    </row>
    <row r="2883" spans="1:18" ht="19.95" customHeight="1">
      <c r="A2883" s="47">
        <v>2</v>
      </c>
      <c r="B2883" s="30" t="s">
        <v>298</v>
      </c>
      <c r="C2883" s="43" t="s">
        <v>7228</v>
      </c>
      <c r="D2883" s="52">
        <v>45162</v>
      </c>
      <c r="E2883" s="52">
        <v>45163</v>
      </c>
      <c r="F2883" s="52">
        <v>45163</v>
      </c>
      <c r="G2883" s="47" t="s">
        <v>10</v>
      </c>
      <c r="H2883" s="51">
        <v>450</v>
      </c>
      <c r="I2883" s="53">
        <v>1</v>
      </c>
      <c r="J2883" s="51">
        <v>0</v>
      </c>
      <c r="K2883" s="51">
        <v>0</v>
      </c>
      <c r="L2883" s="51">
        <v>450</v>
      </c>
      <c r="M2883" s="42">
        <v>0</v>
      </c>
      <c r="N2883" s="89" t="s">
        <v>269</v>
      </c>
      <c r="O2883" s="47" t="s">
        <v>1874</v>
      </c>
      <c r="P2883" s="47" t="s">
        <v>1358</v>
      </c>
      <c r="Q2883" s="50" t="s">
        <v>7229</v>
      </c>
      <c r="R2883" s="30"/>
    </row>
    <row r="2884" spans="1:18" ht="19.95" customHeight="1">
      <c r="A2884" s="47">
        <v>4</v>
      </c>
      <c r="B2884" s="30" t="s">
        <v>298</v>
      </c>
      <c r="C2884" s="43" t="s">
        <v>7230</v>
      </c>
      <c r="D2884" s="52">
        <v>45162</v>
      </c>
      <c r="E2884" s="52">
        <v>45163</v>
      </c>
      <c r="F2884" s="52">
        <v>45163</v>
      </c>
      <c r="G2884" s="47" t="s">
        <v>10</v>
      </c>
      <c r="H2884" s="51">
        <v>450</v>
      </c>
      <c r="I2884" s="53">
        <v>1</v>
      </c>
      <c r="J2884" s="51">
        <v>0</v>
      </c>
      <c r="K2884" s="51">
        <v>0</v>
      </c>
      <c r="L2884" s="51">
        <v>450</v>
      </c>
      <c r="M2884" s="42">
        <v>0</v>
      </c>
      <c r="N2884" s="89" t="s">
        <v>269</v>
      </c>
      <c r="O2884" s="47" t="s">
        <v>1874</v>
      </c>
      <c r="P2884" s="47" t="s">
        <v>1358</v>
      </c>
      <c r="Q2884" s="50" t="s">
        <v>7231</v>
      </c>
      <c r="R2884" s="30"/>
    </row>
    <row r="2885" spans="1:18" ht="19.95" customHeight="1">
      <c r="A2885" s="47">
        <v>1</v>
      </c>
      <c r="B2885" s="30" t="s">
        <v>1357</v>
      </c>
      <c r="C2885" s="43" t="s">
        <v>7232</v>
      </c>
      <c r="D2885" s="52">
        <v>45163</v>
      </c>
      <c r="E2885" s="52">
        <v>45163</v>
      </c>
      <c r="F2885" s="52">
        <v>45163</v>
      </c>
      <c r="G2885" s="47" t="s">
        <v>10</v>
      </c>
      <c r="H2885" s="51">
        <v>165.46</v>
      </c>
      <c r="I2885" s="53">
        <v>1</v>
      </c>
      <c r="J2885" s="51">
        <v>0</v>
      </c>
      <c r="K2885" s="51">
        <v>0</v>
      </c>
      <c r="L2885" s="51">
        <v>165.46</v>
      </c>
      <c r="M2885" s="42">
        <v>0</v>
      </c>
      <c r="N2885" s="89" t="s">
        <v>276</v>
      </c>
      <c r="O2885" s="47" t="s">
        <v>1355</v>
      </c>
      <c r="P2885" s="47" t="s">
        <v>873</v>
      </c>
      <c r="Q2885" s="50" t="s">
        <v>7233</v>
      </c>
      <c r="R2885" s="30"/>
    </row>
    <row r="2886" spans="1:18" ht="19.95" customHeight="1">
      <c r="A2886" s="47">
        <v>1</v>
      </c>
      <c r="B2886" s="30" t="s">
        <v>16</v>
      </c>
      <c r="C2886" s="43" t="s">
        <v>7234</v>
      </c>
      <c r="D2886" s="52">
        <v>45149</v>
      </c>
      <c r="E2886" s="52">
        <v>45166</v>
      </c>
      <c r="F2886" s="52">
        <v>45166</v>
      </c>
      <c r="G2886" s="47" t="s">
        <v>10</v>
      </c>
      <c r="H2886" s="51">
        <v>4981.6000000000004</v>
      </c>
      <c r="I2886" s="53">
        <v>1</v>
      </c>
      <c r="J2886" s="51">
        <v>0</v>
      </c>
      <c r="K2886" s="51">
        <v>0</v>
      </c>
      <c r="L2886" s="51">
        <v>4981.6000000000004</v>
      </c>
      <c r="M2886" s="42">
        <v>0</v>
      </c>
      <c r="N2886" s="89" t="s">
        <v>1328</v>
      </c>
      <c r="O2886" s="47" t="s">
        <v>1349</v>
      </c>
      <c r="P2886" s="58" t="s">
        <v>741</v>
      </c>
      <c r="Q2886" s="50" t="s">
        <v>7235</v>
      </c>
      <c r="R2886" s="30"/>
    </row>
    <row r="2887" spans="1:18" ht="19.95" customHeight="1">
      <c r="A2887" s="47">
        <v>1</v>
      </c>
      <c r="B2887" s="30" t="s">
        <v>16</v>
      </c>
      <c r="C2887" s="43" t="s">
        <v>7236</v>
      </c>
      <c r="D2887" s="52">
        <v>45149</v>
      </c>
      <c r="E2887" s="52">
        <v>45166</v>
      </c>
      <c r="F2887" s="52">
        <v>45166</v>
      </c>
      <c r="G2887" s="47" t="s">
        <v>10</v>
      </c>
      <c r="H2887" s="51">
        <v>12364.8</v>
      </c>
      <c r="I2887" s="53">
        <v>1</v>
      </c>
      <c r="J2887" s="51">
        <v>0</v>
      </c>
      <c r="K2887" s="51">
        <v>0</v>
      </c>
      <c r="L2887" s="51">
        <v>12364.8</v>
      </c>
      <c r="M2887" s="42">
        <v>0</v>
      </c>
      <c r="N2887" s="89" t="s">
        <v>1328</v>
      </c>
      <c r="O2887" s="47" t="s">
        <v>1349</v>
      </c>
      <c r="P2887" s="58" t="s">
        <v>741</v>
      </c>
      <c r="Q2887" s="50" t="s">
        <v>7237</v>
      </c>
      <c r="R2887" s="30"/>
    </row>
    <row r="2888" spans="1:18" ht="19.95" customHeight="1">
      <c r="A2888" s="47">
        <v>1</v>
      </c>
      <c r="B2888" s="30" t="s">
        <v>411</v>
      </c>
      <c r="C2888" s="43" t="s">
        <v>7238</v>
      </c>
      <c r="D2888" s="52">
        <v>45159</v>
      </c>
      <c r="E2888" s="52">
        <v>45166</v>
      </c>
      <c r="F2888" s="52">
        <v>45166</v>
      </c>
      <c r="G2888" s="47" t="s">
        <v>10</v>
      </c>
      <c r="H2888" s="51">
        <v>275</v>
      </c>
      <c r="I2888" s="53">
        <v>1</v>
      </c>
      <c r="J2888" s="51">
        <v>0</v>
      </c>
      <c r="K2888" s="51">
        <v>0</v>
      </c>
      <c r="L2888" s="51">
        <v>275</v>
      </c>
      <c r="M2888" s="42">
        <v>0</v>
      </c>
      <c r="N2888" s="89" t="s">
        <v>269</v>
      </c>
      <c r="O2888" s="47" t="s">
        <v>1342</v>
      </c>
      <c r="P2888" s="47" t="s">
        <v>282</v>
      </c>
      <c r="Q2888" s="50" t="s">
        <v>7239</v>
      </c>
      <c r="R2888" s="30"/>
    </row>
    <row r="2889" spans="1:18" ht="19.95" customHeight="1">
      <c r="A2889" s="47">
        <v>1</v>
      </c>
      <c r="B2889" s="30" t="s">
        <v>2552</v>
      </c>
      <c r="C2889" s="43" t="s">
        <v>7240</v>
      </c>
      <c r="D2889" s="52">
        <v>45169</v>
      </c>
      <c r="E2889" s="52">
        <v>45169</v>
      </c>
      <c r="F2889" s="52">
        <v>45166</v>
      </c>
      <c r="G2889" s="47" t="s">
        <v>10</v>
      </c>
      <c r="H2889" s="51">
        <v>380</v>
      </c>
      <c r="I2889" s="53">
        <v>1</v>
      </c>
      <c r="J2889" s="51">
        <v>0</v>
      </c>
      <c r="K2889" s="51">
        <v>0</v>
      </c>
      <c r="L2889" s="51">
        <v>380</v>
      </c>
      <c r="M2889" s="42">
        <v>0</v>
      </c>
      <c r="N2889" s="89" t="s">
        <v>275</v>
      </c>
      <c r="O2889" s="47" t="s">
        <v>1342</v>
      </c>
      <c r="P2889" s="47" t="s">
        <v>871</v>
      </c>
      <c r="Q2889" s="50" t="s">
        <v>7241</v>
      </c>
      <c r="R2889" s="30"/>
    </row>
    <row r="2890" spans="1:18" ht="19.95" customHeight="1">
      <c r="A2890" s="47">
        <v>1</v>
      </c>
      <c r="B2890" s="30" t="s">
        <v>16</v>
      </c>
      <c r="C2890" s="43" t="s">
        <v>7242</v>
      </c>
      <c r="D2890" s="52">
        <v>45152</v>
      </c>
      <c r="E2890" s="52">
        <v>45167</v>
      </c>
      <c r="F2890" s="52">
        <v>45167</v>
      </c>
      <c r="G2890" s="47" t="s">
        <v>10</v>
      </c>
      <c r="H2890" s="51">
        <v>14000</v>
      </c>
      <c r="I2890" s="53">
        <v>1</v>
      </c>
      <c r="J2890" s="51">
        <v>0</v>
      </c>
      <c r="K2890" s="51">
        <v>0</v>
      </c>
      <c r="L2890" s="51">
        <v>14000</v>
      </c>
      <c r="M2890" s="42">
        <v>0</v>
      </c>
      <c r="N2890" s="89" t="s">
        <v>1328</v>
      </c>
      <c r="O2890" s="47" t="s">
        <v>1349</v>
      </c>
      <c r="P2890" s="58" t="s">
        <v>741</v>
      </c>
      <c r="Q2890" s="50" t="s">
        <v>7243</v>
      </c>
      <c r="R2890" s="30"/>
    </row>
    <row r="2891" spans="1:18" ht="19.95" customHeight="1">
      <c r="A2891" s="47">
        <v>1</v>
      </c>
      <c r="B2891" s="30" t="s">
        <v>220</v>
      </c>
      <c r="C2891" s="43">
        <v>6711279</v>
      </c>
      <c r="D2891" s="52">
        <v>45156</v>
      </c>
      <c r="E2891" s="52">
        <v>45167</v>
      </c>
      <c r="F2891" s="52">
        <v>45167</v>
      </c>
      <c r="G2891" s="47" t="s">
        <v>10</v>
      </c>
      <c r="H2891" s="51">
        <v>257.43</v>
      </c>
      <c r="I2891" s="53">
        <v>1</v>
      </c>
      <c r="J2891" s="51">
        <v>0</v>
      </c>
      <c r="K2891" s="51">
        <v>0</v>
      </c>
      <c r="L2891" s="51">
        <v>257.43</v>
      </c>
      <c r="M2891" s="42">
        <v>0</v>
      </c>
      <c r="N2891" s="89" t="s">
        <v>269</v>
      </c>
      <c r="O2891" s="47" t="s">
        <v>1342</v>
      </c>
      <c r="P2891" s="47" t="s">
        <v>286</v>
      </c>
      <c r="Q2891" s="50" t="s">
        <v>7244</v>
      </c>
      <c r="R2891" s="30"/>
    </row>
    <row r="2892" spans="1:18" ht="19.95" customHeight="1">
      <c r="A2892" s="47">
        <v>1</v>
      </c>
      <c r="B2892" s="30" t="s">
        <v>397</v>
      </c>
      <c r="C2892" s="43" t="s">
        <v>7069</v>
      </c>
      <c r="D2892" s="52">
        <v>45147</v>
      </c>
      <c r="E2892" s="52">
        <v>45167</v>
      </c>
      <c r="F2892" s="52">
        <v>45167</v>
      </c>
      <c r="G2892" s="47" t="s">
        <v>10</v>
      </c>
      <c r="H2892" s="51">
        <v>7900</v>
      </c>
      <c r="I2892" s="53">
        <v>1</v>
      </c>
      <c r="J2892" s="51">
        <v>0</v>
      </c>
      <c r="K2892" s="51">
        <v>0</v>
      </c>
      <c r="L2892" s="51">
        <v>7900</v>
      </c>
      <c r="M2892" s="42">
        <v>0</v>
      </c>
      <c r="N2892" s="89" t="s">
        <v>269</v>
      </c>
      <c r="O2892" s="47" t="s">
        <v>1351</v>
      </c>
      <c r="P2892" s="47" t="s">
        <v>1354</v>
      </c>
      <c r="Q2892" s="50" t="s">
        <v>7070</v>
      </c>
      <c r="R2892" s="30"/>
    </row>
    <row r="2893" spans="1:18" ht="19.95" customHeight="1">
      <c r="A2893" s="47">
        <v>1</v>
      </c>
      <c r="B2893" s="30" t="s">
        <v>1357</v>
      </c>
      <c r="C2893" s="43" t="s">
        <v>7245</v>
      </c>
      <c r="D2893" s="52">
        <v>45167</v>
      </c>
      <c r="E2893" s="52">
        <v>45167</v>
      </c>
      <c r="F2893" s="52">
        <v>45167</v>
      </c>
      <c r="G2893" s="47" t="s">
        <v>10</v>
      </c>
      <c r="H2893" s="51">
        <v>200</v>
      </c>
      <c r="I2893" s="53">
        <v>1</v>
      </c>
      <c r="J2893" s="51">
        <v>0</v>
      </c>
      <c r="K2893" s="51">
        <v>0</v>
      </c>
      <c r="L2893" s="51">
        <v>200</v>
      </c>
      <c r="M2893" s="42">
        <v>0</v>
      </c>
      <c r="N2893" s="89" t="s">
        <v>276</v>
      </c>
      <c r="O2893" s="47" t="s">
        <v>1360</v>
      </c>
      <c r="P2893" s="47" t="s">
        <v>876</v>
      </c>
      <c r="Q2893" s="50" t="s">
        <v>7246</v>
      </c>
      <c r="R2893" s="30"/>
    </row>
    <row r="2894" spans="1:18" ht="19.95" customHeight="1">
      <c r="A2894" s="47">
        <v>1</v>
      </c>
      <c r="B2894" s="30" t="s">
        <v>1357</v>
      </c>
      <c r="C2894" s="43" t="s">
        <v>7245</v>
      </c>
      <c r="D2894" s="52">
        <v>45167</v>
      </c>
      <c r="E2894" s="52">
        <v>45167</v>
      </c>
      <c r="F2894" s="52">
        <v>45167</v>
      </c>
      <c r="G2894" s="47" t="s">
        <v>10</v>
      </c>
      <c r="H2894" s="51">
        <v>950</v>
      </c>
      <c r="I2894" s="53">
        <v>1</v>
      </c>
      <c r="J2894" s="51">
        <v>0</v>
      </c>
      <c r="K2894" s="51">
        <v>0</v>
      </c>
      <c r="L2894" s="51">
        <v>950</v>
      </c>
      <c r="M2894" s="42">
        <v>0</v>
      </c>
      <c r="N2894" s="89" t="s">
        <v>276</v>
      </c>
      <c r="O2894" s="47" t="s">
        <v>1360</v>
      </c>
      <c r="P2894" s="47" t="s">
        <v>876</v>
      </c>
      <c r="Q2894" s="50" t="s">
        <v>7247</v>
      </c>
      <c r="R2894" s="30"/>
    </row>
    <row r="2895" spans="1:18" ht="19.95" customHeight="1">
      <c r="A2895" s="47">
        <v>1</v>
      </c>
      <c r="B2895" s="30" t="s">
        <v>7248</v>
      </c>
      <c r="C2895" s="43" t="s">
        <v>7249</v>
      </c>
      <c r="D2895" s="52">
        <v>44998</v>
      </c>
      <c r="E2895" s="52">
        <v>45168</v>
      </c>
      <c r="F2895" s="52">
        <v>45168</v>
      </c>
      <c r="G2895" s="47" t="s">
        <v>18</v>
      </c>
      <c r="H2895" s="60">
        <v>102600</v>
      </c>
      <c r="I2895" s="53">
        <v>4.8705999999999996</v>
      </c>
      <c r="J2895" s="60">
        <v>0</v>
      </c>
      <c r="K2895" s="60">
        <v>0</v>
      </c>
      <c r="L2895" s="51">
        <v>499723.56</v>
      </c>
      <c r="M2895" s="42">
        <v>0</v>
      </c>
      <c r="N2895" s="89" t="s">
        <v>1328</v>
      </c>
      <c r="O2895" s="47" t="s">
        <v>1330</v>
      </c>
      <c r="P2895" s="47" t="s">
        <v>881</v>
      </c>
      <c r="Q2895" s="50" t="s">
        <v>7250</v>
      </c>
      <c r="R2895" s="30"/>
    </row>
    <row r="2896" spans="1:18" ht="19.95" customHeight="1">
      <c r="A2896" s="47">
        <v>1</v>
      </c>
      <c r="B2896" s="30" t="s">
        <v>235</v>
      </c>
      <c r="C2896" s="43" t="s">
        <v>7251</v>
      </c>
      <c r="D2896" s="52">
        <v>45124</v>
      </c>
      <c r="E2896" s="52">
        <v>45168</v>
      </c>
      <c r="F2896" s="52">
        <v>45168</v>
      </c>
      <c r="G2896" s="47" t="s">
        <v>18</v>
      </c>
      <c r="H2896" s="60">
        <v>67882.36</v>
      </c>
      <c r="I2896" s="53">
        <v>4.8705999999999996</v>
      </c>
      <c r="J2896" s="60">
        <v>0</v>
      </c>
      <c r="K2896" s="60">
        <v>0</v>
      </c>
      <c r="L2896" s="51">
        <v>330627.82</v>
      </c>
      <c r="M2896" s="42">
        <v>0</v>
      </c>
      <c r="N2896" s="89" t="s">
        <v>1328</v>
      </c>
      <c r="O2896" s="47" t="s">
        <v>1330</v>
      </c>
      <c r="P2896" s="47" t="s">
        <v>881</v>
      </c>
      <c r="Q2896" s="50" t="s">
        <v>7252</v>
      </c>
      <c r="R2896" s="30"/>
    </row>
    <row r="2897" spans="1:18" ht="19.95" customHeight="1">
      <c r="A2897" s="47">
        <v>1</v>
      </c>
      <c r="B2897" s="30" t="s">
        <v>293</v>
      </c>
      <c r="C2897" s="43" t="s">
        <v>7253</v>
      </c>
      <c r="D2897" s="52">
        <v>45168</v>
      </c>
      <c r="E2897" s="52">
        <v>45168</v>
      </c>
      <c r="F2897" s="52">
        <v>45168</v>
      </c>
      <c r="G2897" s="47" t="s">
        <v>10</v>
      </c>
      <c r="H2897" s="51">
        <v>539.92999999999995</v>
      </c>
      <c r="I2897" s="53">
        <v>1</v>
      </c>
      <c r="J2897" s="51">
        <v>0</v>
      </c>
      <c r="K2897" s="51">
        <v>0</v>
      </c>
      <c r="L2897" s="51">
        <v>539.92999999999995</v>
      </c>
      <c r="M2897" s="42">
        <v>0</v>
      </c>
      <c r="N2897" s="89" t="s">
        <v>1328</v>
      </c>
      <c r="O2897" s="47" t="s">
        <v>1349</v>
      </c>
      <c r="P2897" s="47" t="s">
        <v>283</v>
      </c>
      <c r="Q2897" s="50" t="s">
        <v>7254</v>
      </c>
      <c r="R2897" s="30"/>
    </row>
    <row r="2898" spans="1:18" ht="19.95" customHeight="1">
      <c r="A2898" s="47">
        <v>1</v>
      </c>
      <c r="B2898" s="30" t="s">
        <v>16</v>
      </c>
      <c r="C2898" s="43" t="s">
        <v>7255</v>
      </c>
      <c r="D2898" s="52">
        <v>45153</v>
      </c>
      <c r="E2898" s="52">
        <v>45168</v>
      </c>
      <c r="F2898" s="52">
        <v>45168</v>
      </c>
      <c r="G2898" s="47" t="s">
        <v>10</v>
      </c>
      <c r="H2898" s="51">
        <v>7000</v>
      </c>
      <c r="I2898" s="53">
        <v>1</v>
      </c>
      <c r="J2898" s="51">
        <v>0</v>
      </c>
      <c r="K2898" s="51">
        <v>0</v>
      </c>
      <c r="L2898" s="51">
        <v>7000</v>
      </c>
      <c r="M2898" s="42">
        <v>0</v>
      </c>
      <c r="N2898" s="89" t="s">
        <v>1328</v>
      </c>
      <c r="O2898" s="47" t="s">
        <v>1349</v>
      </c>
      <c r="P2898" s="58" t="s">
        <v>741</v>
      </c>
      <c r="Q2898" s="50" t="s">
        <v>7256</v>
      </c>
      <c r="R2898" s="30"/>
    </row>
    <row r="2899" spans="1:18" ht="19.95" customHeight="1">
      <c r="A2899" s="47">
        <v>1</v>
      </c>
      <c r="B2899" s="30" t="s">
        <v>22</v>
      </c>
      <c r="C2899" s="43" t="s">
        <v>7257</v>
      </c>
      <c r="D2899" s="52">
        <v>44979</v>
      </c>
      <c r="E2899" s="52">
        <v>45168</v>
      </c>
      <c r="F2899" s="52">
        <v>45168</v>
      </c>
      <c r="G2899" s="47" t="s">
        <v>10</v>
      </c>
      <c r="H2899" s="51">
        <v>5859.53</v>
      </c>
      <c r="I2899" s="53">
        <v>1</v>
      </c>
      <c r="J2899" s="51">
        <v>0</v>
      </c>
      <c r="K2899" s="51">
        <v>0</v>
      </c>
      <c r="L2899" s="51">
        <v>5859.53</v>
      </c>
      <c r="M2899" s="42">
        <v>0</v>
      </c>
      <c r="N2899" s="89" t="s">
        <v>269</v>
      </c>
      <c r="O2899" s="47" t="s">
        <v>1346</v>
      </c>
      <c r="P2899" s="47" t="s">
        <v>284</v>
      </c>
      <c r="Q2899" s="50" t="s">
        <v>7258</v>
      </c>
      <c r="R2899" s="30"/>
    </row>
    <row r="2900" spans="1:18" ht="19.95" customHeight="1">
      <c r="A2900" s="47">
        <v>1</v>
      </c>
      <c r="B2900" s="30" t="s">
        <v>58</v>
      </c>
      <c r="C2900" s="43" t="s">
        <v>7259</v>
      </c>
      <c r="D2900" s="52">
        <v>44957</v>
      </c>
      <c r="E2900" s="52">
        <v>45168</v>
      </c>
      <c r="F2900" s="52">
        <v>45168</v>
      </c>
      <c r="G2900" s="47" t="s">
        <v>10</v>
      </c>
      <c r="H2900" s="51">
        <v>2913.87</v>
      </c>
      <c r="I2900" s="53">
        <v>1</v>
      </c>
      <c r="J2900" s="51">
        <v>0</v>
      </c>
      <c r="K2900" s="51">
        <v>0</v>
      </c>
      <c r="L2900" s="51">
        <v>2913.87</v>
      </c>
      <c r="M2900" s="42">
        <v>0</v>
      </c>
      <c r="N2900" s="89" t="s">
        <v>275</v>
      </c>
      <c r="O2900" s="47" t="s">
        <v>1381</v>
      </c>
      <c r="P2900" s="47" t="s">
        <v>888</v>
      </c>
      <c r="Q2900" s="50" t="s">
        <v>6622</v>
      </c>
      <c r="R2900" s="30"/>
    </row>
    <row r="2901" spans="1:18" ht="19.95" customHeight="1">
      <c r="A2901" s="47">
        <v>1</v>
      </c>
      <c r="B2901" s="30" t="s">
        <v>71</v>
      </c>
      <c r="C2901" s="43" t="s">
        <v>7260</v>
      </c>
      <c r="D2901" s="52">
        <v>45107</v>
      </c>
      <c r="E2901" s="52">
        <v>45168</v>
      </c>
      <c r="F2901" s="52">
        <v>45168</v>
      </c>
      <c r="G2901" s="47" t="s">
        <v>10</v>
      </c>
      <c r="H2901" s="51">
        <v>2204.88</v>
      </c>
      <c r="I2901" s="53">
        <v>1</v>
      </c>
      <c r="J2901" s="51">
        <v>0</v>
      </c>
      <c r="K2901" s="51">
        <v>0</v>
      </c>
      <c r="L2901" s="51">
        <v>2204.88</v>
      </c>
      <c r="M2901" s="42">
        <v>0</v>
      </c>
      <c r="N2901" s="89" t="s">
        <v>275</v>
      </c>
      <c r="O2901" s="47" t="s">
        <v>1381</v>
      </c>
      <c r="P2901" s="47" t="s">
        <v>888</v>
      </c>
      <c r="Q2901" s="50" t="s">
        <v>7261</v>
      </c>
      <c r="R2901" s="30"/>
    </row>
    <row r="2902" spans="1:18" ht="19.95" customHeight="1">
      <c r="A2902" s="47">
        <v>1</v>
      </c>
      <c r="B2902" s="30" t="s">
        <v>60</v>
      </c>
      <c r="C2902" s="43" t="s">
        <v>7259</v>
      </c>
      <c r="D2902" s="52">
        <v>44956</v>
      </c>
      <c r="E2902" s="52">
        <v>45168</v>
      </c>
      <c r="F2902" s="52">
        <v>45168</v>
      </c>
      <c r="G2902" s="47" t="s">
        <v>10</v>
      </c>
      <c r="H2902" s="51">
        <v>1703.48</v>
      </c>
      <c r="I2902" s="53">
        <v>1</v>
      </c>
      <c r="J2902" s="51">
        <v>0</v>
      </c>
      <c r="K2902" s="51">
        <v>0</v>
      </c>
      <c r="L2902" s="51">
        <v>1703.48</v>
      </c>
      <c r="M2902" s="42">
        <v>0</v>
      </c>
      <c r="N2902" s="89" t="s">
        <v>275</v>
      </c>
      <c r="O2902" s="47" t="s">
        <v>1381</v>
      </c>
      <c r="P2902" s="47" t="s">
        <v>888</v>
      </c>
      <c r="Q2902" s="50" t="s">
        <v>7262</v>
      </c>
      <c r="R2902" s="30"/>
    </row>
    <row r="2903" spans="1:18" ht="19.95" customHeight="1">
      <c r="A2903" s="47">
        <v>5</v>
      </c>
      <c r="B2903" s="30" t="s">
        <v>137</v>
      </c>
      <c r="C2903" s="43" t="s">
        <v>6509</v>
      </c>
      <c r="D2903" s="52">
        <v>45161</v>
      </c>
      <c r="E2903" s="52">
        <v>45139</v>
      </c>
      <c r="F2903" s="52">
        <v>45168</v>
      </c>
      <c r="G2903" s="47" t="s">
        <v>18</v>
      </c>
      <c r="H2903" s="60">
        <v>337500</v>
      </c>
      <c r="I2903" s="53">
        <v>4.859</v>
      </c>
      <c r="J2903" s="60">
        <v>0</v>
      </c>
      <c r="K2903" s="60">
        <v>0</v>
      </c>
      <c r="L2903" s="51">
        <v>1639912.5</v>
      </c>
      <c r="M2903" s="42">
        <v>0</v>
      </c>
      <c r="N2903" s="89" t="s">
        <v>275</v>
      </c>
      <c r="O2903" s="47" t="s">
        <v>1330</v>
      </c>
      <c r="P2903" s="47" t="s">
        <v>881</v>
      </c>
      <c r="Q2903" s="50" t="s">
        <v>6510</v>
      </c>
      <c r="R2903" s="30"/>
    </row>
    <row r="2904" spans="1:18" ht="19.95" customHeight="1">
      <c r="A2904" s="47">
        <v>1</v>
      </c>
      <c r="B2904" s="30" t="s">
        <v>61</v>
      </c>
      <c r="C2904" s="43" t="s">
        <v>7259</v>
      </c>
      <c r="D2904" s="52">
        <v>44956</v>
      </c>
      <c r="E2904" s="52">
        <v>45168</v>
      </c>
      <c r="F2904" s="52">
        <v>45168</v>
      </c>
      <c r="G2904" s="47" t="s">
        <v>10</v>
      </c>
      <c r="H2904" s="51">
        <v>2036.59</v>
      </c>
      <c r="I2904" s="53">
        <v>1</v>
      </c>
      <c r="J2904" s="51">
        <v>0</v>
      </c>
      <c r="K2904" s="51">
        <v>0</v>
      </c>
      <c r="L2904" s="51">
        <v>2036.59</v>
      </c>
      <c r="M2904" s="42">
        <v>0</v>
      </c>
      <c r="N2904" s="89" t="s">
        <v>275</v>
      </c>
      <c r="O2904" s="47" t="s">
        <v>1381</v>
      </c>
      <c r="P2904" s="47" t="s">
        <v>888</v>
      </c>
      <c r="Q2904" s="50" t="s">
        <v>7262</v>
      </c>
      <c r="R2904" s="30"/>
    </row>
    <row r="2905" spans="1:18" ht="19.95" customHeight="1">
      <c r="A2905" s="47">
        <v>1</v>
      </c>
      <c r="B2905" s="30" t="s">
        <v>68</v>
      </c>
      <c r="C2905" s="43" t="s">
        <v>7259</v>
      </c>
      <c r="D2905" s="52">
        <v>45019</v>
      </c>
      <c r="E2905" s="52">
        <v>45168</v>
      </c>
      <c r="F2905" s="52">
        <v>45168</v>
      </c>
      <c r="G2905" s="47" t="s">
        <v>10</v>
      </c>
      <c r="H2905" s="51">
        <v>2203.35</v>
      </c>
      <c r="I2905" s="53">
        <v>1</v>
      </c>
      <c r="J2905" s="51">
        <v>0</v>
      </c>
      <c r="K2905" s="51">
        <v>0</v>
      </c>
      <c r="L2905" s="51">
        <v>2203.35</v>
      </c>
      <c r="M2905" s="42">
        <v>0</v>
      </c>
      <c r="N2905" s="89" t="s">
        <v>275</v>
      </c>
      <c r="O2905" s="47" t="s">
        <v>1381</v>
      </c>
      <c r="P2905" s="47" t="s">
        <v>888</v>
      </c>
      <c r="Q2905" s="50" t="s">
        <v>7262</v>
      </c>
      <c r="R2905" s="30"/>
    </row>
    <row r="2906" spans="1:18" ht="19.95" customHeight="1">
      <c r="A2906" s="47">
        <v>1</v>
      </c>
      <c r="B2906" s="30" t="s">
        <v>19</v>
      </c>
      <c r="C2906" s="43" t="s">
        <v>6905</v>
      </c>
      <c r="D2906" s="52">
        <v>44956</v>
      </c>
      <c r="E2906" s="52">
        <v>45168</v>
      </c>
      <c r="F2906" s="52">
        <v>45168</v>
      </c>
      <c r="G2906" s="47" t="s">
        <v>10</v>
      </c>
      <c r="H2906" s="51">
        <v>45000</v>
      </c>
      <c r="I2906" s="53">
        <v>1</v>
      </c>
      <c r="J2906" s="51">
        <v>0</v>
      </c>
      <c r="K2906" s="51">
        <v>0</v>
      </c>
      <c r="L2906" s="51">
        <v>45000</v>
      </c>
      <c r="M2906" s="42">
        <v>0</v>
      </c>
      <c r="N2906" s="89" t="s">
        <v>275</v>
      </c>
      <c r="O2906" s="47" t="s">
        <v>2725</v>
      </c>
      <c r="P2906" s="47" t="s">
        <v>879</v>
      </c>
      <c r="Q2906" s="50" t="s">
        <v>7263</v>
      </c>
      <c r="R2906" s="30"/>
    </row>
    <row r="2907" spans="1:18" ht="19.95" customHeight="1">
      <c r="A2907" s="47">
        <v>1</v>
      </c>
      <c r="B2907" s="30" t="s">
        <v>19</v>
      </c>
      <c r="C2907" s="43" t="s">
        <v>7264</v>
      </c>
      <c r="D2907" s="52">
        <v>44956</v>
      </c>
      <c r="E2907" s="52">
        <v>45168</v>
      </c>
      <c r="F2907" s="52">
        <v>45168</v>
      </c>
      <c r="G2907" s="47" t="s">
        <v>10</v>
      </c>
      <c r="H2907" s="51">
        <v>399.89</v>
      </c>
      <c r="I2907" s="53">
        <v>1</v>
      </c>
      <c r="J2907" s="51">
        <v>0</v>
      </c>
      <c r="K2907" s="51">
        <v>0</v>
      </c>
      <c r="L2907" s="51">
        <v>399.89</v>
      </c>
      <c r="M2907" s="42">
        <v>0</v>
      </c>
      <c r="N2907" s="89" t="s">
        <v>275</v>
      </c>
      <c r="O2907" s="47" t="s">
        <v>1355</v>
      </c>
      <c r="P2907" s="47" t="s">
        <v>672</v>
      </c>
      <c r="Q2907" s="50" t="s">
        <v>7265</v>
      </c>
      <c r="R2907" s="30"/>
    </row>
    <row r="2908" spans="1:18" ht="19.95" customHeight="1">
      <c r="A2908" s="47">
        <v>1</v>
      </c>
      <c r="B2908" s="30" t="s">
        <v>62</v>
      </c>
      <c r="C2908" s="43" t="s">
        <v>7259</v>
      </c>
      <c r="D2908" s="52">
        <v>44956</v>
      </c>
      <c r="E2908" s="52">
        <v>45168</v>
      </c>
      <c r="F2908" s="52">
        <v>45168</v>
      </c>
      <c r="G2908" s="47" t="s">
        <v>10</v>
      </c>
      <c r="H2908" s="51">
        <v>5127.49</v>
      </c>
      <c r="I2908" s="53">
        <v>1</v>
      </c>
      <c r="J2908" s="51">
        <v>0</v>
      </c>
      <c r="K2908" s="51">
        <v>0</v>
      </c>
      <c r="L2908" s="51">
        <v>5127.49</v>
      </c>
      <c r="M2908" s="42">
        <v>0</v>
      </c>
      <c r="N2908" s="89" t="s">
        <v>275</v>
      </c>
      <c r="O2908" s="47" t="s">
        <v>1381</v>
      </c>
      <c r="P2908" s="47" t="s">
        <v>888</v>
      </c>
      <c r="Q2908" s="50" t="s">
        <v>7262</v>
      </c>
      <c r="R2908" s="30"/>
    </row>
    <row r="2909" spans="1:18" ht="19.95" customHeight="1">
      <c r="A2909" s="47">
        <v>1</v>
      </c>
      <c r="B2909" s="30" t="s">
        <v>63</v>
      </c>
      <c r="C2909" s="43" t="s">
        <v>7259</v>
      </c>
      <c r="D2909" s="52">
        <v>44956</v>
      </c>
      <c r="E2909" s="52">
        <v>45168</v>
      </c>
      <c r="F2909" s="52">
        <v>45168</v>
      </c>
      <c r="G2909" s="47" t="s">
        <v>10</v>
      </c>
      <c r="H2909" s="51">
        <v>4589.6000000000004</v>
      </c>
      <c r="I2909" s="53">
        <v>1</v>
      </c>
      <c r="J2909" s="51">
        <v>0</v>
      </c>
      <c r="K2909" s="51">
        <v>0</v>
      </c>
      <c r="L2909" s="51">
        <v>4589.6000000000004</v>
      </c>
      <c r="M2909" s="42">
        <v>0</v>
      </c>
      <c r="N2909" s="89" t="s">
        <v>275</v>
      </c>
      <c r="O2909" s="47" t="s">
        <v>1381</v>
      </c>
      <c r="P2909" s="47" t="s">
        <v>888</v>
      </c>
      <c r="Q2909" s="50" t="s">
        <v>7262</v>
      </c>
      <c r="R2909" s="30"/>
    </row>
    <row r="2910" spans="1:18" ht="19.95" customHeight="1">
      <c r="A2910" s="47">
        <v>1</v>
      </c>
      <c r="B2910" s="30" t="s">
        <v>64</v>
      </c>
      <c r="C2910" s="43" t="s">
        <v>7259</v>
      </c>
      <c r="D2910" s="52">
        <v>44956</v>
      </c>
      <c r="E2910" s="52">
        <v>45168</v>
      </c>
      <c r="F2910" s="52">
        <v>45168</v>
      </c>
      <c r="G2910" s="47" t="s">
        <v>10</v>
      </c>
      <c r="H2910" s="51">
        <v>4645.46</v>
      </c>
      <c r="I2910" s="53">
        <v>1</v>
      </c>
      <c r="J2910" s="51">
        <v>0</v>
      </c>
      <c r="K2910" s="51">
        <v>0</v>
      </c>
      <c r="L2910" s="51">
        <v>4645.46</v>
      </c>
      <c r="M2910" s="42">
        <v>0</v>
      </c>
      <c r="N2910" s="89" t="s">
        <v>275</v>
      </c>
      <c r="O2910" s="47" t="s">
        <v>1381</v>
      </c>
      <c r="P2910" s="47" t="s">
        <v>888</v>
      </c>
      <c r="Q2910" s="50" t="s">
        <v>7262</v>
      </c>
      <c r="R2910" s="30"/>
    </row>
    <row r="2911" spans="1:18" ht="19.95" customHeight="1">
      <c r="A2911" s="47">
        <v>1</v>
      </c>
      <c r="B2911" s="30" t="s">
        <v>65</v>
      </c>
      <c r="C2911" s="43" t="s">
        <v>7259</v>
      </c>
      <c r="D2911" s="52">
        <v>44956</v>
      </c>
      <c r="E2911" s="52">
        <v>45168</v>
      </c>
      <c r="F2911" s="52">
        <v>45168</v>
      </c>
      <c r="G2911" s="47" t="s">
        <v>10</v>
      </c>
      <c r="H2911" s="51">
        <v>4406.7299999999996</v>
      </c>
      <c r="I2911" s="53">
        <v>1</v>
      </c>
      <c r="J2911" s="51">
        <v>0</v>
      </c>
      <c r="K2911" s="51">
        <v>0</v>
      </c>
      <c r="L2911" s="51">
        <v>4406.7299999999996</v>
      </c>
      <c r="M2911" s="42">
        <v>0</v>
      </c>
      <c r="N2911" s="89" t="s">
        <v>275</v>
      </c>
      <c r="O2911" s="47" t="s">
        <v>1381</v>
      </c>
      <c r="P2911" s="47" t="s">
        <v>888</v>
      </c>
      <c r="Q2911" s="50" t="s">
        <v>7262</v>
      </c>
      <c r="R2911" s="30"/>
    </row>
    <row r="2912" spans="1:18" ht="19.95" customHeight="1">
      <c r="A2912" s="47">
        <v>1</v>
      </c>
      <c r="B2912" s="30" t="s">
        <v>69</v>
      </c>
      <c r="C2912" s="43" t="s">
        <v>7259</v>
      </c>
      <c r="D2912" s="52">
        <v>45015</v>
      </c>
      <c r="E2912" s="52">
        <v>45168</v>
      </c>
      <c r="F2912" s="52">
        <v>45168</v>
      </c>
      <c r="G2912" s="47" t="s">
        <v>10</v>
      </c>
      <c r="H2912" s="51">
        <v>2111.8000000000002</v>
      </c>
      <c r="I2912" s="53">
        <v>1</v>
      </c>
      <c r="J2912" s="51">
        <v>0</v>
      </c>
      <c r="K2912" s="51">
        <v>0</v>
      </c>
      <c r="L2912" s="51">
        <v>2111.8000000000002</v>
      </c>
      <c r="M2912" s="42">
        <v>0</v>
      </c>
      <c r="N2912" s="89" t="s">
        <v>275</v>
      </c>
      <c r="O2912" s="47" t="s">
        <v>1381</v>
      </c>
      <c r="P2912" s="47" t="s">
        <v>888</v>
      </c>
      <c r="Q2912" s="50" t="s">
        <v>7261</v>
      </c>
      <c r="R2912" s="30"/>
    </row>
    <row r="2913" spans="1:18" ht="19.95" customHeight="1">
      <c r="A2913" s="47">
        <v>1</v>
      </c>
      <c r="B2913" s="30" t="s">
        <v>69</v>
      </c>
      <c r="C2913" s="43" t="s">
        <v>7266</v>
      </c>
      <c r="D2913" s="52">
        <v>45168</v>
      </c>
      <c r="E2913" s="52">
        <v>45168</v>
      </c>
      <c r="F2913" s="52">
        <v>45168</v>
      </c>
      <c r="G2913" s="47" t="s">
        <v>10</v>
      </c>
      <c r="H2913" s="51">
        <v>1710</v>
      </c>
      <c r="I2913" s="53">
        <v>1</v>
      </c>
      <c r="J2913" s="51">
        <v>0</v>
      </c>
      <c r="K2913" s="51">
        <v>0</v>
      </c>
      <c r="L2913" s="51">
        <v>1710</v>
      </c>
      <c r="M2913" s="42">
        <v>0</v>
      </c>
      <c r="N2913" s="89" t="s">
        <v>275</v>
      </c>
      <c r="O2913" s="47" t="s">
        <v>1360</v>
      </c>
      <c r="P2913" s="47" t="s">
        <v>876</v>
      </c>
      <c r="Q2913" s="50" t="s">
        <v>7267</v>
      </c>
      <c r="R2913" s="30"/>
    </row>
    <row r="2914" spans="1:18" ht="19.95" customHeight="1">
      <c r="A2914" s="47">
        <v>1</v>
      </c>
      <c r="B2914" s="30" t="s">
        <v>69</v>
      </c>
      <c r="C2914" s="43" t="s">
        <v>7268</v>
      </c>
      <c r="D2914" s="52">
        <v>45015</v>
      </c>
      <c r="E2914" s="52">
        <v>45168</v>
      </c>
      <c r="F2914" s="52">
        <v>45168</v>
      </c>
      <c r="G2914" s="47" t="s">
        <v>10</v>
      </c>
      <c r="H2914" s="51">
        <v>198</v>
      </c>
      <c r="I2914" s="53">
        <v>1</v>
      </c>
      <c r="J2914" s="51">
        <v>0</v>
      </c>
      <c r="K2914" s="51">
        <v>0</v>
      </c>
      <c r="L2914" s="51">
        <v>198</v>
      </c>
      <c r="M2914" s="42">
        <v>0</v>
      </c>
      <c r="N2914" s="89" t="s">
        <v>275</v>
      </c>
      <c r="O2914" s="47" t="s">
        <v>1381</v>
      </c>
      <c r="P2914" s="47" t="s">
        <v>674</v>
      </c>
      <c r="Q2914" s="50" t="s">
        <v>7269</v>
      </c>
      <c r="R2914" s="30"/>
    </row>
    <row r="2915" spans="1:18" ht="19.95" customHeight="1">
      <c r="A2915" s="47">
        <v>1</v>
      </c>
      <c r="B2915" s="30" t="s">
        <v>7270</v>
      </c>
      <c r="C2915" s="43" t="s">
        <v>7271</v>
      </c>
      <c r="D2915" s="52">
        <v>45162</v>
      </c>
      <c r="E2915" s="52">
        <v>45168</v>
      </c>
      <c r="F2915" s="52">
        <v>45168</v>
      </c>
      <c r="G2915" s="47" t="s">
        <v>10</v>
      </c>
      <c r="H2915" s="51">
        <v>21111.200000000001</v>
      </c>
      <c r="I2915" s="53">
        <v>1</v>
      </c>
      <c r="J2915" s="51">
        <v>0</v>
      </c>
      <c r="K2915" s="51">
        <v>0</v>
      </c>
      <c r="L2915" s="51">
        <v>21111.200000000001</v>
      </c>
      <c r="M2915" s="42">
        <v>0</v>
      </c>
      <c r="N2915" s="89" t="s">
        <v>275</v>
      </c>
      <c r="O2915" s="47" t="s">
        <v>1330</v>
      </c>
      <c r="P2915" s="47" t="s">
        <v>887</v>
      </c>
      <c r="Q2915" s="50" t="s">
        <v>7272</v>
      </c>
      <c r="R2915" s="30"/>
    </row>
    <row r="2916" spans="1:18" ht="19.95" customHeight="1">
      <c r="A2916" s="47">
        <v>1</v>
      </c>
      <c r="B2916" s="30" t="s">
        <v>7270</v>
      </c>
      <c r="C2916" s="43" t="s">
        <v>7273</v>
      </c>
      <c r="D2916" s="52">
        <v>45162</v>
      </c>
      <c r="E2916" s="52">
        <v>45168</v>
      </c>
      <c r="F2916" s="52">
        <v>45168</v>
      </c>
      <c r="G2916" s="47" t="s">
        <v>10</v>
      </c>
      <c r="H2916" s="51">
        <v>21379.599999999999</v>
      </c>
      <c r="I2916" s="53">
        <v>1</v>
      </c>
      <c r="J2916" s="51">
        <v>0</v>
      </c>
      <c r="K2916" s="51">
        <v>0</v>
      </c>
      <c r="L2916" s="51">
        <v>21379.599999999999</v>
      </c>
      <c r="M2916" s="42">
        <v>0</v>
      </c>
      <c r="N2916" s="89" t="s">
        <v>275</v>
      </c>
      <c r="O2916" s="47" t="s">
        <v>1330</v>
      </c>
      <c r="P2916" s="47" t="s">
        <v>887</v>
      </c>
      <c r="Q2916" s="50" t="s">
        <v>7274</v>
      </c>
      <c r="R2916" s="30"/>
    </row>
    <row r="2917" spans="1:18" ht="19.95" customHeight="1">
      <c r="A2917" s="47">
        <v>1</v>
      </c>
      <c r="B2917" s="30" t="s">
        <v>7270</v>
      </c>
      <c r="C2917" s="43" t="s">
        <v>7275</v>
      </c>
      <c r="D2917" s="52">
        <v>45162</v>
      </c>
      <c r="E2917" s="52">
        <v>45168</v>
      </c>
      <c r="F2917" s="52">
        <v>45168</v>
      </c>
      <c r="G2917" s="47" t="s">
        <v>10</v>
      </c>
      <c r="H2917" s="51">
        <v>21991.200000000001</v>
      </c>
      <c r="I2917" s="53">
        <v>1</v>
      </c>
      <c r="J2917" s="51">
        <v>0</v>
      </c>
      <c r="K2917" s="51">
        <v>0</v>
      </c>
      <c r="L2917" s="51">
        <v>21991.200000000001</v>
      </c>
      <c r="M2917" s="42">
        <v>0</v>
      </c>
      <c r="N2917" s="89" t="s">
        <v>275</v>
      </c>
      <c r="O2917" s="47" t="s">
        <v>1330</v>
      </c>
      <c r="P2917" s="47" t="s">
        <v>887</v>
      </c>
      <c r="Q2917" s="50" t="s">
        <v>7276</v>
      </c>
      <c r="R2917" s="30"/>
    </row>
    <row r="2918" spans="1:18" ht="19.95" customHeight="1">
      <c r="A2918" s="47">
        <v>1</v>
      </c>
      <c r="B2918" s="30" t="s">
        <v>7270</v>
      </c>
      <c r="C2918" s="43" t="s">
        <v>7277</v>
      </c>
      <c r="D2918" s="52">
        <v>45162</v>
      </c>
      <c r="E2918" s="52">
        <v>45168</v>
      </c>
      <c r="F2918" s="52">
        <v>45168</v>
      </c>
      <c r="G2918" s="47" t="s">
        <v>10</v>
      </c>
      <c r="H2918" s="51">
        <v>21912</v>
      </c>
      <c r="I2918" s="53">
        <v>1</v>
      </c>
      <c r="J2918" s="51">
        <v>0</v>
      </c>
      <c r="K2918" s="51">
        <v>0</v>
      </c>
      <c r="L2918" s="51">
        <v>21912</v>
      </c>
      <c r="M2918" s="42">
        <v>0</v>
      </c>
      <c r="N2918" s="89" t="s">
        <v>275</v>
      </c>
      <c r="O2918" s="47" t="s">
        <v>1330</v>
      </c>
      <c r="P2918" s="47" t="s">
        <v>887</v>
      </c>
      <c r="Q2918" s="50" t="s">
        <v>7278</v>
      </c>
      <c r="R2918" s="30"/>
    </row>
    <row r="2919" spans="1:18" ht="19.95" customHeight="1">
      <c r="A2919" s="47">
        <v>1</v>
      </c>
      <c r="B2919" s="30" t="s">
        <v>7270</v>
      </c>
      <c r="C2919" s="43" t="s">
        <v>7279</v>
      </c>
      <c r="D2919" s="52">
        <v>45162</v>
      </c>
      <c r="E2919" s="52">
        <v>45168</v>
      </c>
      <c r="F2919" s="52">
        <v>45168</v>
      </c>
      <c r="G2919" s="47" t="s">
        <v>10</v>
      </c>
      <c r="H2919" s="51">
        <v>21480.799999999999</v>
      </c>
      <c r="I2919" s="53">
        <v>1</v>
      </c>
      <c r="J2919" s="51">
        <v>0</v>
      </c>
      <c r="K2919" s="51">
        <v>0</v>
      </c>
      <c r="L2919" s="51">
        <v>21480.799999999999</v>
      </c>
      <c r="M2919" s="42">
        <v>0</v>
      </c>
      <c r="N2919" s="89" t="s">
        <v>275</v>
      </c>
      <c r="O2919" s="47" t="s">
        <v>1330</v>
      </c>
      <c r="P2919" s="47" t="s">
        <v>887</v>
      </c>
      <c r="Q2919" s="50" t="s">
        <v>7280</v>
      </c>
      <c r="R2919" s="30"/>
    </row>
    <row r="2920" spans="1:18" ht="19.95" customHeight="1">
      <c r="A2920" s="47">
        <v>1</v>
      </c>
      <c r="B2920" s="30" t="s">
        <v>7270</v>
      </c>
      <c r="C2920" s="43" t="s">
        <v>7281</v>
      </c>
      <c r="D2920" s="52">
        <v>45162</v>
      </c>
      <c r="E2920" s="52">
        <v>45168</v>
      </c>
      <c r="F2920" s="52">
        <v>45168</v>
      </c>
      <c r="G2920" s="47" t="s">
        <v>10</v>
      </c>
      <c r="H2920" s="51">
        <v>22013.200000000001</v>
      </c>
      <c r="I2920" s="53">
        <v>1</v>
      </c>
      <c r="J2920" s="51">
        <v>0</v>
      </c>
      <c r="K2920" s="51">
        <v>0</v>
      </c>
      <c r="L2920" s="51">
        <v>22013.200000000001</v>
      </c>
      <c r="M2920" s="42">
        <v>0</v>
      </c>
      <c r="N2920" s="89" t="s">
        <v>275</v>
      </c>
      <c r="O2920" s="47" t="s">
        <v>1330</v>
      </c>
      <c r="P2920" s="47" t="s">
        <v>887</v>
      </c>
      <c r="Q2920" s="50" t="s">
        <v>7282</v>
      </c>
      <c r="R2920" s="30"/>
    </row>
    <row r="2921" spans="1:18" ht="19.95" customHeight="1">
      <c r="A2921" s="47">
        <v>1</v>
      </c>
      <c r="B2921" s="30" t="s">
        <v>7270</v>
      </c>
      <c r="C2921" s="43" t="s">
        <v>7283</v>
      </c>
      <c r="D2921" s="52">
        <v>45162</v>
      </c>
      <c r="E2921" s="52">
        <v>45168</v>
      </c>
      <c r="F2921" s="52">
        <v>45168</v>
      </c>
      <c r="G2921" s="47" t="s">
        <v>10</v>
      </c>
      <c r="H2921" s="51">
        <v>21533.599999999999</v>
      </c>
      <c r="I2921" s="53">
        <v>1</v>
      </c>
      <c r="J2921" s="51">
        <v>0</v>
      </c>
      <c r="K2921" s="51">
        <v>0</v>
      </c>
      <c r="L2921" s="51">
        <v>21533.599999999999</v>
      </c>
      <c r="M2921" s="42">
        <v>0</v>
      </c>
      <c r="N2921" s="89" t="s">
        <v>275</v>
      </c>
      <c r="O2921" s="47" t="s">
        <v>1330</v>
      </c>
      <c r="P2921" s="47" t="s">
        <v>887</v>
      </c>
      <c r="Q2921" s="50" t="s">
        <v>7284</v>
      </c>
      <c r="R2921" s="30"/>
    </row>
    <row r="2922" spans="1:18" ht="19.95" customHeight="1">
      <c r="A2922" s="47">
        <v>1</v>
      </c>
      <c r="B2922" s="30" t="s">
        <v>7270</v>
      </c>
      <c r="C2922" s="43" t="s">
        <v>7285</v>
      </c>
      <c r="D2922" s="52">
        <v>45162</v>
      </c>
      <c r="E2922" s="52">
        <v>45168</v>
      </c>
      <c r="F2922" s="52">
        <v>45168</v>
      </c>
      <c r="G2922" s="47" t="s">
        <v>10</v>
      </c>
      <c r="H2922" s="51">
        <v>21463.200000000001</v>
      </c>
      <c r="I2922" s="53">
        <v>1</v>
      </c>
      <c r="J2922" s="51">
        <v>0</v>
      </c>
      <c r="K2922" s="51">
        <v>0</v>
      </c>
      <c r="L2922" s="51">
        <v>21463.200000000001</v>
      </c>
      <c r="M2922" s="42">
        <v>0</v>
      </c>
      <c r="N2922" s="89" t="s">
        <v>275</v>
      </c>
      <c r="O2922" s="47" t="s">
        <v>1330</v>
      </c>
      <c r="P2922" s="47" t="s">
        <v>887</v>
      </c>
      <c r="Q2922" s="50" t="s">
        <v>7286</v>
      </c>
      <c r="R2922" s="30"/>
    </row>
    <row r="2923" spans="1:18" ht="19.95" customHeight="1">
      <c r="A2923" s="47">
        <v>1</v>
      </c>
      <c r="B2923" s="30" t="s">
        <v>7270</v>
      </c>
      <c r="C2923" s="43" t="s">
        <v>7287</v>
      </c>
      <c r="D2923" s="52">
        <v>45162</v>
      </c>
      <c r="E2923" s="52">
        <v>45168</v>
      </c>
      <c r="F2923" s="52">
        <v>45168</v>
      </c>
      <c r="G2923" s="47" t="s">
        <v>10</v>
      </c>
      <c r="H2923" s="51">
        <v>21375.200000000001</v>
      </c>
      <c r="I2923" s="53">
        <v>1</v>
      </c>
      <c r="J2923" s="51">
        <v>0</v>
      </c>
      <c r="K2923" s="51">
        <v>0</v>
      </c>
      <c r="L2923" s="51">
        <v>21375.200000000001</v>
      </c>
      <c r="M2923" s="42">
        <v>0</v>
      </c>
      <c r="N2923" s="89" t="s">
        <v>275</v>
      </c>
      <c r="O2923" s="47" t="s">
        <v>1330</v>
      </c>
      <c r="P2923" s="47" t="s">
        <v>887</v>
      </c>
      <c r="Q2923" s="50" t="s">
        <v>7288</v>
      </c>
      <c r="R2923" s="30"/>
    </row>
    <row r="2924" spans="1:18" ht="19.95" customHeight="1">
      <c r="A2924" s="47">
        <v>1</v>
      </c>
      <c r="B2924" s="30" t="s">
        <v>7270</v>
      </c>
      <c r="C2924" s="43" t="s">
        <v>7289</v>
      </c>
      <c r="D2924" s="52">
        <v>45162</v>
      </c>
      <c r="E2924" s="52">
        <v>45168</v>
      </c>
      <c r="F2924" s="52">
        <v>45168</v>
      </c>
      <c r="G2924" s="47" t="s">
        <v>10</v>
      </c>
      <c r="H2924" s="51">
        <v>21463.200000000001</v>
      </c>
      <c r="I2924" s="53">
        <v>1</v>
      </c>
      <c r="J2924" s="51">
        <v>0</v>
      </c>
      <c r="K2924" s="51">
        <v>0</v>
      </c>
      <c r="L2924" s="51">
        <v>21463.200000000001</v>
      </c>
      <c r="M2924" s="42">
        <v>0</v>
      </c>
      <c r="N2924" s="89" t="s">
        <v>275</v>
      </c>
      <c r="O2924" s="47" t="s">
        <v>1330</v>
      </c>
      <c r="P2924" s="47" t="s">
        <v>887</v>
      </c>
      <c r="Q2924" s="50" t="s">
        <v>7290</v>
      </c>
      <c r="R2924" s="30"/>
    </row>
    <row r="2925" spans="1:18" ht="19.95" customHeight="1">
      <c r="A2925" s="47">
        <v>1</v>
      </c>
      <c r="B2925" s="30" t="s">
        <v>7270</v>
      </c>
      <c r="C2925" s="43" t="s">
        <v>7291</v>
      </c>
      <c r="D2925" s="52">
        <v>45162</v>
      </c>
      <c r="E2925" s="52">
        <v>45168</v>
      </c>
      <c r="F2925" s="52">
        <v>45168</v>
      </c>
      <c r="G2925" s="47" t="s">
        <v>10</v>
      </c>
      <c r="H2925" s="51">
        <v>21573.200000000001</v>
      </c>
      <c r="I2925" s="53">
        <v>1</v>
      </c>
      <c r="J2925" s="51">
        <v>0</v>
      </c>
      <c r="K2925" s="51">
        <v>0</v>
      </c>
      <c r="L2925" s="51">
        <v>21573.200000000001</v>
      </c>
      <c r="M2925" s="42">
        <v>0</v>
      </c>
      <c r="N2925" s="89" t="s">
        <v>275</v>
      </c>
      <c r="O2925" s="47" t="s">
        <v>1330</v>
      </c>
      <c r="P2925" s="47" t="s">
        <v>887</v>
      </c>
      <c r="Q2925" s="50" t="s">
        <v>7292</v>
      </c>
      <c r="R2925" s="30"/>
    </row>
    <row r="2926" spans="1:18" ht="19.95" customHeight="1">
      <c r="A2926" s="47">
        <v>1</v>
      </c>
      <c r="B2926" s="30" t="s">
        <v>7270</v>
      </c>
      <c r="C2926" s="43" t="s">
        <v>7293</v>
      </c>
      <c r="D2926" s="52">
        <v>45162</v>
      </c>
      <c r="E2926" s="52">
        <v>45168</v>
      </c>
      <c r="F2926" s="52">
        <v>45168</v>
      </c>
      <c r="G2926" s="47" t="s">
        <v>10</v>
      </c>
      <c r="H2926" s="51">
        <v>21331.200000000001</v>
      </c>
      <c r="I2926" s="53">
        <v>1</v>
      </c>
      <c r="J2926" s="51">
        <v>0</v>
      </c>
      <c r="K2926" s="51">
        <v>0</v>
      </c>
      <c r="L2926" s="51">
        <v>21331.200000000001</v>
      </c>
      <c r="M2926" s="42">
        <v>0</v>
      </c>
      <c r="N2926" s="89" t="s">
        <v>275</v>
      </c>
      <c r="O2926" s="47" t="s">
        <v>1330</v>
      </c>
      <c r="P2926" s="47" t="s">
        <v>887</v>
      </c>
      <c r="Q2926" s="50" t="s">
        <v>7294</v>
      </c>
      <c r="R2926" s="30"/>
    </row>
    <row r="2927" spans="1:18" ht="19.95" customHeight="1">
      <c r="A2927" s="47">
        <v>1</v>
      </c>
      <c r="B2927" s="30" t="s">
        <v>7270</v>
      </c>
      <c r="C2927" s="43" t="s">
        <v>7295</v>
      </c>
      <c r="D2927" s="52">
        <v>45162</v>
      </c>
      <c r="E2927" s="52">
        <v>45168</v>
      </c>
      <c r="F2927" s="52">
        <v>45168</v>
      </c>
      <c r="G2927" s="47" t="s">
        <v>10</v>
      </c>
      <c r="H2927" s="51">
        <v>21463.200000000001</v>
      </c>
      <c r="I2927" s="53">
        <v>1</v>
      </c>
      <c r="J2927" s="51">
        <v>0</v>
      </c>
      <c r="K2927" s="51">
        <v>0</v>
      </c>
      <c r="L2927" s="51">
        <v>21463.200000000001</v>
      </c>
      <c r="M2927" s="42">
        <v>0</v>
      </c>
      <c r="N2927" s="89" t="s">
        <v>275</v>
      </c>
      <c r="O2927" s="47" t="s">
        <v>1330</v>
      </c>
      <c r="P2927" s="47" t="s">
        <v>887</v>
      </c>
      <c r="Q2927" s="50" t="s">
        <v>7296</v>
      </c>
      <c r="R2927" s="30"/>
    </row>
    <row r="2928" spans="1:18" ht="19.95" customHeight="1">
      <c r="A2928" s="47">
        <v>1</v>
      </c>
      <c r="B2928" s="30" t="s">
        <v>7270</v>
      </c>
      <c r="C2928" s="43" t="s">
        <v>7297</v>
      </c>
      <c r="D2928" s="52">
        <v>45162</v>
      </c>
      <c r="E2928" s="52">
        <v>45168</v>
      </c>
      <c r="F2928" s="52">
        <v>45168</v>
      </c>
      <c r="G2928" s="47" t="s">
        <v>10</v>
      </c>
      <c r="H2928" s="51">
        <v>21749.200000000001</v>
      </c>
      <c r="I2928" s="53">
        <v>1</v>
      </c>
      <c r="J2928" s="51">
        <v>0</v>
      </c>
      <c r="K2928" s="51">
        <v>0</v>
      </c>
      <c r="L2928" s="51">
        <v>21749.200000000001</v>
      </c>
      <c r="M2928" s="42">
        <v>0</v>
      </c>
      <c r="N2928" s="89" t="s">
        <v>275</v>
      </c>
      <c r="O2928" s="47" t="s">
        <v>1330</v>
      </c>
      <c r="P2928" s="47" t="s">
        <v>887</v>
      </c>
      <c r="Q2928" s="50" t="s">
        <v>7298</v>
      </c>
      <c r="R2928" s="30"/>
    </row>
    <row r="2929" spans="1:18" ht="19.95" customHeight="1">
      <c r="A2929" s="47">
        <v>1</v>
      </c>
      <c r="B2929" s="30" t="s">
        <v>7270</v>
      </c>
      <c r="C2929" s="43" t="s">
        <v>7299</v>
      </c>
      <c r="D2929" s="52">
        <v>45162</v>
      </c>
      <c r="E2929" s="52">
        <v>45168</v>
      </c>
      <c r="F2929" s="52">
        <v>45168</v>
      </c>
      <c r="G2929" s="47" t="s">
        <v>10</v>
      </c>
      <c r="H2929" s="51">
        <v>21485.200000000001</v>
      </c>
      <c r="I2929" s="53">
        <v>1</v>
      </c>
      <c r="J2929" s="51">
        <v>0</v>
      </c>
      <c r="K2929" s="51">
        <v>0</v>
      </c>
      <c r="L2929" s="51">
        <v>21485.200000000001</v>
      </c>
      <c r="M2929" s="42">
        <v>0</v>
      </c>
      <c r="N2929" s="89" t="s">
        <v>275</v>
      </c>
      <c r="O2929" s="47" t="s">
        <v>1330</v>
      </c>
      <c r="P2929" s="47" t="s">
        <v>887</v>
      </c>
      <c r="Q2929" s="50" t="s">
        <v>7300</v>
      </c>
      <c r="R2929" s="30"/>
    </row>
    <row r="2930" spans="1:18" ht="19.95" customHeight="1">
      <c r="A2930" s="47">
        <v>1</v>
      </c>
      <c r="B2930" s="30" t="s">
        <v>7270</v>
      </c>
      <c r="C2930" s="43" t="s">
        <v>7301</v>
      </c>
      <c r="D2930" s="52">
        <v>45162</v>
      </c>
      <c r="E2930" s="52">
        <v>45168</v>
      </c>
      <c r="F2930" s="52">
        <v>45168</v>
      </c>
      <c r="G2930" s="47" t="s">
        <v>10</v>
      </c>
      <c r="H2930" s="51">
        <v>21133.200000000001</v>
      </c>
      <c r="I2930" s="53">
        <v>1</v>
      </c>
      <c r="J2930" s="51">
        <v>0</v>
      </c>
      <c r="K2930" s="51">
        <v>0</v>
      </c>
      <c r="L2930" s="51">
        <v>21133.200000000001</v>
      </c>
      <c r="M2930" s="42">
        <v>0</v>
      </c>
      <c r="N2930" s="89" t="s">
        <v>275</v>
      </c>
      <c r="O2930" s="47" t="s">
        <v>1330</v>
      </c>
      <c r="P2930" s="47" t="s">
        <v>887</v>
      </c>
      <c r="Q2930" s="50" t="s">
        <v>7302</v>
      </c>
      <c r="R2930" s="30"/>
    </row>
    <row r="2931" spans="1:18" ht="19.95" customHeight="1">
      <c r="A2931" s="47">
        <v>1</v>
      </c>
      <c r="B2931" s="30" t="s">
        <v>7270</v>
      </c>
      <c r="C2931" s="43" t="s">
        <v>7303</v>
      </c>
      <c r="D2931" s="52">
        <v>45162</v>
      </c>
      <c r="E2931" s="52">
        <v>45168</v>
      </c>
      <c r="F2931" s="52">
        <v>45168</v>
      </c>
      <c r="G2931" s="47" t="s">
        <v>10</v>
      </c>
      <c r="H2931" s="51">
        <v>21991.200000000001</v>
      </c>
      <c r="I2931" s="53">
        <v>1</v>
      </c>
      <c r="J2931" s="51">
        <v>0</v>
      </c>
      <c r="K2931" s="51">
        <v>0</v>
      </c>
      <c r="L2931" s="51">
        <v>21991.200000000001</v>
      </c>
      <c r="M2931" s="42">
        <v>0</v>
      </c>
      <c r="N2931" s="89" t="s">
        <v>275</v>
      </c>
      <c r="O2931" s="47" t="s">
        <v>1330</v>
      </c>
      <c r="P2931" s="47" t="s">
        <v>887</v>
      </c>
      <c r="Q2931" s="50" t="s">
        <v>7304</v>
      </c>
      <c r="R2931" s="30"/>
    </row>
    <row r="2932" spans="1:18" ht="19.95" customHeight="1">
      <c r="A2932" s="47">
        <v>1</v>
      </c>
      <c r="B2932" s="30" t="s">
        <v>7270</v>
      </c>
      <c r="C2932" s="43" t="s">
        <v>7305</v>
      </c>
      <c r="D2932" s="52">
        <v>45162</v>
      </c>
      <c r="E2932" s="52">
        <v>45168</v>
      </c>
      <c r="F2932" s="52">
        <v>45168</v>
      </c>
      <c r="G2932" s="47" t="s">
        <v>10</v>
      </c>
      <c r="H2932" s="51">
        <v>21375.200000000001</v>
      </c>
      <c r="I2932" s="53">
        <v>1</v>
      </c>
      <c r="J2932" s="51">
        <v>0</v>
      </c>
      <c r="K2932" s="51">
        <v>0</v>
      </c>
      <c r="L2932" s="51">
        <v>21375.200000000001</v>
      </c>
      <c r="M2932" s="42">
        <v>0</v>
      </c>
      <c r="N2932" s="89" t="s">
        <v>275</v>
      </c>
      <c r="O2932" s="47" t="s">
        <v>1330</v>
      </c>
      <c r="P2932" s="47" t="s">
        <v>887</v>
      </c>
      <c r="Q2932" s="50" t="s">
        <v>7306</v>
      </c>
      <c r="R2932" s="30"/>
    </row>
    <row r="2933" spans="1:18" ht="19.95" customHeight="1">
      <c r="A2933" s="47">
        <v>1</v>
      </c>
      <c r="B2933" s="30" t="s">
        <v>7270</v>
      </c>
      <c r="C2933" s="43" t="s">
        <v>7307</v>
      </c>
      <c r="D2933" s="52">
        <v>45162</v>
      </c>
      <c r="E2933" s="52">
        <v>45168</v>
      </c>
      <c r="F2933" s="52">
        <v>45168</v>
      </c>
      <c r="G2933" s="47" t="s">
        <v>10</v>
      </c>
      <c r="H2933" s="51">
        <v>21472</v>
      </c>
      <c r="I2933" s="53">
        <v>1</v>
      </c>
      <c r="J2933" s="51">
        <v>0</v>
      </c>
      <c r="K2933" s="51">
        <v>0</v>
      </c>
      <c r="L2933" s="51">
        <v>21472</v>
      </c>
      <c r="M2933" s="42">
        <v>0</v>
      </c>
      <c r="N2933" s="89" t="s">
        <v>275</v>
      </c>
      <c r="O2933" s="47" t="s">
        <v>1330</v>
      </c>
      <c r="P2933" s="47" t="s">
        <v>887</v>
      </c>
      <c r="Q2933" s="50" t="s">
        <v>7308</v>
      </c>
      <c r="R2933" s="30"/>
    </row>
    <row r="2934" spans="1:18" ht="19.95" customHeight="1">
      <c r="A2934" s="47">
        <v>1</v>
      </c>
      <c r="B2934" s="30" t="s">
        <v>7270</v>
      </c>
      <c r="C2934" s="43" t="s">
        <v>7309</v>
      </c>
      <c r="D2934" s="52">
        <v>45162</v>
      </c>
      <c r="E2934" s="52">
        <v>45168</v>
      </c>
      <c r="F2934" s="52">
        <v>45168</v>
      </c>
      <c r="G2934" s="47" t="s">
        <v>10</v>
      </c>
      <c r="H2934" s="51">
        <v>21480.799999999999</v>
      </c>
      <c r="I2934" s="53">
        <v>1</v>
      </c>
      <c r="J2934" s="51">
        <v>0</v>
      </c>
      <c r="K2934" s="51">
        <v>0</v>
      </c>
      <c r="L2934" s="51">
        <v>21480.799999999999</v>
      </c>
      <c r="M2934" s="42">
        <v>0</v>
      </c>
      <c r="N2934" s="89" t="s">
        <v>275</v>
      </c>
      <c r="O2934" s="47" t="s">
        <v>1330</v>
      </c>
      <c r="P2934" s="47" t="s">
        <v>887</v>
      </c>
      <c r="Q2934" s="50" t="s">
        <v>7310</v>
      </c>
      <c r="R2934" s="30"/>
    </row>
    <row r="2935" spans="1:18" ht="19.95" customHeight="1">
      <c r="A2935" s="47">
        <v>1</v>
      </c>
      <c r="B2935" s="30" t="s">
        <v>7270</v>
      </c>
      <c r="C2935" s="43" t="s">
        <v>7311</v>
      </c>
      <c r="D2935" s="52">
        <v>45162</v>
      </c>
      <c r="E2935" s="52">
        <v>45168</v>
      </c>
      <c r="F2935" s="52">
        <v>45168</v>
      </c>
      <c r="G2935" s="47" t="s">
        <v>10</v>
      </c>
      <c r="H2935" s="51">
        <v>20988</v>
      </c>
      <c r="I2935" s="53">
        <v>1</v>
      </c>
      <c r="J2935" s="51">
        <v>0</v>
      </c>
      <c r="K2935" s="51">
        <v>0</v>
      </c>
      <c r="L2935" s="51">
        <v>20988</v>
      </c>
      <c r="M2935" s="42">
        <v>0</v>
      </c>
      <c r="N2935" s="89" t="s">
        <v>275</v>
      </c>
      <c r="O2935" s="47" t="s">
        <v>1330</v>
      </c>
      <c r="P2935" s="47" t="s">
        <v>887</v>
      </c>
      <c r="Q2935" s="50" t="s">
        <v>7312</v>
      </c>
      <c r="R2935" s="30"/>
    </row>
    <row r="2936" spans="1:18" ht="19.95" customHeight="1">
      <c r="A2936" s="47">
        <v>1</v>
      </c>
      <c r="B2936" s="30" t="s">
        <v>7270</v>
      </c>
      <c r="C2936" s="43" t="s">
        <v>7313</v>
      </c>
      <c r="D2936" s="52">
        <v>45162</v>
      </c>
      <c r="E2936" s="52">
        <v>45168</v>
      </c>
      <c r="F2936" s="52">
        <v>45168</v>
      </c>
      <c r="G2936" s="47" t="s">
        <v>10</v>
      </c>
      <c r="H2936" s="51">
        <v>21340</v>
      </c>
      <c r="I2936" s="53">
        <v>1</v>
      </c>
      <c r="J2936" s="51">
        <v>0</v>
      </c>
      <c r="K2936" s="51">
        <v>0</v>
      </c>
      <c r="L2936" s="51">
        <v>21340</v>
      </c>
      <c r="M2936" s="42">
        <v>0</v>
      </c>
      <c r="N2936" s="89" t="s">
        <v>275</v>
      </c>
      <c r="O2936" s="47" t="s">
        <v>1330</v>
      </c>
      <c r="P2936" s="47" t="s">
        <v>887</v>
      </c>
      <c r="Q2936" s="50" t="s">
        <v>7314</v>
      </c>
      <c r="R2936" s="30"/>
    </row>
    <row r="2937" spans="1:18" ht="19.95" customHeight="1">
      <c r="A2937" s="47">
        <v>1</v>
      </c>
      <c r="B2937" s="30" t="s">
        <v>7270</v>
      </c>
      <c r="C2937" s="43" t="s">
        <v>7315</v>
      </c>
      <c r="D2937" s="52">
        <v>45162</v>
      </c>
      <c r="E2937" s="52">
        <v>45168</v>
      </c>
      <c r="F2937" s="52">
        <v>45168</v>
      </c>
      <c r="G2937" s="47" t="s">
        <v>10</v>
      </c>
      <c r="H2937" s="51">
        <v>21476.400000000001</v>
      </c>
      <c r="I2937" s="53">
        <v>1</v>
      </c>
      <c r="J2937" s="51">
        <v>0</v>
      </c>
      <c r="K2937" s="51">
        <v>0</v>
      </c>
      <c r="L2937" s="51">
        <v>21476.400000000001</v>
      </c>
      <c r="M2937" s="42">
        <v>0</v>
      </c>
      <c r="N2937" s="89" t="s">
        <v>275</v>
      </c>
      <c r="O2937" s="47" t="s">
        <v>1330</v>
      </c>
      <c r="P2937" s="47" t="s">
        <v>887</v>
      </c>
      <c r="Q2937" s="50" t="s">
        <v>7316</v>
      </c>
      <c r="R2937" s="30"/>
    </row>
    <row r="2938" spans="1:18" ht="19.95" customHeight="1">
      <c r="A2938" s="47">
        <v>1</v>
      </c>
      <c r="B2938" s="30" t="s">
        <v>7270</v>
      </c>
      <c r="C2938" s="43" t="s">
        <v>7317</v>
      </c>
      <c r="D2938" s="52">
        <v>45162</v>
      </c>
      <c r="E2938" s="52">
        <v>45168</v>
      </c>
      <c r="F2938" s="52">
        <v>45168</v>
      </c>
      <c r="G2938" s="47" t="s">
        <v>10</v>
      </c>
      <c r="H2938" s="51">
        <v>21001.200000000001</v>
      </c>
      <c r="I2938" s="53">
        <v>1</v>
      </c>
      <c r="J2938" s="51">
        <v>0</v>
      </c>
      <c r="K2938" s="51">
        <v>0</v>
      </c>
      <c r="L2938" s="51">
        <v>21001.200000000001</v>
      </c>
      <c r="M2938" s="42">
        <v>0</v>
      </c>
      <c r="N2938" s="89" t="s">
        <v>275</v>
      </c>
      <c r="O2938" s="47" t="s">
        <v>1330</v>
      </c>
      <c r="P2938" s="47" t="s">
        <v>887</v>
      </c>
      <c r="Q2938" s="50" t="s">
        <v>7318</v>
      </c>
      <c r="R2938" s="30"/>
    </row>
    <row r="2939" spans="1:18" ht="19.95" customHeight="1">
      <c r="A2939" s="47">
        <v>1</v>
      </c>
      <c r="B2939" s="30" t="s">
        <v>7270</v>
      </c>
      <c r="C2939" s="43" t="s">
        <v>7319</v>
      </c>
      <c r="D2939" s="52">
        <v>45162</v>
      </c>
      <c r="E2939" s="52">
        <v>45168</v>
      </c>
      <c r="F2939" s="52">
        <v>45168</v>
      </c>
      <c r="G2939" s="47" t="s">
        <v>10</v>
      </c>
      <c r="H2939" s="51">
        <v>21397.200000000001</v>
      </c>
      <c r="I2939" s="53">
        <v>1</v>
      </c>
      <c r="J2939" s="51">
        <v>0</v>
      </c>
      <c r="K2939" s="51">
        <v>0</v>
      </c>
      <c r="L2939" s="51">
        <v>21397.200000000001</v>
      </c>
      <c r="M2939" s="42">
        <v>0</v>
      </c>
      <c r="N2939" s="89" t="s">
        <v>275</v>
      </c>
      <c r="O2939" s="47" t="s">
        <v>1330</v>
      </c>
      <c r="P2939" s="47" t="s">
        <v>887</v>
      </c>
      <c r="Q2939" s="50" t="s">
        <v>7320</v>
      </c>
      <c r="R2939" s="30"/>
    </row>
    <row r="2940" spans="1:18" ht="19.95" customHeight="1">
      <c r="A2940" s="47">
        <v>1</v>
      </c>
      <c r="B2940" s="30" t="s">
        <v>66</v>
      </c>
      <c r="C2940" s="43" t="s">
        <v>7259</v>
      </c>
      <c r="D2940" s="52">
        <v>44956</v>
      </c>
      <c r="E2940" s="52">
        <v>45168</v>
      </c>
      <c r="F2940" s="52">
        <v>45168</v>
      </c>
      <c r="G2940" s="47" t="s">
        <v>10</v>
      </c>
      <c r="H2940" s="51">
        <v>6772.93</v>
      </c>
      <c r="I2940" s="53">
        <v>1</v>
      </c>
      <c r="J2940" s="51">
        <v>0</v>
      </c>
      <c r="K2940" s="51">
        <v>0</v>
      </c>
      <c r="L2940" s="51">
        <v>6772.93</v>
      </c>
      <c r="M2940" s="42">
        <v>0</v>
      </c>
      <c r="N2940" s="89" t="s">
        <v>275</v>
      </c>
      <c r="O2940" s="47" t="s">
        <v>1381</v>
      </c>
      <c r="P2940" s="47" t="s">
        <v>888</v>
      </c>
      <c r="Q2940" s="50" t="s">
        <v>7262</v>
      </c>
      <c r="R2940" s="30"/>
    </row>
    <row r="2941" spans="1:18" ht="19.95" customHeight="1">
      <c r="A2941" s="47">
        <v>1</v>
      </c>
      <c r="B2941" s="30" t="s">
        <v>67</v>
      </c>
      <c r="C2941" s="43" t="s">
        <v>7259</v>
      </c>
      <c r="D2941" s="52">
        <v>45019</v>
      </c>
      <c r="E2941" s="52">
        <v>45168</v>
      </c>
      <c r="F2941" s="52">
        <v>45168</v>
      </c>
      <c r="G2941" s="47" t="s">
        <v>10</v>
      </c>
      <c r="H2941" s="51">
        <v>3486.89</v>
      </c>
      <c r="I2941" s="53">
        <v>1</v>
      </c>
      <c r="J2941" s="51">
        <v>0</v>
      </c>
      <c r="K2941" s="51">
        <v>0</v>
      </c>
      <c r="L2941" s="51">
        <v>3486.89</v>
      </c>
      <c r="M2941" s="42">
        <v>0</v>
      </c>
      <c r="N2941" s="89" t="s">
        <v>275</v>
      </c>
      <c r="O2941" s="47" t="s">
        <v>1381</v>
      </c>
      <c r="P2941" s="47" t="s">
        <v>888</v>
      </c>
      <c r="Q2941" s="50" t="s">
        <v>7262</v>
      </c>
      <c r="R2941" s="30"/>
    </row>
    <row r="2942" spans="1:18" ht="19.95" customHeight="1">
      <c r="A2942" s="47">
        <v>1</v>
      </c>
      <c r="B2942" s="30" t="s">
        <v>233</v>
      </c>
      <c r="C2942" s="43" t="s">
        <v>599</v>
      </c>
      <c r="D2942" s="52">
        <v>45180</v>
      </c>
      <c r="E2942" s="52">
        <v>45184</v>
      </c>
      <c r="F2942" s="52">
        <v>45169</v>
      </c>
      <c r="G2942" s="47" t="s">
        <v>18</v>
      </c>
      <c r="H2942" s="60">
        <v>98600</v>
      </c>
      <c r="I2942" s="53">
        <v>4.9400000000000004</v>
      </c>
      <c r="J2942" s="60">
        <v>0</v>
      </c>
      <c r="K2942" s="60">
        <v>0</v>
      </c>
      <c r="L2942" s="51">
        <v>487084</v>
      </c>
      <c r="M2942" s="42">
        <v>0</v>
      </c>
      <c r="N2942" s="89" t="s">
        <v>1328</v>
      </c>
      <c r="O2942" s="47" t="s">
        <v>1330</v>
      </c>
      <c r="P2942" s="47" t="s">
        <v>881</v>
      </c>
      <c r="Q2942" s="50" t="s">
        <v>7321</v>
      </c>
      <c r="R2942" s="30"/>
    </row>
    <row r="2943" spans="1:18" ht="19.95" customHeight="1">
      <c r="A2943" s="47">
        <v>1</v>
      </c>
      <c r="B2943" s="30" t="s">
        <v>247</v>
      </c>
      <c r="C2943" s="43" t="s">
        <v>6905</v>
      </c>
      <c r="D2943" s="52">
        <v>45169</v>
      </c>
      <c r="E2943" s="52">
        <v>45169</v>
      </c>
      <c r="F2943" s="52">
        <v>45169</v>
      </c>
      <c r="G2943" s="47" t="s">
        <v>10</v>
      </c>
      <c r="H2943" s="51">
        <v>300000</v>
      </c>
      <c r="I2943" s="53">
        <v>1</v>
      </c>
      <c r="J2943" s="51">
        <v>0</v>
      </c>
      <c r="K2943" s="51">
        <v>0</v>
      </c>
      <c r="L2943" s="51">
        <v>300000</v>
      </c>
      <c r="M2943" s="42">
        <v>0</v>
      </c>
      <c r="N2943" s="89" t="s">
        <v>1328</v>
      </c>
      <c r="O2943" s="47" t="s">
        <v>1381</v>
      </c>
      <c r="P2943" s="47" t="s">
        <v>671</v>
      </c>
      <c r="Q2943" s="50" t="s">
        <v>6906</v>
      </c>
      <c r="R2943" s="30"/>
    </row>
    <row r="2944" spans="1:18" ht="19.95" customHeight="1">
      <c r="A2944" s="47">
        <v>1</v>
      </c>
      <c r="B2944" s="30" t="s">
        <v>308</v>
      </c>
      <c r="C2944" s="43" t="s">
        <v>7322</v>
      </c>
      <c r="D2944" s="52">
        <v>45166</v>
      </c>
      <c r="E2944" s="52">
        <v>45169</v>
      </c>
      <c r="F2944" s="52">
        <v>45169</v>
      </c>
      <c r="G2944" s="47" t="s">
        <v>10</v>
      </c>
      <c r="H2944" s="51">
        <v>41800</v>
      </c>
      <c r="I2944" s="53">
        <v>1</v>
      </c>
      <c r="J2944" s="51">
        <v>0</v>
      </c>
      <c r="K2944" s="51">
        <v>0</v>
      </c>
      <c r="L2944" s="51">
        <v>41800</v>
      </c>
      <c r="M2944" s="42">
        <v>0</v>
      </c>
      <c r="N2944" s="89" t="s">
        <v>1328</v>
      </c>
      <c r="O2944" s="47" t="s">
        <v>1349</v>
      </c>
      <c r="P2944" s="58" t="s">
        <v>741</v>
      </c>
      <c r="Q2944" s="50" t="s">
        <v>7323</v>
      </c>
      <c r="R2944" s="30"/>
    </row>
    <row r="2945" spans="1:18" ht="19.95" customHeight="1">
      <c r="A2945" s="47">
        <v>1</v>
      </c>
      <c r="B2945" s="30" t="s">
        <v>308</v>
      </c>
      <c r="C2945" s="43" t="s">
        <v>7324</v>
      </c>
      <c r="D2945" s="52">
        <v>45166</v>
      </c>
      <c r="E2945" s="52">
        <v>45169</v>
      </c>
      <c r="F2945" s="52">
        <v>45169</v>
      </c>
      <c r="G2945" s="47" t="s">
        <v>10</v>
      </c>
      <c r="H2945" s="51">
        <v>12849</v>
      </c>
      <c r="I2945" s="53">
        <v>1</v>
      </c>
      <c r="J2945" s="51">
        <v>0</v>
      </c>
      <c r="K2945" s="51">
        <v>0</v>
      </c>
      <c r="L2945" s="51">
        <v>12849</v>
      </c>
      <c r="M2945" s="42">
        <v>0</v>
      </c>
      <c r="N2945" s="89" t="s">
        <v>1328</v>
      </c>
      <c r="O2945" s="47" t="s">
        <v>1349</v>
      </c>
      <c r="P2945" s="58" t="s">
        <v>741</v>
      </c>
      <c r="Q2945" s="50" t="s">
        <v>7325</v>
      </c>
      <c r="R2945" s="30"/>
    </row>
    <row r="2946" spans="1:18" ht="19.95" customHeight="1">
      <c r="A2946" s="47">
        <v>1</v>
      </c>
      <c r="B2946" s="30" t="s">
        <v>308</v>
      </c>
      <c r="C2946" s="43" t="s">
        <v>7326</v>
      </c>
      <c r="D2946" s="52">
        <v>45166</v>
      </c>
      <c r="E2946" s="52">
        <v>45169</v>
      </c>
      <c r="F2946" s="52">
        <v>45169</v>
      </c>
      <c r="G2946" s="47" t="s">
        <v>10</v>
      </c>
      <c r="H2946" s="51">
        <v>3124.8</v>
      </c>
      <c r="I2946" s="53">
        <v>1</v>
      </c>
      <c r="J2946" s="51">
        <v>0</v>
      </c>
      <c r="K2946" s="51">
        <v>0</v>
      </c>
      <c r="L2946" s="51">
        <v>3124.8</v>
      </c>
      <c r="M2946" s="42">
        <v>0</v>
      </c>
      <c r="N2946" s="89" t="s">
        <v>1328</v>
      </c>
      <c r="O2946" s="47" t="s">
        <v>1349</v>
      </c>
      <c r="P2946" s="58" t="s">
        <v>741</v>
      </c>
      <c r="Q2946" s="50" t="s">
        <v>7327</v>
      </c>
      <c r="R2946" s="30"/>
    </row>
    <row r="2947" spans="1:18" ht="19.95" customHeight="1">
      <c r="A2947" s="47">
        <v>1</v>
      </c>
      <c r="B2947" s="30" t="s">
        <v>248</v>
      </c>
      <c r="C2947" s="43" t="s">
        <v>6905</v>
      </c>
      <c r="D2947" s="52">
        <v>45169</v>
      </c>
      <c r="E2947" s="52">
        <v>45169</v>
      </c>
      <c r="F2947" s="52">
        <v>45169</v>
      </c>
      <c r="G2947" s="47" t="s">
        <v>10</v>
      </c>
      <c r="H2947" s="51">
        <v>300000</v>
      </c>
      <c r="I2947" s="53">
        <v>1</v>
      </c>
      <c r="J2947" s="51">
        <v>0</v>
      </c>
      <c r="K2947" s="51">
        <v>0</v>
      </c>
      <c r="L2947" s="51">
        <v>300000</v>
      </c>
      <c r="M2947" s="42">
        <v>0</v>
      </c>
      <c r="N2947" s="89" t="s">
        <v>1328</v>
      </c>
      <c r="O2947" s="47" t="s">
        <v>2725</v>
      </c>
      <c r="P2947" s="47" t="s">
        <v>879</v>
      </c>
      <c r="Q2947" s="50" t="s">
        <v>6910</v>
      </c>
      <c r="R2947" s="30"/>
    </row>
    <row r="2948" spans="1:18" ht="19.95" customHeight="1">
      <c r="A2948" s="47">
        <v>1</v>
      </c>
      <c r="B2948" s="30" t="s">
        <v>52</v>
      </c>
      <c r="C2948" s="43" t="s">
        <v>7328</v>
      </c>
      <c r="D2948" s="52">
        <v>45169</v>
      </c>
      <c r="E2948" s="52">
        <v>45169</v>
      </c>
      <c r="F2948" s="52">
        <v>45169</v>
      </c>
      <c r="G2948" s="47" t="s">
        <v>10</v>
      </c>
      <c r="H2948" s="51">
        <v>293297.15999999997</v>
      </c>
      <c r="I2948" s="53">
        <v>1</v>
      </c>
      <c r="J2948" s="51">
        <v>0</v>
      </c>
      <c r="K2948" s="51">
        <v>0</v>
      </c>
      <c r="L2948" s="51">
        <v>293297.15999999997</v>
      </c>
      <c r="M2948" s="42">
        <v>0</v>
      </c>
      <c r="N2948" s="89" t="s">
        <v>1328</v>
      </c>
      <c r="O2948" s="47" t="s">
        <v>2602</v>
      </c>
      <c r="P2948" s="47" t="s">
        <v>2603</v>
      </c>
      <c r="Q2948" s="50" t="s">
        <v>7328</v>
      </c>
      <c r="R2948" s="30"/>
    </row>
    <row r="2949" spans="1:18" ht="19.95" customHeight="1">
      <c r="A2949" s="47">
        <v>1</v>
      </c>
      <c r="B2949" s="30" t="s">
        <v>52</v>
      </c>
      <c r="C2949" s="43" t="s">
        <v>7329</v>
      </c>
      <c r="D2949" s="52">
        <v>45169</v>
      </c>
      <c r="E2949" s="52">
        <v>45169</v>
      </c>
      <c r="F2949" s="52">
        <v>45169</v>
      </c>
      <c r="G2949" s="47" t="s">
        <v>10</v>
      </c>
      <c r="H2949" s="51">
        <v>553073.52</v>
      </c>
      <c r="I2949" s="53">
        <v>1</v>
      </c>
      <c r="J2949" s="51">
        <v>0</v>
      </c>
      <c r="K2949" s="51">
        <v>0</v>
      </c>
      <c r="L2949" s="51">
        <v>553073.52</v>
      </c>
      <c r="M2949" s="42">
        <v>0</v>
      </c>
      <c r="N2949" s="89" t="s">
        <v>1328</v>
      </c>
      <c r="O2949" s="47" t="s">
        <v>2602</v>
      </c>
      <c r="P2949" s="47" t="s">
        <v>2610</v>
      </c>
      <c r="Q2949" s="50" t="s">
        <v>7329</v>
      </c>
      <c r="R2949" s="30"/>
    </row>
    <row r="2950" spans="1:18" ht="19.95" customHeight="1">
      <c r="A2950" s="47">
        <v>4</v>
      </c>
      <c r="B2950" s="30" t="s">
        <v>15</v>
      </c>
      <c r="C2950" s="43" t="s">
        <v>7330</v>
      </c>
      <c r="D2950" s="52">
        <v>45154</v>
      </c>
      <c r="E2950" s="52">
        <v>45169</v>
      </c>
      <c r="F2950" s="52">
        <v>45169</v>
      </c>
      <c r="G2950" s="47" t="s">
        <v>10</v>
      </c>
      <c r="H2950" s="51">
        <v>2628.56</v>
      </c>
      <c r="I2950" s="53">
        <v>1</v>
      </c>
      <c r="J2950" s="51">
        <v>0</v>
      </c>
      <c r="K2950" s="51">
        <v>0</v>
      </c>
      <c r="L2950" s="51">
        <v>2628.56</v>
      </c>
      <c r="M2950" s="42">
        <v>0</v>
      </c>
      <c r="N2950" s="89" t="s">
        <v>1328</v>
      </c>
      <c r="O2950" s="47" t="s">
        <v>1351</v>
      </c>
      <c r="P2950" s="47" t="s">
        <v>1353</v>
      </c>
      <c r="Q2950" s="50" t="s">
        <v>7331</v>
      </c>
      <c r="R2950" s="30"/>
    </row>
    <row r="2951" spans="1:18" ht="19.95" customHeight="1">
      <c r="A2951" s="47">
        <v>1</v>
      </c>
      <c r="B2951" s="30" t="s">
        <v>32</v>
      </c>
      <c r="C2951" s="43" t="s">
        <v>7332</v>
      </c>
      <c r="D2951" s="52">
        <v>45121</v>
      </c>
      <c r="E2951" s="52">
        <v>45169</v>
      </c>
      <c r="F2951" s="52">
        <v>45169</v>
      </c>
      <c r="G2951" s="47" t="s">
        <v>18</v>
      </c>
      <c r="H2951" s="60">
        <v>552000</v>
      </c>
      <c r="I2951" s="53">
        <v>4.8653000000000004</v>
      </c>
      <c r="J2951" s="60">
        <v>0</v>
      </c>
      <c r="K2951" s="60">
        <v>0</v>
      </c>
      <c r="L2951" s="51">
        <v>2685645.6</v>
      </c>
      <c r="M2951" s="42">
        <v>0</v>
      </c>
      <c r="N2951" s="89" t="s">
        <v>1328</v>
      </c>
      <c r="O2951" s="47" t="s">
        <v>1330</v>
      </c>
      <c r="P2951" s="47" t="s">
        <v>881</v>
      </c>
      <c r="Q2951" s="50" t="s">
        <v>7333</v>
      </c>
      <c r="R2951" s="30"/>
    </row>
    <row r="2952" spans="1:18" ht="19.95" customHeight="1">
      <c r="A2952" s="47">
        <v>1</v>
      </c>
      <c r="B2952" s="30" t="s">
        <v>14</v>
      </c>
      <c r="C2952" s="43" t="s">
        <v>7334</v>
      </c>
      <c r="D2952" s="52">
        <v>45154</v>
      </c>
      <c r="E2952" s="52">
        <v>45169</v>
      </c>
      <c r="F2952" s="52">
        <v>45169</v>
      </c>
      <c r="G2952" s="47" t="s">
        <v>10</v>
      </c>
      <c r="H2952" s="51">
        <v>2818.8</v>
      </c>
      <c r="I2952" s="53">
        <v>1</v>
      </c>
      <c r="J2952" s="51">
        <v>0</v>
      </c>
      <c r="K2952" s="51">
        <v>0</v>
      </c>
      <c r="L2952" s="51">
        <v>2818.8</v>
      </c>
      <c r="M2952" s="42">
        <v>0</v>
      </c>
      <c r="N2952" s="89" t="s">
        <v>269</v>
      </c>
      <c r="O2952" s="47" t="s">
        <v>1351</v>
      </c>
      <c r="P2952" s="47" t="s">
        <v>1353</v>
      </c>
      <c r="Q2952" s="50" t="s">
        <v>7335</v>
      </c>
      <c r="R2952" s="30"/>
    </row>
    <row r="2953" spans="1:18" ht="19.95" customHeight="1">
      <c r="A2953" s="47">
        <v>1</v>
      </c>
      <c r="B2953" s="30" t="s">
        <v>2722</v>
      </c>
      <c r="C2953" s="43" t="s">
        <v>7336</v>
      </c>
      <c r="D2953" s="52">
        <v>45153</v>
      </c>
      <c r="E2953" s="52">
        <v>45169</v>
      </c>
      <c r="F2953" s="52">
        <v>45169</v>
      </c>
      <c r="G2953" s="47" t="s">
        <v>10</v>
      </c>
      <c r="H2953" s="51">
        <v>637.23</v>
      </c>
      <c r="I2953" s="53">
        <v>1</v>
      </c>
      <c r="J2953" s="51">
        <v>0</v>
      </c>
      <c r="K2953" s="51">
        <v>0</v>
      </c>
      <c r="L2953" s="51">
        <v>637.23</v>
      </c>
      <c r="M2953" s="42">
        <v>0</v>
      </c>
      <c r="N2953" s="89" t="s">
        <v>269</v>
      </c>
      <c r="O2953" s="47" t="s">
        <v>1351</v>
      </c>
      <c r="P2953" s="47" t="s">
        <v>1378</v>
      </c>
      <c r="Q2953" s="50" t="s">
        <v>7337</v>
      </c>
      <c r="R2953" s="30"/>
    </row>
    <row r="2954" spans="1:18" ht="19.95" customHeight="1">
      <c r="A2954" s="47">
        <v>2</v>
      </c>
      <c r="B2954" s="30" t="s">
        <v>305</v>
      </c>
      <c r="C2954" s="43" t="s">
        <v>7338</v>
      </c>
      <c r="D2954" s="52">
        <v>45161</v>
      </c>
      <c r="E2954" s="52">
        <v>45169</v>
      </c>
      <c r="F2954" s="52">
        <v>45169</v>
      </c>
      <c r="G2954" s="47" t="s">
        <v>10</v>
      </c>
      <c r="H2954" s="51">
        <v>1326</v>
      </c>
      <c r="I2954" s="53">
        <v>1</v>
      </c>
      <c r="J2954" s="51">
        <v>0</v>
      </c>
      <c r="K2954" s="51">
        <v>0</v>
      </c>
      <c r="L2954" s="51">
        <v>1326</v>
      </c>
      <c r="M2954" s="42">
        <v>0</v>
      </c>
      <c r="N2954" s="89" t="s">
        <v>275</v>
      </c>
      <c r="O2954" s="47" t="s">
        <v>1874</v>
      </c>
      <c r="P2954" s="47" t="s">
        <v>1358</v>
      </c>
      <c r="Q2954" s="50" t="s">
        <v>7339</v>
      </c>
      <c r="R2954" s="30"/>
    </row>
    <row r="2955" spans="1:18" ht="19.95" customHeight="1">
      <c r="A2955" s="47">
        <v>4</v>
      </c>
      <c r="B2955" s="30" t="s">
        <v>305</v>
      </c>
      <c r="C2955" s="43" t="s">
        <v>7340</v>
      </c>
      <c r="D2955" s="52">
        <v>45161</v>
      </c>
      <c r="E2955" s="52">
        <v>45169</v>
      </c>
      <c r="F2955" s="52">
        <v>45169</v>
      </c>
      <c r="G2955" s="47" t="s">
        <v>10</v>
      </c>
      <c r="H2955" s="51">
        <v>1326.7</v>
      </c>
      <c r="I2955" s="53">
        <v>1</v>
      </c>
      <c r="J2955" s="51">
        <v>0</v>
      </c>
      <c r="K2955" s="51">
        <v>0</v>
      </c>
      <c r="L2955" s="51">
        <v>1326.7</v>
      </c>
      <c r="M2955" s="42">
        <v>0</v>
      </c>
      <c r="N2955" s="89" t="s">
        <v>275</v>
      </c>
      <c r="O2955" s="47" t="s">
        <v>1874</v>
      </c>
      <c r="P2955" s="47" t="s">
        <v>1358</v>
      </c>
      <c r="Q2955" s="50" t="s">
        <v>7341</v>
      </c>
      <c r="R2955" s="30"/>
    </row>
    <row r="2956" spans="1:18" ht="19.95" customHeight="1">
      <c r="A2956" s="47">
        <v>1</v>
      </c>
      <c r="B2956" s="30" t="s">
        <v>218</v>
      </c>
      <c r="C2956" s="43" t="s">
        <v>7342</v>
      </c>
      <c r="D2956" s="52">
        <v>45169</v>
      </c>
      <c r="E2956" s="52">
        <v>45169</v>
      </c>
      <c r="F2956" s="52">
        <v>45169</v>
      </c>
      <c r="G2956" s="47" t="s">
        <v>10</v>
      </c>
      <c r="H2956" s="51">
        <v>573.29999999999995</v>
      </c>
      <c r="I2956" s="53">
        <v>1</v>
      </c>
      <c r="J2956" s="51">
        <v>0</v>
      </c>
      <c r="K2956" s="51">
        <v>0</v>
      </c>
      <c r="L2956" s="51">
        <v>573.29999999999995</v>
      </c>
      <c r="M2956" s="42">
        <v>0</v>
      </c>
      <c r="N2956" s="89" t="s">
        <v>275</v>
      </c>
      <c r="O2956" s="47" t="s">
        <v>1874</v>
      </c>
      <c r="P2956" s="47" t="s">
        <v>4232</v>
      </c>
      <c r="Q2956" s="50" t="s">
        <v>7343</v>
      </c>
      <c r="R2956" s="30"/>
    </row>
    <row r="2957" spans="1:18" ht="19.95" customHeight="1">
      <c r="A2957" s="47">
        <v>1</v>
      </c>
      <c r="B2957" s="30" t="s">
        <v>218</v>
      </c>
      <c r="C2957" s="43" t="s">
        <v>449</v>
      </c>
      <c r="D2957" s="52">
        <v>45169</v>
      </c>
      <c r="E2957" s="52">
        <v>45169</v>
      </c>
      <c r="F2957" s="52">
        <v>45169</v>
      </c>
      <c r="G2957" s="47" t="s">
        <v>10</v>
      </c>
      <c r="H2957" s="51">
        <v>573.29999999999995</v>
      </c>
      <c r="I2957" s="53">
        <v>1</v>
      </c>
      <c r="J2957" s="51">
        <v>0</v>
      </c>
      <c r="K2957" s="51">
        <v>0</v>
      </c>
      <c r="L2957" s="51">
        <v>573.29999999999995</v>
      </c>
      <c r="M2957" s="42">
        <v>0</v>
      </c>
      <c r="N2957" s="89" t="s">
        <v>275</v>
      </c>
      <c r="O2957" s="47" t="s">
        <v>1874</v>
      </c>
      <c r="P2957" s="47" t="s">
        <v>4232</v>
      </c>
      <c r="Q2957" s="50" t="s">
        <v>939</v>
      </c>
      <c r="R2957" s="30"/>
    </row>
    <row r="2958" spans="1:18" ht="19.95" customHeight="1">
      <c r="A2958" s="47">
        <v>1</v>
      </c>
      <c r="B2958" s="30" t="s">
        <v>780</v>
      </c>
      <c r="C2958" s="43" t="s">
        <v>787</v>
      </c>
      <c r="D2958" s="52">
        <v>45169</v>
      </c>
      <c r="E2958" s="52">
        <v>45170</v>
      </c>
      <c r="F2958" s="52">
        <v>45170</v>
      </c>
      <c r="G2958" s="47" t="s">
        <v>10</v>
      </c>
      <c r="H2958" s="51">
        <v>173.52</v>
      </c>
      <c r="I2958" s="53">
        <v>1</v>
      </c>
      <c r="J2958" s="51">
        <v>0</v>
      </c>
      <c r="K2958" s="51">
        <v>0</v>
      </c>
      <c r="L2958" s="51">
        <v>173.52</v>
      </c>
      <c r="M2958" s="42">
        <v>0</v>
      </c>
      <c r="N2958" s="89" t="s">
        <v>1328</v>
      </c>
      <c r="O2958" s="47" t="s">
        <v>1374</v>
      </c>
      <c r="P2958" s="47" t="s">
        <v>874</v>
      </c>
      <c r="Q2958" s="50" t="s">
        <v>956</v>
      </c>
      <c r="R2958" s="30"/>
    </row>
    <row r="2959" spans="1:18" ht="19.95" customHeight="1">
      <c r="A2959" s="47">
        <v>1</v>
      </c>
      <c r="B2959" s="30" t="s">
        <v>16</v>
      </c>
      <c r="C2959" s="43" t="s">
        <v>438</v>
      </c>
      <c r="D2959" s="52">
        <v>45155</v>
      </c>
      <c r="E2959" s="52">
        <v>45170</v>
      </c>
      <c r="F2959" s="52">
        <v>45170</v>
      </c>
      <c r="G2959" s="47" t="s">
        <v>10</v>
      </c>
      <c r="H2959" s="51">
        <v>14000</v>
      </c>
      <c r="I2959" s="53">
        <v>1</v>
      </c>
      <c r="J2959" s="51">
        <v>0</v>
      </c>
      <c r="K2959" s="51">
        <v>0</v>
      </c>
      <c r="L2959" s="51">
        <v>14000</v>
      </c>
      <c r="M2959" s="42">
        <v>0</v>
      </c>
      <c r="N2959" s="89" t="s">
        <v>1328</v>
      </c>
      <c r="O2959" s="47" t="s">
        <v>1349</v>
      </c>
      <c r="P2959" s="45" t="s">
        <v>741</v>
      </c>
      <c r="Q2959" s="50" t="s">
        <v>932</v>
      </c>
      <c r="R2959" s="30"/>
    </row>
    <row r="2960" spans="1:18" ht="19.95" customHeight="1">
      <c r="A2960" s="47">
        <v>1</v>
      </c>
      <c r="B2960" s="30" t="s">
        <v>16</v>
      </c>
      <c r="C2960" s="43" t="s">
        <v>439</v>
      </c>
      <c r="D2960" s="52">
        <v>45155</v>
      </c>
      <c r="E2960" s="52">
        <v>45170</v>
      </c>
      <c r="F2960" s="52">
        <v>45170</v>
      </c>
      <c r="G2960" s="47" t="s">
        <v>10</v>
      </c>
      <c r="H2960" s="51">
        <v>6720</v>
      </c>
      <c r="I2960" s="53">
        <v>1</v>
      </c>
      <c r="J2960" s="51">
        <v>0</v>
      </c>
      <c r="K2960" s="51">
        <v>0</v>
      </c>
      <c r="L2960" s="51">
        <v>6720</v>
      </c>
      <c r="M2960" s="42">
        <v>0</v>
      </c>
      <c r="N2960" s="89" t="s">
        <v>1328</v>
      </c>
      <c r="O2960" s="47" t="s">
        <v>1349</v>
      </c>
      <c r="P2960" s="45" t="s">
        <v>741</v>
      </c>
      <c r="Q2960" s="50" t="s">
        <v>933</v>
      </c>
      <c r="R2960" s="30"/>
    </row>
    <row r="2961" spans="1:18" ht="19.95" customHeight="1">
      <c r="A2961" s="47">
        <v>1</v>
      </c>
      <c r="B2961" s="30" t="s">
        <v>221</v>
      </c>
      <c r="C2961" s="43" t="s">
        <v>339</v>
      </c>
      <c r="D2961" s="52">
        <v>45132</v>
      </c>
      <c r="E2961" s="52">
        <v>45170</v>
      </c>
      <c r="F2961" s="52">
        <v>45170</v>
      </c>
      <c r="G2961" s="47" t="s">
        <v>10</v>
      </c>
      <c r="H2961" s="51">
        <v>142.38</v>
      </c>
      <c r="I2961" s="53">
        <v>1</v>
      </c>
      <c r="J2961" s="51">
        <v>0</v>
      </c>
      <c r="K2961" s="51">
        <v>0</v>
      </c>
      <c r="L2961" s="51">
        <v>142.38</v>
      </c>
      <c r="M2961" s="42">
        <v>0</v>
      </c>
      <c r="N2961" s="89" t="s">
        <v>272</v>
      </c>
      <c r="O2961" s="47" t="s">
        <v>1342</v>
      </c>
      <c r="P2961" s="47" t="s">
        <v>1345</v>
      </c>
      <c r="Q2961" s="50" t="s">
        <v>904</v>
      </c>
      <c r="R2961" s="30"/>
    </row>
    <row r="2962" spans="1:18" ht="19.95" customHeight="1">
      <c r="A2962" s="47">
        <v>1</v>
      </c>
      <c r="B2962" s="30" t="s">
        <v>221</v>
      </c>
      <c r="C2962" s="43" t="s">
        <v>362</v>
      </c>
      <c r="D2962" s="52">
        <v>45141</v>
      </c>
      <c r="E2962" s="52">
        <v>45170</v>
      </c>
      <c r="F2962" s="52">
        <v>45170</v>
      </c>
      <c r="G2962" s="47" t="s">
        <v>10</v>
      </c>
      <c r="H2962" s="51">
        <v>119.21</v>
      </c>
      <c r="I2962" s="53">
        <v>1</v>
      </c>
      <c r="J2962" s="51">
        <v>0</v>
      </c>
      <c r="K2962" s="51">
        <v>0</v>
      </c>
      <c r="L2962" s="51">
        <v>119.21</v>
      </c>
      <c r="M2962" s="42">
        <v>0</v>
      </c>
      <c r="N2962" s="89" t="s">
        <v>272</v>
      </c>
      <c r="O2962" s="47" t="s">
        <v>1342</v>
      </c>
      <c r="P2962" s="47" t="s">
        <v>1345</v>
      </c>
      <c r="Q2962" s="50" t="s">
        <v>915</v>
      </c>
      <c r="R2962" s="30"/>
    </row>
    <row r="2963" spans="1:18" ht="19.95" customHeight="1">
      <c r="A2963" s="47">
        <v>1</v>
      </c>
      <c r="B2963" s="30" t="s">
        <v>219</v>
      </c>
      <c r="C2963" s="43" t="s">
        <v>355</v>
      </c>
      <c r="D2963" s="52">
        <v>45139</v>
      </c>
      <c r="E2963" s="52">
        <v>45170</v>
      </c>
      <c r="F2963" s="52">
        <v>45170</v>
      </c>
      <c r="G2963" s="47" t="s">
        <v>10</v>
      </c>
      <c r="H2963" s="51">
        <v>153.76</v>
      </c>
      <c r="I2963" s="53">
        <v>1</v>
      </c>
      <c r="J2963" s="51">
        <v>0</v>
      </c>
      <c r="K2963" s="51">
        <v>0</v>
      </c>
      <c r="L2963" s="51">
        <v>153.76</v>
      </c>
      <c r="M2963" s="42">
        <v>0</v>
      </c>
      <c r="N2963" s="89" t="s">
        <v>272</v>
      </c>
      <c r="O2963" s="47" t="s">
        <v>1342</v>
      </c>
      <c r="P2963" s="47" t="s">
        <v>1345</v>
      </c>
      <c r="Q2963" s="50" t="s">
        <v>908</v>
      </c>
      <c r="R2963" s="30"/>
    </row>
    <row r="2964" spans="1:18" ht="19.95" customHeight="1">
      <c r="A2964" s="47">
        <v>1</v>
      </c>
      <c r="B2964" s="30" t="s">
        <v>1357</v>
      </c>
      <c r="C2964" s="43" t="s">
        <v>374</v>
      </c>
      <c r="D2964" s="52">
        <v>45142</v>
      </c>
      <c r="E2964" s="52">
        <v>45179</v>
      </c>
      <c r="F2964" s="52">
        <v>45170</v>
      </c>
      <c r="G2964" s="47" t="s">
        <v>10</v>
      </c>
      <c r="H2964" s="51">
        <v>40</v>
      </c>
      <c r="I2964" s="53">
        <v>1</v>
      </c>
      <c r="J2964" s="51">
        <v>0</v>
      </c>
      <c r="K2964" s="51">
        <v>0</v>
      </c>
      <c r="L2964" s="51">
        <v>40</v>
      </c>
      <c r="M2964" s="42">
        <v>0</v>
      </c>
      <c r="N2964" s="89" t="s">
        <v>272</v>
      </c>
      <c r="O2964" s="47" t="s">
        <v>1342</v>
      </c>
      <c r="P2964" s="47" t="s">
        <v>871</v>
      </c>
      <c r="Q2964" s="50" t="s">
        <v>1086</v>
      </c>
      <c r="R2964" s="30"/>
    </row>
    <row r="2965" spans="1:18" ht="19.95" customHeight="1">
      <c r="A2965" s="47">
        <v>1</v>
      </c>
      <c r="B2965" s="30" t="s">
        <v>1357</v>
      </c>
      <c r="C2965" s="43" t="s">
        <v>440</v>
      </c>
      <c r="D2965" s="52">
        <v>45155</v>
      </c>
      <c r="E2965" s="52">
        <v>45170</v>
      </c>
      <c r="F2965" s="52">
        <v>45170</v>
      </c>
      <c r="G2965" s="47" t="s">
        <v>10</v>
      </c>
      <c r="H2965" s="51">
        <v>30</v>
      </c>
      <c r="I2965" s="53">
        <v>1</v>
      </c>
      <c r="J2965" s="51">
        <v>0</v>
      </c>
      <c r="K2965" s="51">
        <v>0</v>
      </c>
      <c r="L2965" s="51">
        <v>30</v>
      </c>
      <c r="M2965" s="42">
        <v>0</v>
      </c>
      <c r="N2965" s="89" t="s">
        <v>272</v>
      </c>
      <c r="O2965" s="47" t="s">
        <v>1360</v>
      </c>
      <c r="P2965" s="47" t="s">
        <v>876</v>
      </c>
      <c r="Q2965" s="50" t="s">
        <v>946</v>
      </c>
      <c r="R2965" s="30"/>
    </row>
    <row r="2966" spans="1:18" ht="19.95" customHeight="1">
      <c r="A2966" s="47">
        <v>1</v>
      </c>
      <c r="B2966" s="30" t="s">
        <v>223</v>
      </c>
      <c r="C2966" s="43" t="s">
        <v>352</v>
      </c>
      <c r="D2966" s="52">
        <v>45135</v>
      </c>
      <c r="E2966" s="52">
        <v>45170</v>
      </c>
      <c r="F2966" s="52">
        <v>45170</v>
      </c>
      <c r="G2966" s="47" t="s">
        <v>10</v>
      </c>
      <c r="H2966" s="51">
        <v>532.5</v>
      </c>
      <c r="I2966" s="53">
        <v>1</v>
      </c>
      <c r="J2966" s="51">
        <v>0</v>
      </c>
      <c r="K2966" s="51">
        <v>0</v>
      </c>
      <c r="L2966" s="51">
        <v>532.5</v>
      </c>
      <c r="M2966" s="42">
        <v>0</v>
      </c>
      <c r="N2966" s="89" t="s">
        <v>272</v>
      </c>
      <c r="O2966" s="47" t="s">
        <v>1342</v>
      </c>
      <c r="P2966" s="47" t="s">
        <v>871</v>
      </c>
      <c r="Q2966" s="50" t="s">
        <v>906</v>
      </c>
      <c r="R2966" s="30"/>
    </row>
    <row r="2967" spans="1:18" ht="19.95" customHeight="1">
      <c r="A2967" s="47">
        <v>1</v>
      </c>
      <c r="B2967" s="30" t="s">
        <v>226</v>
      </c>
      <c r="C2967" s="43" t="s">
        <v>415</v>
      </c>
      <c r="D2967" s="52">
        <v>45150</v>
      </c>
      <c r="E2967" s="52">
        <v>45170</v>
      </c>
      <c r="F2967" s="52">
        <v>45170</v>
      </c>
      <c r="G2967" s="47" t="s">
        <v>10</v>
      </c>
      <c r="H2967" s="51">
        <v>351.26</v>
      </c>
      <c r="I2967" s="53">
        <v>1</v>
      </c>
      <c r="J2967" s="51">
        <v>0</v>
      </c>
      <c r="K2967" s="51">
        <v>0</v>
      </c>
      <c r="L2967" s="51">
        <v>351.26</v>
      </c>
      <c r="M2967" s="42">
        <v>0</v>
      </c>
      <c r="N2967" s="89" t="s">
        <v>273</v>
      </c>
      <c r="O2967" s="47" t="s">
        <v>1355</v>
      </c>
      <c r="P2967" s="47" t="s">
        <v>873</v>
      </c>
      <c r="Q2967" s="50" t="s">
        <v>923</v>
      </c>
      <c r="R2967" s="30"/>
    </row>
    <row r="2968" spans="1:18" ht="19.95" customHeight="1">
      <c r="A2968" s="47">
        <v>1</v>
      </c>
      <c r="B2968" s="30" t="s">
        <v>1357</v>
      </c>
      <c r="C2968" s="43" t="s">
        <v>398</v>
      </c>
      <c r="D2968" s="52">
        <v>45147</v>
      </c>
      <c r="E2968" s="52">
        <v>45170</v>
      </c>
      <c r="F2968" s="52">
        <v>45170</v>
      </c>
      <c r="G2968" s="47" t="s">
        <v>10</v>
      </c>
      <c r="H2968" s="51">
        <v>131.04</v>
      </c>
      <c r="I2968" s="53">
        <v>1</v>
      </c>
      <c r="J2968" s="51">
        <v>0</v>
      </c>
      <c r="K2968" s="51">
        <v>0</v>
      </c>
      <c r="L2968" s="51">
        <v>131.04</v>
      </c>
      <c r="M2968" s="42">
        <v>0</v>
      </c>
      <c r="N2968" s="89" t="s">
        <v>273</v>
      </c>
      <c r="O2968" s="47" t="s">
        <v>1355</v>
      </c>
      <c r="P2968" s="47" t="s">
        <v>7345</v>
      </c>
      <c r="Q2968" s="50" t="s">
        <v>944</v>
      </c>
      <c r="R2968" s="30"/>
    </row>
    <row r="2969" spans="1:18" ht="19.95" customHeight="1">
      <c r="A2969" s="47">
        <v>1</v>
      </c>
      <c r="B2969" s="30" t="s">
        <v>1357</v>
      </c>
      <c r="C2969" s="43" t="s">
        <v>430</v>
      </c>
      <c r="D2969" s="52">
        <v>45153</v>
      </c>
      <c r="E2969" s="52">
        <v>45170</v>
      </c>
      <c r="F2969" s="52">
        <v>45170</v>
      </c>
      <c r="G2969" s="47" t="s">
        <v>10</v>
      </c>
      <c r="H2969" s="51">
        <v>839.03</v>
      </c>
      <c r="I2969" s="53">
        <v>1</v>
      </c>
      <c r="J2969" s="51">
        <v>0</v>
      </c>
      <c r="K2969" s="51">
        <v>0</v>
      </c>
      <c r="L2969" s="51">
        <v>839.03</v>
      </c>
      <c r="M2969" s="42">
        <v>0</v>
      </c>
      <c r="N2969" s="89" t="s">
        <v>273</v>
      </c>
      <c r="O2969" s="47" t="s">
        <v>1355</v>
      </c>
      <c r="P2969" s="47" t="s">
        <v>7345</v>
      </c>
      <c r="Q2969" s="50" t="s">
        <v>930</v>
      </c>
      <c r="R2969" s="30"/>
    </row>
    <row r="2970" spans="1:18" ht="19.95" customHeight="1">
      <c r="A2970" s="47">
        <v>1</v>
      </c>
      <c r="B2970" s="30" t="s">
        <v>1357</v>
      </c>
      <c r="C2970" s="43" t="s">
        <v>431</v>
      </c>
      <c r="D2970" s="52">
        <v>45153</v>
      </c>
      <c r="E2970" s="52">
        <v>45170</v>
      </c>
      <c r="F2970" s="52">
        <v>45170</v>
      </c>
      <c r="G2970" s="47" t="s">
        <v>10</v>
      </c>
      <c r="H2970" s="51">
        <v>153.44999999999999</v>
      </c>
      <c r="I2970" s="53">
        <v>1</v>
      </c>
      <c r="J2970" s="51">
        <v>0</v>
      </c>
      <c r="K2970" s="51">
        <v>0</v>
      </c>
      <c r="L2970" s="51">
        <v>153.44999999999999</v>
      </c>
      <c r="M2970" s="42">
        <v>0</v>
      </c>
      <c r="N2970" s="89" t="s">
        <v>273</v>
      </c>
      <c r="O2970" s="47" t="s">
        <v>1355</v>
      </c>
      <c r="P2970" s="47" t="s">
        <v>7345</v>
      </c>
      <c r="Q2970" s="50" t="s">
        <v>931</v>
      </c>
      <c r="R2970" s="30"/>
    </row>
    <row r="2971" spans="1:18" ht="19.95" customHeight="1">
      <c r="A2971" s="47">
        <v>1</v>
      </c>
      <c r="B2971" s="30" t="s">
        <v>1357</v>
      </c>
      <c r="C2971" s="43" t="s">
        <v>383</v>
      </c>
      <c r="D2971" s="52">
        <v>45145</v>
      </c>
      <c r="E2971" s="52">
        <v>45170</v>
      </c>
      <c r="F2971" s="52">
        <v>45170</v>
      </c>
      <c r="G2971" s="47" t="s">
        <v>10</v>
      </c>
      <c r="H2971" s="51">
        <v>750.2</v>
      </c>
      <c r="I2971" s="53">
        <v>1</v>
      </c>
      <c r="J2971" s="51">
        <v>0</v>
      </c>
      <c r="K2971" s="51">
        <v>0</v>
      </c>
      <c r="L2971" s="51">
        <v>750.2</v>
      </c>
      <c r="M2971" s="42">
        <v>0</v>
      </c>
      <c r="N2971" s="89" t="s">
        <v>273</v>
      </c>
      <c r="O2971" s="47" t="s">
        <v>1355</v>
      </c>
      <c r="P2971" s="47" t="s">
        <v>7345</v>
      </c>
      <c r="Q2971" s="50" t="s">
        <v>943</v>
      </c>
      <c r="R2971" s="30"/>
    </row>
    <row r="2972" spans="1:18" ht="19.95" customHeight="1">
      <c r="A2972" s="47">
        <v>1</v>
      </c>
      <c r="B2972" s="30" t="s">
        <v>1357</v>
      </c>
      <c r="C2972" s="43" t="s">
        <v>358</v>
      </c>
      <c r="D2972" s="52">
        <v>45140</v>
      </c>
      <c r="E2972" s="52">
        <v>45170</v>
      </c>
      <c r="F2972" s="52">
        <v>45170</v>
      </c>
      <c r="G2972" s="47" t="s">
        <v>10</v>
      </c>
      <c r="H2972" s="51">
        <v>834.35</v>
      </c>
      <c r="I2972" s="53">
        <v>1</v>
      </c>
      <c r="J2972" s="51">
        <v>0</v>
      </c>
      <c r="K2972" s="51">
        <v>0</v>
      </c>
      <c r="L2972" s="51">
        <v>834.35</v>
      </c>
      <c r="M2972" s="42">
        <v>0</v>
      </c>
      <c r="N2972" s="89" t="s">
        <v>273</v>
      </c>
      <c r="O2972" s="47" t="s">
        <v>1355</v>
      </c>
      <c r="P2972" s="47" t="s">
        <v>7345</v>
      </c>
      <c r="Q2972" s="50" t="s">
        <v>940</v>
      </c>
      <c r="R2972" s="30"/>
    </row>
    <row r="2973" spans="1:18" ht="19.95" customHeight="1">
      <c r="A2973" s="47">
        <v>1</v>
      </c>
      <c r="B2973" s="30" t="s">
        <v>1357</v>
      </c>
      <c r="C2973" s="43" t="s">
        <v>359</v>
      </c>
      <c r="D2973" s="52">
        <v>45140</v>
      </c>
      <c r="E2973" s="52">
        <v>45170</v>
      </c>
      <c r="F2973" s="52">
        <v>45170</v>
      </c>
      <c r="G2973" s="47" t="s">
        <v>10</v>
      </c>
      <c r="H2973" s="51">
        <v>226.52</v>
      </c>
      <c r="I2973" s="53">
        <v>1</v>
      </c>
      <c r="J2973" s="51">
        <v>0</v>
      </c>
      <c r="K2973" s="51">
        <v>0</v>
      </c>
      <c r="L2973" s="51">
        <v>226.52</v>
      </c>
      <c r="M2973" s="42">
        <v>0</v>
      </c>
      <c r="N2973" s="89" t="s">
        <v>273</v>
      </c>
      <c r="O2973" s="47" t="s">
        <v>1355</v>
      </c>
      <c r="P2973" s="47" t="s">
        <v>7345</v>
      </c>
      <c r="Q2973" s="50" t="s">
        <v>942</v>
      </c>
      <c r="R2973" s="30"/>
    </row>
    <row r="2974" spans="1:18" ht="19.95" customHeight="1">
      <c r="A2974" s="47">
        <v>1</v>
      </c>
      <c r="B2974" s="30" t="s">
        <v>1357</v>
      </c>
      <c r="C2974" s="43" t="s">
        <v>399</v>
      </c>
      <c r="D2974" s="52">
        <v>45147</v>
      </c>
      <c r="E2974" s="52">
        <v>45170</v>
      </c>
      <c r="F2974" s="52">
        <v>45170</v>
      </c>
      <c r="G2974" s="47" t="s">
        <v>10</v>
      </c>
      <c r="H2974" s="51">
        <v>180.09</v>
      </c>
      <c r="I2974" s="53">
        <v>1</v>
      </c>
      <c r="J2974" s="51">
        <v>0</v>
      </c>
      <c r="K2974" s="51">
        <v>0</v>
      </c>
      <c r="L2974" s="51">
        <v>180.09</v>
      </c>
      <c r="M2974" s="42">
        <v>0</v>
      </c>
      <c r="N2974" s="89" t="s">
        <v>273</v>
      </c>
      <c r="O2974" s="47" t="s">
        <v>1355</v>
      </c>
      <c r="P2974" s="47" t="s">
        <v>886</v>
      </c>
      <c r="Q2974" s="50" t="s">
        <v>945</v>
      </c>
      <c r="R2974" s="30"/>
    </row>
    <row r="2975" spans="1:18" ht="19.95" customHeight="1">
      <c r="A2975" s="47">
        <v>1</v>
      </c>
      <c r="B2975" s="30" t="s">
        <v>1357</v>
      </c>
      <c r="C2975" s="43" t="s">
        <v>350</v>
      </c>
      <c r="D2975" s="52">
        <v>45134</v>
      </c>
      <c r="E2975" s="52">
        <v>45170</v>
      </c>
      <c r="F2975" s="52">
        <v>45170</v>
      </c>
      <c r="G2975" s="47" t="s">
        <v>10</v>
      </c>
      <c r="H2975" s="51">
        <v>784.85</v>
      </c>
      <c r="I2975" s="53">
        <v>1</v>
      </c>
      <c r="J2975" s="51">
        <v>0</v>
      </c>
      <c r="K2975" s="51">
        <v>0</v>
      </c>
      <c r="L2975" s="51">
        <v>784.85</v>
      </c>
      <c r="M2975" s="42">
        <v>0</v>
      </c>
      <c r="N2975" s="89" t="s">
        <v>273</v>
      </c>
      <c r="O2975" s="47" t="s">
        <v>1355</v>
      </c>
      <c r="P2975" s="47" t="s">
        <v>7345</v>
      </c>
      <c r="Q2975" s="50" t="s">
        <v>941</v>
      </c>
      <c r="R2975" s="30"/>
    </row>
    <row r="2976" spans="1:18" ht="19.95" customHeight="1">
      <c r="A2976" s="47">
        <v>1</v>
      </c>
      <c r="B2976" s="30" t="s">
        <v>323</v>
      </c>
      <c r="C2976" s="43" t="s">
        <v>324</v>
      </c>
      <c r="D2976" s="52">
        <v>45127</v>
      </c>
      <c r="E2976" s="52">
        <v>45170</v>
      </c>
      <c r="F2976" s="52">
        <v>45170</v>
      </c>
      <c r="G2976" s="47" t="s">
        <v>10</v>
      </c>
      <c r="H2976" s="51">
        <v>364</v>
      </c>
      <c r="I2976" s="53">
        <v>1</v>
      </c>
      <c r="J2976" s="51">
        <v>0</v>
      </c>
      <c r="K2976" s="51">
        <v>0</v>
      </c>
      <c r="L2976" s="51">
        <v>364</v>
      </c>
      <c r="M2976" s="42">
        <v>0</v>
      </c>
      <c r="N2976" s="89" t="s">
        <v>273</v>
      </c>
      <c r="O2976" s="47" t="s">
        <v>1355</v>
      </c>
      <c r="P2976" s="47" t="s">
        <v>872</v>
      </c>
      <c r="Q2976" s="50" t="s">
        <v>897</v>
      </c>
      <c r="R2976" s="30"/>
    </row>
    <row r="2977" spans="1:18" ht="19.95" customHeight="1">
      <c r="A2977" s="47">
        <v>1</v>
      </c>
      <c r="B2977" s="30" t="s">
        <v>227</v>
      </c>
      <c r="C2977" s="43" t="s">
        <v>389</v>
      </c>
      <c r="D2977" s="52">
        <v>45146</v>
      </c>
      <c r="E2977" s="52">
        <v>45170</v>
      </c>
      <c r="F2977" s="52">
        <v>45170</v>
      </c>
      <c r="G2977" s="47" t="s">
        <v>10</v>
      </c>
      <c r="H2977" s="51">
        <v>18</v>
      </c>
      <c r="I2977" s="53">
        <v>1</v>
      </c>
      <c r="J2977" s="51">
        <v>0</v>
      </c>
      <c r="K2977" s="51">
        <v>0</v>
      </c>
      <c r="L2977" s="51">
        <v>18</v>
      </c>
      <c r="M2977" s="42">
        <v>0</v>
      </c>
      <c r="N2977" s="89" t="s">
        <v>274</v>
      </c>
      <c r="O2977" s="47" t="s">
        <v>1355</v>
      </c>
      <c r="P2977" s="47" t="s">
        <v>870</v>
      </c>
      <c r="Q2977" s="50" t="s">
        <v>921</v>
      </c>
      <c r="R2977" s="30"/>
    </row>
    <row r="2978" spans="1:18" ht="19.95" customHeight="1">
      <c r="A2978" s="47">
        <v>1</v>
      </c>
      <c r="B2978" s="30" t="s">
        <v>227</v>
      </c>
      <c r="C2978" s="43" t="s">
        <v>390</v>
      </c>
      <c r="D2978" s="52">
        <v>45146</v>
      </c>
      <c r="E2978" s="52">
        <v>45170</v>
      </c>
      <c r="F2978" s="52">
        <v>45170</v>
      </c>
      <c r="G2978" s="47" t="s">
        <v>10</v>
      </c>
      <c r="H2978" s="51">
        <v>5</v>
      </c>
      <c r="I2978" s="53">
        <v>1</v>
      </c>
      <c r="J2978" s="51">
        <v>0</v>
      </c>
      <c r="K2978" s="51">
        <v>0</v>
      </c>
      <c r="L2978" s="51">
        <v>5</v>
      </c>
      <c r="M2978" s="42">
        <v>0</v>
      </c>
      <c r="N2978" s="89" t="s">
        <v>274</v>
      </c>
      <c r="O2978" s="47" t="s">
        <v>1355</v>
      </c>
      <c r="P2978" s="47" t="s">
        <v>870</v>
      </c>
      <c r="Q2978" s="50" t="s">
        <v>922</v>
      </c>
      <c r="R2978" s="30"/>
    </row>
    <row r="2979" spans="1:18" ht="19.95" customHeight="1">
      <c r="A2979" s="47">
        <v>1</v>
      </c>
      <c r="B2979" s="30" t="s">
        <v>227</v>
      </c>
      <c r="C2979" s="43" t="s">
        <v>427</v>
      </c>
      <c r="D2979" s="52">
        <v>45153</v>
      </c>
      <c r="E2979" s="52">
        <v>45170</v>
      </c>
      <c r="F2979" s="52">
        <v>45170</v>
      </c>
      <c r="G2979" s="47" t="s">
        <v>10</v>
      </c>
      <c r="H2979" s="51">
        <v>18</v>
      </c>
      <c r="I2979" s="53">
        <v>1</v>
      </c>
      <c r="J2979" s="51">
        <v>0</v>
      </c>
      <c r="K2979" s="51">
        <v>0</v>
      </c>
      <c r="L2979" s="51">
        <v>18</v>
      </c>
      <c r="M2979" s="42">
        <v>0</v>
      </c>
      <c r="N2979" s="89" t="s">
        <v>274</v>
      </c>
      <c r="O2979" s="47" t="s">
        <v>1355</v>
      </c>
      <c r="P2979" s="47" t="s">
        <v>870</v>
      </c>
      <c r="Q2979" s="50" t="s">
        <v>927</v>
      </c>
      <c r="R2979" s="30"/>
    </row>
    <row r="2980" spans="1:18" ht="19.95" customHeight="1">
      <c r="A2980" s="47">
        <v>1</v>
      </c>
      <c r="B2980" s="30" t="s">
        <v>227</v>
      </c>
      <c r="C2980" s="43" t="s">
        <v>428</v>
      </c>
      <c r="D2980" s="52">
        <v>45153</v>
      </c>
      <c r="E2980" s="52">
        <v>45170</v>
      </c>
      <c r="F2980" s="52">
        <v>45170</v>
      </c>
      <c r="G2980" s="47" t="s">
        <v>10</v>
      </c>
      <c r="H2980" s="51">
        <v>21</v>
      </c>
      <c r="I2980" s="53">
        <v>1</v>
      </c>
      <c r="J2980" s="51">
        <v>0</v>
      </c>
      <c r="K2980" s="51">
        <v>0</v>
      </c>
      <c r="L2980" s="51">
        <v>21</v>
      </c>
      <c r="M2980" s="42">
        <v>0</v>
      </c>
      <c r="N2980" s="89" t="s">
        <v>274</v>
      </c>
      <c r="O2980" s="47" t="s">
        <v>1355</v>
      </c>
      <c r="P2980" s="47" t="s">
        <v>870</v>
      </c>
      <c r="Q2980" s="50" t="s">
        <v>928</v>
      </c>
      <c r="R2980" s="30"/>
    </row>
    <row r="2981" spans="1:18" ht="19.95" customHeight="1">
      <c r="A2981" s="47">
        <v>1</v>
      </c>
      <c r="B2981" s="30" t="s">
        <v>227</v>
      </c>
      <c r="C2981" s="43" t="s">
        <v>388</v>
      </c>
      <c r="D2981" s="52">
        <v>45146</v>
      </c>
      <c r="E2981" s="52">
        <v>45170</v>
      </c>
      <c r="F2981" s="52">
        <v>45170</v>
      </c>
      <c r="G2981" s="47" t="s">
        <v>10</v>
      </c>
      <c r="H2981" s="51">
        <v>260</v>
      </c>
      <c r="I2981" s="53">
        <v>1</v>
      </c>
      <c r="J2981" s="51">
        <v>0</v>
      </c>
      <c r="K2981" s="51">
        <v>0</v>
      </c>
      <c r="L2981" s="51">
        <v>260</v>
      </c>
      <c r="M2981" s="42">
        <v>0</v>
      </c>
      <c r="N2981" s="89" t="s">
        <v>274</v>
      </c>
      <c r="O2981" s="47" t="s">
        <v>1355</v>
      </c>
      <c r="P2981" s="47" t="s">
        <v>870</v>
      </c>
      <c r="Q2981" s="50" t="s">
        <v>919</v>
      </c>
      <c r="R2981" s="30"/>
    </row>
    <row r="2982" spans="1:18" ht="19.95" customHeight="1">
      <c r="A2982" s="47">
        <v>1</v>
      </c>
      <c r="B2982" s="30" t="s">
        <v>227</v>
      </c>
      <c r="C2982" s="43" t="s">
        <v>387</v>
      </c>
      <c r="D2982" s="52">
        <v>45146</v>
      </c>
      <c r="E2982" s="52">
        <v>45170</v>
      </c>
      <c r="F2982" s="52">
        <v>45170</v>
      </c>
      <c r="G2982" s="47" t="s">
        <v>10</v>
      </c>
      <c r="H2982" s="51">
        <v>260</v>
      </c>
      <c r="I2982" s="53">
        <v>1</v>
      </c>
      <c r="J2982" s="51">
        <v>0</v>
      </c>
      <c r="K2982" s="51">
        <v>0</v>
      </c>
      <c r="L2982" s="51">
        <v>260</v>
      </c>
      <c r="M2982" s="42">
        <v>0</v>
      </c>
      <c r="N2982" s="89" t="s">
        <v>274</v>
      </c>
      <c r="O2982" s="47" t="s">
        <v>1355</v>
      </c>
      <c r="P2982" s="47" t="s">
        <v>870</v>
      </c>
      <c r="Q2982" s="50" t="s">
        <v>918</v>
      </c>
      <c r="R2982" s="30"/>
    </row>
    <row r="2983" spans="1:18" ht="19.95" customHeight="1">
      <c r="A2983" s="47">
        <v>1</v>
      </c>
      <c r="B2983" s="30" t="s">
        <v>227</v>
      </c>
      <c r="C2983" s="43" t="s">
        <v>429</v>
      </c>
      <c r="D2983" s="52">
        <v>45153</v>
      </c>
      <c r="E2983" s="52">
        <v>45170</v>
      </c>
      <c r="F2983" s="52">
        <v>45170</v>
      </c>
      <c r="G2983" s="47" t="s">
        <v>10</v>
      </c>
      <c r="H2983" s="51">
        <v>260</v>
      </c>
      <c r="I2983" s="53">
        <v>1</v>
      </c>
      <c r="J2983" s="51">
        <v>0</v>
      </c>
      <c r="K2983" s="51">
        <v>0</v>
      </c>
      <c r="L2983" s="51">
        <v>260</v>
      </c>
      <c r="M2983" s="42">
        <v>0</v>
      </c>
      <c r="N2983" s="89" t="s">
        <v>274</v>
      </c>
      <c r="O2983" s="47" t="s">
        <v>1355</v>
      </c>
      <c r="P2983" s="47" t="s">
        <v>870</v>
      </c>
      <c r="Q2983" s="50" t="s">
        <v>929</v>
      </c>
      <c r="R2983" s="30"/>
    </row>
    <row r="2984" spans="1:18" ht="19.95" customHeight="1">
      <c r="A2984" s="47">
        <v>1</v>
      </c>
      <c r="B2984" s="30" t="s">
        <v>227</v>
      </c>
      <c r="C2984" s="43" t="s">
        <v>426</v>
      </c>
      <c r="D2984" s="52">
        <v>45153</v>
      </c>
      <c r="E2984" s="52">
        <v>45170</v>
      </c>
      <c r="F2984" s="52">
        <v>45170</v>
      </c>
      <c r="G2984" s="47" t="s">
        <v>10</v>
      </c>
      <c r="H2984" s="51">
        <v>260</v>
      </c>
      <c r="I2984" s="53">
        <v>1</v>
      </c>
      <c r="J2984" s="51">
        <v>0</v>
      </c>
      <c r="K2984" s="51">
        <v>0</v>
      </c>
      <c r="L2984" s="51">
        <v>260</v>
      </c>
      <c r="M2984" s="42">
        <v>0</v>
      </c>
      <c r="N2984" s="89" t="s">
        <v>274</v>
      </c>
      <c r="O2984" s="47" t="s">
        <v>1355</v>
      </c>
      <c r="P2984" s="47" t="s">
        <v>870</v>
      </c>
      <c r="Q2984" s="50" t="s">
        <v>926</v>
      </c>
      <c r="R2984" s="30"/>
    </row>
    <row r="2985" spans="1:18" ht="19.95" customHeight="1">
      <c r="A2985" s="47">
        <v>1</v>
      </c>
      <c r="B2985" s="30" t="s">
        <v>1357</v>
      </c>
      <c r="C2985" s="43" t="s">
        <v>416</v>
      </c>
      <c r="D2985" s="52">
        <v>45151</v>
      </c>
      <c r="E2985" s="52">
        <v>45170</v>
      </c>
      <c r="F2985" s="52">
        <v>45170</v>
      </c>
      <c r="G2985" s="47" t="s">
        <v>10</v>
      </c>
      <c r="H2985" s="51">
        <v>227.83</v>
      </c>
      <c r="I2985" s="53">
        <v>1</v>
      </c>
      <c r="J2985" s="51">
        <v>0</v>
      </c>
      <c r="K2985" s="51">
        <v>0</v>
      </c>
      <c r="L2985" s="51">
        <v>227.83</v>
      </c>
      <c r="M2985" s="42">
        <v>0</v>
      </c>
      <c r="N2985" s="89" t="s">
        <v>274</v>
      </c>
      <c r="O2985" s="47" t="s">
        <v>1355</v>
      </c>
      <c r="P2985" s="47" t="s">
        <v>872</v>
      </c>
      <c r="Q2985" s="50" t="s">
        <v>924</v>
      </c>
      <c r="R2985" s="30"/>
    </row>
    <row r="2986" spans="1:18" ht="19.95" customHeight="1">
      <c r="A2986" s="47">
        <v>1</v>
      </c>
      <c r="B2986" s="30" t="s">
        <v>1357</v>
      </c>
      <c r="C2986" s="43" t="s">
        <v>325</v>
      </c>
      <c r="D2986" s="52">
        <v>45127</v>
      </c>
      <c r="E2986" s="52">
        <v>45170</v>
      </c>
      <c r="F2986" s="52">
        <v>45170</v>
      </c>
      <c r="G2986" s="47" t="s">
        <v>10</v>
      </c>
      <c r="H2986" s="51">
        <v>42.36</v>
      </c>
      <c r="I2986" s="53">
        <v>1</v>
      </c>
      <c r="J2986" s="51">
        <v>0</v>
      </c>
      <c r="K2986" s="51">
        <v>0</v>
      </c>
      <c r="L2986" s="51">
        <v>42.36</v>
      </c>
      <c r="M2986" s="42">
        <v>0</v>
      </c>
      <c r="N2986" s="89" t="s">
        <v>274</v>
      </c>
      <c r="O2986" s="47" t="s">
        <v>1355</v>
      </c>
      <c r="P2986" s="47" t="s">
        <v>872</v>
      </c>
      <c r="Q2986" s="50" t="s">
        <v>898</v>
      </c>
      <c r="R2986" s="30"/>
    </row>
    <row r="2987" spans="1:18" ht="19.95" customHeight="1">
      <c r="A2987" s="47">
        <v>1</v>
      </c>
      <c r="B2987" s="30" t="s">
        <v>1357</v>
      </c>
      <c r="C2987" s="43" t="s">
        <v>328</v>
      </c>
      <c r="D2987" s="52">
        <v>45128</v>
      </c>
      <c r="E2987" s="52">
        <v>45170</v>
      </c>
      <c r="F2987" s="52">
        <v>45170</v>
      </c>
      <c r="G2987" s="47" t="s">
        <v>10</v>
      </c>
      <c r="H2987" s="51">
        <v>40.85</v>
      </c>
      <c r="I2987" s="53">
        <v>1</v>
      </c>
      <c r="J2987" s="51">
        <v>0</v>
      </c>
      <c r="K2987" s="51">
        <v>0</v>
      </c>
      <c r="L2987" s="51">
        <v>40.85</v>
      </c>
      <c r="M2987" s="42">
        <v>0</v>
      </c>
      <c r="N2987" s="89" t="s">
        <v>274</v>
      </c>
      <c r="O2987" s="47" t="s">
        <v>1355</v>
      </c>
      <c r="P2987" s="47" t="s">
        <v>872</v>
      </c>
      <c r="Q2987" s="50" t="s">
        <v>901</v>
      </c>
      <c r="R2987" s="30"/>
    </row>
    <row r="2988" spans="1:18" ht="19.95" customHeight="1">
      <c r="A2988" s="47">
        <v>1</v>
      </c>
      <c r="B2988" s="30" t="s">
        <v>1357</v>
      </c>
      <c r="C2988" s="43" t="s">
        <v>332</v>
      </c>
      <c r="D2988" s="52">
        <v>45129</v>
      </c>
      <c r="E2988" s="52">
        <v>45170</v>
      </c>
      <c r="F2988" s="52">
        <v>45170</v>
      </c>
      <c r="G2988" s="47" t="s">
        <v>10</v>
      </c>
      <c r="H2988" s="51">
        <v>40.729999999999997</v>
      </c>
      <c r="I2988" s="53">
        <v>1</v>
      </c>
      <c r="J2988" s="51">
        <v>0</v>
      </c>
      <c r="K2988" s="51">
        <v>0</v>
      </c>
      <c r="L2988" s="51">
        <v>40.729999999999997</v>
      </c>
      <c r="M2988" s="42">
        <v>0</v>
      </c>
      <c r="N2988" s="89" t="s">
        <v>274</v>
      </c>
      <c r="O2988" s="47" t="s">
        <v>1355</v>
      </c>
      <c r="P2988" s="47" t="s">
        <v>7345</v>
      </c>
      <c r="Q2988" s="50" t="s">
        <v>914</v>
      </c>
      <c r="R2988" s="30"/>
    </row>
    <row r="2989" spans="1:18" ht="19.95" customHeight="1">
      <c r="A2989" s="47">
        <v>1</v>
      </c>
      <c r="B2989" s="30" t="s">
        <v>1357</v>
      </c>
      <c r="C2989" s="43" t="s">
        <v>581</v>
      </c>
      <c r="D2989" s="52">
        <v>45176</v>
      </c>
      <c r="E2989" s="52">
        <v>45170</v>
      </c>
      <c r="F2989" s="52">
        <v>45170</v>
      </c>
      <c r="G2989" s="47" t="s">
        <v>10</v>
      </c>
      <c r="H2989" s="51">
        <v>36.4</v>
      </c>
      <c r="I2989" s="53">
        <v>1</v>
      </c>
      <c r="J2989" s="51">
        <v>0</v>
      </c>
      <c r="K2989" s="51">
        <v>0</v>
      </c>
      <c r="L2989" s="51">
        <v>36.4</v>
      </c>
      <c r="M2989" s="42">
        <v>0</v>
      </c>
      <c r="N2989" s="89" t="s">
        <v>274</v>
      </c>
      <c r="O2989" s="47" t="s">
        <v>1355</v>
      </c>
      <c r="P2989" s="47" t="s">
        <v>872</v>
      </c>
      <c r="Q2989" s="50" t="s">
        <v>947</v>
      </c>
      <c r="R2989" s="30"/>
    </row>
    <row r="2990" spans="1:18" ht="19.95" customHeight="1">
      <c r="A2990" s="47">
        <v>1</v>
      </c>
      <c r="B2990" s="30" t="s">
        <v>1357</v>
      </c>
      <c r="C2990" s="43" t="s">
        <v>340</v>
      </c>
      <c r="D2990" s="52">
        <v>45132</v>
      </c>
      <c r="E2990" s="52">
        <v>45170</v>
      </c>
      <c r="F2990" s="52">
        <v>45170</v>
      </c>
      <c r="G2990" s="47" t="s">
        <v>10</v>
      </c>
      <c r="H2990" s="51">
        <v>9</v>
      </c>
      <c r="I2990" s="53">
        <v>1</v>
      </c>
      <c r="J2990" s="51">
        <v>0</v>
      </c>
      <c r="K2990" s="51">
        <v>0</v>
      </c>
      <c r="L2990" s="51">
        <v>9</v>
      </c>
      <c r="M2990" s="42">
        <v>0</v>
      </c>
      <c r="N2990" s="89" t="s">
        <v>274</v>
      </c>
      <c r="O2990" s="47" t="s">
        <v>1355</v>
      </c>
      <c r="P2990" s="47" t="s">
        <v>870</v>
      </c>
      <c r="Q2990" s="50" t="s">
        <v>909</v>
      </c>
      <c r="R2990" s="30"/>
    </row>
    <row r="2991" spans="1:18" ht="19.95" customHeight="1">
      <c r="A2991" s="47">
        <v>1</v>
      </c>
      <c r="B2991" s="30" t="s">
        <v>1357</v>
      </c>
      <c r="C2991" s="43" t="s">
        <v>667</v>
      </c>
      <c r="D2991" s="52">
        <v>45191</v>
      </c>
      <c r="E2991" s="52">
        <v>45191</v>
      </c>
      <c r="F2991" s="52">
        <v>45170</v>
      </c>
      <c r="G2991" s="47" t="s">
        <v>10</v>
      </c>
      <c r="H2991" s="51">
        <v>60.99</v>
      </c>
      <c r="I2991" s="53">
        <v>1</v>
      </c>
      <c r="J2991" s="51">
        <v>0</v>
      </c>
      <c r="K2991" s="51">
        <v>0</v>
      </c>
      <c r="L2991" s="51">
        <v>60.99</v>
      </c>
      <c r="M2991" s="42">
        <v>0</v>
      </c>
      <c r="N2991" s="89" t="s">
        <v>274</v>
      </c>
      <c r="O2991" s="47" t="s">
        <v>1355</v>
      </c>
      <c r="P2991" s="47" t="s">
        <v>872</v>
      </c>
      <c r="Q2991" s="50" t="s">
        <v>1249</v>
      </c>
      <c r="R2991" s="30"/>
    </row>
    <row r="2992" spans="1:18" ht="19.95" customHeight="1">
      <c r="A2992" s="47">
        <v>1</v>
      </c>
      <c r="B2992" s="30" t="s">
        <v>1357</v>
      </c>
      <c r="C2992" s="43" t="s">
        <v>329</v>
      </c>
      <c r="D2992" s="52">
        <v>45128</v>
      </c>
      <c r="E2992" s="52">
        <v>45170</v>
      </c>
      <c r="F2992" s="52">
        <v>45170</v>
      </c>
      <c r="G2992" s="47" t="s">
        <v>10</v>
      </c>
      <c r="H2992" s="51">
        <v>51</v>
      </c>
      <c r="I2992" s="53">
        <v>1</v>
      </c>
      <c r="J2992" s="51">
        <v>0</v>
      </c>
      <c r="K2992" s="51">
        <v>0</v>
      </c>
      <c r="L2992" s="51">
        <v>51</v>
      </c>
      <c r="M2992" s="42">
        <v>0</v>
      </c>
      <c r="N2992" s="89" t="s">
        <v>274</v>
      </c>
      <c r="O2992" s="47" t="s">
        <v>1355</v>
      </c>
      <c r="P2992" s="47" t="s">
        <v>872</v>
      </c>
      <c r="Q2992" s="50" t="s">
        <v>902</v>
      </c>
      <c r="R2992" s="30"/>
    </row>
    <row r="2993" spans="1:18" ht="19.95" customHeight="1">
      <c r="A2993" s="47">
        <v>1</v>
      </c>
      <c r="B2993" s="30" t="s">
        <v>1357</v>
      </c>
      <c r="C2993" s="43" t="s">
        <v>419</v>
      </c>
      <c r="D2993" s="52">
        <v>45152</v>
      </c>
      <c r="E2993" s="52">
        <v>45170</v>
      </c>
      <c r="F2993" s="52">
        <v>45170</v>
      </c>
      <c r="G2993" s="47" t="s">
        <v>10</v>
      </c>
      <c r="H2993" s="51">
        <v>75</v>
      </c>
      <c r="I2993" s="53">
        <v>1</v>
      </c>
      <c r="J2993" s="51">
        <v>0</v>
      </c>
      <c r="K2993" s="51">
        <v>0</v>
      </c>
      <c r="L2993" s="51">
        <v>75</v>
      </c>
      <c r="M2993" s="42">
        <v>0</v>
      </c>
      <c r="N2993" s="89" t="s">
        <v>274</v>
      </c>
      <c r="O2993" s="47" t="s">
        <v>1355</v>
      </c>
      <c r="P2993" s="47" t="s">
        <v>886</v>
      </c>
      <c r="Q2993" s="50" t="s">
        <v>925</v>
      </c>
      <c r="R2993" s="30"/>
    </row>
    <row r="2994" spans="1:18" ht="19.95" customHeight="1">
      <c r="A2994" s="47">
        <v>1</v>
      </c>
      <c r="B2994" s="30" t="s">
        <v>1357</v>
      </c>
      <c r="C2994" s="43" t="s">
        <v>432</v>
      </c>
      <c r="D2994" s="52">
        <v>45153</v>
      </c>
      <c r="E2994" s="52">
        <v>45170</v>
      </c>
      <c r="F2994" s="52">
        <v>45170</v>
      </c>
      <c r="G2994" s="47" t="s">
        <v>10</v>
      </c>
      <c r="H2994" s="51">
        <v>70</v>
      </c>
      <c r="I2994" s="53">
        <v>1</v>
      </c>
      <c r="J2994" s="51">
        <v>0</v>
      </c>
      <c r="K2994" s="51">
        <v>0</v>
      </c>
      <c r="L2994" s="51">
        <v>70</v>
      </c>
      <c r="M2994" s="42">
        <v>0</v>
      </c>
      <c r="N2994" s="89" t="s">
        <v>274</v>
      </c>
      <c r="O2994" s="47" t="s">
        <v>1355</v>
      </c>
      <c r="P2994" s="47" t="s">
        <v>886</v>
      </c>
      <c r="Q2994" s="50" t="s">
        <v>948</v>
      </c>
      <c r="R2994" s="30"/>
    </row>
    <row r="2995" spans="1:18" ht="19.95" customHeight="1">
      <c r="A2995" s="47">
        <v>1</v>
      </c>
      <c r="B2995" s="30" t="s">
        <v>1357</v>
      </c>
      <c r="C2995" s="43" t="s">
        <v>335</v>
      </c>
      <c r="D2995" s="52">
        <v>45130</v>
      </c>
      <c r="E2995" s="52">
        <v>45139</v>
      </c>
      <c r="F2995" s="52">
        <v>45170</v>
      </c>
      <c r="G2995" s="47" t="s">
        <v>10</v>
      </c>
      <c r="H2995" s="51">
        <v>140</v>
      </c>
      <c r="I2995" s="53">
        <v>1</v>
      </c>
      <c r="J2995" s="51">
        <v>0</v>
      </c>
      <c r="K2995" s="51">
        <v>0</v>
      </c>
      <c r="L2995" s="51">
        <v>140</v>
      </c>
      <c r="M2995" s="42">
        <v>0</v>
      </c>
      <c r="N2995" s="89" t="s">
        <v>274</v>
      </c>
      <c r="O2995" s="47" t="s">
        <v>1355</v>
      </c>
      <c r="P2995" s="47" t="s">
        <v>886</v>
      </c>
      <c r="Q2995" s="50" t="s">
        <v>893</v>
      </c>
      <c r="R2995" s="30"/>
    </row>
    <row r="2996" spans="1:18" ht="19.95" customHeight="1">
      <c r="A2996" s="47">
        <v>1</v>
      </c>
      <c r="B2996" s="30" t="s">
        <v>1357</v>
      </c>
      <c r="C2996" s="43" t="s">
        <v>327</v>
      </c>
      <c r="D2996" s="52">
        <v>45127</v>
      </c>
      <c r="E2996" s="52">
        <v>45170</v>
      </c>
      <c r="F2996" s="52">
        <v>45170</v>
      </c>
      <c r="G2996" s="47" t="s">
        <v>10</v>
      </c>
      <c r="H2996" s="51">
        <v>58</v>
      </c>
      <c r="I2996" s="53">
        <v>1</v>
      </c>
      <c r="J2996" s="51">
        <v>0</v>
      </c>
      <c r="K2996" s="51">
        <v>0</v>
      </c>
      <c r="L2996" s="51">
        <v>58</v>
      </c>
      <c r="M2996" s="42">
        <v>0</v>
      </c>
      <c r="N2996" s="89" t="s">
        <v>274</v>
      </c>
      <c r="O2996" s="47" t="s">
        <v>1355</v>
      </c>
      <c r="P2996" s="47" t="s">
        <v>872</v>
      </c>
      <c r="Q2996" s="50" t="s">
        <v>900</v>
      </c>
      <c r="R2996" s="30"/>
    </row>
    <row r="2997" spans="1:18" ht="19.95" customHeight="1">
      <c r="A2997" s="47">
        <v>1</v>
      </c>
      <c r="B2997" s="30" t="s">
        <v>1357</v>
      </c>
      <c r="C2997" s="43" t="s">
        <v>337</v>
      </c>
      <c r="D2997" s="52">
        <v>45130</v>
      </c>
      <c r="E2997" s="52">
        <v>45170</v>
      </c>
      <c r="F2997" s="52">
        <v>45170</v>
      </c>
      <c r="G2997" s="47" t="s">
        <v>10</v>
      </c>
      <c r="H2997" s="51">
        <v>20</v>
      </c>
      <c r="I2997" s="53">
        <v>1</v>
      </c>
      <c r="J2997" s="51">
        <v>0</v>
      </c>
      <c r="K2997" s="51">
        <v>0</v>
      </c>
      <c r="L2997" s="51">
        <v>20</v>
      </c>
      <c r="M2997" s="42">
        <v>0</v>
      </c>
      <c r="N2997" s="89" t="s">
        <v>274</v>
      </c>
      <c r="O2997" s="47" t="s">
        <v>1355</v>
      </c>
      <c r="P2997" s="47" t="s">
        <v>886</v>
      </c>
      <c r="Q2997" s="50" t="s">
        <v>911</v>
      </c>
      <c r="R2997" s="30"/>
    </row>
    <row r="2998" spans="1:18" ht="19.95" customHeight="1">
      <c r="A2998" s="47">
        <v>1</v>
      </c>
      <c r="B2998" s="30" t="s">
        <v>1357</v>
      </c>
      <c r="C2998" s="43" t="s">
        <v>330</v>
      </c>
      <c r="D2998" s="52">
        <v>45129</v>
      </c>
      <c r="E2998" s="52">
        <v>45170</v>
      </c>
      <c r="F2998" s="52">
        <v>45170</v>
      </c>
      <c r="G2998" s="47" t="s">
        <v>10</v>
      </c>
      <c r="H2998" s="51">
        <v>51</v>
      </c>
      <c r="I2998" s="53">
        <v>1</v>
      </c>
      <c r="J2998" s="51">
        <v>0</v>
      </c>
      <c r="K2998" s="51">
        <v>0</v>
      </c>
      <c r="L2998" s="51">
        <v>51</v>
      </c>
      <c r="M2998" s="42">
        <v>0</v>
      </c>
      <c r="N2998" s="89" t="s">
        <v>274</v>
      </c>
      <c r="O2998" s="47" t="s">
        <v>1355</v>
      </c>
      <c r="P2998" s="47" t="s">
        <v>7345</v>
      </c>
      <c r="Q2998" s="50" t="s">
        <v>912</v>
      </c>
      <c r="R2998" s="30"/>
    </row>
    <row r="2999" spans="1:18" ht="19.95" customHeight="1">
      <c r="A2999" s="47">
        <v>1</v>
      </c>
      <c r="B2999" s="30" t="s">
        <v>1357</v>
      </c>
      <c r="C2999" s="43" t="s">
        <v>403</v>
      </c>
      <c r="D2999" s="52">
        <v>45148</v>
      </c>
      <c r="E2999" s="52">
        <v>45170</v>
      </c>
      <c r="F2999" s="52">
        <v>45170</v>
      </c>
      <c r="G2999" s="47" t="s">
        <v>10</v>
      </c>
      <c r="H2999" s="51">
        <v>20</v>
      </c>
      <c r="I2999" s="53">
        <v>1</v>
      </c>
      <c r="J2999" s="51">
        <v>0</v>
      </c>
      <c r="K2999" s="51">
        <v>0</v>
      </c>
      <c r="L2999" s="51">
        <v>20</v>
      </c>
      <c r="M2999" s="42">
        <v>0</v>
      </c>
      <c r="N2999" s="89" t="s">
        <v>274</v>
      </c>
      <c r="O2999" s="47" t="s">
        <v>1360</v>
      </c>
      <c r="P2999" s="47" t="s">
        <v>876</v>
      </c>
      <c r="Q2999" s="50" t="s">
        <v>949</v>
      </c>
      <c r="R2999" s="30"/>
    </row>
    <row r="3000" spans="1:18" ht="19.95" customHeight="1">
      <c r="A3000" s="47">
        <v>1</v>
      </c>
      <c r="B3000" s="30" t="s">
        <v>1357</v>
      </c>
      <c r="C3000" s="43" t="s">
        <v>326</v>
      </c>
      <c r="D3000" s="52">
        <v>45127</v>
      </c>
      <c r="E3000" s="52">
        <v>45170</v>
      </c>
      <c r="F3000" s="52">
        <v>45170</v>
      </c>
      <c r="G3000" s="47" t="s">
        <v>10</v>
      </c>
      <c r="H3000" s="51">
        <v>33.979999999999997</v>
      </c>
      <c r="I3000" s="53">
        <v>1</v>
      </c>
      <c r="J3000" s="51">
        <v>0</v>
      </c>
      <c r="K3000" s="51">
        <v>0</v>
      </c>
      <c r="L3000" s="51">
        <v>33.979999999999997</v>
      </c>
      <c r="M3000" s="42">
        <v>0</v>
      </c>
      <c r="N3000" s="89" t="s">
        <v>274</v>
      </c>
      <c r="O3000" s="47" t="s">
        <v>1360</v>
      </c>
      <c r="P3000" s="47" t="s">
        <v>872</v>
      </c>
      <c r="Q3000" s="50" t="s">
        <v>899</v>
      </c>
      <c r="R3000" s="30"/>
    </row>
    <row r="3001" spans="1:18" ht="19.95" customHeight="1">
      <c r="A3001" s="47">
        <v>1</v>
      </c>
      <c r="B3001" s="30" t="s">
        <v>1357</v>
      </c>
      <c r="C3001" s="43" t="s">
        <v>331</v>
      </c>
      <c r="D3001" s="52">
        <v>45129</v>
      </c>
      <c r="E3001" s="52">
        <v>45170</v>
      </c>
      <c r="F3001" s="52">
        <v>45170</v>
      </c>
      <c r="G3001" s="47" t="s">
        <v>10</v>
      </c>
      <c r="H3001" s="51">
        <v>33.979999999999997</v>
      </c>
      <c r="I3001" s="53">
        <v>1</v>
      </c>
      <c r="J3001" s="51">
        <v>0</v>
      </c>
      <c r="K3001" s="51">
        <v>0</v>
      </c>
      <c r="L3001" s="51">
        <v>33.979999999999997</v>
      </c>
      <c r="M3001" s="42">
        <v>0</v>
      </c>
      <c r="N3001" s="89" t="s">
        <v>274</v>
      </c>
      <c r="O3001" s="47" t="s">
        <v>1355</v>
      </c>
      <c r="P3001" s="47" t="s">
        <v>7345</v>
      </c>
      <c r="Q3001" s="50" t="s">
        <v>913</v>
      </c>
      <c r="R3001" s="30"/>
    </row>
    <row r="3002" spans="1:18" ht="19.95" customHeight="1">
      <c r="A3002" s="47">
        <v>1</v>
      </c>
      <c r="B3002" s="30" t="s">
        <v>1357</v>
      </c>
      <c r="C3002" s="43" t="s">
        <v>336</v>
      </c>
      <c r="D3002" s="52">
        <v>45130</v>
      </c>
      <c r="E3002" s="52">
        <v>45170</v>
      </c>
      <c r="F3002" s="52">
        <v>45170</v>
      </c>
      <c r="G3002" s="47" t="s">
        <v>10</v>
      </c>
      <c r="H3002" s="51">
        <v>51.3</v>
      </c>
      <c r="I3002" s="53">
        <v>1</v>
      </c>
      <c r="J3002" s="51">
        <v>0</v>
      </c>
      <c r="K3002" s="51">
        <v>0</v>
      </c>
      <c r="L3002" s="51">
        <v>51.3</v>
      </c>
      <c r="M3002" s="42">
        <v>0</v>
      </c>
      <c r="N3002" s="89" t="s">
        <v>274</v>
      </c>
      <c r="O3002" s="47" t="s">
        <v>1360</v>
      </c>
      <c r="P3002" s="47" t="s">
        <v>872</v>
      </c>
      <c r="Q3002" s="50" t="s">
        <v>903</v>
      </c>
      <c r="R3002" s="30"/>
    </row>
    <row r="3003" spans="1:18" ht="19.95" customHeight="1">
      <c r="A3003" s="47">
        <v>1</v>
      </c>
      <c r="B3003" s="30" t="s">
        <v>1357</v>
      </c>
      <c r="C3003" s="43" t="s">
        <v>338</v>
      </c>
      <c r="D3003" s="52">
        <v>45131</v>
      </c>
      <c r="E3003" s="52">
        <v>45170</v>
      </c>
      <c r="F3003" s="52">
        <v>45170</v>
      </c>
      <c r="G3003" s="47" t="s">
        <v>10</v>
      </c>
      <c r="H3003" s="51">
        <v>80</v>
      </c>
      <c r="I3003" s="53">
        <v>1</v>
      </c>
      <c r="J3003" s="51">
        <v>0</v>
      </c>
      <c r="K3003" s="51">
        <v>0</v>
      </c>
      <c r="L3003" s="51">
        <v>80</v>
      </c>
      <c r="M3003" s="42">
        <v>0</v>
      </c>
      <c r="N3003" s="89" t="s">
        <v>274</v>
      </c>
      <c r="O3003" s="47" t="s">
        <v>1355</v>
      </c>
      <c r="P3003" s="47" t="s">
        <v>7345</v>
      </c>
      <c r="Q3003" s="50" t="s">
        <v>910</v>
      </c>
      <c r="R3003" s="30"/>
    </row>
    <row r="3004" spans="1:18" ht="19.95" customHeight="1">
      <c r="A3004" s="47">
        <v>1</v>
      </c>
      <c r="B3004" s="30" t="s">
        <v>1357</v>
      </c>
      <c r="C3004" s="43" t="s">
        <v>420</v>
      </c>
      <c r="D3004" s="52">
        <v>45152</v>
      </c>
      <c r="E3004" s="52">
        <v>45170</v>
      </c>
      <c r="F3004" s="52">
        <v>45170</v>
      </c>
      <c r="G3004" s="47" t="s">
        <v>10</v>
      </c>
      <c r="H3004" s="51">
        <v>31.99</v>
      </c>
      <c r="I3004" s="53">
        <v>1</v>
      </c>
      <c r="J3004" s="51">
        <v>0</v>
      </c>
      <c r="K3004" s="51">
        <v>0</v>
      </c>
      <c r="L3004" s="51">
        <v>31.99</v>
      </c>
      <c r="M3004" s="42">
        <v>0</v>
      </c>
      <c r="N3004" s="89" t="s">
        <v>274</v>
      </c>
      <c r="O3004" s="47" t="s">
        <v>1360</v>
      </c>
      <c r="P3004" s="47" t="s">
        <v>872</v>
      </c>
      <c r="Q3004" s="50" t="s">
        <v>950</v>
      </c>
      <c r="R3004" s="30"/>
    </row>
    <row r="3005" spans="1:18" ht="19.95" customHeight="1">
      <c r="A3005" s="47">
        <v>1</v>
      </c>
      <c r="B3005" s="30" t="s">
        <v>1357</v>
      </c>
      <c r="C3005" s="43" t="s">
        <v>382</v>
      </c>
      <c r="D3005" s="52">
        <v>45145</v>
      </c>
      <c r="E3005" s="52">
        <v>45170</v>
      </c>
      <c r="F3005" s="52">
        <v>45170</v>
      </c>
      <c r="G3005" s="47" t="s">
        <v>10</v>
      </c>
      <c r="H3005" s="51">
        <v>60</v>
      </c>
      <c r="I3005" s="53">
        <v>1</v>
      </c>
      <c r="J3005" s="51">
        <v>0</v>
      </c>
      <c r="K3005" s="51">
        <v>0</v>
      </c>
      <c r="L3005" s="51">
        <v>60</v>
      </c>
      <c r="M3005" s="42">
        <v>0</v>
      </c>
      <c r="N3005" s="89" t="s">
        <v>274</v>
      </c>
      <c r="O3005" s="47" t="s">
        <v>1360</v>
      </c>
      <c r="P3005" s="47" t="s">
        <v>872</v>
      </c>
      <c r="Q3005" s="50" t="s">
        <v>920</v>
      </c>
      <c r="R3005" s="30"/>
    </row>
    <row r="3006" spans="1:18" ht="19.95" customHeight="1">
      <c r="A3006" s="47">
        <v>1</v>
      </c>
      <c r="B3006" s="30" t="s">
        <v>250</v>
      </c>
      <c r="C3006" s="43" t="s">
        <v>322</v>
      </c>
      <c r="D3006" s="52">
        <v>45126</v>
      </c>
      <c r="E3006" s="52">
        <v>45139</v>
      </c>
      <c r="F3006" s="52">
        <v>45170</v>
      </c>
      <c r="G3006" s="47" t="s">
        <v>10</v>
      </c>
      <c r="H3006" s="51">
        <v>17.25</v>
      </c>
      <c r="I3006" s="53">
        <v>1</v>
      </c>
      <c r="J3006" s="51">
        <v>0</v>
      </c>
      <c r="K3006" s="51">
        <v>0</v>
      </c>
      <c r="L3006" s="51">
        <v>17.25</v>
      </c>
      <c r="M3006" s="42">
        <v>0</v>
      </c>
      <c r="N3006" s="89" t="s">
        <v>274</v>
      </c>
      <c r="O3006" s="47" t="s">
        <v>1355</v>
      </c>
      <c r="P3006" s="47" t="s">
        <v>7345</v>
      </c>
      <c r="Q3006" s="50" t="s">
        <v>890</v>
      </c>
      <c r="R3006" s="30"/>
    </row>
    <row r="3007" spans="1:18" ht="19.95" customHeight="1">
      <c r="A3007" s="47">
        <v>1</v>
      </c>
      <c r="B3007" s="30" t="s">
        <v>258</v>
      </c>
      <c r="C3007" s="43" t="s">
        <v>333</v>
      </c>
      <c r="D3007" s="52">
        <v>45130</v>
      </c>
      <c r="E3007" s="52">
        <v>45139</v>
      </c>
      <c r="F3007" s="52">
        <v>45170</v>
      </c>
      <c r="G3007" s="47" t="s">
        <v>10</v>
      </c>
      <c r="H3007" s="51">
        <v>60</v>
      </c>
      <c r="I3007" s="53">
        <v>1</v>
      </c>
      <c r="J3007" s="51">
        <v>0</v>
      </c>
      <c r="K3007" s="51">
        <v>0</v>
      </c>
      <c r="L3007" s="51">
        <v>60</v>
      </c>
      <c r="M3007" s="42">
        <v>0</v>
      </c>
      <c r="N3007" s="89" t="s">
        <v>274</v>
      </c>
      <c r="O3007" s="47" t="s">
        <v>1355</v>
      </c>
      <c r="P3007" s="47" t="s">
        <v>870</v>
      </c>
      <c r="Q3007" s="50" t="s">
        <v>891</v>
      </c>
      <c r="R3007" s="30"/>
    </row>
    <row r="3008" spans="1:18" ht="19.95" customHeight="1">
      <c r="A3008" s="47">
        <v>1</v>
      </c>
      <c r="B3008" s="30" t="s">
        <v>258</v>
      </c>
      <c r="C3008" s="43" t="s">
        <v>334</v>
      </c>
      <c r="D3008" s="52">
        <v>45130</v>
      </c>
      <c r="E3008" s="52">
        <v>45139</v>
      </c>
      <c r="F3008" s="52">
        <v>45170</v>
      </c>
      <c r="G3008" s="47" t="s">
        <v>10</v>
      </c>
      <c r="H3008" s="51">
        <v>1032.5</v>
      </c>
      <c r="I3008" s="53">
        <v>1</v>
      </c>
      <c r="J3008" s="51">
        <v>0</v>
      </c>
      <c r="K3008" s="51">
        <v>0</v>
      </c>
      <c r="L3008" s="51">
        <v>1032.5</v>
      </c>
      <c r="M3008" s="42">
        <v>0</v>
      </c>
      <c r="N3008" s="89" t="s">
        <v>274</v>
      </c>
      <c r="O3008" s="47" t="s">
        <v>1355</v>
      </c>
      <c r="P3008" s="47" t="s">
        <v>870</v>
      </c>
      <c r="Q3008" s="50" t="s">
        <v>892</v>
      </c>
      <c r="R3008" s="30"/>
    </row>
    <row r="3009" spans="1:18" ht="19.95" customHeight="1">
      <c r="A3009" s="47">
        <v>1</v>
      </c>
      <c r="B3009" s="30" t="s">
        <v>302</v>
      </c>
      <c r="C3009" s="43" t="s">
        <v>342</v>
      </c>
      <c r="D3009" s="52">
        <v>45132</v>
      </c>
      <c r="E3009" s="52">
        <v>45170</v>
      </c>
      <c r="F3009" s="52">
        <v>45170</v>
      </c>
      <c r="G3009" s="47" t="s">
        <v>10</v>
      </c>
      <c r="H3009" s="51">
        <v>361.2</v>
      </c>
      <c r="I3009" s="53">
        <v>1</v>
      </c>
      <c r="J3009" s="51">
        <v>0</v>
      </c>
      <c r="K3009" s="51">
        <v>0</v>
      </c>
      <c r="L3009" s="51">
        <v>361.2</v>
      </c>
      <c r="M3009" s="42">
        <v>0</v>
      </c>
      <c r="N3009" s="89" t="s">
        <v>274</v>
      </c>
      <c r="O3009" s="47" t="s">
        <v>1355</v>
      </c>
      <c r="P3009" s="47" t="s">
        <v>870</v>
      </c>
      <c r="Q3009" s="50" t="s">
        <v>954</v>
      </c>
      <c r="R3009" s="30"/>
    </row>
    <row r="3010" spans="1:18" ht="19.95" customHeight="1">
      <c r="A3010" s="47">
        <v>1</v>
      </c>
      <c r="B3010" s="30" t="s">
        <v>302</v>
      </c>
      <c r="C3010" s="43" t="s">
        <v>341</v>
      </c>
      <c r="D3010" s="52">
        <v>45132</v>
      </c>
      <c r="E3010" s="52">
        <v>45170</v>
      </c>
      <c r="F3010" s="52">
        <v>45170</v>
      </c>
      <c r="G3010" s="47" t="s">
        <v>10</v>
      </c>
      <c r="H3010" s="51">
        <v>361.2</v>
      </c>
      <c r="I3010" s="53">
        <v>1</v>
      </c>
      <c r="J3010" s="51">
        <v>0</v>
      </c>
      <c r="K3010" s="51">
        <v>0</v>
      </c>
      <c r="L3010" s="51">
        <v>361.2</v>
      </c>
      <c r="M3010" s="42">
        <v>0</v>
      </c>
      <c r="N3010" s="89" t="s">
        <v>274</v>
      </c>
      <c r="O3010" s="47" t="s">
        <v>1355</v>
      </c>
      <c r="P3010" s="47" t="s">
        <v>870</v>
      </c>
      <c r="Q3010" s="50" t="s">
        <v>953</v>
      </c>
      <c r="R3010" s="30"/>
    </row>
    <row r="3011" spans="1:18" ht="19.95" customHeight="1">
      <c r="A3011" s="47">
        <v>1</v>
      </c>
      <c r="B3011" s="30" t="s">
        <v>13</v>
      </c>
      <c r="C3011" s="43" t="s">
        <v>367</v>
      </c>
      <c r="D3011" s="52">
        <v>45142</v>
      </c>
      <c r="E3011" s="52">
        <v>45170</v>
      </c>
      <c r="F3011" s="52">
        <v>45170</v>
      </c>
      <c r="G3011" s="47" t="s">
        <v>10</v>
      </c>
      <c r="H3011" s="51">
        <v>150000</v>
      </c>
      <c r="I3011" s="53">
        <v>1</v>
      </c>
      <c r="J3011" s="51">
        <v>0</v>
      </c>
      <c r="K3011" s="51">
        <v>0</v>
      </c>
      <c r="L3011" s="51">
        <v>150000</v>
      </c>
      <c r="M3011" s="42">
        <v>0</v>
      </c>
      <c r="N3011" s="89" t="s">
        <v>269</v>
      </c>
      <c r="O3011" s="47" t="s">
        <v>1330</v>
      </c>
      <c r="P3011" s="47" t="s">
        <v>1821</v>
      </c>
      <c r="Q3011" s="50" t="s">
        <v>916</v>
      </c>
      <c r="R3011" s="30"/>
    </row>
    <row r="3012" spans="1:18" ht="19.95" customHeight="1">
      <c r="A3012" s="47">
        <v>2</v>
      </c>
      <c r="B3012" s="30" t="s">
        <v>17</v>
      </c>
      <c r="C3012" s="43" t="s">
        <v>457</v>
      </c>
      <c r="D3012" s="52">
        <v>45160</v>
      </c>
      <c r="E3012" s="52">
        <v>45170</v>
      </c>
      <c r="F3012" s="52">
        <v>45170</v>
      </c>
      <c r="G3012" s="47" t="s">
        <v>10</v>
      </c>
      <c r="H3012" s="51">
        <v>3150.31</v>
      </c>
      <c r="I3012" s="53">
        <v>1</v>
      </c>
      <c r="J3012" s="51">
        <v>0</v>
      </c>
      <c r="K3012" s="51">
        <v>0</v>
      </c>
      <c r="L3012" s="51">
        <v>3150.31</v>
      </c>
      <c r="M3012" s="42">
        <v>0</v>
      </c>
      <c r="N3012" s="89" t="s">
        <v>269</v>
      </c>
      <c r="O3012" s="47" t="s">
        <v>1351</v>
      </c>
      <c r="P3012" s="47" t="s">
        <v>1352</v>
      </c>
      <c r="Q3012" s="50" t="s">
        <v>934</v>
      </c>
      <c r="R3012" s="30"/>
    </row>
    <row r="3013" spans="1:18" ht="19.95" customHeight="1">
      <c r="A3013" s="47">
        <v>2</v>
      </c>
      <c r="B3013" s="30" t="s">
        <v>17</v>
      </c>
      <c r="C3013" s="43" t="s">
        <v>458</v>
      </c>
      <c r="D3013" s="52">
        <v>45160</v>
      </c>
      <c r="E3013" s="52">
        <v>45170</v>
      </c>
      <c r="F3013" s="52">
        <v>45170</v>
      </c>
      <c r="G3013" s="47" t="s">
        <v>10</v>
      </c>
      <c r="H3013" s="51">
        <v>112.26</v>
      </c>
      <c r="I3013" s="53">
        <v>1</v>
      </c>
      <c r="J3013" s="51">
        <v>0</v>
      </c>
      <c r="K3013" s="51">
        <v>0</v>
      </c>
      <c r="L3013" s="51">
        <v>112.26</v>
      </c>
      <c r="M3013" s="42">
        <v>0</v>
      </c>
      <c r="N3013" s="89" t="s">
        <v>269</v>
      </c>
      <c r="O3013" s="47" t="s">
        <v>1351</v>
      </c>
      <c r="P3013" s="47" t="s">
        <v>1352</v>
      </c>
      <c r="Q3013" s="50" t="s">
        <v>935</v>
      </c>
      <c r="R3013" s="30"/>
    </row>
    <row r="3014" spans="1:18" ht="19.95" customHeight="1">
      <c r="A3014" s="47">
        <v>1</v>
      </c>
      <c r="B3014" s="30" t="s">
        <v>27</v>
      </c>
      <c r="C3014" s="43" t="s">
        <v>547</v>
      </c>
      <c r="D3014" s="52">
        <v>45170</v>
      </c>
      <c r="E3014" s="52">
        <v>45172</v>
      </c>
      <c r="F3014" s="52">
        <v>45170</v>
      </c>
      <c r="G3014" s="47" t="s">
        <v>10</v>
      </c>
      <c r="H3014" s="51">
        <v>9000</v>
      </c>
      <c r="I3014" s="53">
        <v>1</v>
      </c>
      <c r="J3014" s="51">
        <v>0</v>
      </c>
      <c r="K3014" s="51">
        <v>0</v>
      </c>
      <c r="L3014" s="51">
        <v>9000</v>
      </c>
      <c r="M3014" s="42">
        <v>0</v>
      </c>
      <c r="N3014" s="89" t="s">
        <v>269</v>
      </c>
      <c r="O3014" s="47" t="s">
        <v>1329</v>
      </c>
      <c r="P3014" s="47" t="s">
        <v>1379</v>
      </c>
      <c r="Q3014" s="50" t="s">
        <v>958</v>
      </c>
      <c r="R3014" s="30"/>
    </row>
    <row r="3015" spans="1:18" ht="19.95" customHeight="1">
      <c r="A3015" s="47">
        <v>2</v>
      </c>
      <c r="B3015" s="30" t="s">
        <v>318</v>
      </c>
      <c r="C3015" s="43" t="s">
        <v>483</v>
      </c>
      <c r="D3015" s="52">
        <v>45163</v>
      </c>
      <c r="E3015" s="52">
        <v>45170</v>
      </c>
      <c r="F3015" s="52">
        <v>45170</v>
      </c>
      <c r="G3015" s="47" t="s">
        <v>10</v>
      </c>
      <c r="H3015" s="51">
        <v>3784.14</v>
      </c>
      <c r="I3015" s="53">
        <v>1</v>
      </c>
      <c r="J3015" s="51">
        <v>0</v>
      </c>
      <c r="K3015" s="51">
        <v>0</v>
      </c>
      <c r="L3015" s="51">
        <v>3784.14</v>
      </c>
      <c r="M3015" s="42">
        <v>0</v>
      </c>
      <c r="N3015" s="89" t="s">
        <v>269</v>
      </c>
      <c r="O3015" s="47" t="s">
        <v>1874</v>
      </c>
      <c r="P3015" s="47" t="s">
        <v>1344</v>
      </c>
      <c r="Q3015" s="50" t="s">
        <v>936</v>
      </c>
      <c r="R3015" s="30"/>
    </row>
    <row r="3016" spans="1:18" ht="19.95" customHeight="1">
      <c r="A3016" s="47">
        <v>1</v>
      </c>
      <c r="B3016" s="30" t="s">
        <v>318</v>
      </c>
      <c r="C3016" s="43" t="s">
        <v>484</v>
      </c>
      <c r="D3016" s="52">
        <v>45163</v>
      </c>
      <c r="E3016" s="52">
        <v>45170</v>
      </c>
      <c r="F3016" s="52">
        <v>45170</v>
      </c>
      <c r="G3016" s="47" t="s">
        <v>10</v>
      </c>
      <c r="H3016" s="51">
        <v>32400.36</v>
      </c>
      <c r="I3016" s="53">
        <v>1</v>
      </c>
      <c r="J3016" s="51">
        <v>0</v>
      </c>
      <c r="K3016" s="51">
        <v>0</v>
      </c>
      <c r="L3016" s="51">
        <v>32400.36</v>
      </c>
      <c r="M3016" s="42">
        <v>0</v>
      </c>
      <c r="N3016" s="89" t="s">
        <v>269</v>
      </c>
      <c r="O3016" s="47" t="s">
        <v>1874</v>
      </c>
      <c r="P3016" s="47" t="s">
        <v>1344</v>
      </c>
      <c r="Q3016" s="50" t="s">
        <v>937</v>
      </c>
      <c r="R3016" s="30"/>
    </row>
    <row r="3017" spans="1:18" ht="19.95" customHeight="1">
      <c r="A3017" s="47">
        <v>1</v>
      </c>
      <c r="B3017" s="30" t="s">
        <v>14</v>
      </c>
      <c r="C3017" s="43" t="s">
        <v>436</v>
      </c>
      <c r="D3017" s="52">
        <v>45155</v>
      </c>
      <c r="E3017" s="52">
        <v>45170</v>
      </c>
      <c r="F3017" s="52">
        <v>45170</v>
      </c>
      <c r="G3017" s="47" t="s">
        <v>10</v>
      </c>
      <c r="H3017" s="51">
        <v>3039.2</v>
      </c>
      <c r="I3017" s="53">
        <v>1</v>
      </c>
      <c r="J3017" s="51">
        <v>0</v>
      </c>
      <c r="K3017" s="51">
        <v>0</v>
      </c>
      <c r="L3017" s="51">
        <v>3039.2</v>
      </c>
      <c r="M3017" s="42">
        <v>0</v>
      </c>
      <c r="N3017" s="89" t="s">
        <v>269</v>
      </c>
      <c r="O3017" s="47" t="s">
        <v>1351</v>
      </c>
      <c r="P3017" s="47" t="s">
        <v>1353</v>
      </c>
      <c r="Q3017" s="50" t="s">
        <v>1392</v>
      </c>
      <c r="R3017" s="30"/>
    </row>
    <row r="3018" spans="1:18" ht="19.95" customHeight="1">
      <c r="A3018" s="47">
        <v>4</v>
      </c>
      <c r="B3018" s="30" t="s">
        <v>15</v>
      </c>
      <c r="C3018" s="43" t="s">
        <v>437</v>
      </c>
      <c r="D3018" s="52">
        <v>45155</v>
      </c>
      <c r="E3018" s="52">
        <v>45170</v>
      </c>
      <c r="F3018" s="52">
        <v>45170</v>
      </c>
      <c r="G3018" s="47" t="s">
        <v>10</v>
      </c>
      <c r="H3018" s="51">
        <v>2016.08</v>
      </c>
      <c r="I3018" s="53">
        <v>1</v>
      </c>
      <c r="J3018" s="51">
        <v>0</v>
      </c>
      <c r="K3018" s="51">
        <v>0</v>
      </c>
      <c r="L3018" s="51">
        <v>2016.08</v>
      </c>
      <c r="M3018" s="42">
        <v>0</v>
      </c>
      <c r="N3018" s="89" t="s">
        <v>269</v>
      </c>
      <c r="O3018" s="47" t="s">
        <v>1351</v>
      </c>
      <c r="P3018" s="47" t="s">
        <v>1353</v>
      </c>
      <c r="Q3018" s="50" t="s">
        <v>1391</v>
      </c>
      <c r="R3018" s="30"/>
    </row>
    <row r="3019" spans="1:18" ht="19.95" customHeight="1">
      <c r="A3019" s="47">
        <v>1</v>
      </c>
      <c r="B3019" s="30" t="s">
        <v>12</v>
      </c>
      <c r="C3019" s="43" t="s">
        <v>299</v>
      </c>
      <c r="D3019" s="52">
        <v>45009</v>
      </c>
      <c r="E3019" s="52">
        <v>45170</v>
      </c>
      <c r="F3019" s="52">
        <v>45170</v>
      </c>
      <c r="G3019" s="47" t="s">
        <v>10</v>
      </c>
      <c r="H3019" s="51">
        <v>4600</v>
      </c>
      <c r="I3019" s="53">
        <v>1</v>
      </c>
      <c r="J3019" s="51">
        <v>0</v>
      </c>
      <c r="K3019" s="51">
        <v>0</v>
      </c>
      <c r="L3019" s="51">
        <v>4600</v>
      </c>
      <c r="M3019" s="42">
        <v>0</v>
      </c>
      <c r="N3019" s="89" t="s">
        <v>269</v>
      </c>
      <c r="O3019" s="47" t="s">
        <v>1342</v>
      </c>
      <c r="P3019" s="47" t="s">
        <v>278</v>
      </c>
      <c r="Q3019" s="50" t="s">
        <v>896</v>
      </c>
      <c r="R3019" s="30"/>
    </row>
    <row r="3020" spans="1:18" ht="19.95" customHeight="1">
      <c r="A3020" s="47">
        <v>1</v>
      </c>
      <c r="B3020" s="30" t="s">
        <v>11</v>
      </c>
      <c r="C3020" s="43" t="s">
        <v>265</v>
      </c>
      <c r="D3020" s="52">
        <v>44956</v>
      </c>
      <c r="E3020" s="52">
        <v>45170</v>
      </c>
      <c r="F3020" s="52">
        <v>45170</v>
      </c>
      <c r="G3020" s="47" t="s">
        <v>10</v>
      </c>
      <c r="H3020" s="51">
        <v>1212</v>
      </c>
      <c r="I3020" s="53">
        <v>1</v>
      </c>
      <c r="J3020" s="51">
        <v>0</v>
      </c>
      <c r="K3020" s="51">
        <v>0</v>
      </c>
      <c r="L3020" s="51">
        <v>1212</v>
      </c>
      <c r="M3020" s="42">
        <v>0</v>
      </c>
      <c r="N3020" s="89" t="s">
        <v>275</v>
      </c>
      <c r="O3020" s="47" t="s">
        <v>1329</v>
      </c>
      <c r="P3020" s="47" t="s">
        <v>875</v>
      </c>
      <c r="Q3020" s="50" t="s">
        <v>895</v>
      </c>
      <c r="R3020" s="30"/>
    </row>
    <row r="3021" spans="1:18" ht="19.95" customHeight="1">
      <c r="A3021" s="47">
        <v>1</v>
      </c>
      <c r="B3021" s="30" t="s">
        <v>1357</v>
      </c>
      <c r="C3021" s="43" t="s">
        <v>546</v>
      </c>
      <c r="D3021" s="52">
        <v>45170</v>
      </c>
      <c r="E3021" s="52">
        <v>45170</v>
      </c>
      <c r="F3021" s="52">
        <v>45170</v>
      </c>
      <c r="G3021" s="47" t="s">
        <v>10</v>
      </c>
      <c r="H3021" s="51">
        <v>200</v>
      </c>
      <c r="I3021" s="53">
        <v>1</v>
      </c>
      <c r="J3021" s="51">
        <v>0</v>
      </c>
      <c r="K3021" s="51">
        <v>0</v>
      </c>
      <c r="L3021" s="51">
        <v>200</v>
      </c>
      <c r="M3021" s="42">
        <v>0</v>
      </c>
      <c r="N3021" s="89" t="s">
        <v>275</v>
      </c>
      <c r="O3021" s="47" t="s">
        <v>1360</v>
      </c>
      <c r="P3021" s="47" t="s">
        <v>876</v>
      </c>
      <c r="Q3021" s="50" t="s">
        <v>938</v>
      </c>
      <c r="R3021" s="30"/>
    </row>
    <row r="3022" spans="1:18" ht="19.95" customHeight="1">
      <c r="A3022" s="47">
        <v>1</v>
      </c>
      <c r="B3022" s="30" t="s">
        <v>305</v>
      </c>
      <c r="C3022" s="43" t="s">
        <v>459</v>
      </c>
      <c r="D3022" s="52">
        <v>45160</v>
      </c>
      <c r="E3022" s="52">
        <v>45170</v>
      </c>
      <c r="F3022" s="52">
        <v>45170</v>
      </c>
      <c r="G3022" s="47" t="s">
        <v>10</v>
      </c>
      <c r="H3022" s="51">
        <v>1326.7</v>
      </c>
      <c r="I3022" s="53">
        <v>1</v>
      </c>
      <c r="J3022" s="51">
        <v>0</v>
      </c>
      <c r="K3022" s="51">
        <v>0</v>
      </c>
      <c r="L3022" s="51">
        <v>1326.7</v>
      </c>
      <c r="M3022" s="42">
        <v>0</v>
      </c>
      <c r="N3022" s="89" t="s">
        <v>275</v>
      </c>
      <c r="O3022" s="47" t="s">
        <v>1874</v>
      </c>
      <c r="P3022" s="47" t="s">
        <v>1358</v>
      </c>
      <c r="Q3022" s="50" t="s">
        <v>459</v>
      </c>
      <c r="R3022" s="30"/>
    </row>
    <row r="3023" spans="1:18" ht="19.95" customHeight="1">
      <c r="A3023" s="47">
        <v>1</v>
      </c>
      <c r="B3023" s="30" t="s">
        <v>218</v>
      </c>
      <c r="C3023" s="43" t="s">
        <v>449</v>
      </c>
      <c r="D3023" s="52">
        <v>45160</v>
      </c>
      <c r="E3023" s="52">
        <v>45170</v>
      </c>
      <c r="F3023" s="52">
        <v>45170</v>
      </c>
      <c r="G3023" s="47" t="s">
        <v>10</v>
      </c>
      <c r="H3023" s="51">
        <v>573.29999999999995</v>
      </c>
      <c r="I3023" s="53">
        <v>1</v>
      </c>
      <c r="J3023" s="51">
        <v>0</v>
      </c>
      <c r="K3023" s="51">
        <v>0</v>
      </c>
      <c r="L3023" s="51">
        <v>573.29999999999995</v>
      </c>
      <c r="M3023" s="42">
        <v>0</v>
      </c>
      <c r="N3023" s="89" t="s">
        <v>275</v>
      </c>
      <c r="O3023" s="47" t="s">
        <v>1874</v>
      </c>
      <c r="P3023" s="47" t="s">
        <v>1358</v>
      </c>
      <c r="Q3023" s="50" t="s">
        <v>939</v>
      </c>
      <c r="R3023" s="30"/>
    </row>
    <row r="3024" spans="1:18" ht="19.95" customHeight="1">
      <c r="A3024" s="47">
        <v>1</v>
      </c>
      <c r="B3024" s="30" t="s">
        <v>11</v>
      </c>
      <c r="C3024" s="43" t="s">
        <v>788</v>
      </c>
      <c r="D3024" s="52">
        <v>45198</v>
      </c>
      <c r="E3024" s="52">
        <v>45173</v>
      </c>
      <c r="F3024" s="52">
        <v>45173</v>
      </c>
      <c r="G3024" s="47" t="s">
        <v>10</v>
      </c>
      <c r="H3024" s="51">
        <v>1212</v>
      </c>
      <c r="I3024" s="53">
        <v>1</v>
      </c>
      <c r="J3024" s="51">
        <v>0</v>
      </c>
      <c r="K3024" s="51">
        <v>0</v>
      </c>
      <c r="L3024" s="51">
        <v>1212</v>
      </c>
      <c r="M3024" s="42">
        <v>0</v>
      </c>
      <c r="N3024" s="89" t="s">
        <v>1328</v>
      </c>
      <c r="O3024" s="47" t="s">
        <v>1329</v>
      </c>
      <c r="P3024" s="47" t="s">
        <v>875</v>
      </c>
      <c r="Q3024" s="50" t="s">
        <v>960</v>
      </c>
      <c r="R3024" s="30"/>
    </row>
    <row r="3025" spans="1:18" ht="19.95" customHeight="1">
      <c r="A3025" s="47">
        <v>1</v>
      </c>
      <c r="B3025" s="30" t="s">
        <v>140</v>
      </c>
      <c r="C3025" s="43" t="s">
        <v>525</v>
      </c>
      <c r="D3025" s="52">
        <v>45169</v>
      </c>
      <c r="E3025" s="52">
        <v>45173</v>
      </c>
      <c r="F3025" s="52">
        <v>45173</v>
      </c>
      <c r="G3025" s="47" t="s">
        <v>10</v>
      </c>
      <c r="H3025" s="51">
        <v>1198</v>
      </c>
      <c r="I3025" s="53">
        <v>1</v>
      </c>
      <c r="J3025" s="51">
        <v>0</v>
      </c>
      <c r="K3025" s="51">
        <v>0</v>
      </c>
      <c r="L3025" s="51">
        <v>1198</v>
      </c>
      <c r="M3025" s="42">
        <v>0</v>
      </c>
      <c r="N3025" s="89" t="s">
        <v>1328</v>
      </c>
      <c r="O3025" s="47" t="s">
        <v>1330</v>
      </c>
      <c r="P3025" s="47" t="s">
        <v>887</v>
      </c>
      <c r="Q3025" s="50" t="s">
        <v>967</v>
      </c>
      <c r="R3025" s="30"/>
    </row>
    <row r="3026" spans="1:18" ht="19.95" customHeight="1">
      <c r="A3026" s="47">
        <v>1</v>
      </c>
      <c r="B3026" s="30" t="s">
        <v>140</v>
      </c>
      <c r="C3026" s="43" t="s">
        <v>524</v>
      </c>
      <c r="D3026" s="52">
        <v>45169</v>
      </c>
      <c r="E3026" s="52">
        <v>45173</v>
      </c>
      <c r="F3026" s="52">
        <v>45173</v>
      </c>
      <c r="G3026" s="47" t="s">
        <v>10</v>
      </c>
      <c r="H3026" s="51">
        <v>1198</v>
      </c>
      <c r="I3026" s="53">
        <v>1</v>
      </c>
      <c r="J3026" s="51">
        <v>0</v>
      </c>
      <c r="K3026" s="51">
        <v>0</v>
      </c>
      <c r="L3026" s="51">
        <v>1198</v>
      </c>
      <c r="M3026" s="42">
        <v>0</v>
      </c>
      <c r="N3026" s="89" t="s">
        <v>1328</v>
      </c>
      <c r="O3026" s="47" t="s">
        <v>1330</v>
      </c>
      <c r="P3026" s="47" t="s">
        <v>887</v>
      </c>
      <c r="Q3026" s="50" t="s">
        <v>966</v>
      </c>
      <c r="R3026" s="30"/>
    </row>
    <row r="3027" spans="1:18" ht="19.95" customHeight="1">
      <c r="A3027" s="47">
        <v>1</v>
      </c>
      <c r="B3027" s="30" t="s">
        <v>140</v>
      </c>
      <c r="C3027" s="43" t="s">
        <v>526</v>
      </c>
      <c r="D3027" s="52">
        <v>45169</v>
      </c>
      <c r="E3027" s="52">
        <v>45173</v>
      </c>
      <c r="F3027" s="52">
        <v>45173</v>
      </c>
      <c r="G3027" s="47" t="s">
        <v>10</v>
      </c>
      <c r="H3027" s="51">
        <v>1198</v>
      </c>
      <c r="I3027" s="53">
        <v>1</v>
      </c>
      <c r="J3027" s="51">
        <v>0</v>
      </c>
      <c r="K3027" s="51">
        <v>0</v>
      </c>
      <c r="L3027" s="51">
        <v>1198</v>
      </c>
      <c r="M3027" s="42">
        <v>0</v>
      </c>
      <c r="N3027" s="89" t="s">
        <v>1328</v>
      </c>
      <c r="O3027" s="47" t="s">
        <v>1330</v>
      </c>
      <c r="P3027" s="47" t="s">
        <v>887</v>
      </c>
      <c r="Q3027" s="50" t="s">
        <v>968</v>
      </c>
      <c r="R3027" s="30"/>
    </row>
    <row r="3028" spans="1:18" ht="19.95" customHeight="1">
      <c r="A3028" s="47">
        <v>2</v>
      </c>
      <c r="B3028" s="30" t="s">
        <v>506</v>
      </c>
      <c r="C3028" s="43" t="s">
        <v>613</v>
      </c>
      <c r="D3028" s="52">
        <v>45167</v>
      </c>
      <c r="E3028" s="52">
        <v>45181</v>
      </c>
      <c r="F3028" s="52">
        <v>45173</v>
      </c>
      <c r="G3028" s="47" t="s">
        <v>10</v>
      </c>
      <c r="H3028" s="51">
        <v>178.65</v>
      </c>
      <c r="I3028" s="53">
        <v>1</v>
      </c>
      <c r="J3028" s="51">
        <v>0</v>
      </c>
      <c r="K3028" s="51">
        <v>0</v>
      </c>
      <c r="L3028" s="51">
        <v>178.65</v>
      </c>
      <c r="M3028" s="42">
        <v>0</v>
      </c>
      <c r="N3028" s="89" t="s">
        <v>1328</v>
      </c>
      <c r="O3028" s="47" t="s">
        <v>1874</v>
      </c>
      <c r="P3028" s="47" t="s">
        <v>1358</v>
      </c>
      <c r="Q3028" s="50" t="s">
        <v>1119</v>
      </c>
      <c r="R3028" s="30"/>
    </row>
    <row r="3029" spans="1:18" ht="19.95" customHeight="1">
      <c r="A3029" s="47">
        <v>4</v>
      </c>
      <c r="B3029" s="30" t="s">
        <v>506</v>
      </c>
      <c r="C3029" s="43" t="s">
        <v>507</v>
      </c>
      <c r="D3029" s="52">
        <v>45167</v>
      </c>
      <c r="E3029" s="52">
        <v>45173</v>
      </c>
      <c r="F3029" s="52">
        <v>45173</v>
      </c>
      <c r="G3029" s="47" t="s">
        <v>10</v>
      </c>
      <c r="H3029" s="51">
        <v>89.32</v>
      </c>
      <c r="I3029" s="53">
        <v>1</v>
      </c>
      <c r="J3029" s="51">
        <v>0</v>
      </c>
      <c r="K3029" s="51">
        <v>0</v>
      </c>
      <c r="L3029" s="51">
        <v>89.32</v>
      </c>
      <c r="M3029" s="42">
        <v>0</v>
      </c>
      <c r="N3029" s="89" t="s">
        <v>1328</v>
      </c>
      <c r="O3029" s="47" t="s">
        <v>1874</v>
      </c>
      <c r="P3029" s="47" t="s">
        <v>1358</v>
      </c>
      <c r="Q3029" s="50" t="s">
        <v>965</v>
      </c>
      <c r="R3029" s="30"/>
    </row>
    <row r="3030" spans="1:18" ht="19.95" customHeight="1">
      <c r="A3030" s="47">
        <v>2</v>
      </c>
      <c r="B3030" s="30" t="s">
        <v>142</v>
      </c>
      <c r="C3030" s="43" t="s">
        <v>486</v>
      </c>
      <c r="D3030" s="52">
        <v>45163</v>
      </c>
      <c r="E3030" s="52">
        <v>45173</v>
      </c>
      <c r="F3030" s="52">
        <v>45173</v>
      </c>
      <c r="G3030" s="47" t="s">
        <v>10</v>
      </c>
      <c r="H3030" s="51">
        <v>11826.6</v>
      </c>
      <c r="I3030" s="53">
        <v>1</v>
      </c>
      <c r="J3030" s="51">
        <v>0</v>
      </c>
      <c r="K3030" s="51">
        <v>0</v>
      </c>
      <c r="L3030" s="51">
        <v>11826.6</v>
      </c>
      <c r="M3030" s="42">
        <v>0</v>
      </c>
      <c r="N3030" s="89" t="s">
        <v>1328</v>
      </c>
      <c r="O3030" s="47" t="s">
        <v>1349</v>
      </c>
      <c r="P3030" s="45" t="s">
        <v>741</v>
      </c>
      <c r="Q3030" s="50" t="s">
        <v>963</v>
      </c>
      <c r="R3030" s="30"/>
    </row>
    <row r="3031" spans="1:18" ht="19.95" customHeight="1">
      <c r="A3031" s="47">
        <v>1</v>
      </c>
      <c r="B3031" s="30" t="s">
        <v>238</v>
      </c>
      <c r="C3031" s="43" t="s">
        <v>485</v>
      </c>
      <c r="D3031" s="52">
        <v>45163</v>
      </c>
      <c r="E3031" s="52">
        <v>45173</v>
      </c>
      <c r="F3031" s="52">
        <v>45173</v>
      </c>
      <c r="G3031" s="47" t="s">
        <v>10</v>
      </c>
      <c r="H3031" s="51">
        <v>16999.900000000001</v>
      </c>
      <c r="I3031" s="53">
        <v>1</v>
      </c>
      <c r="J3031" s="51">
        <v>0</v>
      </c>
      <c r="K3031" s="51">
        <v>0</v>
      </c>
      <c r="L3031" s="51">
        <v>16999.900000000001</v>
      </c>
      <c r="M3031" s="42">
        <v>0</v>
      </c>
      <c r="N3031" s="89" t="s">
        <v>1328</v>
      </c>
      <c r="O3031" s="47" t="s">
        <v>1349</v>
      </c>
      <c r="P3031" s="45" t="s">
        <v>741</v>
      </c>
      <c r="Q3031" s="50" t="s">
        <v>962</v>
      </c>
      <c r="R3031" s="30"/>
    </row>
    <row r="3032" spans="1:18" ht="19.95" customHeight="1">
      <c r="A3032" s="47">
        <v>1</v>
      </c>
      <c r="B3032" s="30" t="s">
        <v>384</v>
      </c>
      <c r="C3032" s="43" t="s">
        <v>385</v>
      </c>
      <c r="D3032" s="52">
        <v>45145</v>
      </c>
      <c r="E3032" s="52">
        <v>45173</v>
      </c>
      <c r="F3032" s="52">
        <v>45173</v>
      </c>
      <c r="G3032" s="47" t="s">
        <v>10</v>
      </c>
      <c r="H3032" s="51">
        <v>2820</v>
      </c>
      <c r="I3032" s="53">
        <v>1</v>
      </c>
      <c r="J3032" s="51">
        <v>0</v>
      </c>
      <c r="K3032" s="51">
        <v>0</v>
      </c>
      <c r="L3032" s="51">
        <v>2820</v>
      </c>
      <c r="M3032" s="42">
        <v>0</v>
      </c>
      <c r="N3032" s="89" t="s">
        <v>269</v>
      </c>
      <c r="O3032" s="47" t="s">
        <v>1330</v>
      </c>
      <c r="P3032" s="47" t="s">
        <v>881</v>
      </c>
      <c r="Q3032" s="50" t="s">
        <v>960</v>
      </c>
      <c r="R3032" s="30"/>
    </row>
    <row r="3033" spans="1:18" ht="19.95" customHeight="1">
      <c r="A3033" s="47">
        <v>1</v>
      </c>
      <c r="B3033" s="30" t="s">
        <v>13</v>
      </c>
      <c r="C3033" s="43" t="s">
        <v>450</v>
      </c>
      <c r="D3033" s="52">
        <v>45159</v>
      </c>
      <c r="E3033" s="52">
        <v>45173</v>
      </c>
      <c r="F3033" s="52">
        <v>45173</v>
      </c>
      <c r="G3033" s="47" t="s">
        <v>10</v>
      </c>
      <c r="H3033" s="51">
        <v>18941</v>
      </c>
      <c r="I3033" s="53">
        <v>1</v>
      </c>
      <c r="J3033" s="51">
        <v>0</v>
      </c>
      <c r="K3033" s="51">
        <v>0</v>
      </c>
      <c r="L3033" s="51">
        <v>18941</v>
      </c>
      <c r="M3033" s="42">
        <v>0</v>
      </c>
      <c r="N3033" s="89" t="s">
        <v>269</v>
      </c>
      <c r="O3033" s="47" t="s">
        <v>1330</v>
      </c>
      <c r="P3033" s="47" t="s">
        <v>1821</v>
      </c>
      <c r="Q3033" s="50" t="s">
        <v>961</v>
      </c>
      <c r="R3033" s="30"/>
    </row>
    <row r="3034" spans="1:18" ht="19.95" customHeight="1">
      <c r="A3034" s="47">
        <v>1</v>
      </c>
      <c r="B3034" s="30" t="s">
        <v>25</v>
      </c>
      <c r="C3034" s="43" t="s">
        <v>26</v>
      </c>
      <c r="D3034" s="52">
        <v>45065</v>
      </c>
      <c r="E3034" s="52">
        <v>45172</v>
      </c>
      <c r="F3034" s="52">
        <v>45173</v>
      </c>
      <c r="G3034" s="47" t="s">
        <v>10</v>
      </c>
      <c r="H3034" s="51">
        <v>6471.17</v>
      </c>
      <c r="I3034" s="53">
        <v>1</v>
      </c>
      <c r="J3034" s="51">
        <v>0</v>
      </c>
      <c r="K3034" s="51">
        <v>0</v>
      </c>
      <c r="L3034" s="51">
        <v>6471.17</v>
      </c>
      <c r="M3034" s="42">
        <v>0</v>
      </c>
      <c r="N3034" s="89" t="s">
        <v>269</v>
      </c>
      <c r="O3034" s="47" t="s">
        <v>1351</v>
      </c>
      <c r="P3034" s="47" t="s">
        <v>1591</v>
      </c>
      <c r="Q3034" s="50" t="s">
        <v>957</v>
      </c>
      <c r="R3034" s="30"/>
    </row>
    <row r="3035" spans="1:18" ht="19.95" customHeight="1">
      <c r="A3035" s="47">
        <v>2</v>
      </c>
      <c r="B3035" s="30" t="s">
        <v>8</v>
      </c>
      <c r="C3035" s="43" t="s">
        <v>469</v>
      </c>
      <c r="D3035" s="52">
        <v>45161</v>
      </c>
      <c r="E3035" s="52">
        <v>45173</v>
      </c>
      <c r="F3035" s="52">
        <v>45173</v>
      </c>
      <c r="G3035" s="47" t="s">
        <v>10</v>
      </c>
      <c r="H3035" s="51">
        <v>1320</v>
      </c>
      <c r="I3035" s="53">
        <v>1</v>
      </c>
      <c r="J3035" s="51">
        <v>0</v>
      </c>
      <c r="K3035" s="51">
        <v>0</v>
      </c>
      <c r="L3035" s="51">
        <v>1320</v>
      </c>
      <c r="M3035" s="42">
        <v>0</v>
      </c>
      <c r="N3035" s="89" t="s">
        <v>269</v>
      </c>
      <c r="O3035" s="47" t="s">
        <v>1346</v>
      </c>
      <c r="P3035" s="47" t="s">
        <v>284</v>
      </c>
      <c r="Q3035" s="50" t="s">
        <v>959</v>
      </c>
      <c r="R3035" s="30"/>
    </row>
    <row r="3036" spans="1:18" ht="19.95" customHeight="1">
      <c r="A3036" s="47">
        <v>1</v>
      </c>
      <c r="B3036" s="30" t="s">
        <v>220</v>
      </c>
      <c r="C3036" s="43">
        <v>6800063</v>
      </c>
      <c r="D3036" s="52">
        <v>45162</v>
      </c>
      <c r="E3036" s="52">
        <v>45173</v>
      </c>
      <c r="F3036" s="52">
        <v>45173</v>
      </c>
      <c r="G3036" s="47" t="s">
        <v>10</v>
      </c>
      <c r="H3036" s="51">
        <v>56.63</v>
      </c>
      <c r="I3036" s="53">
        <v>1</v>
      </c>
      <c r="J3036" s="51">
        <v>0</v>
      </c>
      <c r="K3036" s="51">
        <v>0</v>
      </c>
      <c r="L3036" s="51">
        <v>56.63</v>
      </c>
      <c r="M3036" s="42">
        <v>0</v>
      </c>
      <c r="N3036" s="89" t="s">
        <v>269</v>
      </c>
      <c r="O3036" s="47" t="s">
        <v>1342</v>
      </c>
      <c r="P3036" s="47" t="s">
        <v>286</v>
      </c>
      <c r="Q3036" s="50" t="s">
        <v>964</v>
      </c>
      <c r="R3036" s="30"/>
    </row>
    <row r="3037" spans="1:18" ht="19.95" customHeight="1">
      <c r="A3037" s="47">
        <v>1</v>
      </c>
      <c r="B3037" s="30" t="s">
        <v>1357</v>
      </c>
      <c r="C3037" s="43" t="s">
        <v>552</v>
      </c>
      <c r="D3037" s="52">
        <v>45173</v>
      </c>
      <c r="E3037" s="52">
        <v>45173</v>
      </c>
      <c r="F3037" s="52">
        <v>45173</v>
      </c>
      <c r="G3037" s="47" t="s">
        <v>10</v>
      </c>
      <c r="H3037" s="51">
        <v>492.5</v>
      </c>
      <c r="I3037" s="53">
        <v>1</v>
      </c>
      <c r="J3037" s="51">
        <v>0</v>
      </c>
      <c r="K3037" s="51">
        <v>0</v>
      </c>
      <c r="L3037" s="51">
        <v>492.5</v>
      </c>
      <c r="M3037" s="42">
        <v>0</v>
      </c>
      <c r="N3037" s="89" t="s">
        <v>269</v>
      </c>
      <c r="O3037" s="47" t="s">
        <v>1874</v>
      </c>
      <c r="P3037" s="47" t="s">
        <v>1358</v>
      </c>
      <c r="Q3037" s="50" t="s">
        <v>1356</v>
      </c>
      <c r="R3037" s="30"/>
    </row>
    <row r="3038" spans="1:18" ht="19.95" customHeight="1">
      <c r="A3038" s="47">
        <v>1</v>
      </c>
      <c r="B3038" s="30" t="s">
        <v>781</v>
      </c>
      <c r="C3038" s="43" t="s">
        <v>789</v>
      </c>
      <c r="D3038" s="52">
        <v>45173</v>
      </c>
      <c r="E3038" s="52">
        <v>45173</v>
      </c>
      <c r="F3038" s="52">
        <v>45173</v>
      </c>
      <c r="G3038" s="47" t="s">
        <v>10</v>
      </c>
      <c r="H3038" s="51">
        <v>373.43</v>
      </c>
      <c r="I3038" s="53">
        <v>1</v>
      </c>
      <c r="J3038" s="51">
        <v>0</v>
      </c>
      <c r="K3038" s="51">
        <v>0</v>
      </c>
      <c r="L3038" s="51">
        <v>373.43</v>
      </c>
      <c r="M3038" s="42">
        <v>0</v>
      </c>
      <c r="N3038" s="89" t="s">
        <v>276</v>
      </c>
      <c r="O3038" s="47" t="s">
        <v>1360</v>
      </c>
      <c r="P3038" s="47" t="s">
        <v>876</v>
      </c>
      <c r="Q3038" s="50" t="s">
        <v>969</v>
      </c>
      <c r="R3038" s="30"/>
    </row>
    <row r="3039" spans="1:18" ht="19.95" customHeight="1">
      <c r="A3039" s="47">
        <v>4</v>
      </c>
      <c r="B3039" s="30" t="s">
        <v>308</v>
      </c>
      <c r="C3039" s="43" t="s">
        <v>527</v>
      </c>
      <c r="D3039" s="52">
        <v>45169</v>
      </c>
      <c r="E3039" s="52">
        <v>45174</v>
      </c>
      <c r="F3039" s="52">
        <v>45174</v>
      </c>
      <c r="G3039" s="47" t="s">
        <v>10</v>
      </c>
      <c r="H3039" s="51">
        <v>5550</v>
      </c>
      <c r="I3039" s="53">
        <v>1</v>
      </c>
      <c r="J3039" s="51">
        <v>0</v>
      </c>
      <c r="K3039" s="51">
        <v>0</v>
      </c>
      <c r="L3039" s="51">
        <v>5550</v>
      </c>
      <c r="M3039" s="42">
        <v>0</v>
      </c>
      <c r="N3039" s="89" t="s">
        <v>1328</v>
      </c>
      <c r="O3039" s="47" t="s">
        <v>1349</v>
      </c>
      <c r="P3039" s="45" t="s">
        <v>741</v>
      </c>
      <c r="Q3039" s="50" t="s">
        <v>972</v>
      </c>
      <c r="R3039" s="30"/>
    </row>
    <row r="3040" spans="1:18" ht="19.95" customHeight="1">
      <c r="A3040" s="47">
        <v>1</v>
      </c>
      <c r="B3040" s="30" t="s">
        <v>308</v>
      </c>
      <c r="C3040" s="43" t="s">
        <v>528</v>
      </c>
      <c r="D3040" s="52">
        <v>45169</v>
      </c>
      <c r="E3040" s="52">
        <v>45174</v>
      </c>
      <c r="F3040" s="52">
        <v>45174</v>
      </c>
      <c r="G3040" s="47" t="s">
        <v>10</v>
      </c>
      <c r="H3040" s="51">
        <v>3728</v>
      </c>
      <c r="I3040" s="53">
        <v>1</v>
      </c>
      <c r="J3040" s="51">
        <v>0</v>
      </c>
      <c r="K3040" s="51">
        <v>0</v>
      </c>
      <c r="L3040" s="51">
        <v>3728</v>
      </c>
      <c r="M3040" s="42">
        <v>0</v>
      </c>
      <c r="N3040" s="89" t="s">
        <v>1328</v>
      </c>
      <c r="O3040" s="47" t="s">
        <v>1349</v>
      </c>
      <c r="P3040" s="45" t="s">
        <v>741</v>
      </c>
      <c r="Q3040" s="50" t="s">
        <v>973</v>
      </c>
      <c r="R3040" s="30"/>
    </row>
    <row r="3041" spans="1:18" ht="19.95" customHeight="1">
      <c r="A3041" s="47">
        <v>1</v>
      </c>
      <c r="B3041" s="30" t="s">
        <v>308</v>
      </c>
      <c r="C3041" s="43" t="s">
        <v>529</v>
      </c>
      <c r="D3041" s="52">
        <v>45169</v>
      </c>
      <c r="E3041" s="52">
        <v>45174</v>
      </c>
      <c r="F3041" s="52">
        <v>45174</v>
      </c>
      <c r="G3041" s="47" t="s">
        <v>10</v>
      </c>
      <c r="H3041" s="51">
        <v>13485</v>
      </c>
      <c r="I3041" s="53">
        <v>1</v>
      </c>
      <c r="J3041" s="51">
        <v>0</v>
      </c>
      <c r="K3041" s="51">
        <v>0</v>
      </c>
      <c r="L3041" s="51">
        <v>13485</v>
      </c>
      <c r="M3041" s="42">
        <v>0</v>
      </c>
      <c r="N3041" s="89" t="s">
        <v>1328</v>
      </c>
      <c r="O3041" s="47" t="s">
        <v>1349</v>
      </c>
      <c r="P3041" s="45" t="s">
        <v>741</v>
      </c>
      <c r="Q3041" s="50" t="s">
        <v>974</v>
      </c>
      <c r="R3041" s="30"/>
    </row>
    <row r="3042" spans="1:18" ht="19.95" customHeight="1">
      <c r="A3042" s="47">
        <v>1</v>
      </c>
      <c r="B3042" s="30" t="s">
        <v>308</v>
      </c>
      <c r="C3042" s="43" t="s">
        <v>530</v>
      </c>
      <c r="D3042" s="52">
        <v>45169</v>
      </c>
      <c r="E3042" s="52">
        <v>45174</v>
      </c>
      <c r="F3042" s="52">
        <v>45174</v>
      </c>
      <c r="G3042" s="47" t="s">
        <v>10</v>
      </c>
      <c r="H3042" s="51">
        <v>27790</v>
      </c>
      <c r="I3042" s="53">
        <v>1</v>
      </c>
      <c r="J3042" s="51">
        <v>0</v>
      </c>
      <c r="K3042" s="51">
        <v>0</v>
      </c>
      <c r="L3042" s="51">
        <v>27790</v>
      </c>
      <c r="M3042" s="42">
        <v>0</v>
      </c>
      <c r="N3042" s="89" t="s">
        <v>1328</v>
      </c>
      <c r="O3042" s="47" t="s">
        <v>1349</v>
      </c>
      <c r="P3042" s="45" t="s">
        <v>741</v>
      </c>
      <c r="Q3042" s="50" t="s">
        <v>979</v>
      </c>
      <c r="R3042" s="30"/>
    </row>
    <row r="3043" spans="1:18" ht="19.95" customHeight="1">
      <c r="A3043" s="47">
        <v>1</v>
      </c>
      <c r="B3043" s="30" t="s">
        <v>29</v>
      </c>
      <c r="C3043" s="43" t="s">
        <v>433</v>
      </c>
      <c r="D3043" s="52">
        <v>45154</v>
      </c>
      <c r="E3043" s="52">
        <v>45174</v>
      </c>
      <c r="F3043" s="52">
        <v>45174</v>
      </c>
      <c r="G3043" s="47" t="s">
        <v>10</v>
      </c>
      <c r="H3043" s="51">
        <v>2092.5</v>
      </c>
      <c r="I3043" s="53">
        <v>1</v>
      </c>
      <c r="J3043" s="51">
        <v>0</v>
      </c>
      <c r="K3043" s="51">
        <v>0</v>
      </c>
      <c r="L3043" s="51">
        <v>2092.5</v>
      </c>
      <c r="M3043" s="42">
        <v>0</v>
      </c>
      <c r="N3043" s="89" t="s">
        <v>269</v>
      </c>
      <c r="O3043" s="47" t="s">
        <v>1351</v>
      </c>
      <c r="P3043" s="47" t="s">
        <v>1353</v>
      </c>
      <c r="Q3043" s="50" t="s">
        <v>1382</v>
      </c>
      <c r="R3043" s="30"/>
    </row>
    <row r="3044" spans="1:18" ht="19.95" customHeight="1">
      <c r="A3044" s="47">
        <v>1</v>
      </c>
      <c r="B3044" s="30" t="s">
        <v>28</v>
      </c>
      <c r="C3044" s="43" t="s">
        <v>558</v>
      </c>
      <c r="D3044" s="52">
        <v>45174</v>
      </c>
      <c r="E3044" s="52">
        <v>45174</v>
      </c>
      <c r="F3044" s="52">
        <v>45174</v>
      </c>
      <c r="G3044" s="47" t="s">
        <v>10</v>
      </c>
      <c r="H3044" s="51">
        <v>1693.41</v>
      </c>
      <c r="I3044" s="53">
        <v>1</v>
      </c>
      <c r="J3044" s="51">
        <v>0</v>
      </c>
      <c r="K3044" s="51">
        <v>0</v>
      </c>
      <c r="L3044" s="51">
        <v>1693.41</v>
      </c>
      <c r="M3044" s="42">
        <v>0</v>
      </c>
      <c r="N3044" s="89" t="s">
        <v>269</v>
      </c>
      <c r="O3044" s="47" t="s">
        <v>1342</v>
      </c>
      <c r="P3044" s="47" t="s">
        <v>287</v>
      </c>
      <c r="Q3044" s="50" t="s">
        <v>970</v>
      </c>
      <c r="R3044" s="30"/>
    </row>
    <row r="3045" spans="1:18" ht="19.95" customHeight="1">
      <c r="A3045" s="47">
        <v>2</v>
      </c>
      <c r="B3045" s="30" t="s">
        <v>298</v>
      </c>
      <c r="C3045" s="43" t="s">
        <v>508</v>
      </c>
      <c r="D3045" s="52">
        <v>45167</v>
      </c>
      <c r="E3045" s="52">
        <v>45174</v>
      </c>
      <c r="F3045" s="52">
        <v>45174</v>
      </c>
      <c r="G3045" s="47" t="s">
        <v>10</v>
      </c>
      <c r="H3045" s="51">
        <v>194.96</v>
      </c>
      <c r="I3045" s="53">
        <v>1</v>
      </c>
      <c r="J3045" s="51">
        <v>0</v>
      </c>
      <c r="K3045" s="51">
        <v>0</v>
      </c>
      <c r="L3045" s="51">
        <v>194.96</v>
      </c>
      <c r="M3045" s="42">
        <v>0</v>
      </c>
      <c r="N3045" s="89" t="s">
        <v>269</v>
      </c>
      <c r="O3045" s="47" t="s">
        <v>1874</v>
      </c>
      <c r="P3045" s="47" t="s">
        <v>1358</v>
      </c>
      <c r="Q3045" s="50" t="s">
        <v>975</v>
      </c>
      <c r="R3045" s="30"/>
    </row>
    <row r="3046" spans="1:18" ht="19.95" customHeight="1">
      <c r="A3046" s="47">
        <v>4</v>
      </c>
      <c r="B3046" s="30" t="s">
        <v>298</v>
      </c>
      <c r="C3046" s="43" t="s">
        <v>509</v>
      </c>
      <c r="D3046" s="52">
        <v>45167</v>
      </c>
      <c r="E3046" s="52">
        <v>45174</v>
      </c>
      <c r="F3046" s="52">
        <v>45174</v>
      </c>
      <c r="G3046" s="47" t="s">
        <v>10</v>
      </c>
      <c r="H3046" s="51">
        <v>97.48</v>
      </c>
      <c r="I3046" s="53">
        <v>1</v>
      </c>
      <c r="J3046" s="51">
        <v>0</v>
      </c>
      <c r="K3046" s="51">
        <v>0</v>
      </c>
      <c r="L3046" s="51">
        <v>97.48</v>
      </c>
      <c r="M3046" s="42">
        <v>0</v>
      </c>
      <c r="N3046" s="89" t="s">
        <v>269</v>
      </c>
      <c r="O3046" s="47" t="s">
        <v>1874</v>
      </c>
      <c r="P3046" s="47" t="s">
        <v>1358</v>
      </c>
      <c r="Q3046" s="50" t="s">
        <v>976</v>
      </c>
      <c r="R3046" s="30"/>
    </row>
    <row r="3047" spans="1:18" ht="19.95" customHeight="1">
      <c r="A3047" s="47">
        <v>2</v>
      </c>
      <c r="B3047" s="30" t="s">
        <v>240</v>
      </c>
      <c r="C3047" s="43" t="s">
        <v>511</v>
      </c>
      <c r="D3047" s="52">
        <v>45167</v>
      </c>
      <c r="E3047" s="52">
        <v>45174</v>
      </c>
      <c r="F3047" s="52">
        <v>45174</v>
      </c>
      <c r="G3047" s="47" t="s">
        <v>10</v>
      </c>
      <c r="H3047" s="51">
        <v>6185.76</v>
      </c>
      <c r="I3047" s="53">
        <v>1</v>
      </c>
      <c r="J3047" s="51">
        <v>0</v>
      </c>
      <c r="K3047" s="51">
        <v>0</v>
      </c>
      <c r="L3047" s="51">
        <v>6185.76</v>
      </c>
      <c r="M3047" s="42">
        <v>0</v>
      </c>
      <c r="N3047" s="89" t="s">
        <v>269</v>
      </c>
      <c r="O3047" s="47" t="s">
        <v>1874</v>
      </c>
      <c r="P3047" s="47" t="s">
        <v>1358</v>
      </c>
      <c r="Q3047" s="50" t="s">
        <v>978</v>
      </c>
      <c r="R3047" s="30"/>
    </row>
    <row r="3048" spans="1:18" ht="19.95" customHeight="1">
      <c r="A3048" s="47">
        <v>4</v>
      </c>
      <c r="B3048" s="30" t="s">
        <v>240</v>
      </c>
      <c r="C3048" s="43" t="s">
        <v>510</v>
      </c>
      <c r="D3048" s="52">
        <v>45167</v>
      </c>
      <c r="E3048" s="52">
        <v>45174</v>
      </c>
      <c r="F3048" s="52">
        <v>45174</v>
      </c>
      <c r="G3048" s="47" t="s">
        <v>10</v>
      </c>
      <c r="H3048" s="51">
        <v>3092.88</v>
      </c>
      <c r="I3048" s="53">
        <v>1</v>
      </c>
      <c r="J3048" s="51">
        <v>0</v>
      </c>
      <c r="K3048" s="51">
        <v>0</v>
      </c>
      <c r="L3048" s="51">
        <v>3092.88</v>
      </c>
      <c r="M3048" s="42">
        <v>0</v>
      </c>
      <c r="N3048" s="89" t="s">
        <v>269</v>
      </c>
      <c r="O3048" s="47" t="s">
        <v>1874</v>
      </c>
      <c r="P3048" s="47" t="s">
        <v>1358</v>
      </c>
      <c r="Q3048" s="50" t="s">
        <v>977</v>
      </c>
      <c r="R3048" s="30"/>
    </row>
    <row r="3049" spans="1:18" ht="19.95" customHeight="1">
      <c r="A3049" s="47">
        <v>1</v>
      </c>
      <c r="B3049" s="30" t="s">
        <v>782</v>
      </c>
      <c r="C3049" s="43" t="s">
        <v>790</v>
      </c>
      <c r="D3049" s="52">
        <v>45174</v>
      </c>
      <c r="E3049" s="52">
        <v>45174</v>
      </c>
      <c r="F3049" s="52">
        <v>45174</v>
      </c>
      <c r="G3049" s="47" t="s">
        <v>10</v>
      </c>
      <c r="H3049" s="51">
        <v>25600</v>
      </c>
      <c r="I3049" s="53">
        <v>1</v>
      </c>
      <c r="J3049" s="51">
        <v>0</v>
      </c>
      <c r="K3049" s="51">
        <v>0</v>
      </c>
      <c r="L3049" s="51">
        <v>25600</v>
      </c>
      <c r="M3049" s="42">
        <v>0</v>
      </c>
      <c r="N3049" s="89" t="s">
        <v>275</v>
      </c>
      <c r="O3049" s="47" t="s">
        <v>1351</v>
      </c>
      <c r="P3049" s="47" t="s">
        <v>1354</v>
      </c>
      <c r="Q3049" s="50" t="s">
        <v>971</v>
      </c>
      <c r="R3049" s="30"/>
    </row>
    <row r="3050" spans="1:18" ht="19.95" customHeight="1">
      <c r="A3050" s="47">
        <v>1</v>
      </c>
      <c r="B3050" s="30" t="s">
        <v>42</v>
      </c>
      <c r="C3050" s="43" t="s">
        <v>791</v>
      </c>
      <c r="D3050" s="52">
        <v>45167</v>
      </c>
      <c r="E3050" s="52">
        <v>45174</v>
      </c>
      <c r="F3050" s="52">
        <v>45174</v>
      </c>
      <c r="G3050" s="47" t="s">
        <v>10</v>
      </c>
      <c r="H3050" s="51">
        <v>47.02</v>
      </c>
      <c r="I3050" s="53">
        <v>1</v>
      </c>
      <c r="J3050" s="51">
        <v>0</v>
      </c>
      <c r="K3050" s="51">
        <v>0</v>
      </c>
      <c r="L3050" s="51">
        <v>47.02</v>
      </c>
      <c r="M3050" s="42">
        <v>0</v>
      </c>
      <c r="N3050" s="89" t="s">
        <v>276</v>
      </c>
      <c r="O3050" s="47" t="s">
        <v>1355</v>
      </c>
      <c r="P3050" s="47" t="s">
        <v>1961</v>
      </c>
      <c r="Q3050" s="50" t="s">
        <v>980</v>
      </c>
      <c r="R3050" s="30"/>
    </row>
    <row r="3051" spans="1:18" ht="19.95" customHeight="1">
      <c r="A3051" s="47">
        <v>2</v>
      </c>
      <c r="B3051" s="30" t="s">
        <v>235</v>
      </c>
      <c r="C3051" s="43" t="s">
        <v>600</v>
      </c>
      <c r="D3051" s="52">
        <v>45180</v>
      </c>
      <c r="E3051" s="52">
        <v>45175</v>
      </c>
      <c r="F3051" s="52">
        <v>45175</v>
      </c>
      <c r="G3051" s="47" t="s">
        <v>10</v>
      </c>
      <c r="H3051" s="51">
        <v>333217.8</v>
      </c>
      <c r="I3051" s="53">
        <v>1</v>
      </c>
      <c r="J3051" s="51">
        <v>0</v>
      </c>
      <c r="K3051" s="51">
        <v>0</v>
      </c>
      <c r="L3051" s="51">
        <v>333217.8</v>
      </c>
      <c r="M3051" s="42">
        <v>0</v>
      </c>
      <c r="N3051" s="89" t="s">
        <v>1328</v>
      </c>
      <c r="O3051" s="47" t="s">
        <v>1330</v>
      </c>
      <c r="P3051" s="47" t="s">
        <v>881</v>
      </c>
      <c r="Q3051" s="50" t="s">
        <v>984</v>
      </c>
      <c r="R3051" s="30"/>
    </row>
    <row r="3052" spans="1:18" ht="19.95" customHeight="1">
      <c r="A3052" s="47">
        <v>1</v>
      </c>
      <c r="B3052" s="30" t="s">
        <v>16</v>
      </c>
      <c r="C3052" s="43" t="s">
        <v>462</v>
      </c>
      <c r="D3052" s="52">
        <v>45160</v>
      </c>
      <c r="E3052" s="52">
        <v>45175</v>
      </c>
      <c r="F3052" s="52">
        <v>45175</v>
      </c>
      <c r="G3052" s="47" t="s">
        <v>10</v>
      </c>
      <c r="H3052" s="51">
        <v>14000</v>
      </c>
      <c r="I3052" s="53">
        <v>1</v>
      </c>
      <c r="J3052" s="51">
        <v>0</v>
      </c>
      <c r="K3052" s="51">
        <v>0</v>
      </c>
      <c r="L3052" s="51">
        <v>14000</v>
      </c>
      <c r="M3052" s="42">
        <v>0</v>
      </c>
      <c r="N3052" s="89" t="s">
        <v>1328</v>
      </c>
      <c r="O3052" s="47" t="s">
        <v>1349</v>
      </c>
      <c r="P3052" s="45" t="s">
        <v>741</v>
      </c>
      <c r="Q3052" s="50" t="s">
        <v>982</v>
      </c>
      <c r="R3052" s="30"/>
    </row>
    <row r="3053" spans="1:18" ht="19.95" customHeight="1">
      <c r="A3053" s="47">
        <v>1</v>
      </c>
      <c r="B3053" s="30" t="s">
        <v>16</v>
      </c>
      <c r="C3053" s="43" t="s">
        <v>463</v>
      </c>
      <c r="D3053" s="52">
        <v>45160</v>
      </c>
      <c r="E3053" s="52">
        <v>45175</v>
      </c>
      <c r="F3053" s="52">
        <v>45175</v>
      </c>
      <c r="G3053" s="47" t="s">
        <v>10</v>
      </c>
      <c r="H3053" s="51">
        <v>10080</v>
      </c>
      <c r="I3053" s="53">
        <v>1</v>
      </c>
      <c r="J3053" s="51">
        <v>0</v>
      </c>
      <c r="K3053" s="51">
        <v>0</v>
      </c>
      <c r="L3053" s="51">
        <v>10080</v>
      </c>
      <c r="M3053" s="42">
        <v>0</v>
      </c>
      <c r="N3053" s="89" t="s">
        <v>1328</v>
      </c>
      <c r="O3053" s="47" t="s">
        <v>1349</v>
      </c>
      <c r="P3053" s="45" t="s">
        <v>741</v>
      </c>
      <c r="Q3053" s="50" t="s">
        <v>983</v>
      </c>
      <c r="R3053" s="30"/>
    </row>
    <row r="3054" spans="1:18" ht="19.95" customHeight="1">
      <c r="A3054" s="47">
        <v>1</v>
      </c>
      <c r="B3054" s="30" t="s">
        <v>259</v>
      </c>
      <c r="C3054" s="43" t="s">
        <v>583</v>
      </c>
      <c r="D3054" s="52">
        <v>45177</v>
      </c>
      <c r="E3054" s="52">
        <v>45177</v>
      </c>
      <c r="F3054" s="52">
        <v>45175</v>
      </c>
      <c r="G3054" s="47" t="s">
        <v>10</v>
      </c>
      <c r="H3054" s="51">
        <v>13894.74</v>
      </c>
      <c r="I3054" s="53">
        <v>1</v>
      </c>
      <c r="J3054" s="51">
        <v>0</v>
      </c>
      <c r="K3054" s="51">
        <v>0</v>
      </c>
      <c r="L3054" s="51">
        <v>13894.74</v>
      </c>
      <c r="M3054" s="42">
        <v>0</v>
      </c>
      <c r="N3054" s="89" t="s">
        <v>1328</v>
      </c>
      <c r="O3054" s="47" t="s">
        <v>1874</v>
      </c>
      <c r="P3054" s="47" t="s">
        <v>1358</v>
      </c>
      <c r="Q3054" s="50" t="s">
        <v>999</v>
      </c>
      <c r="R3054" s="30"/>
    </row>
    <row r="3055" spans="1:18" ht="19.95" customHeight="1">
      <c r="A3055" s="47">
        <v>1</v>
      </c>
      <c r="B3055" s="30" t="s">
        <v>259</v>
      </c>
      <c r="C3055" s="43" t="s">
        <v>628</v>
      </c>
      <c r="D3055" s="52">
        <v>45183</v>
      </c>
      <c r="E3055" s="52">
        <v>45183</v>
      </c>
      <c r="F3055" s="52">
        <v>45175</v>
      </c>
      <c r="G3055" s="47" t="s">
        <v>10</v>
      </c>
      <c r="H3055" s="51">
        <v>41644.230000000003</v>
      </c>
      <c r="I3055" s="53">
        <v>1</v>
      </c>
      <c r="J3055" s="51">
        <v>0</v>
      </c>
      <c r="K3055" s="51">
        <v>0</v>
      </c>
      <c r="L3055" s="51">
        <v>41644.230000000003</v>
      </c>
      <c r="M3055" s="42">
        <v>0</v>
      </c>
      <c r="N3055" s="89" t="s">
        <v>1328</v>
      </c>
      <c r="O3055" s="47" t="s">
        <v>1874</v>
      </c>
      <c r="P3055" s="47" t="s">
        <v>1358</v>
      </c>
      <c r="Q3055" s="50" t="s">
        <v>1135</v>
      </c>
      <c r="R3055" s="30"/>
    </row>
    <row r="3056" spans="1:18" ht="19.95" customHeight="1">
      <c r="A3056" s="47">
        <v>2</v>
      </c>
      <c r="B3056" s="30" t="s">
        <v>234</v>
      </c>
      <c r="C3056" s="43" t="s">
        <v>531</v>
      </c>
      <c r="D3056" s="52">
        <v>45169</v>
      </c>
      <c r="E3056" s="52">
        <v>45175</v>
      </c>
      <c r="F3056" s="52">
        <v>45175</v>
      </c>
      <c r="G3056" s="47" t="s">
        <v>10</v>
      </c>
      <c r="H3056" s="51">
        <v>20204.61</v>
      </c>
      <c r="I3056" s="53">
        <v>1</v>
      </c>
      <c r="J3056" s="51">
        <v>0</v>
      </c>
      <c r="K3056" s="51">
        <v>0</v>
      </c>
      <c r="L3056" s="51">
        <v>20204.61</v>
      </c>
      <c r="M3056" s="42">
        <v>0</v>
      </c>
      <c r="N3056" s="89" t="s">
        <v>269</v>
      </c>
      <c r="O3056" s="47" t="s">
        <v>1874</v>
      </c>
      <c r="P3056" s="47" t="s">
        <v>1358</v>
      </c>
      <c r="Q3056" s="50" t="s">
        <v>985</v>
      </c>
      <c r="R3056" s="30"/>
    </row>
    <row r="3057" spans="1:18" ht="19.95" customHeight="1">
      <c r="A3057" s="47">
        <v>4</v>
      </c>
      <c r="B3057" s="30" t="s">
        <v>234</v>
      </c>
      <c r="C3057" s="43" t="s">
        <v>532</v>
      </c>
      <c r="D3057" s="52">
        <v>45169</v>
      </c>
      <c r="E3057" s="52">
        <v>45175</v>
      </c>
      <c r="F3057" s="52">
        <v>45175</v>
      </c>
      <c r="G3057" s="47" t="s">
        <v>10</v>
      </c>
      <c r="H3057" s="51">
        <v>21829.53</v>
      </c>
      <c r="I3057" s="53">
        <v>1</v>
      </c>
      <c r="J3057" s="51">
        <v>0</v>
      </c>
      <c r="K3057" s="51">
        <v>0</v>
      </c>
      <c r="L3057" s="51">
        <v>21829.53</v>
      </c>
      <c r="M3057" s="42">
        <v>0</v>
      </c>
      <c r="N3057" s="89" t="s">
        <v>269</v>
      </c>
      <c r="O3057" s="47" t="s">
        <v>1874</v>
      </c>
      <c r="P3057" s="47" t="s">
        <v>1358</v>
      </c>
      <c r="Q3057" s="50" t="s">
        <v>986</v>
      </c>
      <c r="R3057" s="30"/>
    </row>
    <row r="3058" spans="1:18" ht="19.95" customHeight="1">
      <c r="A3058" s="47">
        <v>1</v>
      </c>
      <c r="B3058" s="30" t="s">
        <v>30</v>
      </c>
      <c r="C3058" s="43" t="s">
        <v>291</v>
      </c>
      <c r="D3058" s="52">
        <v>44979</v>
      </c>
      <c r="E3058" s="52">
        <v>45175</v>
      </c>
      <c r="F3058" s="52">
        <v>45175</v>
      </c>
      <c r="G3058" s="47" t="s">
        <v>10</v>
      </c>
      <c r="H3058" s="51">
        <v>4662.83</v>
      </c>
      <c r="I3058" s="53">
        <v>1</v>
      </c>
      <c r="J3058" s="51">
        <v>0</v>
      </c>
      <c r="K3058" s="51">
        <v>0</v>
      </c>
      <c r="L3058" s="51">
        <v>4662.83</v>
      </c>
      <c r="M3058" s="42">
        <v>0</v>
      </c>
      <c r="N3058" s="89" t="s">
        <v>269</v>
      </c>
      <c r="O3058" s="47" t="s">
        <v>1381</v>
      </c>
      <c r="P3058" s="47" t="s">
        <v>279</v>
      </c>
      <c r="Q3058" s="50" t="s">
        <v>981</v>
      </c>
      <c r="R3058" s="30"/>
    </row>
    <row r="3059" spans="1:18" ht="19.95" customHeight="1">
      <c r="A3059" s="47">
        <v>2</v>
      </c>
      <c r="B3059" s="30" t="s">
        <v>318</v>
      </c>
      <c r="C3059" s="43" t="s">
        <v>533</v>
      </c>
      <c r="D3059" s="52">
        <v>45169</v>
      </c>
      <c r="E3059" s="52">
        <v>45175</v>
      </c>
      <c r="F3059" s="52">
        <v>45175</v>
      </c>
      <c r="G3059" s="47" t="s">
        <v>10</v>
      </c>
      <c r="H3059" s="51">
        <v>2146.13</v>
      </c>
      <c r="I3059" s="53">
        <v>1</v>
      </c>
      <c r="J3059" s="51">
        <v>0</v>
      </c>
      <c r="K3059" s="51">
        <v>0</v>
      </c>
      <c r="L3059" s="51">
        <v>2146.13</v>
      </c>
      <c r="M3059" s="42">
        <v>0</v>
      </c>
      <c r="N3059" s="89" t="s">
        <v>269</v>
      </c>
      <c r="O3059" s="47" t="s">
        <v>1874</v>
      </c>
      <c r="P3059" s="47" t="s">
        <v>1344</v>
      </c>
      <c r="Q3059" s="50" t="s">
        <v>987</v>
      </c>
      <c r="R3059" s="30"/>
    </row>
    <row r="3060" spans="1:18" ht="19.95" customHeight="1">
      <c r="A3060" s="47">
        <v>1</v>
      </c>
      <c r="B3060" s="30" t="s">
        <v>14</v>
      </c>
      <c r="C3060" s="43" t="s">
        <v>461</v>
      </c>
      <c r="D3060" s="52">
        <v>45160</v>
      </c>
      <c r="E3060" s="52">
        <v>45175</v>
      </c>
      <c r="F3060" s="52">
        <v>45175</v>
      </c>
      <c r="G3060" s="47" t="s">
        <v>10</v>
      </c>
      <c r="H3060" s="51">
        <v>2285.1999999999998</v>
      </c>
      <c r="I3060" s="53">
        <v>1</v>
      </c>
      <c r="J3060" s="51">
        <v>0</v>
      </c>
      <c r="K3060" s="51">
        <v>0</v>
      </c>
      <c r="L3060" s="51">
        <v>2285.1999999999998</v>
      </c>
      <c r="M3060" s="42">
        <v>0</v>
      </c>
      <c r="N3060" s="89" t="s">
        <v>269</v>
      </c>
      <c r="O3060" s="47" t="s">
        <v>1351</v>
      </c>
      <c r="P3060" s="47" t="s">
        <v>1353</v>
      </c>
      <c r="Q3060" s="50" t="s">
        <v>1383</v>
      </c>
      <c r="R3060" s="30"/>
    </row>
    <row r="3061" spans="1:18" ht="19.95" customHeight="1">
      <c r="A3061" s="47">
        <v>4</v>
      </c>
      <c r="B3061" s="30" t="s">
        <v>15</v>
      </c>
      <c r="C3061" s="43" t="s">
        <v>460</v>
      </c>
      <c r="D3061" s="52">
        <v>45160</v>
      </c>
      <c r="E3061" s="52">
        <v>45175</v>
      </c>
      <c r="F3061" s="52">
        <v>45175</v>
      </c>
      <c r="G3061" s="47" t="s">
        <v>10</v>
      </c>
      <c r="H3061" s="51">
        <v>2437.16</v>
      </c>
      <c r="I3061" s="53">
        <v>1</v>
      </c>
      <c r="J3061" s="51">
        <v>0</v>
      </c>
      <c r="K3061" s="51">
        <v>0</v>
      </c>
      <c r="L3061" s="51">
        <v>2437.16</v>
      </c>
      <c r="M3061" s="42">
        <v>0</v>
      </c>
      <c r="N3061" s="89" t="s">
        <v>269</v>
      </c>
      <c r="O3061" s="47" t="s">
        <v>1351</v>
      </c>
      <c r="P3061" s="47" t="s">
        <v>1353</v>
      </c>
      <c r="Q3061" s="50" t="s">
        <v>1384</v>
      </c>
      <c r="R3061" s="30"/>
    </row>
    <row r="3062" spans="1:18" ht="19.95" customHeight="1">
      <c r="A3062" s="47">
        <v>2</v>
      </c>
      <c r="B3062" s="30" t="s">
        <v>257</v>
      </c>
      <c r="C3062" s="43" t="s">
        <v>582</v>
      </c>
      <c r="D3062" s="52">
        <v>45177</v>
      </c>
      <c r="E3062" s="52">
        <v>45177</v>
      </c>
      <c r="F3062" s="52">
        <v>45177</v>
      </c>
      <c r="G3062" s="47" t="s">
        <v>10</v>
      </c>
      <c r="H3062" s="51">
        <v>101959.92</v>
      </c>
      <c r="I3062" s="53">
        <v>1</v>
      </c>
      <c r="J3062" s="51">
        <v>0</v>
      </c>
      <c r="K3062" s="51">
        <v>0</v>
      </c>
      <c r="L3062" s="51">
        <v>101959.92</v>
      </c>
      <c r="M3062" s="42">
        <v>0</v>
      </c>
      <c r="N3062" s="89" t="s">
        <v>1328</v>
      </c>
      <c r="O3062" s="47" t="s">
        <v>1874</v>
      </c>
      <c r="P3062" s="47" t="s">
        <v>889</v>
      </c>
      <c r="Q3062" s="50" t="s">
        <v>997</v>
      </c>
      <c r="R3062" s="30"/>
    </row>
    <row r="3063" spans="1:18" ht="19.95" customHeight="1">
      <c r="A3063" s="47">
        <v>1</v>
      </c>
      <c r="B3063" s="30" t="s">
        <v>257</v>
      </c>
      <c r="C3063" s="43" t="s">
        <v>582</v>
      </c>
      <c r="D3063" s="52">
        <v>45177</v>
      </c>
      <c r="E3063" s="52">
        <v>45177</v>
      </c>
      <c r="F3063" s="52">
        <v>45177</v>
      </c>
      <c r="G3063" s="47" t="s">
        <v>10</v>
      </c>
      <c r="H3063" s="51">
        <v>40131.599999999999</v>
      </c>
      <c r="I3063" s="53">
        <v>1</v>
      </c>
      <c r="J3063" s="51">
        <v>0</v>
      </c>
      <c r="K3063" s="51">
        <v>0</v>
      </c>
      <c r="L3063" s="51">
        <v>40131.599999999999</v>
      </c>
      <c r="M3063" s="42">
        <v>0</v>
      </c>
      <c r="N3063" s="89" t="s">
        <v>1328</v>
      </c>
      <c r="O3063" s="47" t="s">
        <v>1874</v>
      </c>
      <c r="P3063" s="47" t="s">
        <v>889</v>
      </c>
      <c r="Q3063" s="50" t="s">
        <v>998</v>
      </c>
      <c r="R3063" s="30"/>
    </row>
    <row r="3064" spans="1:18" ht="19.95" customHeight="1">
      <c r="A3064" s="47">
        <v>4</v>
      </c>
      <c r="B3064" s="30" t="s">
        <v>143</v>
      </c>
      <c r="C3064" s="43" t="s">
        <v>479</v>
      </c>
      <c r="D3064" s="52">
        <v>45162</v>
      </c>
      <c r="E3064" s="52">
        <v>45177</v>
      </c>
      <c r="F3064" s="52">
        <v>45177</v>
      </c>
      <c r="G3064" s="47" t="s">
        <v>10</v>
      </c>
      <c r="H3064" s="51">
        <v>12067</v>
      </c>
      <c r="I3064" s="53">
        <v>1</v>
      </c>
      <c r="J3064" s="51">
        <v>0</v>
      </c>
      <c r="K3064" s="51">
        <v>0</v>
      </c>
      <c r="L3064" s="51">
        <v>12067</v>
      </c>
      <c r="M3064" s="42">
        <v>0</v>
      </c>
      <c r="N3064" s="89" t="s">
        <v>1328</v>
      </c>
      <c r="O3064" s="47" t="s">
        <v>1349</v>
      </c>
      <c r="P3064" s="45" t="s">
        <v>741</v>
      </c>
      <c r="Q3064" s="50" t="s">
        <v>994</v>
      </c>
      <c r="R3064" s="30"/>
    </row>
    <row r="3065" spans="1:18" ht="19.95" customHeight="1">
      <c r="A3065" s="47">
        <v>2</v>
      </c>
      <c r="B3065" s="30" t="s">
        <v>143</v>
      </c>
      <c r="C3065" s="43" t="s">
        <v>480</v>
      </c>
      <c r="D3065" s="52">
        <v>45162</v>
      </c>
      <c r="E3065" s="52">
        <v>45177</v>
      </c>
      <c r="F3065" s="52">
        <v>45177</v>
      </c>
      <c r="G3065" s="47" t="s">
        <v>10</v>
      </c>
      <c r="H3065" s="51">
        <v>98629.05</v>
      </c>
      <c r="I3065" s="53">
        <v>1</v>
      </c>
      <c r="J3065" s="51">
        <v>0</v>
      </c>
      <c r="K3065" s="51">
        <v>0</v>
      </c>
      <c r="L3065" s="51">
        <v>98629.05</v>
      </c>
      <c r="M3065" s="42">
        <v>0</v>
      </c>
      <c r="N3065" s="89" t="s">
        <v>1328</v>
      </c>
      <c r="O3065" s="47" t="s">
        <v>1349</v>
      </c>
      <c r="P3065" s="45" t="s">
        <v>741</v>
      </c>
      <c r="Q3065" s="50" t="s">
        <v>995</v>
      </c>
      <c r="R3065" s="30"/>
    </row>
    <row r="3066" spans="1:18" ht="19.95" customHeight="1">
      <c r="A3066" s="47">
        <v>4</v>
      </c>
      <c r="B3066" s="30" t="s">
        <v>308</v>
      </c>
      <c r="C3066" s="43" t="s">
        <v>553</v>
      </c>
      <c r="D3066" s="52">
        <v>45173</v>
      </c>
      <c r="E3066" s="52">
        <v>45176</v>
      </c>
      <c r="F3066" s="52">
        <v>45177</v>
      </c>
      <c r="G3066" s="47" t="s">
        <v>10</v>
      </c>
      <c r="H3066" s="51">
        <v>6750</v>
      </c>
      <c r="I3066" s="53">
        <v>1</v>
      </c>
      <c r="J3066" s="51">
        <v>0</v>
      </c>
      <c r="K3066" s="51">
        <v>0</v>
      </c>
      <c r="L3066" s="51">
        <v>6750</v>
      </c>
      <c r="M3066" s="42">
        <v>0</v>
      </c>
      <c r="N3066" s="89" t="s">
        <v>1328</v>
      </c>
      <c r="O3066" s="47" t="s">
        <v>1349</v>
      </c>
      <c r="P3066" s="45" t="s">
        <v>741</v>
      </c>
      <c r="Q3066" s="50" t="s">
        <v>988</v>
      </c>
      <c r="R3066" s="30"/>
    </row>
    <row r="3067" spans="1:18" ht="19.95" customHeight="1">
      <c r="A3067" s="47">
        <v>1</v>
      </c>
      <c r="B3067" s="30" t="s">
        <v>308</v>
      </c>
      <c r="C3067" s="43" t="s">
        <v>554</v>
      </c>
      <c r="D3067" s="52">
        <v>45173</v>
      </c>
      <c r="E3067" s="52">
        <v>45176</v>
      </c>
      <c r="F3067" s="52">
        <v>45177</v>
      </c>
      <c r="G3067" s="47" t="s">
        <v>10</v>
      </c>
      <c r="H3067" s="51">
        <v>37665</v>
      </c>
      <c r="I3067" s="53">
        <v>1</v>
      </c>
      <c r="J3067" s="51">
        <v>0</v>
      </c>
      <c r="K3067" s="51">
        <v>0</v>
      </c>
      <c r="L3067" s="51">
        <v>37665</v>
      </c>
      <c r="M3067" s="42">
        <v>0</v>
      </c>
      <c r="N3067" s="89" t="s">
        <v>1328</v>
      </c>
      <c r="O3067" s="47" t="s">
        <v>1349</v>
      </c>
      <c r="P3067" s="45" t="s">
        <v>741</v>
      </c>
      <c r="Q3067" s="50" t="s">
        <v>989</v>
      </c>
      <c r="R3067" s="30"/>
    </row>
    <row r="3068" spans="1:18" ht="19.95" customHeight="1">
      <c r="A3068" s="47">
        <v>1</v>
      </c>
      <c r="B3068" s="30" t="s">
        <v>308</v>
      </c>
      <c r="C3068" s="43" t="s">
        <v>555</v>
      </c>
      <c r="D3068" s="52">
        <v>45173</v>
      </c>
      <c r="E3068" s="52">
        <v>45176</v>
      </c>
      <c r="F3068" s="52">
        <v>45177</v>
      </c>
      <c r="G3068" s="47" t="s">
        <v>10</v>
      </c>
      <c r="H3068" s="51">
        <v>88610</v>
      </c>
      <c r="I3068" s="53">
        <v>1</v>
      </c>
      <c r="J3068" s="51">
        <v>0</v>
      </c>
      <c r="K3068" s="51">
        <v>0</v>
      </c>
      <c r="L3068" s="51">
        <v>88610</v>
      </c>
      <c r="M3068" s="42">
        <v>0</v>
      </c>
      <c r="N3068" s="89" t="s">
        <v>1328</v>
      </c>
      <c r="O3068" s="47" t="s">
        <v>1349</v>
      </c>
      <c r="P3068" s="45" t="s">
        <v>741</v>
      </c>
      <c r="Q3068" s="50" t="s">
        <v>990</v>
      </c>
      <c r="R3068" s="30"/>
    </row>
    <row r="3069" spans="1:18" ht="19.95" customHeight="1">
      <c r="A3069" s="47">
        <v>1</v>
      </c>
      <c r="B3069" s="30" t="s">
        <v>32</v>
      </c>
      <c r="C3069" s="43" t="s">
        <v>321</v>
      </c>
      <c r="D3069" s="52">
        <v>45121</v>
      </c>
      <c r="E3069" s="52">
        <v>45177</v>
      </c>
      <c r="F3069" s="52">
        <v>45177</v>
      </c>
      <c r="G3069" s="47" t="s">
        <v>18</v>
      </c>
      <c r="H3069" s="60">
        <v>537500</v>
      </c>
      <c r="I3069" s="53">
        <v>4.9897999999999998</v>
      </c>
      <c r="J3069" s="60">
        <v>0</v>
      </c>
      <c r="K3069" s="60">
        <v>0</v>
      </c>
      <c r="L3069" s="51">
        <v>2682017.5</v>
      </c>
      <c r="M3069" s="42">
        <v>0</v>
      </c>
      <c r="N3069" s="89" t="s">
        <v>1328</v>
      </c>
      <c r="O3069" s="47" t="s">
        <v>1330</v>
      </c>
      <c r="P3069" s="47" t="s">
        <v>881</v>
      </c>
      <c r="Q3069" s="50" t="s">
        <v>991</v>
      </c>
      <c r="R3069" s="30"/>
    </row>
    <row r="3070" spans="1:18" ht="19.95" customHeight="1">
      <c r="A3070" s="47">
        <v>2</v>
      </c>
      <c r="B3070" s="30" t="s">
        <v>142</v>
      </c>
      <c r="C3070" s="43" t="s">
        <v>512</v>
      </c>
      <c r="D3070" s="52">
        <v>45167</v>
      </c>
      <c r="E3070" s="52">
        <v>45177</v>
      </c>
      <c r="F3070" s="52">
        <v>45177</v>
      </c>
      <c r="G3070" s="47" t="s">
        <v>10</v>
      </c>
      <c r="H3070" s="51">
        <v>26201.599999999999</v>
      </c>
      <c r="I3070" s="53">
        <v>1</v>
      </c>
      <c r="J3070" s="51">
        <v>0</v>
      </c>
      <c r="K3070" s="51">
        <v>0</v>
      </c>
      <c r="L3070" s="51">
        <v>26201.599999999999</v>
      </c>
      <c r="M3070" s="42">
        <v>0</v>
      </c>
      <c r="N3070" s="89" t="s">
        <v>1328</v>
      </c>
      <c r="O3070" s="47" t="s">
        <v>1349</v>
      </c>
      <c r="P3070" s="45" t="s">
        <v>741</v>
      </c>
      <c r="Q3070" s="50" t="s">
        <v>996</v>
      </c>
      <c r="R3070" s="30"/>
    </row>
    <row r="3071" spans="1:18" ht="19.95" customHeight="1">
      <c r="A3071" s="47">
        <v>1</v>
      </c>
      <c r="B3071" s="30" t="s">
        <v>29</v>
      </c>
      <c r="C3071" s="43" t="s">
        <v>442</v>
      </c>
      <c r="D3071" s="52">
        <v>45156</v>
      </c>
      <c r="E3071" s="52">
        <v>45177</v>
      </c>
      <c r="F3071" s="52">
        <v>45177</v>
      </c>
      <c r="G3071" s="47" t="s">
        <v>10</v>
      </c>
      <c r="H3071" s="51">
        <v>2227.5</v>
      </c>
      <c r="I3071" s="53">
        <v>1</v>
      </c>
      <c r="J3071" s="51">
        <v>0</v>
      </c>
      <c r="K3071" s="51">
        <v>0</v>
      </c>
      <c r="L3071" s="51">
        <v>2227.5</v>
      </c>
      <c r="M3071" s="42">
        <v>0</v>
      </c>
      <c r="N3071" s="89" t="s">
        <v>269</v>
      </c>
      <c r="O3071" s="47" t="s">
        <v>1351</v>
      </c>
      <c r="P3071" s="47" t="s">
        <v>1353</v>
      </c>
      <c r="Q3071" s="50" t="s">
        <v>1385</v>
      </c>
      <c r="R3071" s="30"/>
    </row>
    <row r="3072" spans="1:18" ht="19.95" customHeight="1">
      <c r="A3072" s="47">
        <v>1</v>
      </c>
      <c r="B3072" s="30" t="s">
        <v>13</v>
      </c>
      <c r="C3072" s="43" t="s">
        <v>477</v>
      </c>
      <c r="D3072" s="52">
        <v>45162</v>
      </c>
      <c r="E3072" s="52">
        <v>45177</v>
      </c>
      <c r="F3072" s="52">
        <v>45177</v>
      </c>
      <c r="G3072" s="47" t="s">
        <v>10</v>
      </c>
      <c r="H3072" s="51">
        <v>65100</v>
      </c>
      <c r="I3072" s="53">
        <v>1</v>
      </c>
      <c r="J3072" s="51">
        <v>0</v>
      </c>
      <c r="K3072" s="51">
        <v>0</v>
      </c>
      <c r="L3072" s="51">
        <v>65100</v>
      </c>
      <c r="M3072" s="42">
        <v>0</v>
      </c>
      <c r="N3072" s="89" t="s">
        <v>269</v>
      </c>
      <c r="O3072" s="47" t="s">
        <v>1330</v>
      </c>
      <c r="P3072" s="47" t="s">
        <v>1821</v>
      </c>
      <c r="Q3072" s="50" t="s">
        <v>993</v>
      </c>
      <c r="R3072" s="30"/>
    </row>
    <row r="3073" spans="1:18" ht="19.95" customHeight="1">
      <c r="A3073" s="47">
        <v>4</v>
      </c>
      <c r="B3073" s="30" t="s">
        <v>15</v>
      </c>
      <c r="C3073" s="43" t="s">
        <v>478</v>
      </c>
      <c r="D3073" s="52">
        <v>45162</v>
      </c>
      <c r="E3073" s="52">
        <v>45177</v>
      </c>
      <c r="F3073" s="52">
        <v>45177</v>
      </c>
      <c r="G3073" s="47" t="s">
        <v>10</v>
      </c>
      <c r="H3073" s="51">
        <v>2526.48</v>
      </c>
      <c r="I3073" s="53">
        <v>1</v>
      </c>
      <c r="J3073" s="51">
        <v>0</v>
      </c>
      <c r="K3073" s="51">
        <v>0</v>
      </c>
      <c r="L3073" s="51">
        <v>2526.48</v>
      </c>
      <c r="M3073" s="42">
        <v>0</v>
      </c>
      <c r="N3073" s="89" t="s">
        <v>269</v>
      </c>
      <c r="O3073" s="47" t="s">
        <v>1351</v>
      </c>
      <c r="P3073" s="47" t="s">
        <v>1353</v>
      </c>
      <c r="Q3073" s="50" t="s">
        <v>1386</v>
      </c>
      <c r="R3073" s="30"/>
    </row>
    <row r="3074" spans="1:18" ht="19.95" customHeight="1">
      <c r="A3074" s="47">
        <v>1</v>
      </c>
      <c r="B3074" s="30" t="s">
        <v>394</v>
      </c>
      <c r="C3074" s="43" t="s">
        <v>395</v>
      </c>
      <c r="D3074" s="52">
        <v>45146</v>
      </c>
      <c r="E3074" s="52">
        <v>45179</v>
      </c>
      <c r="F3074" s="52">
        <v>45177</v>
      </c>
      <c r="G3074" s="47" t="s">
        <v>10</v>
      </c>
      <c r="H3074" s="51">
        <v>75</v>
      </c>
      <c r="I3074" s="53">
        <v>1</v>
      </c>
      <c r="J3074" s="51">
        <v>0</v>
      </c>
      <c r="K3074" s="51">
        <v>0</v>
      </c>
      <c r="L3074" s="51">
        <v>75</v>
      </c>
      <c r="M3074" s="42">
        <v>0</v>
      </c>
      <c r="N3074" s="89" t="s">
        <v>270</v>
      </c>
      <c r="O3074" s="47" t="s">
        <v>1342</v>
      </c>
      <c r="P3074" s="47" t="s">
        <v>871</v>
      </c>
      <c r="Q3074" s="50" t="s">
        <v>1053</v>
      </c>
      <c r="R3074" s="30"/>
    </row>
    <row r="3075" spans="1:18" ht="19.95" customHeight="1">
      <c r="A3075" s="47">
        <v>1</v>
      </c>
      <c r="B3075" s="30" t="s">
        <v>394</v>
      </c>
      <c r="C3075" s="43" t="s">
        <v>395</v>
      </c>
      <c r="D3075" s="52">
        <v>45146</v>
      </c>
      <c r="E3075" s="52">
        <v>45179</v>
      </c>
      <c r="F3075" s="52">
        <v>45177</v>
      </c>
      <c r="G3075" s="47" t="s">
        <v>10</v>
      </c>
      <c r="H3075" s="51">
        <v>952</v>
      </c>
      <c r="I3075" s="53">
        <v>1</v>
      </c>
      <c r="J3075" s="51">
        <v>0</v>
      </c>
      <c r="K3075" s="51">
        <v>0</v>
      </c>
      <c r="L3075" s="51">
        <v>952</v>
      </c>
      <c r="M3075" s="42">
        <v>0</v>
      </c>
      <c r="N3075" s="89" t="s">
        <v>270</v>
      </c>
      <c r="O3075" s="47" t="s">
        <v>1342</v>
      </c>
      <c r="P3075" s="47" t="s">
        <v>871</v>
      </c>
      <c r="Q3075" s="50" t="s">
        <v>1053</v>
      </c>
      <c r="R3075" s="30"/>
    </row>
    <row r="3076" spans="1:18" ht="19.95" customHeight="1">
      <c r="A3076" s="47">
        <v>1</v>
      </c>
      <c r="B3076" s="30" t="s">
        <v>232</v>
      </c>
      <c r="C3076" s="43" t="s">
        <v>657</v>
      </c>
      <c r="D3076" s="52">
        <v>45188</v>
      </c>
      <c r="E3076" s="52">
        <v>45200</v>
      </c>
      <c r="F3076" s="52">
        <v>45177</v>
      </c>
      <c r="G3076" s="47" t="s">
        <v>10</v>
      </c>
      <c r="H3076" s="51">
        <v>39</v>
      </c>
      <c r="I3076" s="53">
        <v>1</v>
      </c>
      <c r="J3076" s="51">
        <v>0</v>
      </c>
      <c r="K3076" s="51">
        <v>0</v>
      </c>
      <c r="L3076" s="51">
        <v>39</v>
      </c>
      <c r="M3076" s="42">
        <v>0</v>
      </c>
      <c r="N3076" s="89" t="s">
        <v>270</v>
      </c>
      <c r="O3076" s="47" t="s">
        <v>1329</v>
      </c>
      <c r="P3076" s="47" t="s">
        <v>878</v>
      </c>
      <c r="Q3076" s="50" t="s">
        <v>1320</v>
      </c>
      <c r="R3076" s="30"/>
    </row>
    <row r="3077" spans="1:18" ht="19.95" customHeight="1">
      <c r="A3077" s="47">
        <v>1</v>
      </c>
      <c r="B3077" s="30" t="s">
        <v>226</v>
      </c>
      <c r="C3077" s="43" t="s">
        <v>413</v>
      </c>
      <c r="D3077" s="52">
        <v>45149</v>
      </c>
      <c r="E3077" s="52">
        <v>45179</v>
      </c>
      <c r="F3077" s="52">
        <v>45177</v>
      </c>
      <c r="G3077" s="47" t="s">
        <v>10</v>
      </c>
      <c r="H3077" s="51">
        <v>246.94</v>
      </c>
      <c r="I3077" s="53">
        <v>1</v>
      </c>
      <c r="J3077" s="51">
        <v>0</v>
      </c>
      <c r="K3077" s="51">
        <v>0</v>
      </c>
      <c r="L3077" s="51">
        <v>246.94</v>
      </c>
      <c r="M3077" s="42">
        <v>0</v>
      </c>
      <c r="N3077" s="89" t="s">
        <v>270</v>
      </c>
      <c r="O3077" s="47" t="s">
        <v>1355</v>
      </c>
      <c r="P3077" s="47" t="s">
        <v>873</v>
      </c>
      <c r="Q3077" s="50" t="s">
        <v>1059</v>
      </c>
      <c r="R3077" s="30"/>
    </row>
    <row r="3078" spans="1:18" ht="19.95" customHeight="1">
      <c r="A3078" s="47">
        <v>1</v>
      </c>
      <c r="B3078" s="30" t="s">
        <v>371</v>
      </c>
      <c r="C3078" s="43" t="s">
        <v>372</v>
      </c>
      <c r="D3078" s="52">
        <v>45142</v>
      </c>
      <c r="E3078" s="52">
        <v>45179</v>
      </c>
      <c r="F3078" s="52">
        <v>45177</v>
      </c>
      <c r="G3078" s="47" t="s">
        <v>10</v>
      </c>
      <c r="H3078" s="51">
        <v>144</v>
      </c>
      <c r="I3078" s="53">
        <v>1</v>
      </c>
      <c r="J3078" s="51">
        <v>0</v>
      </c>
      <c r="K3078" s="51">
        <v>0</v>
      </c>
      <c r="L3078" s="51">
        <v>144</v>
      </c>
      <c r="M3078" s="42">
        <v>0</v>
      </c>
      <c r="N3078" s="89" t="s">
        <v>270</v>
      </c>
      <c r="O3078" s="47" t="s">
        <v>1342</v>
      </c>
      <c r="P3078" s="47" t="s">
        <v>871</v>
      </c>
      <c r="Q3078" s="50" t="s">
        <v>1049</v>
      </c>
      <c r="R3078" s="30"/>
    </row>
    <row r="3079" spans="1:18" ht="19.95" customHeight="1">
      <c r="A3079" s="47">
        <v>1</v>
      </c>
      <c r="B3079" s="30" t="s">
        <v>456</v>
      </c>
      <c r="C3079" s="43" t="s">
        <v>464</v>
      </c>
      <c r="D3079" s="52">
        <v>45160</v>
      </c>
      <c r="E3079" s="52">
        <v>45177</v>
      </c>
      <c r="F3079" s="52">
        <v>45177</v>
      </c>
      <c r="G3079" s="47" t="s">
        <v>10</v>
      </c>
      <c r="H3079" s="51">
        <v>1183</v>
      </c>
      <c r="I3079" s="53">
        <v>1</v>
      </c>
      <c r="J3079" s="51">
        <v>0</v>
      </c>
      <c r="K3079" s="51">
        <v>0</v>
      </c>
      <c r="L3079" s="51">
        <v>1183</v>
      </c>
      <c r="M3079" s="42">
        <v>0</v>
      </c>
      <c r="N3079" s="89" t="s">
        <v>270</v>
      </c>
      <c r="O3079" s="47" t="s">
        <v>1342</v>
      </c>
      <c r="P3079" s="47" t="s">
        <v>871</v>
      </c>
      <c r="Q3079" s="50" t="s">
        <v>992</v>
      </c>
      <c r="R3079" s="30"/>
    </row>
    <row r="3080" spans="1:18" ht="19.95" customHeight="1">
      <c r="A3080" s="47">
        <v>1</v>
      </c>
      <c r="B3080" s="30" t="s">
        <v>1357</v>
      </c>
      <c r="C3080" s="43" t="s">
        <v>471</v>
      </c>
      <c r="D3080" s="52">
        <v>45161</v>
      </c>
      <c r="E3080" s="52">
        <v>45177</v>
      </c>
      <c r="F3080" s="52">
        <v>45177</v>
      </c>
      <c r="G3080" s="47" t="s">
        <v>10</v>
      </c>
      <c r="H3080" s="51">
        <v>111.81</v>
      </c>
      <c r="I3080" s="53">
        <v>1</v>
      </c>
      <c r="J3080" s="51">
        <v>0</v>
      </c>
      <c r="K3080" s="51">
        <v>0</v>
      </c>
      <c r="L3080" s="51">
        <v>111.81</v>
      </c>
      <c r="M3080" s="42">
        <v>0</v>
      </c>
      <c r="N3080" s="89" t="s">
        <v>270</v>
      </c>
      <c r="O3080" s="47" t="s">
        <v>1355</v>
      </c>
      <c r="P3080" s="47" t="s">
        <v>7345</v>
      </c>
      <c r="Q3080" s="50" t="s">
        <v>1007</v>
      </c>
      <c r="R3080" s="30"/>
    </row>
    <row r="3081" spans="1:18" ht="19.95" customHeight="1">
      <c r="A3081" s="47">
        <v>1</v>
      </c>
      <c r="B3081" s="30" t="s">
        <v>1357</v>
      </c>
      <c r="C3081" s="43" t="s">
        <v>345</v>
      </c>
      <c r="D3081" s="52">
        <v>45133</v>
      </c>
      <c r="E3081" s="52">
        <v>45177</v>
      </c>
      <c r="F3081" s="52">
        <v>45177</v>
      </c>
      <c r="G3081" s="47" t="s">
        <v>10</v>
      </c>
      <c r="H3081" s="51">
        <v>173.68</v>
      </c>
      <c r="I3081" s="53">
        <v>1</v>
      </c>
      <c r="J3081" s="51">
        <v>0</v>
      </c>
      <c r="K3081" s="51">
        <v>0</v>
      </c>
      <c r="L3081" s="51">
        <v>173.68</v>
      </c>
      <c r="M3081" s="42">
        <v>0</v>
      </c>
      <c r="N3081" s="89" t="s">
        <v>270</v>
      </c>
      <c r="O3081" s="47" t="s">
        <v>1342</v>
      </c>
      <c r="P3081" s="47" t="s">
        <v>1371</v>
      </c>
      <c r="Q3081" s="50" t="s">
        <v>1008</v>
      </c>
      <c r="R3081" s="30"/>
    </row>
    <row r="3082" spans="1:18" ht="19.95" customHeight="1">
      <c r="A3082" s="47">
        <v>1</v>
      </c>
      <c r="B3082" s="30" t="s">
        <v>1357</v>
      </c>
      <c r="C3082" s="43" t="s">
        <v>423</v>
      </c>
      <c r="D3082" s="52">
        <v>45152</v>
      </c>
      <c r="E3082" s="52">
        <v>45177</v>
      </c>
      <c r="F3082" s="52">
        <v>45177</v>
      </c>
      <c r="G3082" s="47" t="s">
        <v>10</v>
      </c>
      <c r="H3082" s="51">
        <v>499.95</v>
      </c>
      <c r="I3082" s="53">
        <v>1</v>
      </c>
      <c r="J3082" s="51">
        <v>0</v>
      </c>
      <c r="K3082" s="51">
        <v>0</v>
      </c>
      <c r="L3082" s="51">
        <v>499.95</v>
      </c>
      <c r="M3082" s="42">
        <v>0</v>
      </c>
      <c r="N3082" s="89" t="s">
        <v>270</v>
      </c>
      <c r="O3082" s="47" t="s">
        <v>1342</v>
      </c>
      <c r="P3082" s="47" t="s">
        <v>871</v>
      </c>
      <c r="Q3082" s="50" t="s">
        <v>1005</v>
      </c>
      <c r="R3082" s="30"/>
    </row>
    <row r="3083" spans="1:18" ht="19.95" customHeight="1">
      <c r="A3083" s="47">
        <v>1</v>
      </c>
      <c r="B3083" s="30" t="s">
        <v>1357</v>
      </c>
      <c r="C3083" s="43" t="s">
        <v>391</v>
      </c>
      <c r="D3083" s="52">
        <v>45146</v>
      </c>
      <c r="E3083" s="52">
        <v>45177</v>
      </c>
      <c r="F3083" s="52">
        <v>45177</v>
      </c>
      <c r="G3083" s="47" t="s">
        <v>10</v>
      </c>
      <c r="H3083" s="51">
        <v>46.84</v>
      </c>
      <c r="I3083" s="53">
        <v>1</v>
      </c>
      <c r="J3083" s="51">
        <v>0</v>
      </c>
      <c r="K3083" s="51">
        <v>0</v>
      </c>
      <c r="L3083" s="51">
        <v>46.84</v>
      </c>
      <c r="M3083" s="42">
        <v>0</v>
      </c>
      <c r="N3083" s="89" t="s">
        <v>270</v>
      </c>
      <c r="O3083" s="47" t="s">
        <v>1342</v>
      </c>
      <c r="P3083" s="47" t="s">
        <v>1371</v>
      </c>
      <c r="Q3083" s="50" t="s">
        <v>1001</v>
      </c>
      <c r="R3083" s="30"/>
    </row>
    <row r="3084" spans="1:18" ht="19.95" customHeight="1">
      <c r="A3084" s="47">
        <v>1</v>
      </c>
      <c r="B3084" s="30" t="s">
        <v>1357</v>
      </c>
      <c r="C3084" s="43" t="s">
        <v>375</v>
      </c>
      <c r="D3084" s="52">
        <v>45143</v>
      </c>
      <c r="E3084" s="52">
        <v>45170</v>
      </c>
      <c r="F3084" s="52">
        <v>45177</v>
      </c>
      <c r="G3084" s="47" t="s">
        <v>10</v>
      </c>
      <c r="H3084" s="51">
        <v>862.85</v>
      </c>
      <c r="I3084" s="53">
        <v>1</v>
      </c>
      <c r="J3084" s="51">
        <v>0</v>
      </c>
      <c r="K3084" s="51">
        <v>0</v>
      </c>
      <c r="L3084" s="51">
        <v>862.85</v>
      </c>
      <c r="M3084" s="42">
        <v>0</v>
      </c>
      <c r="N3084" s="89" t="s">
        <v>270</v>
      </c>
      <c r="O3084" s="47" t="s">
        <v>1342</v>
      </c>
      <c r="P3084" s="47" t="s">
        <v>871</v>
      </c>
      <c r="Q3084" s="50" t="s">
        <v>951</v>
      </c>
      <c r="R3084" s="30"/>
    </row>
    <row r="3085" spans="1:18" ht="19.95" customHeight="1">
      <c r="A3085" s="47">
        <v>1</v>
      </c>
      <c r="B3085" s="30" t="s">
        <v>1357</v>
      </c>
      <c r="C3085" s="43" t="s">
        <v>421</v>
      </c>
      <c r="D3085" s="52">
        <v>45152</v>
      </c>
      <c r="E3085" s="52">
        <v>45177</v>
      </c>
      <c r="F3085" s="52">
        <v>45177</v>
      </c>
      <c r="G3085" s="47" t="s">
        <v>10</v>
      </c>
      <c r="H3085" s="51">
        <v>124.82</v>
      </c>
      <c r="I3085" s="53">
        <v>1</v>
      </c>
      <c r="J3085" s="51">
        <v>0</v>
      </c>
      <c r="K3085" s="51">
        <v>0</v>
      </c>
      <c r="L3085" s="51">
        <v>124.82</v>
      </c>
      <c r="M3085" s="42">
        <v>0</v>
      </c>
      <c r="N3085" s="89" t="s">
        <v>270</v>
      </c>
      <c r="O3085" s="47" t="s">
        <v>1342</v>
      </c>
      <c r="P3085" s="47" t="s">
        <v>1371</v>
      </c>
      <c r="Q3085" s="50" t="s">
        <v>1003</v>
      </c>
      <c r="R3085" s="30"/>
    </row>
    <row r="3086" spans="1:18" ht="19.95" customHeight="1">
      <c r="A3086" s="47">
        <v>1</v>
      </c>
      <c r="B3086" s="30" t="s">
        <v>1357</v>
      </c>
      <c r="C3086" s="43" t="s">
        <v>346</v>
      </c>
      <c r="D3086" s="52">
        <v>45133</v>
      </c>
      <c r="E3086" s="52">
        <v>45177</v>
      </c>
      <c r="F3086" s="52">
        <v>45177</v>
      </c>
      <c r="G3086" s="47" t="s">
        <v>10</v>
      </c>
      <c r="H3086" s="51">
        <v>39.270000000000003</v>
      </c>
      <c r="I3086" s="53">
        <v>1</v>
      </c>
      <c r="J3086" s="51">
        <v>0</v>
      </c>
      <c r="K3086" s="51">
        <v>0</v>
      </c>
      <c r="L3086" s="51">
        <v>39.270000000000003</v>
      </c>
      <c r="M3086" s="42">
        <v>0</v>
      </c>
      <c r="N3086" s="89" t="s">
        <v>270</v>
      </c>
      <c r="O3086" s="47" t="s">
        <v>1342</v>
      </c>
      <c r="P3086" s="47" t="s">
        <v>1371</v>
      </c>
      <c r="Q3086" s="50" t="s">
        <v>1009</v>
      </c>
      <c r="R3086" s="30"/>
    </row>
    <row r="3087" spans="1:18" ht="19.95" customHeight="1">
      <c r="A3087" s="47">
        <v>1</v>
      </c>
      <c r="B3087" s="30" t="s">
        <v>1357</v>
      </c>
      <c r="C3087" s="43" t="s">
        <v>351</v>
      </c>
      <c r="D3087" s="52">
        <v>45134</v>
      </c>
      <c r="E3087" s="52">
        <v>45177</v>
      </c>
      <c r="F3087" s="52">
        <v>45177</v>
      </c>
      <c r="G3087" s="47" t="s">
        <v>10</v>
      </c>
      <c r="H3087" s="51">
        <v>26.33</v>
      </c>
      <c r="I3087" s="53">
        <v>1</v>
      </c>
      <c r="J3087" s="51">
        <v>0</v>
      </c>
      <c r="K3087" s="51">
        <v>0</v>
      </c>
      <c r="L3087" s="51">
        <v>26.33</v>
      </c>
      <c r="M3087" s="42">
        <v>0</v>
      </c>
      <c r="N3087" s="89" t="s">
        <v>270</v>
      </c>
      <c r="O3087" s="47" t="s">
        <v>1342</v>
      </c>
      <c r="P3087" s="47" t="s">
        <v>1371</v>
      </c>
      <c r="Q3087" s="50" t="s">
        <v>1012</v>
      </c>
      <c r="R3087" s="30"/>
    </row>
    <row r="3088" spans="1:18" ht="19.95" customHeight="1">
      <c r="A3088" s="47">
        <v>1</v>
      </c>
      <c r="B3088" s="30" t="s">
        <v>1357</v>
      </c>
      <c r="C3088" s="43" t="s">
        <v>377</v>
      </c>
      <c r="D3088" s="52">
        <v>45143</v>
      </c>
      <c r="E3088" s="52">
        <v>45177</v>
      </c>
      <c r="F3088" s="52">
        <v>45177</v>
      </c>
      <c r="G3088" s="47" t="s">
        <v>10</v>
      </c>
      <c r="H3088" s="51">
        <v>182.52</v>
      </c>
      <c r="I3088" s="53">
        <v>1</v>
      </c>
      <c r="J3088" s="51">
        <v>0</v>
      </c>
      <c r="K3088" s="51">
        <v>0</v>
      </c>
      <c r="L3088" s="51">
        <v>182.52</v>
      </c>
      <c r="M3088" s="42">
        <v>0</v>
      </c>
      <c r="N3088" s="89" t="s">
        <v>270</v>
      </c>
      <c r="O3088" s="47" t="s">
        <v>1342</v>
      </c>
      <c r="P3088" s="47" t="s">
        <v>1371</v>
      </c>
      <c r="Q3088" s="50" t="s">
        <v>1000</v>
      </c>
      <c r="R3088" s="30"/>
    </row>
    <row r="3089" spans="1:18" ht="19.95" customHeight="1">
      <c r="A3089" s="47">
        <v>1</v>
      </c>
      <c r="B3089" s="30" t="s">
        <v>1357</v>
      </c>
      <c r="C3089" s="43" t="s">
        <v>347</v>
      </c>
      <c r="D3089" s="52">
        <v>45133</v>
      </c>
      <c r="E3089" s="52">
        <v>45177</v>
      </c>
      <c r="F3089" s="52">
        <v>45177</v>
      </c>
      <c r="G3089" s="47" t="s">
        <v>10</v>
      </c>
      <c r="H3089" s="51">
        <v>172</v>
      </c>
      <c r="I3089" s="53">
        <v>1</v>
      </c>
      <c r="J3089" s="51">
        <v>0</v>
      </c>
      <c r="K3089" s="51">
        <v>0</v>
      </c>
      <c r="L3089" s="51">
        <v>172</v>
      </c>
      <c r="M3089" s="42">
        <v>0</v>
      </c>
      <c r="N3089" s="89" t="s">
        <v>270</v>
      </c>
      <c r="O3089" s="47" t="s">
        <v>1342</v>
      </c>
      <c r="P3089" s="47" t="s">
        <v>1371</v>
      </c>
      <c r="Q3089" s="50" t="s">
        <v>1010</v>
      </c>
      <c r="R3089" s="30"/>
    </row>
    <row r="3090" spans="1:18" ht="19.95" customHeight="1">
      <c r="A3090" s="47">
        <v>1</v>
      </c>
      <c r="B3090" s="30" t="s">
        <v>1357</v>
      </c>
      <c r="C3090" s="43" t="s">
        <v>368</v>
      </c>
      <c r="D3090" s="52">
        <v>45142</v>
      </c>
      <c r="E3090" s="52">
        <v>45170</v>
      </c>
      <c r="F3090" s="52">
        <v>45177</v>
      </c>
      <c r="G3090" s="47" t="s">
        <v>10</v>
      </c>
      <c r="H3090" s="51">
        <v>80</v>
      </c>
      <c r="I3090" s="53">
        <v>1</v>
      </c>
      <c r="J3090" s="51">
        <v>0</v>
      </c>
      <c r="K3090" s="51">
        <v>0</v>
      </c>
      <c r="L3090" s="51">
        <v>80</v>
      </c>
      <c r="M3090" s="42">
        <v>0</v>
      </c>
      <c r="N3090" s="89" t="s">
        <v>270</v>
      </c>
      <c r="O3090" s="47" t="s">
        <v>1355</v>
      </c>
      <c r="P3090" s="47" t="s">
        <v>7345</v>
      </c>
      <c r="Q3090" s="50" t="s">
        <v>952</v>
      </c>
      <c r="R3090" s="30"/>
    </row>
    <row r="3091" spans="1:18" ht="19.95" customHeight="1">
      <c r="A3091" s="47">
        <v>1</v>
      </c>
      <c r="B3091" s="30" t="s">
        <v>1357</v>
      </c>
      <c r="C3091" s="43" t="s">
        <v>392</v>
      </c>
      <c r="D3091" s="52">
        <v>45146</v>
      </c>
      <c r="E3091" s="52">
        <v>45177</v>
      </c>
      <c r="F3091" s="52">
        <v>45177</v>
      </c>
      <c r="G3091" s="47" t="s">
        <v>10</v>
      </c>
      <c r="H3091" s="51">
        <v>90</v>
      </c>
      <c r="I3091" s="53">
        <v>1</v>
      </c>
      <c r="J3091" s="51">
        <v>0</v>
      </c>
      <c r="K3091" s="51">
        <v>0</v>
      </c>
      <c r="L3091" s="51">
        <v>90</v>
      </c>
      <c r="M3091" s="42">
        <v>0</v>
      </c>
      <c r="N3091" s="89" t="s">
        <v>270</v>
      </c>
      <c r="O3091" s="47" t="s">
        <v>1360</v>
      </c>
      <c r="P3091" s="47" t="s">
        <v>876</v>
      </c>
      <c r="Q3091" s="50" t="s">
        <v>1002</v>
      </c>
      <c r="R3091" s="30"/>
    </row>
    <row r="3092" spans="1:18" ht="19.95" customHeight="1">
      <c r="A3092" s="47">
        <v>1</v>
      </c>
      <c r="B3092" s="30" t="s">
        <v>1357</v>
      </c>
      <c r="C3092" s="43" t="s">
        <v>348</v>
      </c>
      <c r="D3092" s="52">
        <v>45133</v>
      </c>
      <c r="E3092" s="52">
        <v>45177</v>
      </c>
      <c r="F3092" s="52">
        <v>45177</v>
      </c>
      <c r="G3092" s="47" t="s">
        <v>10</v>
      </c>
      <c r="H3092" s="51">
        <v>175</v>
      </c>
      <c r="I3092" s="53">
        <v>1</v>
      </c>
      <c r="J3092" s="51">
        <v>0</v>
      </c>
      <c r="K3092" s="51">
        <v>0</v>
      </c>
      <c r="L3092" s="51">
        <v>175</v>
      </c>
      <c r="M3092" s="42">
        <v>0</v>
      </c>
      <c r="N3092" s="89" t="s">
        <v>270</v>
      </c>
      <c r="O3092" s="47" t="s">
        <v>1355</v>
      </c>
      <c r="P3092" s="47" t="s">
        <v>872</v>
      </c>
      <c r="Q3092" s="50" t="s">
        <v>1011</v>
      </c>
      <c r="R3092" s="30"/>
    </row>
    <row r="3093" spans="1:18" ht="19.95" customHeight="1">
      <c r="A3093" s="47">
        <v>1</v>
      </c>
      <c r="B3093" s="30" t="s">
        <v>1357</v>
      </c>
      <c r="C3093" s="43" t="s">
        <v>356</v>
      </c>
      <c r="D3093" s="52">
        <v>45139</v>
      </c>
      <c r="E3093" s="52">
        <v>45177</v>
      </c>
      <c r="F3093" s="52">
        <v>45177</v>
      </c>
      <c r="G3093" s="47" t="s">
        <v>10</v>
      </c>
      <c r="H3093" s="51">
        <v>2800</v>
      </c>
      <c r="I3093" s="53">
        <v>1</v>
      </c>
      <c r="J3093" s="51">
        <v>0</v>
      </c>
      <c r="K3093" s="51">
        <v>0</v>
      </c>
      <c r="L3093" s="51">
        <v>2800</v>
      </c>
      <c r="M3093" s="42">
        <v>0</v>
      </c>
      <c r="N3093" s="89" t="s">
        <v>270</v>
      </c>
      <c r="O3093" s="47" t="s">
        <v>1355</v>
      </c>
      <c r="P3093" s="47" t="s">
        <v>870</v>
      </c>
      <c r="Q3093" s="50" t="s">
        <v>1030</v>
      </c>
      <c r="R3093" s="30"/>
    </row>
    <row r="3094" spans="1:18" ht="19.95" customHeight="1">
      <c r="A3094" s="47">
        <v>1</v>
      </c>
      <c r="B3094" s="30" t="s">
        <v>1357</v>
      </c>
      <c r="C3094" s="43" t="s">
        <v>356</v>
      </c>
      <c r="D3094" s="52">
        <v>45139</v>
      </c>
      <c r="E3094" s="52">
        <v>45179</v>
      </c>
      <c r="F3094" s="52">
        <v>45177</v>
      </c>
      <c r="G3094" s="47" t="s">
        <v>10</v>
      </c>
      <c r="H3094" s="51">
        <v>816.9</v>
      </c>
      <c r="I3094" s="53">
        <v>1</v>
      </c>
      <c r="J3094" s="51">
        <v>0</v>
      </c>
      <c r="K3094" s="51">
        <v>0</v>
      </c>
      <c r="L3094" s="51">
        <v>816.9</v>
      </c>
      <c r="M3094" s="42">
        <v>0</v>
      </c>
      <c r="N3094" s="89" t="s">
        <v>270</v>
      </c>
      <c r="O3094" s="47" t="s">
        <v>1355</v>
      </c>
      <c r="P3094" s="47" t="s">
        <v>870</v>
      </c>
      <c r="Q3094" s="50" t="s">
        <v>1051</v>
      </c>
      <c r="R3094" s="30"/>
    </row>
    <row r="3095" spans="1:18" ht="19.95" customHeight="1">
      <c r="A3095" s="47">
        <v>1</v>
      </c>
      <c r="B3095" s="30" t="s">
        <v>1357</v>
      </c>
      <c r="C3095" s="43" t="s">
        <v>360</v>
      </c>
      <c r="D3095" s="52">
        <v>45140</v>
      </c>
      <c r="E3095" s="52">
        <v>45177</v>
      </c>
      <c r="F3095" s="52">
        <v>45177</v>
      </c>
      <c r="G3095" s="47" t="s">
        <v>10</v>
      </c>
      <c r="H3095" s="51">
        <v>50</v>
      </c>
      <c r="I3095" s="53">
        <v>1</v>
      </c>
      <c r="J3095" s="51">
        <v>0</v>
      </c>
      <c r="K3095" s="51">
        <v>0</v>
      </c>
      <c r="L3095" s="51">
        <v>50</v>
      </c>
      <c r="M3095" s="42">
        <v>0</v>
      </c>
      <c r="N3095" s="89" t="s">
        <v>270</v>
      </c>
      <c r="O3095" s="47" t="s">
        <v>1360</v>
      </c>
      <c r="P3095" s="47" t="s">
        <v>876</v>
      </c>
      <c r="Q3095" s="50" t="s">
        <v>1016</v>
      </c>
      <c r="R3095" s="30"/>
    </row>
    <row r="3096" spans="1:18" ht="19.95" customHeight="1">
      <c r="A3096" s="47">
        <v>1</v>
      </c>
      <c r="B3096" s="30" t="s">
        <v>1357</v>
      </c>
      <c r="C3096" s="43" t="s">
        <v>363</v>
      </c>
      <c r="D3096" s="52">
        <v>45141</v>
      </c>
      <c r="E3096" s="52">
        <v>45177</v>
      </c>
      <c r="F3096" s="52">
        <v>45177</v>
      </c>
      <c r="G3096" s="47" t="s">
        <v>10</v>
      </c>
      <c r="H3096" s="51">
        <v>33</v>
      </c>
      <c r="I3096" s="53">
        <v>1</v>
      </c>
      <c r="J3096" s="51">
        <v>0</v>
      </c>
      <c r="K3096" s="51">
        <v>0</v>
      </c>
      <c r="L3096" s="51">
        <v>33</v>
      </c>
      <c r="M3096" s="42">
        <v>0</v>
      </c>
      <c r="N3096" s="89" t="s">
        <v>270</v>
      </c>
      <c r="O3096" s="47" t="s">
        <v>1342</v>
      </c>
      <c r="P3096" s="47" t="s">
        <v>872</v>
      </c>
      <c r="Q3096" s="50" t="s">
        <v>1015</v>
      </c>
      <c r="R3096" s="30"/>
    </row>
    <row r="3097" spans="1:18" ht="19.95" customHeight="1">
      <c r="A3097" s="47">
        <v>1</v>
      </c>
      <c r="B3097" s="30" t="s">
        <v>1357</v>
      </c>
      <c r="C3097" s="43" t="s">
        <v>795</v>
      </c>
      <c r="D3097" s="52">
        <v>45144</v>
      </c>
      <c r="E3097" s="52">
        <v>45177</v>
      </c>
      <c r="F3097" s="52">
        <v>45177</v>
      </c>
      <c r="G3097" s="47" t="s">
        <v>10</v>
      </c>
      <c r="H3097" s="51">
        <v>1420.99</v>
      </c>
      <c r="I3097" s="53">
        <v>1</v>
      </c>
      <c r="J3097" s="51">
        <v>0</v>
      </c>
      <c r="K3097" s="51">
        <v>0</v>
      </c>
      <c r="L3097" s="51">
        <v>1420.99</v>
      </c>
      <c r="M3097" s="42">
        <v>0</v>
      </c>
      <c r="N3097" s="89" t="s">
        <v>270</v>
      </c>
      <c r="O3097" s="47" t="s">
        <v>1360</v>
      </c>
      <c r="P3097" s="47" t="s">
        <v>281</v>
      </c>
      <c r="Q3097" s="50" t="s">
        <v>1027</v>
      </c>
      <c r="R3097" s="30"/>
    </row>
    <row r="3098" spans="1:18" ht="19.95" customHeight="1">
      <c r="A3098" s="47">
        <v>1</v>
      </c>
      <c r="B3098" s="30" t="s">
        <v>1357</v>
      </c>
      <c r="C3098" s="43" t="s">
        <v>795</v>
      </c>
      <c r="D3098" s="52">
        <v>45144</v>
      </c>
      <c r="E3098" s="52">
        <v>45177</v>
      </c>
      <c r="F3098" s="52">
        <v>45177</v>
      </c>
      <c r="G3098" s="47" t="s">
        <v>10</v>
      </c>
      <c r="H3098" s="51">
        <v>2845.7</v>
      </c>
      <c r="I3098" s="53">
        <v>1</v>
      </c>
      <c r="J3098" s="51">
        <v>0</v>
      </c>
      <c r="K3098" s="51">
        <v>0</v>
      </c>
      <c r="L3098" s="51">
        <v>2845.7</v>
      </c>
      <c r="M3098" s="42">
        <v>0</v>
      </c>
      <c r="N3098" s="89" t="s">
        <v>270</v>
      </c>
      <c r="O3098" s="47" t="s">
        <v>1360</v>
      </c>
      <c r="P3098" s="47" t="s">
        <v>281</v>
      </c>
      <c r="Q3098" s="50" t="s">
        <v>1028</v>
      </c>
      <c r="R3098" s="30"/>
    </row>
    <row r="3099" spans="1:18" ht="19.95" customHeight="1">
      <c r="A3099" s="47">
        <v>1</v>
      </c>
      <c r="B3099" s="30" t="s">
        <v>1357</v>
      </c>
      <c r="C3099" s="43" t="s">
        <v>399</v>
      </c>
      <c r="D3099" s="52">
        <v>45147</v>
      </c>
      <c r="E3099" s="52">
        <v>45177</v>
      </c>
      <c r="F3099" s="52">
        <v>45177</v>
      </c>
      <c r="G3099" s="47" t="s">
        <v>10</v>
      </c>
      <c r="H3099" s="51">
        <v>2616.84</v>
      </c>
      <c r="I3099" s="53">
        <v>1</v>
      </c>
      <c r="J3099" s="51">
        <v>0</v>
      </c>
      <c r="K3099" s="51">
        <v>0</v>
      </c>
      <c r="L3099" s="51">
        <v>2616.84</v>
      </c>
      <c r="M3099" s="42">
        <v>0</v>
      </c>
      <c r="N3099" s="89" t="s">
        <v>270</v>
      </c>
      <c r="O3099" s="47" t="s">
        <v>1360</v>
      </c>
      <c r="P3099" s="47" t="s">
        <v>281</v>
      </c>
      <c r="Q3099" s="50" t="s">
        <v>1026</v>
      </c>
      <c r="R3099" s="30"/>
    </row>
    <row r="3100" spans="1:18" ht="19.95" customHeight="1">
      <c r="A3100" s="47">
        <v>1</v>
      </c>
      <c r="B3100" s="30" t="s">
        <v>1357</v>
      </c>
      <c r="C3100" s="43" t="s">
        <v>793</v>
      </c>
      <c r="D3100" s="52">
        <v>45153</v>
      </c>
      <c r="E3100" s="52">
        <v>45177</v>
      </c>
      <c r="F3100" s="52">
        <v>45177</v>
      </c>
      <c r="G3100" s="47" t="s">
        <v>10</v>
      </c>
      <c r="H3100" s="51">
        <v>359</v>
      </c>
      <c r="I3100" s="53">
        <v>1</v>
      </c>
      <c r="J3100" s="51">
        <v>0</v>
      </c>
      <c r="K3100" s="51">
        <v>0</v>
      </c>
      <c r="L3100" s="51">
        <v>359</v>
      </c>
      <c r="M3100" s="42">
        <v>0</v>
      </c>
      <c r="N3100" s="89" t="s">
        <v>270</v>
      </c>
      <c r="O3100" s="47" t="s">
        <v>1360</v>
      </c>
      <c r="P3100" s="47" t="s">
        <v>876</v>
      </c>
      <c r="Q3100" s="50" t="s">
        <v>1024</v>
      </c>
      <c r="R3100" s="30"/>
    </row>
    <row r="3101" spans="1:18" ht="19.95" customHeight="1">
      <c r="A3101" s="47">
        <v>1</v>
      </c>
      <c r="B3101" s="30" t="s">
        <v>1357</v>
      </c>
      <c r="C3101" s="43" t="s">
        <v>451</v>
      </c>
      <c r="D3101" s="52">
        <v>45159</v>
      </c>
      <c r="E3101" s="52">
        <v>45177</v>
      </c>
      <c r="F3101" s="52">
        <v>45177</v>
      </c>
      <c r="G3101" s="47" t="s">
        <v>10</v>
      </c>
      <c r="H3101" s="51">
        <v>142.19999999999999</v>
      </c>
      <c r="I3101" s="53">
        <v>1</v>
      </c>
      <c r="J3101" s="51">
        <v>0</v>
      </c>
      <c r="K3101" s="51">
        <v>0</v>
      </c>
      <c r="L3101" s="51">
        <v>142.19999999999999</v>
      </c>
      <c r="M3101" s="42">
        <v>0</v>
      </c>
      <c r="N3101" s="89" t="s">
        <v>270</v>
      </c>
      <c r="O3101" s="47" t="s">
        <v>1355</v>
      </c>
      <c r="P3101" s="47" t="s">
        <v>873</v>
      </c>
      <c r="Q3101" s="50" t="s">
        <v>1014</v>
      </c>
      <c r="R3101" s="30"/>
    </row>
    <row r="3102" spans="1:18" ht="19.95" customHeight="1">
      <c r="A3102" s="47">
        <v>1</v>
      </c>
      <c r="B3102" s="30" t="s">
        <v>1357</v>
      </c>
      <c r="C3102" s="43" t="s">
        <v>792</v>
      </c>
      <c r="D3102" s="52">
        <v>45161</v>
      </c>
      <c r="E3102" s="52">
        <v>45177</v>
      </c>
      <c r="F3102" s="52">
        <v>45177</v>
      </c>
      <c r="G3102" s="47" t="s">
        <v>10</v>
      </c>
      <c r="H3102" s="51">
        <v>571.20000000000005</v>
      </c>
      <c r="I3102" s="53">
        <v>1</v>
      </c>
      <c r="J3102" s="51">
        <v>0</v>
      </c>
      <c r="K3102" s="51">
        <v>0</v>
      </c>
      <c r="L3102" s="51">
        <v>571.20000000000005</v>
      </c>
      <c r="M3102" s="42">
        <v>0</v>
      </c>
      <c r="N3102" s="89" t="s">
        <v>270</v>
      </c>
      <c r="O3102" s="47" t="s">
        <v>1355</v>
      </c>
      <c r="P3102" s="47" t="s">
        <v>870</v>
      </c>
      <c r="Q3102" s="50" t="s">
        <v>1023</v>
      </c>
      <c r="R3102" s="30"/>
    </row>
    <row r="3103" spans="1:18" ht="19.95" customHeight="1">
      <c r="A3103" s="47">
        <v>1</v>
      </c>
      <c r="B3103" s="30" t="s">
        <v>1357</v>
      </c>
      <c r="C3103" s="43" t="s">
        <v>422</v>
      </c>
      <c r="D3103" s="52">
        <v>45152</v>
      </c>
      <c r="E3103" s="52">
        <v>45177</v>
      </c>
      <c r="F3103" s="52">
        <v>45177</v>
      </c>
      <c r="G3103" s="47" t="s">
        <v>10</v>
      </c>
      <c r="H3103" s="51">
        <v>13</v>
      </c>
      <c r="I3103" s="53">
        <v>1</v>
      </c>
      <c r="J3103" s="51">
        <v>0</v>
      </c>
      <c r="K3103" s="51">
        <v>0</v>
      </c>
      <c r="L3103" s="51">
        <v>13</v>
      </c>
      <c r="M3103" s="42">
        <v>0</v>
      </c>
      <c r="N3103" s="89" t="s">
        <v>270</v>
      </c>
      <c r="O3103" s="47" t="s">
        <v>1355</v>
      </c>
      <c r="P3103" s="47" t="s">
        <v>1961</v>
      </c>
      <c r="Q3103" s="50" t="s">
        <v>1004</v>
      </c>
      <c r="R3103" s="30"/>
    </row>
    <row r="3104" spans="1:18" ht="19.95" customHeight="1">
      <c r="A3104" s="47">
        <v>1</v>
      </c>
      <c r="B3104" s="30" t="s">
        <v>1357</v>
      </c>
      <c r="C3104" s="43" t="s">
        <v>354</v>
      </c>
      <c r="D3104" s="52">
        <v>45138</v>
      </c>
      <c r="E3104" s="52">
        <v>45177</v>
      </c>
      <c r="F3104" s="52">
        <v>45177</v>
      </c>
      <c r="G3104" s="47" t="s">
        <v>10</v>
      </c>
      <c r="H3104" s="51">
        <v>1427.73</v>
      </c>
      <c r="I3104" s="53">
        <v>1</v>
      </c>
      <c r="J3104" s="51">
        <v>0</v>
      </c>
      <c r="K3104" s="51">
        <v>0</v>
      </c>
      <c r="L3104" s="51">
        <v>1427.73</v>
      </c>
      <c r="M3104" s="42">
        <v>0</v>
      </c>
      <c r="N3104" s="89" t="s">
        <v>270</v>
      </c>
      <c r="O3104" s="47" t="s">
        <v>1360</v>
      </c>
      <c r="P3104" s="47" t="s">
        <v>281</v>
      </c>
      <c r="Q3104" s="50" t="s">
        <v>1032</v>
      </c>
      <c r="R3104" s="30"/>
    </row>
    <row r="3105" spans="1:18" ht="19.95" customHeight="1">
      <c r="A3105" s="47">
        <v>1</v>
      </c>
      <c r="B3105" s="30" t="s">
        <v>1357</v>
      </c>
      <c r="C3105" s="43" t="s">
        <v>470</v>
      </c>
      <c r="D3105" s="52">
        <v>45161</v>
      </c>
      <c r="E3105" s="52">
        <v>45177</v>
      </c>
      <c r="F3105" s="52">
        <v>45177</v>
      </c>
      <c r="G3105" s="47" t="s">
        <v>10</v>
      </c>
      <c r="H3105" s="51">
        <v>22</v>
      </c>
      <c r="I3105" s="53">
        <v>1</v>
      </c>
      <c r="J3105" s="51">
        <v>0</v>
      </c>
      <c r="K3105" s="51">
        <v>0</v>
      </c>
      <c r="L3105" s="51">
        <v>22</v>
      </c>
      <c r="M3105" s="42">
        <v>0</v>
      </c>
      <c r="N3105" s="89" t="s">
        <v>270</v>
      </c>
      <c r="O3105" s="47" t="s">
        <v>1355</v>
      </c>
      <c r="P3105" s="47" t="s">
        <v>1961</v>
      </c>
      <c r="Q3105" s="50" t="s">
        <v>1006</v>
      </c>
      <c r="R3105" s="30"/>
    </row>
    <row r="3106" spans="1:18" ht="19.95" customHeight="1">
      <c r="A3106" s="47">
        <v>1</v>
      </c>
      <c r="B3106" s="30" t="s">
        <v>1357</v>
      </c>
      <c r="C3106" s="43" t="s">
        <v>799</v>
      </c>
      <c r="D3106" s="52">
        <v>45134</v>
      </c>
      <c r="E3106" s="52">
        <v>45177</v>
      </c>
      <c r="F3106" s="52">
        <v>45177</v>
      </c>
      <c r="G3106" s="47" t="s">
        <v>10</v>
      </c>
      <c r="H3106" s="51">
        <v>408.45</v>
      </c>
      <c r="I3106" s="53">
        <v>1</v>
      </c>
      <c r="J3106" s="51">
        <v>0</v>
      </c>
      <c r="K3106" s="51">
        <v>0</v>
      </c>
      <c r="L3106" s="51">
        <v>408.45</v>
      </c>
      <c r="M3106" s="42">
        <v>0</v>
      </c>
      <c r="N3106" s="89" t="s">
        <v>270</v>
      </c>
      <c r="O3106" s="47" t="s">
        <v>1355</v>
      </c>
      <c r="P3106" s="47" t="s">
        <v>870</v>
      </c>
      <c r="Q3106" s="50" t="s">
        <v>1034</v>
      </c>
      <c r="R3106" s="30"/>
    </row>
    <row r="3107" spans="1:18" ht="19.95" customHeight="1">
      <c r="A3107" s="47">
        <v>1</v>
      </c>
      <c r="B3107" s="30" t="s">
        <v>1357</v>
      </c>
      <c r="C3107" s="43" t="s">
        <v>796</v>
      </c>
      <c r="D3107" s="52">
        <v>45140</v>
      </c>
      <c r="E3107" s="52">
        <v>45177</v>
      </c>
      <c r="F3107" s="52">
        <v>45177</v>
      </c>
      <c r="G3107" s="47" t="s">
        <v>10</v>
      </c>
      <c r="H3107" s="51">
        <v>900</v>
      </c>
      <c r="I3107" s="53">
        <v>1</v>
      </c>
      <c r="J3107" s="51">
        <v>0</v>
      </c>
      <c r="K3107" s="51">
        <v>0</v>
      </c>
      <c r="L3107" s="51">
        <v>900</v>
      </c>
      <c r="M3107" s="42">
        <v>0</v>
      </c>
      <c r="N3107" s="89" t="s">
        <v>270</v>
      </c>
      <c r="O3107" s="47" t="s">
        <v>1355</v>
      </c>
      <c r="P3107" s="47" t="s">
        <v>870</v>
      </c>
      <c r="Q3107" s="50" t="s">
        <v>1029</v>
      </c>
      <c r="R3107" s="30"/>
    </row>
    <row r="3108" spans="1:18" ht="19.95" customHeight="1">
      <c r="A3108" s="47">
        <v>1</v>
      </c>
      <c r="B3108" s="30" t="s">
        <v>1357</v>
      </c>
      <c r="C3108" s="43" t="s">
        <v>800</v>
      </c>
      <c r="D3108" s="52">
        <v>45139</v>
      </c>
      <c r="E3108" s="52">
        <v>45179</v>
      </c>
      <c r="F3108" s="52">
        <v>45177</v>
      </c>
      <c r="G3108" s="47" t="s">
        <v>10</v>
      </c>
      <c r="H3108" s="51">
        <v>816.9</v>
      </c>
      <c r="I3108" s="53">
        <v>1</v>
      </c>
      <c r="J3108" s="51">
        <v>0</v>
      </c>
      <c r="K3108" s="51">
        <v>0</v>
      </c>
      <c r="L3108" s="51">
        <v>816.9</v>
      </c>
      <c r="M3108" s="42">
        <v>0</v>
      </c>
      <c r="N3108" s="89" t="s">
        <v>270</v>
      </c>
      <c r="O3108" s="47" t="s">
        <v>1355</v>
      </c>
      <c r="P3108" s="47" t="s">
        <v>870</v>
      </c>
      <c r="Q3108" s="50" t="s">
        <v>1095</v>
      </c>
      <c r="R3108" s="30"/>
    </row>
    <row r="3109" spans="1:18" ht="19.95" customHeight="1">
      <c r="A3109" s="47">
        <v>1</v>
      </c>
      <c r="B3109" s="30" t="s">
        <v>1357</v>
      </c>
      <c r="C3109" s="43" t="s">
        <v>798</v>
      </c>
      <c r="D3109" s="52">
        <v>45138</v>
      </c>
      <c r="E3109" s="52">
        <v>45177</v>
      </c>
      <c r="F3109" s="52">
        <v>45177</v>
      </c>
      <c r="G3109" s="47" t="s">
        <v>10</v>
      </c>
      <c r="H3109" s="51">
        <v>50</v>
      </c>
      <c r="I3109" s="53">
        <v>1</v>
      </c>
      <c r="J3109" s="51">
        <v>0</v>
      </c>
      <c r="K3109" s="51">
        <v>0</v>
      </c>
      <c r="L3109" s="51">
        <v>50</v>
      </c>
      <c r="M3109" s="42">
        <v>0</v>
      </c>
      <c r="N3109" s="89" t="s">
        <v>270</v>
      </c>
      <c r="O3109" s="47" t="s">
        <v>1360</v>
      </c>
      <c r="P3109" s="47" t="s">
        <v>281</v>
      </c>
      <c r="Q3109" s="50" t="s">
        <v>1033</v>
      </c>
      <c r="R3109" s="30"/>
    </row>
    <row r="3110" spans="1:18" ht="19.95" customHeight="1">
      <c r="A3110" s="47">
        <v>1</v>
      </c>
      <c r="B3110" s="30" t="s">
        <v>1357</v>
      </c>
      <c r="C3110" s="43" t="s">
        <v>797</v>
      </c>
      <c r="D3110" s="52">
        <v>45138</v>
      </c>
      <c r="E3110" s="52">
        <v>45177</v>
      </c>
      <c r="F3110" s="52">
        <v>45177</v>
      </c>
      <c r="G3110" s="47" t="s">
        <v>10</v>
      </c>
      <c r="H3110" s="51">
        <v>1603.96</v>
      </c>
      <c r="I3110" s="53">
        <v>1</v>
      </c>
      <c r="J3110" s="51">
        <v>0</v>
      </c>
      <c r="K3110" s="51">
        <v>0</v>
      </c>
      <c r="L3110" s="51">
        <v>1603.96</v>
      </c>
      <c r="M3110" s="42">
        <v>0</v>
      </c>
      <c r="N3110" s="89" t="s">
        <v>270</v>
      </c>
      <c r="O3110" s="47" t="s">
        <v>1360</v>
      </c>
      <c r="P3110" s="47" t="s">
        <v>281</v>
      </c>
      <c r="Q3110" s="50" t="s">
        <v>1031</v>
      </c>
      <c r="R3110" s="30"/>
    </row>
    <row r="3111" spans="1:18" ht="19.95" customHeight="1">
      <c r="A3111" s="47">
        <v>1</v>
      </c>
      <c r="B3111" s="30" t="s">
        <v>1357</v>
      </c>
      <c r="C3111" s="43" t="s">
        <v>801</v>
      </c>
      <c r="D3111" s="52">
        <v>45138</v>
      </c>
      <c r="E3111" s="52">
        <v>45179</v>
      </c>
      <c r="F3111" s="52">
        <v>45177</v>
      </c>
      <c r="G3111" s="47" t="s">
        <v>10</v>
      </c>
      <c r="H3111" s="51">
        <v>2066.17</v>
      </c>
      <c r="I3111" s="53">
        <v>1</v>
      </c>
      <c r="J3111" s="51">
        <v>0</v>
      </c>
      <c r="K3111" s="51">
        <v>0</v>
      </c>
      <c r="L3111" s="51">
        <v>2066.17</v>
      </c>
      <c r="M3111" s="42">
        <v>0</v>
      </c>
      <c r="N3111" s="89" t="s">
        <v>270</v>
      </c>
      <c r="O3111" s="47" t="s">
        <v>1360</v>
      </c>
      <c r="P3111" s="47" t="s">
        <v>281</v>
      </c>
      <c r="Q3111" s="50" t="s">
        <v>1096</v>
      </c>
      <c r="R3111" s="30"/>
    </row>
    <row r="3112" spans="1:18" ht="19.95" customHeight="1">
      <c r="A3112" s="47">
        <v>1</v>
      </c>
      <c r="B3112" s="30" t="s">
        <v>1357</v>
      </c>
      <c r="C3112" s="43" t="s">
        <v>801</v>
      </c>
      <c r="D3112" s="52">
        <v>45138</v>
      </c>
      <c r="E3112" s="52">
        <v>45179</v>
      </c>
      <c r="F3112" s="52">
        <v>45177</v>
      </c>
      <c r="G3112" s="47" t="s">
        <v>10</v>
      </c>
      <c r="H3112" s="51">
        <v>2066.17</v>
      </c>
      <c r="I3112" s="53">
        <v>1</v>
      </c>
      <c r="J3112" s="51">
        <v>0</v>
      </c>
      <c r="K3112" s="51">
        <v>0</v>
      </c>
      <c r="L3112" s="51">
        <v>2066.17</v>
      </c>
      <c r="M3112" s="42">
        <v>0</v>
      </c>
      <c r="N3112" s="89" t="s">
        <v>270</v>
      </c>
      <c r="O3112" s="47" t="s">
        <v>1360</v>
      </c>
      <c r="P3112" s="47" t="s">
        <v>281</v>
      </c>
      <c r="Q3112" s="50" t="s">
        <v>801</v>
      </c>
      <c r="R3112" s="30"/>
    </row>
    <row r="3113" spans="1:18" ht="19.95" customHeight="1">
      <c r="A3113" s="47">
        <v>1</v>
      </c>
      <c r="B3113" s="30" t="s">
        <v>1357</v>
      </c>
      <c r="C3113" s="43" t="s">
        <v>794</v>
      </c>
      <c r="D3113" s="52">
        <v>45148</v>
      </c>
      <c r="E3113" s="52">
        <v>45177</v>
      </c>
      <c r="F3113" s="52">
        <v>45177</v>
      </c>
      <c r="G3113" s="47" t="s">
        <v>10</v>
      </c>
      <c r="H3113" s="51">
        <v>1274.48</v>
      </c>
      <c r="I3113" s="53">
        <v>1</v>
      </c>
      <c r="J3113" s="51">
        <v>0</v>
      </c>
      <c r="K3113" s="51">
        <v>0</v>
      </c>
      <c r="L3113" s="51">
        <v>1274.48</v>
      </c>
      <c r="M3113" s="42">
        <v>0</v>
      </c>
      <c r="N3113" s="89" t="s">
        <v>270</v>
      </c>
      <c r="O3113" s="47" t="s">
        <v>1360</v>
      </c>
      <c r="P3113" s="93" t="s">
        <v>281</v>
      </c>
      <c r="Q3113" s="50" t="s">
        <v>1025</v>
      </c>
      <c r="R3113" s="30"/>
    </row>
    <row r="3114" spans="1:18" ht="19.95" customHeight="1">
      <c r="A3114" s="47">
        <v>1</v>
      </c>
      <c r="B3114" s="30" t="s">
        <v>1369</v>
      </c>
      <c r="C3114" s="43" t="s">
        <v>376</v>
      </c>
      <c r="D3114" s="52">
        <v>45143</v>
      </c>
      <c r="E3114" s="52">
        <v>45170</v>
      </c>
      <c r="F3114" s="52">
        <v>45177</v>
      </c>
      <c r="G3114" s="47" t="s">
        <v>10</v>
      </c>
      <c r="H3114" s="51">
        <v>393.14</v>
      </c>
      <c r="I3114" s="53">
        <v>1</v>
      </c>
      <c r="J3114" s="51">
        <v>0</v>
      </c>
      <c r="K3114" s="51">
        <v>0</v>
      </c>
      <c r="L3114" s="51">
        <v>393.14</v>
      </c>
      <c r="M3114" s="42">
        <v>0</v>
      </c>
      <c r="N3114" s="89" t="s">
        <v>270</v>
      </c>
      <c r="O3114" s="47" t="s">
        <v>1342</v>
      </c>
      <c r="P3114" s="93" t="s">
        <v>1371</v>
      </c>
      <c r="Q3114" s="50" t="s">
        <v>955</v>
      </c>
      <c r="R3114" s="30"/>
    </row>
    <row r="3115" spans="1:18" ht="19.95" customHeight="1">
      <c r="A3115" s="47">
        <v>1</v>
      </c>
      <c r="B3115" s="30" t="s">
        <v>424</v>
      </c>
      <c r="C3115" s="43" t="s">
        <v>425</v>
      </c>
      <c r="D3115" s="52">
        <v>45152</v>
      </c>
      <c r="E3115" s="52">
        <v>45179</v>
      </c>
      <c r="F3115" s="52">
        <v>45177</v>
      </c>
      <c r="G3115" s="47" t="s">
        <v>10</v>
      </c>
      <c r="H3115" s="51">
        <v>170.4</v>
      </c>
      <c r="I3115" s="53">
        <v>1</v>
      </c>
      <c r="J3115" s="51">
        <v>0</v>
      </c>
      <c r="K3115" s="51">
        <v>0</v>
      </c>
      <c r="L3115" s="51">
        <v>170.4</v>
      </c>
      <c r="M3115" s="42">
        <v>0</v>
      </c>
      <c r="N3115" s="89" t="s">
        <v>270</v>
      </c>
      <c r="O3115" s="47" t="s">
        <v>1342</v>
      </c>
      <c r="P3115" s="93" t="s">
        <v>871</v>
      </c>
      <c r="Q3115" s="50" t="s">
        <v>1060</v>
      </c>
      <c r="R3115" s="30"/>
    </row>
    <row r="3116" spans="1:18" ht="19.95" customHeight="1">
      <c r="A3116" s="47">
        <v>1</v>
      </c>
      <c r="B3116" s="30" t="s">
        <v>304</v>
      </c>
      <c r="C3116" s="43" t="s">
        <v>370</v>
      </c>
      <c r="D3116" s="52">
        <v>45142</v>
      </c>
      <c r="E3116" s="52">
        <v>45179</v>
      </c>
      <c r="F3116" s="52">
        <v>45177</v>
      </c>
      <c r="G3116" s="47" t="s">
        <v>10</v>
      </c>
      <c r="H3116" s="51">
        <v>156.94999999999999</v>
      </c>
      <c r="I3116" s="53">
        <v>1</v>
      </c>
      <c r="J3116" s="51">
        <v>0</v>
      </c>
      <c r="K3116" s="51">
        <v>0</v>
      </c>
      <c r="L3116" s="51">
        <v>156.94999999999999</v>
      </c>
      <c r="M3116" s="42">
        <v>0</v>
      </c>
      <c r="N3116" s="89" t="s">
        <v>270</v>
      </c>
      <c r="O3116" s="47" t="s">
        <v>1355</v>
      </c>
      <c r="P3116" s="93" t="s">
        <v>873</v>
      </c>
      <c r="Q3116" s="50" t="s">
        <v>370</v>
      </c>
      <c r="R3116" s="30"/>
    </row>
    <row r="3117" spans="1:18" ht="19.95" customHeight="1">
      <c r="A3117" s="47">
        <v>1</v>
      </c>
      <c r="B3117" s="30" t="s">
        <v>296</v>
      </c>
      <c r="C3117" s="43" t="s">
        <v>353</v>
      </c>
      <c r="D3117" s="52">
        <v>45136</v>
      </c>
      <c r="E3117" s="52">
        <v>45170</v>
      </c>
      <c r="F3117" s="52">
        <v>45177</v>
      </c>
      <c r="G3117" s="47" t="s">
        <v>10</v>
      </c>
      <c r="H3117" s="51">
        <v>955</v>
      </c>
      <c r="I3117" s="53">
        <v>1</v>
      </c>
      <c r="J3117" s="51">
        <v>0</v>
      </c>
      <c r="K3117" s="51">
        <v>155</v>
      </c>
      <c r="L3117" s="51">
        <v>800</v>
      </c>
      <c r="M3117" s="42">
        <v>0</v>
      </c>
      <c r="N3117" s="89" t="s">
        <v>270</v>
      </c>
      <c r="O3117" s="47" t="s">
        <v>1342</v>
      </c>
      <c r="P3117" s="93" t="s">
        <v>871</v>
      </c>
      <c r="Q3117" s="50" t="s">
        <v>907</v>
      </c>
      <c r="R3117" s="30"/>
    </row>
    <row r="3118" spans="1:18" ht="19.95" customHeight="1">
      <c r="A3118" s="47">
        <v>1</v>
      </c>
      <c r="B3118" s="30" t="s">
        <v>393</v>
      </c>
      <c r="C3118" s="43" t="s">
        <v>264</v>
      </c>
      <c r="D3118" s="52">
        <v>45146</v>
      </c>
      <c r="E3118" s="52">
        <v>45179</v>
      </c>
      <c r="F3118" s="52">
        <v>45177</v>
      </c>
      <c r="G3118" s="47" t="s">
        <v>10</v>
      </c>
      <c r="H3118" s="51">
        <v>364</v>
      </c>
      <c r="I3118" s="53">
        <v>1</v>
      </c>
      <c r="J3118" s="51">
        <v>0</v>
      </c>
      <c r="K3118" s="51">
        <v>0</v>
      </c>
      <c r="L3118" s="51">
        <v>364</v>
      </c>
      <c r="M3118" s="42">
        <v>0</v>
      </c>
      <c r="N3118" s="89" t="s">
        <v>270</v>
      </c>
      <c r="O3118" s="47" t="s">
        <v>1342</v>
      </c>
      <c r="P3118" s="93" t="s">
        <v>871</v>
      </c>
      <c r="Q3118" s="50" t="s">
        <v>1053</v>
      </c>
      <c r="R3118" s="30"/>
    </row>
    <row r="3119" spans="1:18" ht="19.95" customHeight="1">
      <c r="A3119" s="47">
        <v>1</v>
      </c>
      <c r="B3119" s="30" t="s">
        <v>306</v>
      </c>
      <c r="C3119" s="43" t="s">
        <v>349</v>
      </c>
      <c r="D3119" s="52">
        <v>45134</v>
      </c>
      <c r="E3119" s="52">
        <v>45170</v>
      </c>
      <c r="F3119" s="52">
        <v>45177</v>
      </c>
      <c r="G3119" s="47" t="s">
        <v>10</v>
      </c>
      <c r="H3119" s="51">
        <v>349.7</v>
      </c>
      <c r="I3119" s="53">
        <v>1</v>
      </c>
      <c r="J3119" s="51">
        <v>0</v>
      </c>
      <c r="K3119" s="51">
        <v>0</v>
      </c>
      <c r="L3119" s="51">
        <v>349.7</v>
      </c>
      <c r="M3119" s="42">
        <v>0</v>
      </c>
      <c r="N3119" s="89" t="s">
        <v>270</v>
      </c>
      <c r="O3119" s="47" t="s">
        <v>1355</v>
      </c>
      <c r="P3119" s="93" t="s">
        <v>870</v>
      </c>
      <c r="Q3119" s="50" t="s">
        <v>905</v>
      </c>
      <c r="R3119" s="30"/>
    </row>
    <row r="3120" spans="1:18" ht="19.95" customHeight="1">
      <c r="A3120" s="47">
        <v>1</v>
      </c>
      <c r="B3120" s="30" t="s">
        <v>303</v>
      </c>
      <c r="C3120" s="43" t="s">
        <v>523</v>
      </c>
      <c r="D3120" s="52">
        <v>45169</v>
      </c>
      <c r="E3120" s="52">
        <v>45169</v>
      </c>
      <c r="F3120" s="52">
        <v>45177</v>
      </c>
      <c r="G3120" s="47" t="s">
        <v>10</v>
      </c>
      <c r="H3120" s="51">
        <v>4337</v>
      </c>
      <c r="I3120" s="53">
        <v>1</v>
      </c>
      <c r="J3120" s="51">
        <v>0</v>
      </c>
      <c r="K3120" s="51">
        <v>0</v>
      </c>
      <c r="L3120" s="51">
        <v>4337</v>
      </c>
      <c r="M3120" s="42">
        <v>0</v>
      </c>
      <c r="N3120" s="89" t="s">
        <v>270</v>
      </c>
      <c r="O3120" s="47" t="s">
        <v>1342</v>
      </c>
      <c r="P3120" s="93" t="s">
        <v>871</v>
      </c>
      <c r="Q3120" s="50" t="s">
        <v>894</v>
      </c>
      <c r="R3120" s="30"/>
    </row>
    <row r="3121" spans="1:18" ht="19.95" customHeight="1">
      <c r="A3121" s="47">
        <v>1</v>
      </c>
      <c r="B3121" s="30" t="s">
        <v>365</v>
      </c>
      <c r="C3121" s="43" t="s">
        <v>366</v>
      </c>
      <c r="D3121" s="52">
        <v>45141</v>
      </c>
      <c r="E3121" s="52">
        <v>45179</v>
      </c>
      <c r="F3121" s="52">
        <v>45177</v>
      </c>
      <c r="G3121" s="47" t="s">
        <v>10</v>
      </c>
      <c r="H3121" s="51">
        <v>615.1</v>
      </c>
      <c r="I3121" s="53">
        <v>1</v>
      </c>
      <c r="J3121" s="51">
        <v>0</v>
      </c>
      <c r="K3121" s="51">
        <v>0</v>
      </c>
      <c r="L3121" s="51">
        <v>615.1</v>
      </c>
      <c r="M3121" s="42">
        <v>0</v>
      </c>
      <c r="N3121" s="89" t="s">
        <v>270</v>
      </c>
      <c r="O3121" s="47" t="s">
        <v>1342</v>
      </c>
      <c r="P3121" s="93" t="s">
        <v>871</v>
      </c>
      <c r="Q3121" s="50" t="s">
        <v>1047</v>
      </c>
      <c r="R3121" s="30"/>
    </row>
    <row r="3122" spans="1:18" ht="19.95" customHeight="1">
      <c r="A3122" s="47">
        <v>1</v>
      </c>
      <c r="B3122" s="30" t="s">
        <v>42</v>
      </c>
      <c r="C3122" s="43" t="s">
        <v>472</v>
      </c>
      <c r="D3122" s="52">
        <v>45161</v>
      </c>
      <c r="E3122" s="52">
        <v>45177</v>
      </c>
      <c r="F3122" s="52">
        <v>45177</v>
      </c>
      <c r="G3122" s="47" t="s">
        <v>10</v>
      </c>
      <c r="H3122" s="51">
        <v>93.46</v>
      </c>
      <c r="I3122" s="53">
        <v>1</v>
      </c>
      <c r="J3122" s="51">
        <v>0</v>
      </c>
      <c r="K3122" s="51">
        <v>0</v>
      </c>
      <c r="L3122" s="51">
        <v>93.46</v>
      </c>
      <c r="M3122" s="42">
        <v>0</v>
      </c>
      <c r="N3122" s="89" t="s">
        <v>270</v>
      </c>
      <c r="O3122" s="47" t="s">
        <v>1355</v>
      </c>
      <c r="P3122" s="93" t="s">
        <v>1961</v>
      </c>
      <c r="Q3122" s="50" t="s">
        <v>1013</v>
      </c>
      <c r="R3122" s="30"/>
    </row>
    <row r="3123" spans="1:18" ht="19.95" customHeight="1">
      <c r="A3123" s="47">
        <v>1</v>
      </c>
      <c r="B3123" s="30" t="s">
        <v>42</v>
      </c>
      <c r="C3123" s="43" t="s">
        <v>292</v>
      </c>
      <c r="D3123" s="52">
        <v>44983</v>
      </c>
      <c r="E3123" s="52">
        <v>45179</v>
      </c>
      <c r="F3123" s="52">
        <v>45177</v>
      </c>
      <c r="G3123" s="47" t="s">
        <v>10</v>
      </c>
      <c r="H3123" s="51">
        <v>237.46</v>
      </c>
      <c r="I3123" s="53">
        <v>1</v>
      </c>
      <c r="J3123" s="51">
        <v>0</v>
      </c>
      <c r="K3123" s="51">
        <v>0</v>
      </c>
      <c r="L3123" s="51">
        <v>237.46</v>
      </c>
      <c r="M3123" s="42">
        <v>0</v>
      </c>
      <c r="N3123" s="89" t="s">
        <v>270</v>
      </c>
      <c r="O3123" s="47" t="s">
        <v>1355</v>
      </c>
      <c r="P3123" s="93" t="s">
        <v>1961</v>
      </c>
      <c r="Q3123" s="50" t="s">
        <v>1042</v>
      </c>
      <c r="R3123" s="30"/>
    </row>
    <row r="3124" spans="1:18" ht="19.95" customHeight="1">
      <c r="A3124" s="47">
        <v>1</v>
      </c>
      <c r="B3124" s="30" t="s">
        <v>400</v>
      </c>
      <c r="C3124" s="43" t="s">
        <v>401</v>
      </c>
      <c r="D3124" s="52">
        <v>45147</v>
      </c>
      <c r="E3124" s="52">
        <v>45179</v>
      </c>
      <c r="F3124" s="52">
        <v>45177</v>
      </c>
      <c r="G3124" s="47" t="s">
        <v>10</v>
      </c>
      <c r="H3124" s="51">
        <v>1360</v>
      </c>
      <c r="I3124" s="53">
        <v>1</v>
      </c>
      <c r="J3124" s="51">
        <v>0</v>
      </c>
      <c r="K3124" s="51">
        <v>0</v>
      </c>
      <c r="L3124" s="51">
        <v>1360</v>
      </c>
      <c r="M3124" s="42">
        <v>0</v>
      </c>
      <c r="N3124" s="89" t="s">
        <v>270</v>
      </c>
      <c r="O3124" s="47" t="s">
        <v>1342</v>
      </c>
      <c r="P3124" s="93" t="s">
        <v>871</v>
      </c>
      <c r="Q3124" s="50" t="s">
        <v>1054</v>
      </c>
      <c r="R3124" s="30"/>
    </row>
    <row r="3125" spans="1:18" ht="19.95" customHeight="1">
      <c r="A3125" s="47">
        <v>1</v>
      </c>
      <c r="B3125" s="30" t="s">
        <v>295</v>
      </c>
      <c r="C3125" s="43" t="s">
        <v>378</v>
      </c>
      <c r="D3125" s="52">
        <v>45143</v>
      </c>
      <c r="E3125" s="52">
        <v>45179</v>
      </c>
      <c r="F3125" s="52">
        <v>45177</v>
      </c>
      <c r="G3125" s="47" t="s">
        <v>10</v>
      </c>
      <c r="H3125" s="51">
        <v>91.98</v>
      </c>
      <c r="I3125" s="53">
        <v>1</v>
      </c>
      <c r="J3125" s="51">
        <v>0</v>
      </c>
      <c r="K3125" s="51">
        <v>9.2799999999999994</v>
      </c>
      <c r="L3125" s="51">
        <v>82.7</v>
      </c>
      <c r="M3125" s="42">
        <v>0</v>
      </c>
      <c r="N3125" s="89" t="s">
        <v>270</v>
      </c>
      <c r="O3125" s="47" t="s">
        <v>1342</v>
      </c>
      <c r="P3125" s="93" t="s">
        <v>282</v>
      </c>
      <c r="Q3125" s="50" t="s">
        <v>1048</v>
      </c>
      <c r="R3125" s="30"/>
    </row>
    <row r="3126" spans="1:18" ht="19.95" customHeight="1">
      <c r="A3126" s="47">
        <v>1</v>
      </c>
      <c r="B3126" s="30" t="s">
        <v>295</v>
      </c>
      <c r="C3126" s="43" t="s">
        <v>386</v>
      </c>
      <c r="D3126" s="52">
        <v>45145</v>
      </c>
      <c r="E3126" s="52">
        <v>45179</v>
      </c>
      <c r="F3126" s="52">
        <v>45177</v>
      </c>
      <c r="G3126" s="47" t="s">
        <v>10</v>
      </c>
      <c r="H3126" s="51">
        <v>424.27</v>
      </c>
      <c r="I3126" s="53">
        <v>1</v>
      </c>
      <c r="J3126" s="51">
        <v>0</v>
      </c>
      <c r="K3126" s="51">
        <v>0</v>
      </c>
      <c r="L3126" s="51">
        <v>424.27</v>
      </c>
      <c r="M3126" s="42">
        <v>0</v>
      </c>
      <c r="N3126" s="89" t="s">
        <v>270</v>
      </c>
      <c r="O3126" s="47" t="s">
        <v>1342</v>
      </c>
      <c r="P3126" s="93" t="s">
        <v>282</v>
      </c>
      <c r="Q3126" s="50" t="s">
        <v>1052</v>
      </c>
      <c r="R3126" s="30"/>
    </row>
    <row r="3127" spans="1:18" ht="19.95" customHeight="1">
      <c r="A3127" s="47">
        <v>1</v>
      </c>
      <c r="B3127" s="30" t="s">
        <v>295</v>
      </c>
      <c r="C3127" s="43" t="s">
        <v>412</v>
      </c>
      <c r="D3127" s="52">
        <v>45149</v>
      </c>
      <c r="E3127" s="52">
        <v>45179</v>
      </c>
      <c r="F3127" s="52">
        <v>45177</v>
      </c>
      <c r="G3127" s="47" t="s">
        <v>10</v>
      </c>
      <c r="H3127" s="51">
        <v>600</v>
      </c>
      <c r="I3127" s="53">
        <v>1</v>
      </c>
      <c r="J3127" s="51">
        <v>0</v>
      </c>
      <c r="K3127" s="51">
        <v>0</v>
      </c>
      <c r="L3127" s="51">
        <v>600</v>
      </c>
      <c r="M3127" s="42">
        <v>0</v>
      </c>
      <c r="N3127" s="89" t="s">
        <v>270</v>
      </c>
      <c r="O3127" s="47" t="s">
        <v>1342</v>
      </c>
      <c r="P3127" s="93" t="s">
        <v>871</v>
      </c>
      <c r="Q3127" s="50" t="s">
        <v>1058</v>
      </c>
      <c r="R3127" s="30"/>
    </row>
    <row r="3128" spans="1:18" ht="19.95" customHeight="1">
      <c r="A3128" s="47">
        <v>1</v>
      </c>
      <c r="B3128" s="30" t="s">
        <v>343</v>
      </c>
      <c r="C3128" s="43" t="s">
        <v>344</v>
      </c>
      <c r="D3128" s="52">
        <v>45132</v>
      </c>
      <c r="E3128" s="52">
        <v>45179</v>
      </c>
      <c r="F3128" s="52">
        <v>45177</v>
      </c>
      <c r="G3128" s="47" t="s">
        <v>10</v>
      </c>
      <c r="H3128" s="51">
        <v>484.47</v>
      </c>
      <c r="I3128" s="53">
        <v>1</v>
      </c>
      <c r="J3128" s="51">
        <v>0</v>
      </c>
      <c r="K3128" s="51">
        <v>0</v>
      </c>
      <c r="L3128" s="51">
        <v>484.47</v>
      </c>
      <c r="M3128" s="42">
        <v>0</v>
      </c>
      <c r="N3128" s="89" t="s">
        <v>270</v>
      </c>
      <c r="O3128" s="47" t="s">
        <v>1342</v>
      </c>
      <c r="P3128" s="93" t="s">
        <v>282</v>
      </c>
      <c r="Q3128" s="50" t="s">
        <v>1043</v>
      </c>
      <c r="R3128" s="30"/>
    </row>
    <row r="3129" spans="1:18" ht="19.95" customHeight="1">
      <c r="A3129" s="47">
        <v>1</v>
      </c>
      <c r="B3129" s="30" t="s">
        <v>314</v>
      </c>
      <c r="C3129" s="43" t="s">
        <v>361</v>
      </c>
      <c r="D3129" s="52">
        <v>45140</v>
      </c>
      <c r="E3129" s="52">
        <v>45179</v>
      </c>
      <c r="F3129" s="52">
        <v>45177</v>
      </c>
      <c r="G3129" s="47" t="s">
        <v>10</v>
      </c>
      <c r="H3129" s="51">
        <v>1457.58</v>
      </c>
      <c r="I3129" s="53">
        <v>1</v>
      </c>
      <c r="J3129" s="51">
        <v>0</v>
      </c>
      <c r="K3129" s="51">
        <v>0</v>
      </c>
      <c r="L3129" s="51">
        <v>1457.58</v>
      </c>
      <c r="M3129" s="42">
        <v>0</v>
      </c>
      <c r="N3129" s="89" t="s">
        <v>270</v>
      </c>
      <c r="O3129" s="47" t="s">
        <v>1342</v>
      </c>
      <c r="P3129" s="93" t="s">
        <v>282</v>
      </c>
      <c r="Q3129" s="50" t="s">
        <v>1044</v>
      </c>
      <c r="R3129" s="30"/>
    </row>
    <row r="3130" spans="1:18" ht="19.95" customHeight="1">
      <c r="A3130" s="47">
        <v>1</v>
      </c>
      <c r="B3130" s="30" t="s">
        <v>314</v>
      </c>
      <c r="C3130" s="43" t="s">
        <v>364</v>
      </c>
      <c r="D3130" s="52">
        <v>45141</v>
      </c>
      <c r="E3130" s="52">
        <v>45179</v>
      </c>
      <c r="F3130" s="52">
        <v>45177</v>
      </c>
      <c r="G3130" s="47" t="s">
        <v>10</v>
      </c>
      <c r="H3130" s="51">
        <v>395.3</v>
      </c>
      <c r="I3130" s="53">
        <v>1</v>
      </c>
      <c r="J3130" s="51">
        <v>0</v>
      </c>
      <c r="K3130" s="51">
        <v>0</v>
      </c>
      <c r="L3130" s="51">
        <v>395.3</v>
      </c>
      <c r="M3130" s="42">
        <v>0</v>
      </c>
      <c r="N3130" s="89" t="s">
        <v>270</v>
      </c>
      <c r="O3130" s="47" t="s">
        <v>1342</v>
      </c>
      <c r="P3130" s="93" t="s">
        <v>282</v>
      </c>
      <c r="Q3130" s="50" t="s">
        <v>1046</v>
      </c>
      <c r="R3130" s="30"/>
    </row>
    <row r="3131" spans="1:18" ht="19.95" customHeight="1">
      <c r="A3131" s="47">
        <v>1</v>
      </c>
      <c r="B3131" s="30" t="s">
        <v>314</v>
      </c>
      <c r="C3131" s="43" t="s">
        <v>369</v>
      </c>
      <c r="D3131" s="52">
        <v>45142</v>
      </c>
      <c r="E3131" s="52">
        <v>45179</v>
      </c>
      <c r="F3131" s="52">
        <v>45177</v>
      </c>
      <c r="G3131" s="47" t="s">
        <v>10</v>
      </c>
      <c r="H3131" s="51">
        <v>774.8</v>
      </c>
      <c r="I3131" s="53">
        <v>1</v>
      </c>
      <c r="J3131" s="51">
        <v>0</v>
      </c>
      <c r="K3131" s="51">
        <v>0</v>
      </c>
      <c r="L3131" s="51">
        <v>774.8</v>
      </c>
      <c r="M3131" s="42">
        <v>0</v>
      </c>
      <c r="N3131" s="89" t="s">
        <v>270</v>
      </c>
      <c r="O3131" s="47" t="s">
        <v>1342</v>
      </c>
      <c r="P3131" s="93" t="s">
        <v>871</v>
      </c>
      <c r="Q3131" s="50" t="s">
        <v>1045</v>
      </c>
      <c r="R3131" s="30"/>
    </row>
    <row r="3132" spans="1:18" ht="19.95" customHeight="1">
      <c r="A3132" s="47">
        <v>1</v>
      </c>
      <c r="B3132" s="30" t="s">
        <v>314</v>
      </c>
      <c r="C3132" s="43" t="s">
        <v>373</v>
      </c>
      <c r="D3132" s="52">
        <v>45142</v>
      </c>
      <c r="E3132" s="52">
        <v>45179</v>
      </c>
      <c r="F3132" s="52">
        <v>45177</v>
      </c>
      <c r="G3132" s="47" t="s">
        <v>10</v>
      </c>
      <c r="H3132" s="51">
        <v>359.4</v>
      </c>
      <c r="I3132" s="53">
        <v>1</v>
      </c>
      <c r="J3132" s="51">
        <v>0</v>
      </c>
      <c r="K3132" s="51">
        <v>0</v>
      </c>
      <c r="L3132" s="51">
        <v>359.4</v>
      </c>
      <c r="M3132" s="42">
        <v>0</v>
      </c>
      <c r="N3132" s="89" t="s">
        <v>270</v>
      </c>
      <c r="O3132" s="47" t="s">
        <v>1342</v>
      </c>
      <c r="P3132" s="93" t="s">
        <v>871</v>
      </c>
      <c r="Q3132" s="50" t="s">
        <v>1050</v>
      </c>
      <c r="R3132" s="30"/>
    </row>
    <row r="3133" spans="1:18" ht="19.95" customHeight="1">
      <c r="A3133" s="47">
        <v>1</v>
      </c>
      <c r="B3133" s="30" t="s">
        <v>454</v>
      </c>
      <c r="C3133" s="43" t="s">
        <v>455</v>
      </c>
      <c r="D3133" s="52">
        <v>45159</v>
      </c>
      <c r="E3133" s="52">
        <v>45189</v>
      </c>
      <c r="F3133" s="52">
        <v>45177</v>
      </c>
      <c r="G3133" s="47" t="s">
        <v>10</v>
      </c>
      <c r="H3133" s="51">
        <v>1667.53</v>
      </c>
      <c r="I3133" s="53">
        <v>1</v>
      </c>
      <c r="J3133" s="51">
        <v>0</v>
      </c>
      <c r="K3133" s="51">
        <v>0</v>
      </c>
      <c r="L3133" s="51">
        <v>1667.53</v>
      </c>
      <c r="M3133" s="42">
        <v>0</v>
      </c>
      <c r="N3133" s="89" t="s">
        <v>270</v>
      </c>
      <c r="O3133" s="47" t="s">
        <v>1342</v>
      </c>
      <c r="P3133" s="93" t="s">
        <v>871</v>
      </c>
      <c r="Q3133" s="50" t="s">
        <v>1209</v>
      </c>
      <c r="R3133" s="30"/>
    </row>
    <row r="3134" spans="1:18" ht="19.95" customHeight="1">
      <c r="A3134" s="47">
        <v>1</v>
      </c>
      <c r="B3134" s="30" t="s">
        <v>1357</v>
      </c>
      <c r="C3134" s="43" t="s">
        <v>404</v>
      </c>
      <c r="D3134" s="52">
        <v>45148</v>
      </c>
      <c r="E3134" s="52">
        <v>45177</v>
      </c>
      <c r="F3134" s="52">
        <v>45177</v>
      </c>
      <c r="G3134" s="47" t="s">
        <v>10</v>
      </c>
      <c r="H3134" s="51">
        <v>291.23</v>
      </c>
      <c r="I3134" s="53">
        <v>1</v>
      </c>
      <c r="J3134" s="51">
        <v>0</v>
      </c>
      <c r="K3134" s="51">
        <v>0</v>
      </c>
      <c r="L3134" s="51">
        <v>291.23</v>
      </c>
      <c r="M3134" s="42">
        <v>0</v>
      </c>
      <c r="N3134" s="89" t="s">
        <v>271</v>
      </c>
      <c r="O3134" s="47" t="s">
        <v>1355</v>
      </c>
      <c r="P3134" s="93" t="s">
        <v>873</v>
      </c>
      <c r="Q3134" s="50" t="s">
        <v>1019</v>
      </c>
      <c r="R3134" s="30"/>
    </row>
    <row r="3135" spans="1:18" ht="19.95" customHeight="1">
      <c r="A3135" s="47">
        <v>1</v>
      </c>
      <c r="B3135" s="30" t="s">
        <v>1357</v>
      </c>
      <c r="C3135" s="43" t="s">
        <v>404</v>
      </c>
      <c r="D3135" s="52">
        <v>45179</v>
      </c>
      <c r="E3135" s="52">
        <v>45177</v>
      </c>
      <c r="F3135" s="52">
        <v>45177</v>
      </c>
      <c r="G3135" s="47" t="s">
        <v>10</v>
      </c>
      <c r="H3135" s="51">
        <v>40</v>
      </c>
      <c r="I3135" s="53">
        <v>1</v>
      </c>
      <c r="J3135" s="51">
        <v>0</v>
      </c>
      <c r="K3135" s="51">
        <v>0</v>
      </c>
      <c r="L3135" s="51">
        <v>40</v>
      </c>
      <c r="M3135" s="42">
        <v>0</v>
      </c>
      <c r="N3135" s="89" t="s">
        <v>271</v>
      </c>
      <c r="O3135" s="47" t="s">
        <v>1360</v>
      </c>
      <c r="P3135" s="93" t="s">
        <v>876</v>
      </c>
      <c r="Q3135" s="50" t="s">
        <v>695</v>
      </c>
      <c r="R3135" s="30"/>
    </row>
    <row r="3136" spans="1:18" ht="19.95" customHeight="1">
      <c r="A3136" s="47">
        <v>1</v>
      </c>
      <c r="B3136" s="30" t="s">
        <v>1357</v>
      </c>
      <c r="C3136" s="43" t="s">
        <v>404</v>
      </c>
      <c r="D3136" s="52">
        <v>45148</v>
      </c>
      <c r="E3136" s="52">
        <v>45177</v>
      </c>
      <c r="F3136" s="52">
        <v>45177</v>
      </c>
      <c r="G3136" s="47" t="s">
        <v>10</v>
      </c>
      <c r="H3136" s="51">
        <v>62</v>
      </c>
      <c r="I3136" s="53">
        <v>1</v>
      </c>
      <c r="J3136" s="51">
        <v>0</v>
      </c>
      <c r="K3136" s="51">
        <v>0</v>
      </c>
      <c r="L3136" s="51">
        <v>62</v>
      </c>
      <c r="M3136" s="42">
        <v>0</v>
      </c>
      <c r="N3136" s="89" t="s">
        <v>271</v>
      </c>
      <c r="O3136" s="47" t="s">
        <v>1360</v>
      </c>
      <c r="P3136" s="93" t="s">
        <v>876</v>
      </c>
      <c r="Q3136" s="50" t="s">
        <v>1020</v>
      </c>
      <c r="R3136" s="30"/>
    </row>
    <row r="3137" spans="1:18" ht="19.95" customHeight="1">
      <c r="A3137" s="47">
        <v>1</v>
      </c>
      <c r="B3137" s="30" t="s">
        <v>1357</v>
      </c>
      <c r="C3137" s="43" t="s">
        <v>417</v>
      </c>
      <c r="D3137" s="52">
        <v>45151</v>
      </c>
      <c r="E3137" s="52">
        <v>45177</v>
      </c>
      <c r="F3137" s="52">
        <v>45177</v>
      </c>
      <c r="G3137" s="47" t="s">
        <v>10</v>
      </c>
      <c r="H3137" s="51">
        <v>298.02</v>
      </c>
      <c r="I3137" s="53">
        <v>1</v>
      </c>
      <c r="J3137" s="51">
        <v>0</v>
      </c>
      <c r="K3137" s="51">
        <v>0</v>
      </c>
      <c r="L3137" s="51">
        <v>298.02</v>
      </c>
      <c r="M3137" s="42">
        <v>0</v>
      </c>
      <c r="N3137" s="89" t="s">
        <v>271</v>
      </c>
      <c r="O3137" s="47" t="s">
        <v>1355</v>
      </c>
      <c r="P3137" s="93" t="s">
        <v>873</v>
      </c>
      <c r="Q3137" s="50" t="s">
        <v>1018</v>
      </c>
      <c r="R3137" s="30"/>
    </row>
    <row r="3138" spans="1:18" ht="19.95" customHeight="1">
      <c r="A3138" s="47">
        <v>1</v>
      </c>
      <c r="B3138" s="30" t="s">
        <v>1357</v>
      </c>
      <c r="C3138" s="43" t="s">
        <v>444</v>
      </c>
      <c r="D3138" s="52">
        <v>45157</v>
      </c>
      <c r="E3138" s="52">
        <v>45177</v>
      </c>
      <c r="F3138" s="52">
        <v>45177</v>
      </c>
      <c r="G3138" s="47" t="s">
        <v>10</v>
      </c>
      <c r="H3138" s="51">
        <v>301.45999999999998</v>
      </c>
      <c r="I3138" s="53">
        <v>1</v>
      </c>
      <c r="J3138" s="51">
        <v>0</v>
      </c>
      <c r="K3138" s="51">
        <v>0</v>
      </c>
      <c r="L3138" s="51">
        <v>301.45999999999998</v>
      </c>
      <c r="M3138" s="42">
        <v>0</v>
      </c>
      <c r="N3138" s="89" t="s">
        <v>271</v>
      </c>
      <c r="O3138" s="47" t="s">
        <v>1355</v>
      </c>
      <c r="P3138" s="93" t="s">
        <v>873</v>
      </c>
      <c r="Q3138" s="50" t="s">
        <v>1017</v>
      </c>
      <c r="R3138" s="30"/>
    </row>
    <row r="3139" spans="1:18" ht="19.95" customHeight="1">
      <c r="A3139" s="47">
        <v>1</v>
      </c>
      <c r="B3139" s="30" t="s">
        <v>1357</v>
      </c>
      <c r="C3139" s="43" t="s">
        <v>350</v>
      </c>
      <c r="D3139" s="52">
        <v>45134</v>
      </c>
      <c r="E3139" s="52">
        <v>45177</v>
      </c>
      <c r="F3139" s="52">
        <v>45177</v>
      </c>
      <c r="G3139" s="47" t="s">
        <v>10</v>
      </c>
      <c r="H3139" s="51">
        <v>327.11</v>
      </c>
      <c r="I3139" s="53">
        <v>1</v>
      </c>
      <c r="J3139" s="51">
        <v>0</v>
      </c>
      <c r="K3139" s="51">
        <v>0</v>
      </c>
      <c r="L3139" s="51">
        <v>327.11</v>
      </c>
      <c r="M3139" s="42">
        <v>0</v>
      </c>
      <c r="N3139" s="89" t="s">
        <v>271</v>
      </c>
      <c r="O3139" s="47" t="s">
        <v>1355</v>
      </c>
      <c r="P3139" s="93" t="s">
        <v>873</v>
      </c>
      <c r="Q3139" s="50" t="s">
        <v>1022</v>
      </c>
      <c r="R3139" s="30"/>
    </row>
    <row r="3140" spans="1:18" ht="19.95" customHeight="1">
      <c r="A3140" s="47">
        <v>1</v>
      </c>
      <c r="B3140" s="30" t="s">
        <v>1357</v>
      </c>
      <c r="C3140" s="43" t="s">
        <v>354</v>
      </c>
      <c r="D3140" s="52">
        <v>45138</v>
      </c>
      <c r="E3140" s="52">
        <v>45177</v>
      </c>
      <c r="F3140" s="52">
        <v>45177</v>
      </c>
      <c r="G3140" s="47" t="s">
        <v>10</v>
      </c>
      <c r="H3140" s="51">
        <v>300.02999999999997</v>
      </c>
      <c r="I3140" s="53">
        <v>1</v>
      </c>
      <c r="J3140" s="51">
        <v>0</v>
      </c>
      <c r="K3140" s="51">
        <v>0</v>
      </c>
      <c r="L3140" s="51">
        <v>300.02999999999997</v>
      </c>
      <c r="M3140" s="42">
        <v>0</v>
      </c>
      <c r="N3140" s="89" t="s">
        <v>271</v>
      </c>
      <c r="O3140" s="47" t="s">
        <v>1355</v>
      </c>
      <c r="P3140" s="93" t="s">
        <v>873</v>
      </c>
      <c r="Q3140" s="50" t="s">
        <v>1021</v>
      </c>
      <c r="R3140" s="30"/>
    </row>
    <row r="3141" spans="1:18" ht="19.95" customHeight="1">
      <c r="A3141" s="47">
        <v>1</v>
      </c>
      <c r="B3141" s="30" t="s">
        <v>380</v>
      </c>
      <c r="C3141" s="43" t="s">
        <v>381</v>
      </c>
      <c r="D3141" s="52">
        <v>45145</v>
      </c>
      <c r="E3141" s="52">
        <v>45170</v>
      </c>
      <c r="F3141" s="52">
        <v>45177</v>
      </c>
      <c r="G3141" s="47" t="s">
        <v>10</v>
      </c>
      <c r="H3141" s="51">
        <v>180.02</v>
      </c>
      <c r="I3141" s="53">
        <v>1</v>
      </c>
      <c r="J3141" s="51">
        <v>0</v>
      </c>
      <c r="K3141" s="51">
        <v>0</v>
      </c>
      <c r="L3141" s="51">
        <v>180.02</v>
      </c>
      <c r="M3141" s="42">
        <v>0</v>
      </c>
      <c r="N3141" s="89" t="s">
        <v>271</v>
      </c>
      <c r="O3141" s="47" t="s">
        <v>1355</v>
      </c>
      <c r="P3141" s="93" t="s">
        <v>873</v>
      </c>
      <c r="Q3141" s="50" t="s">
        <v>917</v>
      </c>
      <c r="R3141" s="30"/>
    </row>
    <row r="3142" spans="1:18" ht="19.95" customHeight="1">
      <c r="A3142" s="47">
        <v>1</v>
      </c>
      <c r="B3142" s="30" t="s">
        <v>380</v>
      </c>
      <c r="C3142" s="43" t="s">
        <v>446</v>
      </c>
      <c r="D3142" s="52">
        <v>45158</v>
      </c>
      <c r="E3142" s="52">
        <v>45179</v>
      </c>
      <c r="F3142" s="52">
        <v>45177</v>
      </c>
      <c r="G3142" s="47" t="s">
        <v>10</v>
      </c>
      <c r="H3142" s="51">
        <v>220.05</v>
      </c>
      <c r="I3142" s="53">
        <v>1</v>
      </c>
      <c r="J3142" s="51">
        <v>0</v>
      </c>
      <c r="K3142" s="51">
        <v>0</v>
      </c>
      <c r="L3142" s="51">
        <v>220.05</v>
      </c>
      <c r="M3142" s="42">
        <v>0</v>
      </c>
      <c r="N3142" s="89" t="s">
        <v>271</v>
      </c>
      <c r="O3142" s="47" t="s">
        <v>1355</v>
      </c>
      <c r="P3142" s="93" t="s">
        <v>873</v>
      </c>
      <c r="Q3142" s="50" t="s">
        <v>1062</v>
      </c>
      <c r="R3142" s="30"/>
    </row>
    <row r="3143" spans="1:18" ht="19.95" customHeight="1">
      <c r="A3143" s="47">
        <v>1</v>
      </c>
      <c r="B3143" s="30" t="s">
        <v>394</v>
      </c>
      <c r="C3143" s="43" t="s">
        <v>395</v>
      </c>
      <c r="D3143" s="52">
        <v>45146</v>
      </c>
      <c r="E3143" s="52">
        <v>45179</v>
      </c>
      <c r="F3143" s="52">
        <v>45179</v>
      </c>
      <c r="G3143" s="47" t="s">
        <v>10</v>
      </c>
      <c r="H3143" s="51">
        <v>220</v>
      </c>
      <c r="I3143" s="53">
        <v>1</v>
      </c>
      <c r="J3143" s="51">
        <v>0</v>
      </c>
      <c r="K3143" s="51">
        <v>0</v>
      </c>
      <c r="L3143" s="51">
        <v>220</v>
      </c>
      <c r="M3143" s="42">
        <v>0</v>
      </c>
      <c r="N3143" s="89" t="s">
        <v>277</v>
      </c>
      <c r="O3143" s="47" t="s">
        <v>1342</v>
      </c>
      <c r="P3143" s="93" t="s">
        <v>871</v>
      </c>
      <c r="Q3143" s="50" t="s">
        <v>1053</v>
      </c>
      <c r="R3143" s="30"/>
    </row>
    <row r="3144" spans="1:18" ht="19.95" customHeight="1">
      <c r="A3144" s="47">
        <v>1</v>
      </c>
      <c r="B3144" s="30" t="s">
        <v>394</v>
      </c>
      <c r="C3144" s="43" t="s">
        <v>395</v>
      </c>
      <c r="D3144" s="52">
        <v>45146</v>
      </c>
      <c r="E3144" s="52">
        <v>45179</v>
      </c>
      <c r="F3144" s="52">
        <v>45179</v>
      </c>
      <c r="G3144" s="47" t="s">
        <v>10</v>
      </c>
      <c r="H3144" s="51">
        <v>84</v>
      </c>
      <c r="I3144" s="53">
        <v>1</v>
      </c>
      <c r="J3144" s="51">
        <v>0</v>
      </c>
      <c r="K3144" s="51">
        <v>0</v>
      </c>
      <c r="L3144" s="51">
        <v>84</v>
      </c>
      <c r="M3144" s="42">
        <v>0</v>
      </c>
      <c r="N3144" s="89" t="s">
        <v>277</v>
      </c>
      <c r="O3144" s="47" t="s">
        <v>1342</v>
      </c>
      <c r="P3144" s="93" t="s">
        <v>871</v>
      </c>
      <c r="Q3144" s="50" t="s">
        <v>1053</v>
      </c>
      <c r="R3144" s="30"/>
    </row>
    <row r="3145" spans="1:18" ht="19.95" customHeight="1">
      <c r="A3145" s="47">
        <v>1</v>
      </c>
      <c r="B3145" s="30" t="s">
        <v>309</v>
      </c>
      <c r="C3145" s="43" t="s">
        <v>466</v>
      </c>
      <c r="D3145" s="52">
        <v>45160</v>
      </c>
      <c r="E3145" s="52">
        <v>45179</v>
      </c>
      <c r="F3145" s="52">
        <v>45179</v>
      </c>
      <c r="G3145" s="47" t="s">
        <v>10</v>
      </c>
      <c r="H3145" s="51">
        <v>639.29999999999995</v>
      </c>
      <c r="I3145" s="53">
        <v>1</v>
      </c>
      <c r="J3145" s="51">
        <v>0</v>
      </c>
      <c r="K3145" s="51">
        <v>0</v>
      </c>
      <c r="L3145" s="51">
        <v>639.29999999999995</v>
      </c>
      <c r="M3145" s="42">
        <v>0</v>
      </c>
      <c r="N3145" s="89" t="s">
        <v>277</v>
      </c>
      <c r="O3145" s="47" t="s">
        <v>1342</v>
      </c>
      <c r="P3145" s="93" t="s">
        <v>871</v>
      </c>
      <c r="Q3145" s="50" t="s">
        <v>1066</v>
      </c>
      <c r="R3145" s="30"/>
    </row>
    <row r="3146" spans="1:18" ht="19.95" customHeight="1">
      <c r="A3146" s="47">
        <v>1</v>
      </c>
      <c r="B3146" s="30" t="s">
        <v>309</v>
      </c>
      <c r="C3146" s="43" t="s">
        <v>465</v>
      </c>
      <c r="D3146" s="52">
        <v>45160</v>
      </c>
      <c r="E3146" s="52">
        <v>45179</v>
      </c>
      <c r="F3146" s="52">
        <v>45179</v>
      </c>
      <c r="G3146" s="47" t="s">
        <v>10</v>
      </c>
      <c r="H3146" s="51">
        <v>39.799999999999997</v>
      </c>
      <c r="I3146" s="53">
        <v>1</v>
      </c>
      <c r="J3146" s="51">
        <v>0</v>
      </c>
      <c r="K3146" s="51">
        <v>0</v>
      </c>
      <c r="L3146" s="51">
        <v>39.799999999999997</v>
      </c>
      <c r="M3146" s="42">
        <v>0</v>
      </c>
      <c r="N3146" s="89" t="s">
        <v>277</v>
      </c>
      <c r="O3146" s="47" t="s">
        <v>1342</v>
      </c>
      <c r="P3146" s="93" t="s">
        <v>871</v>
      </c>
      <c r="Q3146" s="50" t="s">
        <v>1065</v>
      </c>
      <c r="R3146" s="30"/>
    </row>
    <row r="3147" spans="1:18" ht="19.95" customHeight="1">
      <c r="A3147" s="47">
        <v>1</v>
      </c>
      <c r="B3147" s="30" t="s">
        <v>1357</v>
      </c>
      <c r="C3147" s="43" t="s">
        <v>471</v>
      </c>
      <c r="D3147" s="52">
        <v>45161</v>
      </c>
      <c r="E3147" s="52">
        <v>45179</v>
      </c>
      <c r="F3147" s="52">
        <v>45179</v>
      </c>
      <c r="G3147" s="47" t="s">
        <v>10</v>
      </c>
      <c r="H3147" s="51">
        <v>111.81</v>
      </c>
      <c r="I3147" s="53">
        <v>1</v>
      </c>
      <c r="J3147" s="51">
        <v>0</v>
      </c>
      <c r="K3147" s="51">
        <v>0</v>
      </c>
      <c r="L3147" s="51">
        <v>111.81</v>
      </c>
      <c r="M3147" s="42">
        <v>0</v>
      </c>
      <c r="N3147" s="89" t="s">
        <v>277</v>
      </c>
      <c r="O3147" s="47" t="s">
        <v>1342</v>
      </c>
      <c r="P3147" s="93" t="s">
        <v>1371</v>
      </c>
      <c r="Q3147" s="50" t="s">
        <v>1073</v>
      </c>
      <c r="R3147" s="30"/>
    </row>
    <row r="3148" spans="1:18" ht="19.95" customHeight="1">
      <c r="A3148" s="47">
        <v>1</v>
      </c>
      <c r="B3148" s="30" t="s">
        <v>1357</v>
      </c>
      <c r="C3148" s="43" t="s">
        <v>475</v>
      </c>
      <c r="D3148" s="52">
        <v>45161</v>
      </c>
      <c r="E3148" s="52">
        <v>45179</v>
      </c>
      <c r="F3148" s="52">
        <v>45179</v>
      </c>
      <c r="G3148" s="47" t="s">
        <v>10</v>
      </c>
      <c r="H3148" s="51">
        <v>10</v>
      </c>
      <c r="I3148" s="53">
        <v>1</v>
      </c>
      <c r="J3148" s="51">
        <v>0</v>
      </c>
      <c r="K3148" s="51">
        <v>0</v>
      </c>
      <c r="L3148" s="51">
        <v>10</v>
      </c>
      <c r="M3148" s="42">
        <v>0</v>
      </c>
      <c r="N3148" s="89" t="s">
        <v>277</v>
      </c>
      <c r="O3148" s="47" t="s">
        <v>1342</v>
      </c>
      <c r="P3148" s="93" t="s">
        <v>871</v>
      </c>
      <c r="Q3148" s="50" t="s">
        <v>1092</v>
      </c>
      <c r="R3148" s="30"/>
    </row>
    <row r="3149" spans="1:18" ht="19.95" customHeight="1">
      <c r="A3149" s="47">
        <v>1</v>
      </c>
      <c r="B3149" s="30" t="s">
        <v>1357</v>
      </c>
      <c r="C3149" s="43" t="s">
        <v>468</v>
      </c>
      <c r="D3149" s="52">
        <v>45160</v>
      </c>
      <c r="E3149" s="52">
        <v>45179</v>
      </c>
      <c r="F3149" s="52">
        <v>45179</v>
      </c>
      <c r="G3149" s="47" t="s">
        <v>10</v>
      </c>
      <c r="H3149" s="51">
        <v>105</v>
      </c>
      <c r="I3149" s="53">
        <v>1</v>
      </c>
      <c r="J3149" s="51">
        <v>0</v>
      </c>
      <c r="K3149" s="51">
        <v>0</v>
      </c>
      <c r="L3149" s="51">
        <v>105</v>
      </c>
      <c r="M3149" s="42">
        <v>0</v>
      </c>
      <c r="N3149" s="89" t="s">
        <v>277</v>
      </c>
      <c r="O3149" s="47" t="s">
        <v>1342</v>
      </c>
      <c r="P3149" s="93" t="s">
        <v>1371</v>
      </c>
      <c r="Q3149" s="50" t="s">
        <v>1085</v>
      </c>
      <c r="R3149" s="30"/>
    </row>
    <row r="3150" spans="1:18" ht="19.95" customHeight="1">
      <c r="A3150" s="47">
        <v>1</v>
      </c>
      <c r="B3150" s="30" t="s">
        <v>1357</v>
      </c>
      <c r="C3150" s="43" t="s">
        <v>445</v>
      </c>
      <c r="D3150" s="52">
        <v>45157</v>
      </c>
      <c r="E3150" s="52">
        <v>45179</v>
      </c>
      <c r="F3150" s="52">
        <v>45179</v>
      </c>
      <c r="G3150" s="47" t="s">
        <v>10</v>
      </c>
      <c r="H3150" s="51">
        <v>14.36</v>
      </c>
      <c r="I3150" s="53">
        <v>1</v>
      </c>
      <c r="J3150" s="51">
        <v>0</v>
      </c>
      <c r="K3150" s="51">
        <v>0</v>
      </c>
      <c r="L3150" s="51">
        <v>14.36</v>
      </c>
      <c r="M3150" s="42">
        <v>0</v>
      </c>
      <c r="N3150" s="89" t="s">
        <v>277</v>
      </c>
      <c r="O3150" s="47" t="s">
        <v>1342</v>
      </c>
      <c r="P3150" s="93" t="s">
        <v>1371</v>
      </c>
      <c r="Q3150" s="50" t="s">
        <v>445</v>
      </c>
      <c r="R3150" s="30"/>
    </row>
    <row r="3151" spans="1:18" ht="19.95" customHeight="1">
      <c r="A3151" s="47">
        <v>1</v>
      </c>
      <c r="B3151" s="30" t="s">
        <v>1357</v>
      </c>
      <c r="C3151" s="43" t="s">
        <v>418</v>
      </c>
      <c r="D3151" s="52">
        <v>45151</v>
      </c>
      <c r="E3151" s="52">
        <v>45179</v>
      </c>
      <c r="F3151" s="52">
        <v>45179</v>
      </c>
      <c r="G3151" s="47" t="s">
        <v>10</v>
      </c>
      <c r="H3151" s="51">
        <v>39.979999999999997</v>
      </c>
      <c r="I3151" s="53">
        <v>1</v>
      </c>
      <c r="J3151" s="51">
        <v>0</v>
      </c>
      <c r="K3151" s="51">
        <v>0</v>
      </c>
      <c r="L3151" s="51">
        <v>39.979999999999997</v>
      </c>
      <c r="M3151" s="42">
        <v>0</v>
      </c>
      <c r="N3151" s="89" t="s">
        <v>277</v>
      </c>
      <c r="O3151" s="47" t="s">
        <v>1342</v>
      </c>
      <c r="P3151" s="93" t="s">
        <v>1371</v>
      </c>
      <c r="Q3151" s="50" t="s">
        <v>1089</v>
      </c>
      <c r="R3151" s="30"/>
    </row>
    <row r="3152" spans="1:18" ht="19.95" customHeight="1">
      <c r="A3152" s="47">
        <v>1</v>
      </c>
      <c r="B3152" s="30" t="s">
        <v>1357</v>
      </c>
      <c r="C3152" s="43" t="s">
        <v>448</v>
      </c>
      <c r="D3152" s="52">
        <v>45158</v>
      </c>
      <c r="E3152" s="52">
        <v>45179</v>
      </c>
      <c r="F3152" s="52">
        <v>45179</v>
      </c>
      <c r="G3152" s="47" t="s">
        <v>10</v>
      </c>
      <c r="H3152" s="51">
        <v>37.43</v>
      </c>
      <c r="I3152" s="53">
        <v>1</v>
      </c>
      <c r="J3152" s="51">
        <v>0</v>
      </c>
      <c r="K3152" s="51">
        <v>0</v>
      </c>
      <c r="L3152" s="51">
        <v>37.43</v>
      </c>
      <c r="M3152" s="42">
        <v>0</v>
      </c>
      <c r="N3152" s="89" t="s">
        <v>277</v>
      </c>
      <c r="O3152" s="47" t="s">
        <v>1342</v>
      </c>
      <c r="P3152" s="93" t="s">
        <v>1371</v>
      </c>
      <c r="Q3152" s="50" t="s">
        <v>1090</v>
      </c>
      <c r="R3152" s="30"/>
    </row>
    <row r="3153" spans="1:18" ht="19.95" customHeight="1">
      <c r="A3153" s="47">
        <v>1</v>
      </c>
      <c r="B3153" s="30" t="s">
        <v>1357</v>
      </c>
      <c r="C3153" s="43" t="s">
        <v>474</v>
      </c>
      <c r="D3153" s="52">
        <v>45161</v>
      </c>
      <c r="E3153" s="52">
        <v>45179</v>
      </c>
      <c r="F3153" s="52">
        <v>45179</v>
      </c>
      <c r="G3153" s="47" t="s">
        <v>10</v>
      </c>
      <c r="H3153" s="51">
        <v>85</v>
      </c>
      <c r="I3153" s="53">
        <v>1</v>
      </c>
      <c r="J3153" s="51">
        <v>0</v>
      </c>
      <c r="K3153" s="51">
        <v>0</v>
      </c>
      <c r="L3153" s="51">
        <v>85</v>
      </c>
      <c r="M3153" s="42">
        <v>0</v>
      </c>
      <c r="N3153" s="89" t="s">
        <v>277</v>
      </c>
      <c r="O3153" s="47" t="s">
        <v>1360</v>
      </c>
      <c r="P3153" s="93" t="s">
        <v>876</v>
      </c>
      <c r="Q3153" s="50" t="s">
        <v>1088</v>
      </c>
      <c r="R3153" s="30"/>
    </row>
    <row r="3154" spans="1:18" ht="19.95" customHeight="1">
      <c r="A3154" s="47">
        <v>1</v>
      </c>
      <c r="B3154" s="30" t="s">
        <v>1357</v>
      </c>
      <c r="C3154" s="43" t="s">
        <v>495</v>
      </c>
      <c r="D3154" s="52">
        <v>45164</v>
      </c>
      <c r="E3154" s="52">
        <v>45179</v>
      </c>
      <c r="F3154" s="52">
        <v>45179</v>
      </c>
      <c r="G3154" s="47" t="s">
        <v>10</v>
      </c>
      <c r="H3154" s="51">
        <v>420</v>
      </c>
      <c r="I3154" s="53">
        <v>1</v>
      </c>
      <c r="J3154" s="51">
        <v>0</v>
      </c>
      <c r="K3154" s="51">
        <v>0</v>
      </c>
      <c r="L3154" s="51">
        <v>420</v>
      </c>
      <c r="M3154" s="42">
        <v>0</v>
      </c>
      <c r="N3154" s="89" t="s">
        <v>277</v>
      </c>
      <c r="O3154" s="47" t="s">
        <v>1360</v>
      </c>
      <c r="P3154" s="93" t="s">
        <v>876</v>
      </c>
      <c r="Q3154" s="50" t="s">
        <v>1094</v>
      </c>
      <c r="R3154" s="30"/>
    </row>
    <row r="3155" spans="1:18" ht="19.95" customHeight="1">
      <c r="A3155" s="47">
        <v>1</v>
      </c>
      <c r="B3155" s="30" t="s">
        <v>1357</v>
      </c>
      <c r="C3155" s="43" t="s">
        <v>356</v>
      </c>
      <c r="D3155" s="52">
        <v>45139</v>
      </c>
      <c r="E3155" s="52">
        <v>45179</v>
      </c>
      <c r="F3155" s="52">
        <v>45179</v>
      </c>
      <c r="G3155" s="47" t="s">
        <v>10</v>
      </c>
      <c r="H3155" s="51">
        <v>12.9</v>
      </c>
      <c r="I3155" s="53">
        <v>1</v>
      </c>
      <c r="J3155" s="51">
        <v>0</v>
      </c>
      <c r="K3155" s="51">
        <v>0</v>
      </c>
      <c r="L3155" s="51">
        <v>12.9</v>
      </c>
      <c r="M3155" s="42">
        <v>0</v>
      </c>
      <c r="N3155" s="89" t="s">
        <v>277</v>
      </c>
      <c r="O3155" s="47" t="s">
        <v>1355</v>
      </c>
      <c r="P3155" s="93" t="s">
        <v>886</v>
      </c>
      <c r="Q3155" s="50" t="s">
        <v>1072</v>
      </c>
      <c r="R3155" s="30"/>
    </row>
    <row r="3156" spans="1:18" ht="19.95" customHeight="1">
      <c r="A3156" s="47">
        <v>1</v>
      </c>
      <c r="B3156" s="30" t="s">
        <v>1357</v>
      </c>
      <c r="C3156" s="43" t="s">
        <v>379</v>
      </c>
      <c r="D3156" s="52">
        <v>45143</v>
      </c>
      <c r="E3156" s="52">
        <v>45179</v>
      </c>
      <c r="F3156" s="52">
        <v>45179</v>
      </c>
      <c r="G3156" s="47" t="s">
        <v>10</v>
      </c>
      <c r="H3156" s="51">
        <v>9.91</v>
      </c>
      <c r="I3156" s="53">
        <v>1</v>
      </c>
      <c r="J3156" s="51">
        <v>0</v>
      </c>
      <c r="K3156" s="51">
        <v>0</v>
      </c>
      <c r="L3156" s="51">
        <v>9.91</v>
      </c>
      <c r="M3156" s="42">
        <v>0</v>
      </c>
      <c r="N3156" s="89" t="s">
        <v>277</v>
      </c>
      <c r="O3156" s="47" t="s">
        <v>1355</v>
      </c>
      <c r="P3156" s="93" t="s">
        <v>886</v>
      </c>
      <c r="Q3156" s="50" t="s">
        <v>1075</v>
      </c>
      <c r="R3156" s="30"/>
    </row>
    <row r="3157" spans="1:18" ht="19.95" customHeight="1">
      <c r="A3157" s="47">
        <v>1</v>
      </c>
      <c r="B3157" s="30" t="s">
        <v>1357</v>
      </c>
      <c r="C3157" s="43" t="s">
        <v>396</v>
      </c>
      <c r="D3157" s="52">
        <v>45146</v>
      </c>
      <c r="E3157" s="52">
        <v>45179</v>
      </c>
      <c r="F3157" s="52">
        <v>45179</v>
      </c>
      <c r="G3157" s="47" t="s">
        <v>10</v>
      </c>
      <c r="H3157" s="51">
        <v>8.99</v>
      </c>
      <c r="I3157" s="53">
        <v>1</v>
      </c>
      <c r="J3157" s="51">
        <v>0</v>
      </c>
      <c r="K3157" s="51">
        <v>0</v>
      </c>
      <c r="L3157" s="51">
        <v>8.99</v>
      </c>
      <c r="M3157" s="42">
        <v>0</v>
      </c>
      <c r="N3157" s="89" t="s">
        <v>277</v>
      </c>
      <c r="O3157" s="47" t="s">
        <v>1355</v>
      </c>
      <c r="P3157" s="93" t="s">
        <v>886</v>
      </c>
      <c r="Q3157" s="50" t="s">
        <v>1076</v>
      </c>
      <c r="R3157" s="30"/>
    </row>
    <row r="3158" spans="1:18" ht="19.95" customHeight="1">
      <c r="A3158" s="47">
        <v>1</v>
      </c>
      <c r="B3158" s="30" t="s">
        <v>1357</v>
      </c>
      <c r="C3158" s="43" t="s">
        <v>396</v>
      </c>
      <c r="D3158" s="52">
        <v>45146</v>
      </c>
      <c r="E3158" s="52">
        <v>45179</v>
      </c>
      <c r="F3158" s="52">
        <v>45179</v>
      </c>
      <c r="G3158" s="47" t="s">
        <v>10</v>
      </c>
      <c r="H3158" s="51">
        <v>25.26</v>
      </c>
      <c r="I3158" s="53">
        <v>1</v>
      </c>
      <c r="J3158" s="51">
        <v>0</v>
      </c>
      <c r="K3158" s="51">
        <v>0</v>
      </c>
      <c r="L3158" s="51">
        <v>25.26</v>
      </c>
      <c r="M3158" s="42">
        <v>0</v>
      </c>
      <c r="N3158" s="89" t="s">
        <v>277</v>
      </c>
      <c r="O3158" s="47" t="s">
        <v>1355</v>
      </c>
      <c r="P3158" s="93" t="s">
        <v>886</v>
      </c>
      <c r="Q3158" s="50" t="s">
        <v>1076</v>
      </c>
      <c r="R3158" s="30"/>
    </row>
    <row r="3159" spans="1:18" ht="19.95" customHeight="1">
      <c r="A3159" s="47">
        <v>1</v>
      </c>
      <c r="B3159" s="30" t="s">
        <v>1357</v>
      </c>
      <c r="C3159" s="43" t="s">
        <v>396</v>
      </c>
      <c r="D3159" s="52">
        <v>45146</v>
      </c>
      <c r="E3159" s="52">
        <v>45179</v>
      </c>
      <c r="F3159" s="52">
        <v>45179</v>
      </c>
      <c r="G3159" s="47" t="s">
        <v>10</v>
      </c>
      <c r="H3159" s="51">
        <v>9.9600000000000009</v>
      </c>
      <c r="I3159" s="53">
        <v>1</v>
      </c>
      <c r="J3159" s="51">
        <v>0</v>
      </c>
      <c r="K3159" s="51">
        <v>0</v>
      </c>
      <c r="L3159" s="51">
        <v>9.9600000000000009</v>
      </c>
      <c r="M3159" s="42">
        <v>0</v>
      </c>
      <c r="N3159" s="89" t="s">
        <v>277</v>
      </c>
      <c r="O3159" s="47" t="s">
        <v>1355</v>
      </c>
      <c r="P3159" s="93" t="s">
        <v>886</v>
      </c>
      <c r="Q3159" s="50" t="s">
        <v>1077</v>
      </c>
      <c r="R3159" s="30"/>
    </row>
    <row r="3160" spans="1:18" ht="19.95" customHeight="1">
      <c r="A3160" s="47">
        <v>1</v>
      </c>
      <c r="B3160" s="30" t="s">
        <v>1357</v>
      </c>
      <c r="C3160" s="43" t="s">
        <v>399</v>
      </c>
      <c r="D3160" s="52">
        <v>45147</v>
      </c>
      <c r="E3160" s="52">
        <v>45179</v>
      </c>
      <c r="F3160" s="52">
        <v>45179</v>
      </c>
      <c r="G3160" s="47" t="s">
        <v>10</v>
      </c>
      <c r="H3160" s="51">
        <v>59</v>
      </c>
      <c r="I3160" s="53">
        <v>1</v>
      </c>
      <c r="J3160" s="51">
        <v>0</v>
      </c>
      <c r="K3160" s="51">
        <v>0</v>
      </c>
      <c r="L3160" s="51">
        <v>59</v>
      </c>
      <c r="M3160" s="42">
        <v>0</v>
      </c>
      <c r="N3160" s="89" t="s">
        <v>277</v>
      </c>
      <c r="O3160" s="47" t="s">
        <v>1360</v>
      </c>
      <c r="P3160" s="93" t="s">
        <v>876</v>
      </c>
      <c r="Q3160" s="50" t="s">
        <v>1091</v>
      </c>
      <c r="R3160" s="30"/>
    </row>
    <row r="3161" spans="1:18" ht="19.95" customHeight="1">
      <c r="A3161" s="47">
        <v>1</v>
      </c>
      <c r="B3161" s="30" t="s">
        <v>1357</v>
      </c>
      <c r="C3161" s="43" t="s">
        <v>409</v>
      </c>
      <c r="D3161" s="52">
        <v>45148</v>
      </c>
      <c r="E3161" s="52">
        <v>45179</v>
      </c>
      <c r="F3161" s="52">
        <v>45179</v>
      </c>
      <c r="G3161" s="47" t="s">
        <v>10</v>
      </c>
      <c r="H3161" s="51">
        <v>14.92</v>
      </c>
      <c r="I3161" s="53">
        <v>1</v>
      </c>
      <c r="J3161" s="51">
        <v>0</v>
      </c>
      <c r="K3161" s="51">
        <v>0</v>
      </c>
      <c r="L3161" s="51">
        <v>14.92</v>
      </c>
      <c r="M3161" s="42">
        <v>0</v>
      </c>
      <c r="N3161" s="89" t="s">
        <v>277</v>
      </c>
      <c r="O3161" s="47" t="s">
        <v>1355</v>
      </c>
      <c r="P3161" s="93" t="s">
        <v>886</v>
      </c>
      <c r="Q3161" s="50" t="s">
        <v>1078</v>
      </c>
      <c r="R3161" s="30"/>
    </row>
    <row r="3162" spans="1:18" ht="19.95" customHeight="1">
      <c r="A3162" s="47">
        <v>1</v>
      </c>
      <c r="B3162" s="30" t="s">
        <v>1357</v>
      </c>
      <c r="C3162" s="43" t="s">
        <v>414</v>
      </c>
      <c r="D3162" s="52">
        <v>45149</v>
      </c>
      <c r="E3162" s="52">
        <v>45179</v>
      </c>
      <c r="F3162" s="52">
        <v>45179</v>
      </c>
      <c r="G3162" s="47" t="s">
        <v>10</v>
      </c>
      <c r="H3162" s="51">
        <v>9.92</v>
      </c>
      <c r="I3162" s="53">
        <v>1</v>
      </c>
      <c r="J3162" s="51">
        <v>0</v>
      </c>
      <c r="K3162" s="51">
        <v>0</v>
      </c>
      <c r="L3162" s="51">
        <v>9.92</v>
      </c>
      <c r="M3162" s="42">
        <v>0</v>
      </c>
      <c r="N3162" s="89" t="s">
        <v>277</v>
      </c>
      <c r="O3162" s="47" t="s">
        <v>1355</v>
      </c>
      <c r="P3162" s="93" t="s">
        <v>886</v>
      </c>
      <c r="Q3162" s="50" t="s">
        <v>1079</v>
      </c>
      <c r="R3162" s="30"/>
    </row>
    <row r="3163" spans="1:18" ht="19.95" customHeight="1">
      <c r="A3163" s="47">
        <v>1</v>
      </c>
      <c r="B3163" s="30" t="s">
        <v>1357</v>
      </c>
      <c r="C3163" s="43" t="s">
        <v>444</v>
      </c>
      <c r="D3163" s="52">
        <v>45158</v>
      </c>
      <c r="E3163" s="52">
        <v>45179</v>
      </c>
      <c r="F3163" s="52">
        <v>45179</v>
      </c>
      <c r="G3163" s="47" t="s">
        <v>10</v>
      </c>
      <c r="H3163" s="51">
        <v>12.67</v>
      </c>
      <c r="I3163" s="53">
        <v>1</v>
      </c>
      <c r="J3163" s="51">
        <v>0</v>
      </c>
      <c r="K3163" s="51">
        <v>0</v>
      </c>
      <c r="L3163" s="51">
        <v>12.67</v>
      </c>
      <c r="M3163" s="42">
        <v>0</v>
      </c>
      <c r="N3163" s="89" t="s">
        <v>277</v>
      </c>
      <c r="O3163" s="47" t="s">
        <v>1355</v>
      </c>
      <c r="P3163" s="93" t="s">
        <v>886</v>
      </c>
      <c r="Q3163" s="50" t="s">
        <v>1080</v>
      </c>
      <c r="R3163" s="30"/>
    </row>
    <row r="3164" spans="1:18" ht="19.95" customHeight="1">
      <c r="A3164" s="47">
        <v>1</v>
      </c>
      <c r="B3164" s="30" t="s">
        <v>1357</v>
      </c>
      <c r="C3164" s="43" t="s">
        <v>467</v>
      </c>
      <c r="D3164" s="52">
        <v>45160</v>
      </c>
      <c r="E3164" s="52">
        <v>45179</v>
      </c>
      <c r="F3164" s="52">
        <v>45179</v>
      </c>
      <c r="G3164" s="47" t="s">
        <v>10</v>
      </c>
      <c r="H3164" s="51">
        <v>12.92</v>
      </c>
      <c r="I3164" s="53">
        <v>1</v>
      </c>
      <c r="J3164" s="51">
        <v>0</v>
      </c>
      <c r="K3164" s="51">
        <v>0</v>
      </c>
      <c r="L3164" s="51">
        <v>12.92</v>
      </c>
      <c r="M3164" s="42">
        <v>0</v>
      </c>
      <c r="N3164" s="89" t="s">
        <v>277</v>
      </c>
      <c r="O3164" s="47" t="s">
        <v>1355</v>
      </c>
      <c r="P3164" s="93" t="s">
        <v>886</v>
      </c>
      <c r="Q3164" s="50" t="s">
        <v>1074</v>
      </c>
      <c r="R3164" s="30"/>
    </row>
    <row r="3165" spans="1:18" ht="19.95" customHeight="1">
      <c r="A3165" s="47">
        <v>1</v>
      </c>
      <c r="B3165" s="30" t="s">
        <v>1357</v>
      </c>
      <c r="C3165" s="43" t="s">
        <v>1368</v>
      </c>
      <c r="D3165" s="52">
        <v>45162</v>
      </c>
      <c r="E3165" s="52">
        <v>45179</v>
      </c>
      <c r="F3165" s="52">
        <v>45179</v>
      </c>
      <c r="G3165" s="47" t="s">
        <v>10</v>
      </c>
      <c r="H3165" s="51">
        <v>16.72</v>
      </c>
      <c r="I3165" s="53">
        <v>1</v>
      </c>
      <c r="J3165" s="51">
        <v>0</v>
      </c>
      <c r="K3165" s="51">
        <v>0</v>
      </c>
      <c r="L3165" s="51">
        <v>16.72</v>
      </c>
      <c r="M3165" s="42">
        <v>0</v>
      </c>
      <c r="N3165" s="89" t="s">
        <v>277</v>
      </c>
      <c r="O3165" s="47" t="s">
        <v>1342</v>
      </c>
      <c r="P3165" s="93" t="s">
        <v>872</v>
      </c>
      <c r="Q3165" s="50" t="s">
        <v>1093</v>
      </c>
      <c r="R3165" s="30"/>
    </row>
    <row r="3166" spans="1:18" ht="19.95" customHeight="1">
      <c r="A3166" s="47">
        <v>1</v>
      </c>
      <c r="B3166" s="30" t="s">
        <v>1357</v>
      </c>
      <c r="C3166" s="43" t="s">
        <v>491</v>
      </c>
      <c r="D3166" s="52">
        <v>45163</v>
      </c>
      <c r="E3166" s="52">
        <v>45179</v>
      </c>
      <c r="F3166" s="52">
        <v>45179</v>
      </c>
      <c r="G3166" s="47" t="s">
        <v>10</v>
      </c>
      <c r="H3166" s="51">
        <v>15.49</v>
      </c>
      <c r="I3166" s="53">
        <v>1</v>
      </c>
      <c r="J3166" s="51">
        <v>0</v>
      </c>
      <c r="K3166" s="51">
        <v>0</v>
      </c>
      <c r="L3166" s="51">
        <v>15.49</v>
      </c>
      <c r="M3166" s="42">
        <v>0</v>
      </c>
      <c r="N3166" s="89" t="s">
        <v>277</v>
      </c>
      <c r="O3166" s="47" t="s">
        <v>1355</v>
      </c>
      <c r="P3166" s="93" t="s">
        <v>886</v>
      </c>
      <c r="Q3166" s="50" t="s">
        <v>1081</v>
      </c>
      <c r="R3166" s="30"/>
    </row>
    <row r="3167" spans="1:18" ht="19.95" customHeight="1">
      <c r="A3167" s="47">
        <v>1</v>
      </c>
      <c r="B3167" s="30" t="s">
        <v>1357</v>
      </c>
      <c r="C3167" s="43" t="s">
        <v>494</v>
      </c>
      <c r="D3167" s="52">
        <v>45164</v>
      </c>
      <c r="E3167" s="52">
        <v>45179</v>
      </c>
      <c r="F3167" s="52">
        <v>45179</v>
      </c>
      <c r="G3167" s="47" t="s">
        <v>10</v>
      </c>
      <c r="H3167" s="51">
        <v>15.89</v>
      </c>
      <c r="I3167" s="53">
        <v>1</v>
      </c>
      <c r="J3167" s="51">
        <v>0</v>
      </c>
      <c r="K3167" s="51">
        <v>0</v>
      </c>
      <c r="L3167" s="51">
        <v>15.89</v>
      </c>
      <c r="M3167" s="42">
        <v>0</v>
      </c>
      <c r="N3167" s="89" t="s">
        <v>277</v>
      </c>
      <c r="O3167" s="47" t="s">
        <v>1355</v>
      </c>
      <c r="P3167" s="93" t="s">
        <v>886</v>
      </c>
      <c r="Q3167" s="50" t="s">
        <v>1082</v>
      </c>
      <c r="R3167" s="30"/>
    </row>
    <row r="3168" spans="1:18" ht="19.95" customHeight="1">
      <c r="A3168" s="47">
        <v>1</v>
      </c>
      <c r="B3168" s="30" t="s">
        <v>1357</v>
      </c>
      <c r="C3168" s="43" t="s">
        <v>494</v>
      </c>
      <c r="D3168" s="52">
        <v>45164</v>
      </c>
      <c r="E3168" s="52">
        <v>45179</v>
      </c>
      <c r="F3168" s="52">
        <v>45179</v>
      </c>
      <c r="G3168" s="47" t="s">
        <v>10</v>
      </c>
      <c r="H3168" s="51">
        <v>5</v>
      </c>
      <c r="I3168" s="53">
        <v>1</v>
      </c>
      <c r="J3168" s="51">
        <v>0</v>
      </c>
      <c r="K3168" s="51">
        <v>0</v>
      </c>
      <c r="L3168" s="51">
        <v>5</v>
      </c>
      <c r="M3168" s="42">
        <v>0</v>
      </c>
      <c r="N3168" s="89" t="s">
        <v>277</v>
      </c>
      <c r="O3168" s="47" t="s">
        <v>1355</v>
      </c>
      <c r="P3168" s="93" t="s">
        <v>886</v>
      </c>
      <c r="Q3168" s="50" t="s">
        <v>1082</v>
      </c>
      <c r="R3168" s="30"/>
    </row>
    <row r="3169" spans="1:18" ht="19.95" customHeight="1">
      <c r="A3169" s="47">
        <v>1</v>
      </c>
      <c r="B3169" s="30" t="s">
        <v>1357</v>
      </c>
      <c r="C3169" s="43" t="s">
        <v>350</v>
      </c>
      <c r="D3169" s="52">
        <v>45134</v>
      </c>
      <c r="E3169" s="52">
        <v>45179</v>
      </c>
      <c r="F3169" s="52">
        <v>45179</v>
      </c>
      <c r="G3169" s="47" t="s">
        <v>10</v>
      </c>
      <c r="H3169" s="51">
        <v>10.91</v>
      </c>
      <c r="I3169" s="53">
        <v>1</v>
      </c>
      <c r="J3169" s="51">
        <v>0</v>
      </c>
      <c r="K3169" s="51">
        <v>0</v>
      </c>
      <c r="L3169" s="51">
        <v>10.91</v>
      </c>
      <c r="M3169" s="42">
        <v>0</v>
      </c>
      <c r="N3169" s="89" t="s">
        <v>277</v>
      </c>
      <c r="O3169" s="47" t="s">
        <v>1355</v>
      </c>
      <c r="P3169" s="93" t="s">
        <v>886</v>
      </c>
      <c r="Q3169" s="50" t="s">
        <v>1071</v>
      </c>
      <c r="R3169" s="30"/>
    </row>
    <row r="3170" spans="1:18" ht="19.95" customHeight="1">
      <c r="A3170" s="47">
        <v>1</v>
      </c>
      <c r="B3170" s="30" t="s">
        <v>1357</v>
      </c>
      <c r="C3170" s="43" t="s">
        <v>497</v>
      </c>
      <c r="D3170" s="52">
        <v>45165</v>
      </c>
      <c r="E3170" s="52">
        <v>45179</v>
      </c>
      <c r="F3170" s="52">
        <v>45179</v>
      </c>
      <c r="G3170" s="47" t="s">
        <v>10</v>
      </c>
      <c r="H3170" s="51">
        <v>14.9</v>
      </c>
      <c r="I3170" s="53">
        <v>1</v>
      </c>
      <c r="J3170" s="51">
        <v>0</v>
      </c>
      <c r="K3170" s="51">
        <v>0</v>
      </c>
      <c r="L3170" s="51">
        <v>14.9</v>
      </c>
      <c r="M3170" s="42">
        <v>0</v>
      </c>
      <c r="N3170" s="89" t="s">
        <v>277</v>
      </c>
      <c r="O3170" s="47" t="s">
        <v>1355</v>
      </c>
      <c r="P3170" s="93" t="s">
        <v>886</v>
      </c>
      <c r="Q3170" s="50" t="s">
        <v>1083</v>
      </c>
      <c r="R3170" s="30"/>
    </row>
    <row r="3171" spans="1:18" ht="19.95" customHeight="1">
      <c r="A3171" s="47">
        <v>1</v>
      </c>
      <c r="B3171" s="30" t="s">
        <v>1357</v>
      </c>
      <c r="C3171" s="43" t="s">
        <v>501</v>
      </c>
      <c r="D3171" s="52">
        <v>45166</v>
      </c>
      <c r="E3171" s="52">
        <v>45179</v>
      </c>
      <c r="F3171" s="52">
        <v>45179</v>
      </c>
      <c r="G3171" s="47" t="s">
        <v>10</v>
      </c>
      <c r="H3171" s="51">
        <v>14.95</v>
      </c>
      <c r="I3171" s="53">
        <v>1</v>
      </c>
      <c r="J3171" s="51">
        <v>0</v>
      </c>
      <c r="K3171" s="51">
        <v>0</v>
      </c>
      <c r="L3171" s="51">
        <v>14.95</v>
      </c>
      <c r="M3171" s="42">
        <v>0</v>
      </c>
      <c r="N3171" s="89" t="s">
        <v>277</v>
      </c>
      <c r="O3171" s="47" t="s">
        <v>1355</v>
      </c>
      <c r="P3171" s="93" t="s">
        <v>886</v>
      </c>
      <c r="Q3171" s="50" t="s">
        <v>1084</v>
      </c>
      <c r="R3171" s="30"/>
    </row>
    <row r="3172" spans="1:18" ht="19.95" customHeight="1">
      <c r="A3172" s="47">
        <v>1</v>
      </c>
      <c r="B3172" s="30" t="s">
        <v>261</v>
      </c>
      <c r="C3172" s="43" t="s">
        <v>453</v>
      </c>
      <c r="D3172" s="52">
        <v>45159</v>
      </c>
      <c r="E3172" s="52">
        <v>45179</v>
      </c>
      <c r="F3172" s="52">
        <v>45179</v>
      </c>
      <c r="G3172" s="47" t="s">
        <v>10</v>
      </c>
      <c r="H3172" s="51">
        <v>655</v>
      </c>
      <c r="I3172" s="53">
        <v>1</v>
      </c>
      <c r="J3172" s="51">
        <v>0</v>
      </c>
      <c r="K3172" s="51">
        <v>0</v>
      </c>
      <c r="L3172" s="51">
        <v>655</v>
      </c>
      <c r="M3172" s="42">
        <v>0</v>
      </c>
      <c r="N3172" s="89" t="s">
        <v>277</v>
      </c>
      <c r="O3172" s="47" t="s">
        <v>1342</v>
      </c>
      <c r="P3172" s="93" t="s">
        <v>282</v>
      </c>
      <c r="Q3172" s="50" t="s">
        <v>1087</v>
      </c>
      <c r="R3172" s="30"/>
    </row>
    <row r="3173" spans="1:18" ht="19.95" customHeight="1">
      <c r="A3173" s="47">
        <v>1</v>
      </c>
      <c r="B3173" s="30" t="s">
        <v>310</v>
      </c>
      <c r="C3173" s="43" t="s">
        <v>452</v>
      </c>
      <c r="D3173" s="52">
        <v>45159</v>
      </c>
      <c r="E3173" s="52">
        <v>45179</v>
      </c>
      <c r="F3173" s="52">
        <v>45179</v>
      </c>
      <c r="G3173" s="47" t="s">
        <v>10</v>
      </c>
      <c r="H3173" s="51">
        <v>1560.4</v>
      </c>
      <c r="I3173" s="53">
        <v>1</v>
      </c>
      <c r="J3173" s="51">
        <v>0</v>
      </c>
      <c r="K3173" s="51">
        <v>0</v>
      </c>
      <c r="L3173" s="51">
        <v>1560.4</v>
      </c>
      <c r="M3173" s="42">
        <v>0</v>
      </c>
      <c r="N3173" s="89" t="s">
        <v>277</v>
      </c>
      <c r="O3173" s="47" t="s">
        <v>1342</v>
      </c>
      <c r="P3173" s="93" t="s">
        <v>871</v>
      </c>
      <c r="Q3173" s="50" t="s">
        <v>1064</v>
      </c>
      <c r="R3173" s="30"/>
    </row>
    <row r="3174" spans="1:18" ht="19.95" customHeight="1">
      <c r="A3174" s="47">
        <v>1</v>
      </c>
      <c r="B3174" s="30" t="s">
        <v>294</v>
      </c>
      <c r="C3174" s="43" t="s">
        <v>490</v>
      </c>
      <c r="D3174" s="52">
        <v>45163</v>
      </c>
      <c r="E3174" s="52">
        <v>45179</v>
      </c>
      <c r="F3174" s="52">
        <v>45179</v>
      </c>
      <c r="G3174" s="47" t="s">
        <v>10</v>
      </c>
      <c r="H3174" s="51">
        <v>354.55</v>
      </c>
      <c r="I3174" s="53">
        <v>1</v>
      </c>
      <c r="J3174" s="51">
        <v>0</v>
      </c>
      <c r="K3174" s="51">
        <v>0</v>
      </c>
      <c r="L3174" s="51">
        <v>354.55</v>
      </c>
      <c r="M3174" s="42">
        <v>0</v>
      </c>
      <c r="N3174" s="89" t="s">
        <v>277</v>
      </c>
      <c r="O3174" s="47" t="s">
        <v>1342</v>
      </c>
      <c r="P3174" s="93" t="s">
        <v>871</v>
      </c>
      <c r="Q3174" s="50" t="s">
        <v>1068</v>
      </c>
      <c r="R3174" s="30"/>
    </row>
    <row r="3175" spans="1:18" ht="19.95" customHeight="1">
      <c r="A3175" s="47">
        <v>1</v>
      </c>
      <c r="B3175" s="30" t="s">
        <v>294</v>
      </c>
      <c r="C3175" s="43" t="s">
        <v>489</v>
      </c>
      <c r="D3175" s="52">
        <v>45163</v>
      </c>
      <c r="E3175" s="52">
        <v>45179</v>
      </c>
      <c r="F3175" s="52">
        <v>45179</v>
      </c>
      <c r="G3175" s="47" t="s">
        <v>10</v>
      </c>
      <c r="H3175" s="51">
        <v>1297.48</v>
      </c>
      <c r="I3175" s="53">
        <v>1</v>
      </c>
      <c r="J3175" s="51">
        <v>0</v>
      </c>
      <c r="K3175" s="51">
        <v>0</v>
      </c>
      <c r="L3175" s="51">
        <v>1297.48</v>
      </c>
      <c r="M3175" s="42">
        <v>0</v>
      </c>
      <c r="N3175" s="89" t="s">
        <v>277</v>
      </c>
      <c r="O3175" s="47" t="s">
        <v>1342</v>
      </c>
      <c r="P3175" s="93" t="s">
        <v>871</v>
      </c>
      <c r="Q3175" s="50" t="s">
        <v>1067</v>
      </c>
      <c r="R3175" s="30"/>
    </row>
    <row r="3176" spans="1:18" ht="19.95" customHeight="1">
      <c r="A3176" s="47">
        <v>1</v>
      </c>
      <c r="B3176" s="30" t="s">
        <v>295</v>
      </c>
      <c r="C3176" s="43" t="s">
        <v>408</v>
      </c>
      <c r="D3176" s="52">
        <v>45148</v>
      </c>
      <c r="E3176" s="52">
        <v>45179</v>
      </c>
      <c r="F3176" s="52">
        <v>45179</v>
      </c>
      <c r="G3176" s="47" t="s">
        <v>10</v>
      </c>
      <c r="H3176" s="51">
        <v>343.49</v>
      </c>
      <c r="I3176" s="53">
        <v>1</v>
      </c>
      <c r="J3176" s="51">
        <v>0</v>
      </c>
      <c r="K3176" s="51">
        <v>0</v>
      </c>
      <c r="L3176" s="51">
        <v>343.49</v>
      </c>
      <c r="M3176" s="42">
        <v>0</v>
      </c>
      <c r="N3176" s="89" t="s">
        <v>277</v>
      </c>
      <c r="O3176" s="47" t="s">
        <v>1342</v>
      </c>
      <c r="P3176" s="93" t="s">
        <v>282</v>
      </c>
      <c r="Q3176" s="50" t="s">
        <v>1057</v>
      </c>
      <c r="R3176" s="30"/>
    </row>
    <row r="3177" spans="1:18" ht="19.95" customHeight="1">
      <c r="A3177" s="47">
        <v>1</v>
      </c>
      <c r="B3177" s="30" t="s">
        <v>295</v>
      </c>
      <c r="C3177" s="43" t="s">
        <v>441</v>
      </c>
      <c r="D3177" s="52">
        <v>45155</v>
      </c>
      <c r="E3177" s="52">
        <v>45179</v>
      </c>
      <c r="F3177" s="52">
        <v>45179</v>
      </c>
      <c r="G3177" s="47" t="s">
        <v>10</v>
      </c>
      <c r="H3177" s="51">
        <v>76.94</v>
      </c>
      <c r="I3177" s="53">
        <v>1</v>
      </c>
      <c r="J3177" s="51">
        <v>0</v>
      </c>
      <c r="K3177" s="51">
        <v>0</v>
      </c>
      <c r="L3177" s="51">
        <v>76.94</v>
      </c>
      <c r="M3177" s="42">
        <v>0</v>
      </c>
      <c r="N3177" s="89" t="s">
        <v>277</v>
      </c>
      <c r="O3177" s="47" t="s">
        <v>1342</v>
      </c>
      <c r="P3177" s="93" t="s">
        <v>871</v>
      </c>
      <c r="Q3177" s="50" t="s">
        <v>1061</v>
      </c>
      <c r="R3177" s="30"/>
    </row>
    <row r="3178" spans="1:18" ht="19.95" customHeight="1">
      <c r="A3178" s="47">
        <v>1</v>
      </c>
      <c r="B3178" s="30" t="s">
        <v>295</v>
      </c>
      <c r="C3178" s="43" t="s">
        <v>447</v>
      </c>
      <c r="D3178" s="52">
        <v>45158</v>
      </c>
      <c r="E3178" s="52">
        <v>45179</v>
      </c>
      <c r="F3178" s="52">
        <v>45179</v>
      </c>
      <c r="G3178" s="47" t="s">
        <v>10</v>
      </c>
      <c r="H3178" s="51">
        <v>123.46</v>
      </c>
      <c r="I3178" s="53">
        <v>1</v>
      </c>
      <c r="J3178" s="51">
        <v>0</v>
      </c>
      <c r="K3178" s="51">
        <v>0</v>
      </c>
      <c r="L3178" s="51">
        <v>123.46</v>
      </c>
      <c r="M3178" s="42">
        <v>0</v>
      </c>
      <c r="N3178" s="89" t="s">
        <v>277</v>
      </c>
      <c r="O3178" s="47" t="s">
        <v>1342</v>
      </c>
      <c r="P3178" s="93" t="s">
        <v>871</v>
      </c>
      <c r="Q3178" s="50" t="s">
        <v>1063</v>
      </c>
      <c r="R3178" s="30"/>
    </row>
    <row r="3179" spans="1:18" ht="19.95" customHeight="1">
      <c r="A3179" s="47">
        <v>1</v>
      </c>
      <c r="B3179" s="30" t="s">
        <v>314</v>
      </c>
      <c r="C3179" s="43" t="s">
        <v>407</v>
      </c>
      <c r="D3179" s="52">
        <v>45148</v>
      </c>
      <c r="E3179" s="52">
        <v>45179</v>
      </c>
      <c r="F3179" s="52">
        <v>45179</v>
      </c>
      <c r="G3179" s="47" t="s">
        <v>10</v>
      </c>
      <c r="H3179" s="51">
        <v>738.57</v>
      </c>
      <c r="I3179" s="53">
        <v>1</v>
      </c>
      <c r="J3179" s="51">
        <v>0</v>
      </c>
      <c r="K3179" s="51">
        <v>0</v>
      </c>
      <c r="L3179" s="51">
        <v>738.57</v>
      </c>
      <c r="M3179" s="42">
        <v>0</v>
      </c>
      <c r="N3179" s="89" t="s">
        <v>277</v>
      </c>
      <c r="O3179" s="47" t="s">
        <v>1342</v>
      </c>
      <c r="P3179" s="93" t="s">
        <v>282</v>
      </c>
      <c r="Q3179" s="50" t="s">
        <v>1056</v>
      </c>
      <c r="R3179" s="30"/>
    </row>
    <row r="3180" spans="1:18" ht="19.95" customHeight="1">
      <c r="A3180" s="47">
        <v>1</v>
      </c>
      <c r="B3180" s="30" t="s">
        <v>314</v>
      </c>
      <c r="C3180" s="43" t="s">
        <v>406</v>
      </c>
      <c r="D3180" s="52">
        <v>45148</v>
      </c>
      <c r="E3180" s="52">
        <v>45179</v>
      </c>
      <c r="F3180" s="52">
        <v>45179</v>
      </c>
      <c r="G3180" s="47" t="s">
        <v>10</v>
      </c>
      <c r="H3180" s="51">
        <v>407.7</v>
      </c>
      <c r="I3180" s="53">
        <v>1</v>
      </c>
      <c r="J3180" s="51">
        <v>0</v>
      </c>
      <c r="K3180" s="51">
        <v>0</v>
      </c>
      <c r="L3180" s="51">
        <v>407.7</v>
      </c>
      <c r="M3180" s="42">
        <v>0</v>
      </c>
      <c r="N3180" s="89" t="s">
        <v>277</v>
      </c>
      <c r="O3180" s="47" t="s">
        <v>1342</v>
      </c>
      <c r="P3180" s="93" t="s">
        <v>282</v>
      </c>
      <c r="Q3180" s="50" t="s">
        <v>1055</v>
      </c>
      <c r="R3180" s="30"/>
    </row>
    <row r="3181" spans="1:18" ht="19.95" customHeight="1">
      <c r="A3181" s="47">
        <v>2</v>
      </c>
      <c r="B3181" s="30" t="s">
        <v>140</v>
      </c>
      <c r="C3181" s="43" t="s">
        <v>515</v>
      </c>
      <c r="D3181" s="52">
        <v>45168</v>
      </c>
      <c r="E3181" s="52">
        <v>45180</v>
      </c>
      <c r="F3181" s="52">
        <v>45180</v>
      </c>
      <c r="G3181" s="47" t="s">
        <v>10</v>
      </c>
      <c r="H3181" s="51">
        <v>21960.400000000001</v>
      </c>
      <c r="I3181" s="53">
        <v>1</v>
      </c>
      <c r="J3181" s="51">
        <v>0</v>
      </c>
      <c r="K3181" s="51">
        <v>0</v>
      </c>
      <c r="L3181" s="51">
        <v>21960.400000000001</v>
      </c>
      <c r="M3181" s="42">
        <v>0</v>
      </c>
      <c r="N3181" s="89" t="s">
        <v>1328</v>
      </c>
      <c r="O3181" s="47" t="s">
        <v>1349</v>
      </c>
      <c r="P3181" s="58" t="s">
        <v>741</v>
      </c>
      <c r="Q3181" s="50" t="s">
        <v>1102</v>
      </c>
      <c r="R3181" s="30"/>
    </row>
    <row r="3182" spans="1:18" ht="19.95" customHeight="1">
      <c r="A3182" s="47">
        <v>1</v>
      </c>
      <c r="B3182" s="30" t="s">
        <v>143</v>
      </c>
      <c r="C3182" s="43" t="s">
        <v>488</v>
      </c>
      <c r="D3182" s="52">
        <v>45163</v>
      </c>
      <c r="E3182" s="52">
        <v>45178</v>
      </c>
      <c r="F3182" s="52">
        <v>45180</v>
      </c>
      <c r="G3182" s="47" t="s">
        <v>10</v>
      </c>
      <c r="H3182" s="51">
        <v>24768</v>
      </c>
      <c r="I3182" s="53">
        <v>1</v>
      </c>
      <c r="J3182" s="51">
        <v>0</v>
      </c>
      <c r="K3182" s="51">
        <v>0</v>
      </c>
      <c r="L3182" s="51">
        <v>24768</v>
      </c>
      <c r="M3182" s="42">
        <v>0</v>
      </c>
      <c r="N3182" s="89" t="s">
        <v>1328</v>
      </c>
      <c r="O3182" s="47" t="s">
        <v>1349</v>
      </c>
      <c r="P3182" s="58" t="s">
        <v>741</v>
      </c>
      <c r="Q3182" s="50" t="s">
        <v>1036</v>
      </c>
      <c r="R3182" s="30"/>
    </row>
    <row r="3183" spans="1:18" ht="19.95" customHeight="1">
      <c r="A3183" s="47">
        <v>1</v>
      </c>
      <c r="B3183" s="30" t="s">
        <v>143</v>
      </c>
      <c r="C3183" s="43" t="s">
        <v>493</v>
      </c>
      <c r="D3183" s="52">
        <v>45164</v>
      </c>
      <c r="E3183" s="52">
        <v>45179</v>
      </c>
      <c r="F3183" s="52">
        <v>45180</v>
      </c>
      <c r="G3183" s="47" t="s">
        <v>10</v>
      </c>
      <c r="H3183" s="51">
        <v>37152</v>
      </c>
      <c r="I3183" s="53">
        <v>1</v>
      </c>
      <c r="J3183" s="51">
        <v>0</v>
      </c>
      <c r="K3183" s="51">
        <v>0</v>
      </c>
      <c r="L3183" s="51">
        <v>37152</v>
      </c>
      <c r="M3183" s="42">
        <v>0</v>
      </c>
      <c r="N3183" s="89" t="s">
        <v>1328</v>
      </c>
      <c r="O3183" s="47" t="s">
        <v>1349</v>
      </c>
      <c r="P3183" s="58" t="s">
        <v>741</v>
      </c>
      <c r="Q3183" s="50" t="s">
        <v>1070</v>
      </c>
      <c r="R3183" s="30"/>
    </row>
    <row r="3184" spans="1:18" ht="19.95" customHeight="1">
      <c r="A3184" s="47">
        <v>2</v>
      </c>
      <c r="B3184" s="30" t="s">
        <v>143</v>
      </c>
      <c r="C3184" s="43" t="s">
        <v>487</v>
      </c>
      <c r="D3184" s="52">
        <v>45163</v>
      </c>
      <c r="E3184" s="52">
        <v>45178</v>
      </c>
      <c r="F3184" s="52">
        <v>45180</v>
      </c>
      <c r="G3184" s="47" t="s">
        <v>10</v>
      </c>
      <c r="H3184" s="51">
        <v>21797.1</v>
      </c>
      <c r="I3184" s="53">
        <v>1</v>
      </c>
      <c r="J3184" s="51">
        <v>0</v>
      </c>
      <c r="K3184" s="51">
        <v>0</v>
      </c>
      <c r="L3184" s="51">
        <v>21797.1</v>
      </c>
      <c r="M3184" s="42">
        <v>0</v>
      </c>
      <c r="N3184" s="89" t="s">
        <v>1328</v>
      </c>
      <c r="O3184" s="47" t="s">
        <v>1349</v>
      </c>
      <c r="P3184" s="58" t="s">
        <v>741</v>
      </c>
      <c r="Q3184" s="50" t="s">
        <v>1035</v>
      </c>
      <c r="R3184" s="30"/>
    </row>
    <row r="3185" spans="1:18" ht="19.95" customHeight="1">
      <c r="A3185" s="47">
        <v>2</v>
      </c>
      <c r="B3185" s="30" t="s">
        <v>143</v>
      </c>
      <c r="C3185" s="43" t="s">
        <v>492</v>
      </c>
      <c r="D3185" s="52">
        <v>45164</v>
      </c>
      <c r="E3185" s="52">
        <v>45179</v>
      </c>
      <c r="F3185" s="52">
        <v>45180</v>
      </c>
      <c r="G3185" s="47" t="s">
        <v>10</v>
      </c>
      <c r="H3185" s="51">
        <v>21886.799999999999</v>
      </c>
      <c r="I3185" s="53">
        <v>1</v>
      </c>
      <c r="J3185" s="51">
        <v>0</v>
      </c>
      <c r="K3185" s="51">
        <v>0</v>
      </c>
      <c r="L3185" s="51">
        <v>21886.799999999999</v>
      </c>
      <c r="M3185" s="42">
        <v>0</v>
      </c>
      <c r="N3185" s="89" t="s">
        <v>1328</v>
      </c>
      <c r="O3185" s="47" t="s">
        <v>1349</v>
      </c>
      <c r="P3185" s="58" t="s">
        <v>741</v>
      </c>
      <c r="Q3185" s="50" t="s">
        <v>1069</v>
      </c>
      <c r="R3185" s="30"/>
    </row>
    <row r="3186" spans="1:18" ht="19.95" customHeight="1">
      <c r="A3186" s="47">
        <v>2</v>
      </c>
      <c r="B3186" s="30" t="s">
        <v>143</v>
      </c>
      <c r="C3186" s="43" t="s">
        <v>498</v>
      </c>
      <c r="D3186" s="52">
        <v>45165</v>
      </c>
      <c r="E3186" s="52">
        <v>45180</v>
      </c>
      <c r="F3186" s="52">
        <v>45180</v>
      </c>
      <c r="G3186" s="47" t="s">
        <v>10</v>
      </c>
      <c r="H3186" s="51">
        <v>8956.6</v>
      </c>
      <c r="I3186" s="53">
        <v>1</v>
      </c>
      <c r="J3186" s="51">
        <v>0</v>
      </c>
      <c r="K3186" s="51">
        <v>0</v>
      </c>
      <c r="L3186" s="51">
        <v>8956.6</v>
      </c>
      <c r="M3186" s="42">
        <v>0</v>
      </c>
      <c r="N3186" s="89" t="s">
        <v>1328</v>
      </c>
      <c r="O3186" s="47" t="s">
        <v>1349</v>
      </c>
      <c r="P3186" s="58" t="s">
        <v>741</v>
      </c>
      <c r="Q3186" s="50" t="s">
        <v>1101</v>
      </c>
      <c r="R3186" s="30"/>
    </row>
    <row r="3187" spans="1:18" ht="19.95" customHeight="1">
      <c r="A3187" s="47">
        <v>4</v>
      </c>
      <c r="B3187" s="30" t="s">
        <v>143</v>
      </c>
      <c r="C3187" s="43" t="s">
        <v>496</v>
      </c>
      <c r="D3187" s="52">
        <v>45164</v>
      </c>
      <c r="E3187" s="52">
        <v>45180</v>
      </c>
      <c r="F3187" s="52">
        <v>45180</v>
      </c>
      <c r="G3187" s="47" t="s">
        <v>10</v>
      </c>
      <c r="H3187" s="51">
        <v>965.36</v>
      </c>
      <c r="I3187" s="53">
        <v>1</v>
      </c>
      <c r="J3187" s="51">
        <v>0</v>
      </c>
      <c r="K3187" s="51">
        <v>0</v>
      </c>
      <c r="L3187" s="51">
        <v>965.36</v>
      </c>
      <c r="M3187" s="42">
        <v>0</v>
      </c>
      <c r="N3187" s="89" t="s">
        <v>1328</v>
      </c>
      <c r="O3187" s="47" t="s">
        <v>1349</v>
      </c>
      <c r="P3187" s="58" t="s">
        <v>741</v>
      </c>
      <c r="Q3187" s="50" t="s">
        <v>1114</v>
      </c>
      <c r="R3187" s="30"/>
    </row>
    <row r="3188" spans="1:18" ht="19.95" customHeight="1">
      <c r="A3188" s="47">
        <v>1</v>
      </c>
      <c r="B3188" s="30" t="s">
        <v>236</v>
      </c>
      <c r="C3188" s="43" t="s">
        <v>565</v>
      </c>
      <c r="D3188" s="52">
        <v>45175</v>
      </c>
      <c r="E3188" s="52">
        <v>45180</v>
      </c>
      <c r="F3188" s="52">
        <v>45180</v>
      </c>
      <c r="G3188" s="47" t="s">
        <v>10</v>
      </c>
      <c r="H3188" s="51">
        <v>53.3</v>
      </c>
      <c r="I3188" s="53">
        <v>1</v>
      </c>
      <c r="J3188" s="51">
        <v>0</v>
      </c>
      <c r="K3188" s="51">
        <v>0</v>
      </c>
      <c r="L3188" s="51">
        <v>53.3</v>
      </c>
      <c r="M3188" s="42">
        <v>0</v>
      </c>
      <c r="N3188" s="89" t="s">
        <v>1328</v>
      </c>
      <c r="O3188" s="47" t="s">
        <v>1330</v>
      </c>
      <c r="P3188" s="93" t="s">
        <v>1343</v>
      </c>
      <c r="Q3188" s="50" t="s">
        <v>1104</v>
      </c>
      <c r="R3188" s="30"/>
    </row>
    <row r="3189" spans="1:18" ht="19.95" customHeight="1">
      <c r="A3189" s="47">
        <v>1</v>
      </c>
      <c r="B3189" s="30" t="s">
        <v>236</v>
      </c>
      <c r="C3189" s="43" t="s">
        <v>566</v>
      </c>
      <c r="D3189" s="52">
        <v>45175</v>
      </c>
      <c r="E3189" s="52">
        <v>45180</v>
      </c>
      <c r="F3189" s="52">
        <v>45180</v>
      </c>
      <c r="G3189" s="47" t="s">
        <v>10</v>
      </c>
      <c r="H3189" s="51">
        <v>21</v>
      </c>
      <c r="I3189" s="53">
        <v>1</v>
      </c>
      <c r="J3189" s="51">
        <v>0</v>
      </c>
      <c r="K3189" s="51">
        <v>0</v>
      </c>
      <c r="L3189" s="51">
        <v>21</v>
      </c>
      <c r="M3189" s="42">
        <v>0</v>
      </c>
      <c r="N3189" s="89" t="s">
        <v>1328</v>
      </c>
      <c r="O3189" s="47" t="s">
        <v>1330</v>
      </c>
      <c r="P3189" s="93" t="s">
        <v>1343</v>
      </c>
      <c r="Q3189" s="50" t="s">
        <v>1105</v>
      </c>
      <c r="R3189" s="30"/>
    </row>
    <row r="3190" spans="1:18" ht="19.95" customHeight="1">
      <c r="A3190" s="47">
        <v>1</v>
      </c>
      <c r="B3190" s="30" t="s">
        <v>236</v>
      </c>
      <c r="C3190" s="43" t="s">
        <v>568</v>
      </c>
      <c r="D3190" s="52">
        <v>45175</v>
      </c>
      <c r="E3190" s="52">
        <v>45180</v>
      </c>
      <c r="F3190" s="52">
        <v>45180</v>
      </c>
      <c r="G3190" s="47" t="s">
        <v>10</v>
      </c>
      <c r="H3190" s="51">
        <v>60.8</v>
      </c>
      <c r="I3190" s="53">
        <v>1</v>
      </c>
      <c r="J3190" s="51">
        <v>0</v>
      </c>
      <c r="K3190" s="51">
        <v>0</v>
      </c>
      <c r="L3190" s="51">
        <v>60.8</v>
      </c>
      <c r="M3190" s="42">
        <v>0</v>
      </c>
      <c r="N3190" s="89" t="s">
        <v>1328</v>
      </c>
      <c r="O3190" s="47" t="s">
        <v>1330</v>
      </c>
      <c r="P3190" s="93" t="s">
        <v>1343</v>
      </c>
      <c r="Q3190" s="50" t="s">
        <v>1107</v>
      </c>
      <c r="R3190" s="30"/>
    </row>
    <row r="3191" spans="1:18" ht="19.95" customHeight="1">
      <c r="A3191" s="47">
        <v>1</v>
      </c>
      <c r="B3191" s="30" t="s">
        <v>236</v>
      </c>
      <c r="C3191" s="43" t="s">
        <v>564</v>
      </c>
      <c r="D3191" s="52">
        <v>45175</v>
      </c>
      <c r="E3191" s="52">
        <v>45180</v>
      </c>
      <c r="F3191" s="52">
        <v>45180</v>
      </c>
      <c r="G3191" s="47" t="s">
        <v>10</v>
      </c>
      <c r="H3191" s="51">
        <v>11700</v>
      </c>
      <c r="I3191" s="53">
        <v>1</v>
      </c>
      <c r="J3191" s="51">
        <v>0</v>
      </c>
      <c r="K3191" s="51">
        <v>0</v>
      </c>
      <c r="L3191" s="51">
        <v>11700</v>
      </c>
      <c r="M3191" s="42">
        <v>0</v>
      </c>
      <c r="N3191" s="89" t="s">
        <v>1328</v>
      </c>
      <c r="O3191" s="47" t="s">
        <v>1330</v>
      </c>
      <c r="P3191" s="93" t="s">
        <v>1343</v>
      </c>
      <c r="Q3191" s="50" t="s">
        <v>1103</v>
      </c>
      <c r="R3191" s="30"/>
    </row>
    <row r="3192" spans="1:18" ht="19.95" customHeight="1">
      <c r="A3192" s="47">
        <v>1</v>
      </c>
      <c r="B3192" s="30" t="s">
        <v>236</v>
      </c>
      <c r="C3192" s="43" t="s">
        <v>567</v>
      </c>
      <c r="D3192" s="52">
        <v>45175</v>
      </c>
      <c r="E3192" s="52">
        <v>45180</v>
      </c>
      <c r="F3192" s="52">
        <v>45180</v>
      </c>
      <c r="G3192" s="47" t="s">
        <v>10</v>
      </c>
      <c r="H3192" s="51">
        <v>8590</v>
      </c>
      <c r="I3192" s="53">
        <v>1</v>
      </c>
      <c r="J3192" s="51">
        <v>0</v>
      </c>
      <c r="K3192" s="51">
        <v>0</v>
      </c>
      <c r="L3192" s="51">
        <v>8590</v>
      </c>
      <c r="M3192" s="42">
        <v>0</v>
      </c>
      <c r="N3192" s="89" t="s">
        <v>1328</v>
      </c>
      <c r="O3192" s="47" t="s">
        <v>1330</v>
      </c>
      <c r="P3192" s="93" t="s">
        <v>1343</v>
      </c>
      <c r="Q3192" s="50" t="s">
        <v>1106</v>
      </c>
      <c r="R3192" s="30"/>
    </row>
    <row r="3193" spans="1:18" ht="19.95" customHeight="1">
      <c r="A3193" s="47">
        <v>1</v>
      </c>
      <c r="B3193" s="30" t="s">
        <v>236</v>
      </c>
      <c r="C3193" s="43" t="s">
        <v>569</v>
      </c>
      <c r="D3193" s="52">
        <v>45175</v>
      </c>
      <c r="E3193" s="52">
        <v>45180</v>
      </c>
      <c r="F3193" s="52">
        <v>45180</v>
      </c>
      <c r="G3193" s="47" t="s">
        <v>10</v>
      </c>
      <c r="H3193" s="51">
        <v>350</v>
      </c>
      <c r="I3193" s="53">
        <v>1</v>
      </c>
      <c r="J3193" s="51">
        <v>0</v>
      </c>
      <c r="K3193" s="51">
        <v>0</v>
      </c>
      <c r="L3193" s="51">
        <v>350</v>
      </c>
      <c r="M3193" s="42">
        <v>0</v>
      </c>
      <c r="N3193" s="89" t="s">
        <v>1328</v>
      </c>
      <c r="O3193" s="47" t="s">
        <v>1330</v>
      </c>
      <c r="P3193" s="93" t="s">
        <v>1343</v>
      </c>
      <c r="Q3193" s="50" t="s">
        <v>1108</v>
      </c>
      <c r="R3193" s="30"/>
    </row>
    <row r="3194" spans="1:18" ht="19.95" customHeight="1">
      <c r="A3194" s="47">
        <v>1</v>
      </c>
      <c r="B3194" s="30" t="s">
        <v>236</v>
      </c>
      <c r="C3194" s="43" t="s">
        <v>570</v>
      </c>
      <c r="D3194" s="52">
        <v>45175</v>
      </c>
      <c r="E3194" s="52">
        <v>45180</v>
      </c>
      <c r="F3194" s="52">
        <v>45180</v>
      </c>
      <c r="G3194" s="47" t="s">
        <v>10</v>
      </c>
      <c r="H3194" s="51">
        <v>896.1</v>
      </c>
      <c r="I3194" s="53">
        <v>1</v>
      </c>
      <c r="J3194" s="51">
        <v>0</v>
      </c>
      <c r="K3194" s="51">
        <v>0</v>
      </c>
      <c r="L3194" s="51">
        <v>896.1</v>
      </c>
      <c r="M3194" s="42">
        <v>0</v>
      </c>
      <c r="N3194" s="89" t="s">
        <v>1328</v>
      </c>
      <c r="O3194" s="47" t="s">
        <v>1330</v>
      </c>
      <c r="P3194" s="93" t="s">
        <v>1343</v>
      </c>
      <c r="Q3194" s="50" t="s">
        <v>1109</v>
      </c>
      <c r="R3194" s="30"/>
    </row>
    <row r="3195" spans="1:18" ht="19.95" customHeight="1">
      <c r="A3195" s="47">
        <v>1</v>
      </c>
      <c r="B3195" s="30" t="s">
        <v>236</v>
      </c>
      <c r="C3195" s="43" t="s">
        <v>573</v>
      </c>
      <c r="D3195" s="52">
        <v>45175</v>
      </c>
      <c r="E3195" s="52">
        <v>45180</v>
      </c>
      <c r="F3195" s="52">
        <v>45180</v>
      </c>
      <c r="G3195" s="47" t="s">
        <v>10</v>
      </c>
      <c r="H3195" s="51">
        <v>4906.6000000000004</v>
      </c>
      <c r="I3195" s="53">
        <v>1</v>
      </c>
      <c r="J3195" s="51">
        <v>0</v>
      </c>
      <c r="K3195" s="51">
        <v>0</v>
      </c>
      <c r="L3195" s="51">
        <v>4906.6000000000004</v>
      </c>
      <c r="M3195" s="42">
        <v>0</v>
      </c>
      <c r="N3195" s="89" t="s">
        <v>1328</v>
      </c>
      <c r="O3195" s="47" t="s">
        <v>1330</v>
      </c>
      <c r="P3195" s="93" t="s">
        <v>1343</v>
      </c>
      <c r="Q3195" s="50" t="s">
        <v>1112</v>
      </c>
      <c r="R3195" s="30"/>
    </row>
    <row r="3196" spans="1:18" ht="19.95" customHeight="1">
      <c r="A3196" s="47">
        <v>1</v>
      </c>
      <c r="B3196" s="30" t="s">
        <v>236</v>
      </c>
      <c r="C3196" s="43" t="s">
        <v>572</v>
      </c>
      <c r="D3196" s="52">
        <v>45175</v>
      </c>
      <c r="E3196" s="52">
        <v>45180</v>
      </c>
      <c r="F3196" s="52">
        <v>45180</v>
      </c>
      <c r="G3196" s="47" t="s">
        <v>10</v>
      </c>
      <c r="H3196" s="51">
        <v>11700</v>
      </c>
      <c r="I3196" s="53">
        <v>1</v>
      </c>
      <c r="J3196" s="51">
        <v>0</v>
      </c>
      <c r="K3196" s="51">
        <v>0</v>
      </c>
      <c r="L3196" s="51">
        <v>11700</v>
      </c>
      <c r="M3196" s="42">
        <v>0</v>
      </c>
      <c r="N3196" s="89" t="s">
        <v>1328</v>
      </c>
      <c r="O3196" s="47" t="s">
        <v>1330</v>
      </c>
      <c r="P3196" s="93" t="s">
        <v>1343</v>
      </c>
      <c r="Q3196" s="50" t="s">
        <v>1111</v>
      </c>
      <c r="R3196" s="30"/>
    </row>
    <row r="3197" spans="1:18" ht="19.95" customHeight="1">
      <c r="A3197" s="47">
        <v>1</v>
      </c>
      <c r="B3197" s="30" t="s">
        <v>236</v>
      </c>
      <c r="C3197" s="43" t="s">
        <v>571</v>
      </c>
      <c r="D3197" s="52">
        <v>45175</v>
      </c>
      <c r="E3197" s="52">
        <v>45180</v>
      </c>
      <c r="F3197" s="52">
        <v>45180</v>
      </c>
      <c r="G3197" s="47" t="s">
        <v>10</v>
      </c>
      <c r="H3197" s="51">
        <v>180</v>
      </c>
      <c r="I3197" s="53">
        <v>1</v>
      </c>
      <c r="J3197" s="51">
        <v>0</v>
      </c>
      <c r="K3197" s="51">
        <v>0</v>
      </c>
      <c r="L3197" s="51">
        <v>180</v>
      </c>
      <c r="M3197" s="42">
        <v>0</v>
      </c>
      <c r="N3197" s="89" t="s">
        <v>1328</v>
      </c>
      <c r="O3197" s="47" t="s">
        <v>1330</v>
      </c>
      <c r="P3197" s="93" t="s">
        <v>1343</v>
      </c>
      <c r="Q3197" s="50" t="s">
        <v>1110</v>
      </c>
      <c r="R3197" s="30"/>
    </row>
    <row r="3198" spans="1:18" ht="19.95" customHeight="1">
      <c r="A3198" s="47">
        <v>4</v>
      </c>
      <c r="B3198" s="30" t="s">
        <v>33</v>
      </c>
      <c r="C3198" s="43" t="s">
        <v>289</v>
      </c>
      <c r="D3198" s="52">
        <v>44959</v>
      </c>
      <c r="E3198" s="52">
        <v>45179</v>
      </c>
      <c r="F3198" s="52">
        <v>45180</v>
      </c>
      <c r="G3198" s="47" t="s">
        <v>10</v>
      </c>
      <c r="H3198" s="51">
        <v>2012</v>
      </c>
      <c r="I3198" s="53">
        <v>1</v>
      </c>
      <c r="J3198" s="51">
        <v>0</v>
      </c>
      <c r="K3198" s="51">
        <v>0</v>
      </c>
      <c r="L3198" s="51">
        <v>2012</v>
      </c>
      <c r="M3198" s="42">
        <v>0</v>
      </c>
      <c r="N3198" s="89" t="s">
        <v>269</v>
      </c>
      <c r="O3198" s="47" t="s">
        <v>1346</v>
      </c>
      <c r="P3198" s="93" t="s">
        <v>284</v>
      </c>
      <c r="Q3198" s="50" t="s">
        <v>1038</v>
      </c>
      <c r="R3198" s="30"/>
    </row>
    <row r="3199" spans="1:18" ht="19.95" customHeight="1">
      <c r="A3199" s="47">
        <v>1</v>
      </c>
      <c r="B3199" s="30" t="s">
        <v>37</v>
      </c>
      <c r="C3199" s="43" t="s">
        <v>405</v>
      </c>
      <c r="D3199" s="52">
        <v>45148</v>
      </c>
      <c r="E3199" s="52">
        <v>45179</v>
      </c>
      <c r="F3199" s="52">
        <v>45180</v>
      </c>
      <c r="G3199" s="47" t="s">
        <v>10</v>
      </c>
      <c r="H3199" s="51">
        <v>349.9</v>
      </c>
      <c r="I3199" s="53">
        <v>1</v>
      </c>
      <c r="J3199" s="51">
        <v>0</v>
      </c>
      <c r="K3199" s="51">
        <v>0</v>
      </c>
      <c r="L3199" s="51">
        <v>349.9</v>
      </c>
      <c r="M3199" s="42">
        <v>0</v>
      </c>
      <c r="N3199" s="89" t="s">
        <v>269</v>
      </c>
      <c r="O3199" s="47" t="s">
        <v>1342</v>
      </c>
      <c r="P3199" s="93" t="s">
        <v>880</v>
      </c>
      <c r="Q3199" s="50" t="s">
        <v>1041</v>
      </c>
      <c r="R3199" s="30"/>
    </row>
    <row r="3200" spans="1:18" ht="19.95" customHeight="1">
      <c r="A3200" s="47">
        <v>1</v>
      </c>
      <c r="B3200" s="30" t="s">
        <v>44</v>
      </c>
      <c r="C3200" s="43" t="s">
        <v>45</v>
      </c>
      <c r="D3200" s="52">
        <v>44909</v>
      </c>
      <c r="E3200" s="52">
        <v>45180</v>
      </c>
      <c r="F3200" s="52">
        <v>45180</v>
      </c>
      <c r="G3200" s="47" t="s">
        <v>10</v>
      </c>
      <c r="H3200" s="51">
        <v>24924.9</v>
      </c>
      <c r="I3200" s="53">
        <v>1</v>
      </c>
      <c r="J3200" s="51">
        <v>0</v>
      </c>
      <c r="K3200" s="51">
        <v>0</v>
      </c>
      <c r="L3200" s="51">
        <v>24924.9</v>
      </c>
      <c r="M3200" s="42">
        <v>0</v>
      </c>
      <c r="N3200" s="89" t="s">
        <v>269</v>
      </c>
      <c r="O3200" s="47" t="s">
        <v>1381</v>
      </c>
      <c r="P3200" s="93" t="s">
        <v>882</v>
      </c>
      <c r="Q3200" s="50" t="s">
        <v>1099</v>
      </c>
      <c r="R3200" s="30"/>
    </row>
    <row r="3201" spans="1:18" ht="19.95" customHeight="1">
      <c r="A3201" s="47">
        <v>6</v>
      </c>
      <c r="B3201" s="30" t="s">
        <v>38</v>
      </c>
      <c r="C3201" s="43" t="s">
        <v>443</v>
      </c>
      <c r="D3201" s="52">
        <v>45156</v>
      </c>
      <c r="E3201" s="52">
        <v>45180</v>
      </c>
      <c r="F3201" s="52">
        <v>45180</v>
      </c>
      <c r="G3201" s="47" t="s">
        <v>10</v>
      </c>
      <c r="H3201" s="51">
        <v>660</v>
      </c>
      <c r="I3201" s="53">
        <v>1</v>
      </c>
      <c r="J3201" s="51">
        <v>0</v>
      </c>
      <c r="K3201" s="51">
        <v>0</v>
      </c>
      <c r="L3201" s="51">
        <v>660</v>
      </c>
      <c r="M3201" s="42">
        <v>0</v>
      </c>
      <c r="N3201" s="89" t="s">
        <v>269</v>
      </c>
      <c r="O3201" s="47" t="s">
        <v>1346</v>
      </c>
      <c r="P3201" s="93" t="s">
        <v>284</v>
      </c>
      <c r="Q3201" s="50" t="s">
        <v>1100</v>
      </c>
      <c r="R3201" s="30"/>
    </row>
    <row r="3202" spans="1:18" ht="19.95" customHeight="1">
      <c r="A3202" s="47">
        <v>1</v>
      </c>
      <c r="B3202" s="30" t="s">
        <v>34</v>
      </c>
      <c r="C3202" s="43" t="s">
        <v>548</v>
      </c>
      <c r="D3202" s="52">
        <v>45170</v>
      </c>
      <c r="E3202" s="52">
        <v>45179</v>
      </c>
      <c r="F3202" s="52">
        <v>45180</v>
      </c>
      <c r="G3202" s="47" t="s">
        <v>10</v>
      </c>
      <c r="H3202" s="51">
        <v>957.5</v>
      </c>
      <c r="I3202" s="53">
        <v>1</v>
      </c>
      <c r="J3202" s="51">
        <v>0</v>
      </c>
      <c r="K3202" s="51">
        <v>0</v>
      </c>
      <c r="L3202" s="51">
        <v>957.5</v>
      </c>
      <c r="M3202" s="42">
        <v>0</v>
      </c>
      <c r="N3202" s="89" t="s">
        <v>269</v>
      </c>
      <c r="O3202" s="47" t="s">
        <v>1342</v>
      </c>
      <c r="P3202" s="93" t="s">
        <v>880</v>
      </c>
      <c r="Q3202" s="50" t="s">
        <v>1039</v>
      </c>
      <c r="R3202" s="30"/>
    </row>
    <row r="3203" spans="1:18" ht="19.95" customHeight="1">
      <c r="A3203" s="47">
        <v>1</v>
      </c>
      <c r="B3203" s="30" t="s">
        <v>256</v>
      </c>
      <c r="C3203" s="43" t="s">
        <v>601</v>
      </c>
      <c r="D3203" s="52">
        <v>45180</v>
      </c>
      <c r="E3203" s="52">
        <v>45180</v>
      </c>
      <c r="F3203" s="52">
        <v>45180</v>
      </c>
      <c r="G3203" s="47" t="s">
        <v>10</v>
      </c>
      <c r="H3203" s="51">
        <v>181796.39</v>
      </c>
      <c r="I3203" s="53">
        <v>1</v>
      </c>
      <c r="J3203" s="51">
        <v>0</v>
      </c>
      <c r="K3203" s="51">
        <v>0</v>
      </c>
      <c r="L3203" s="51">
        <v>181796.39</v>
      </c>
      <c r="M3203" s="42">
        <v>0</v>
      </c>
      <c r="N3203" s="89" t="s">
        <v>269</v>
      </c>
      <c r="O3203" s="47" t="s">
        <v>2521</v>
      </c>
      <c r="P3203" s="93" t="s">
        <v>1367</v>
      </c>
      <c r="Q3203" s="50" t="s">
        <v>1113</v>
      </c>
      <c r="R3203" s="30"/>
    </row>
    <row r="3204" spans="1:18" ht="19.95" customHeight="1">
      <c r="A3204" s="47">
        <v>2</v>
      </c>
      <c r="B3204" s="30" t="s">
        <v>36</v>
      </c>
      <c r="C3204" s="43" t="s">
        <v>178</v>
      </c>
      <c r="D3204" s="52">
        <v>45180</v>
      </c>
      <c r="E3204" s="52">
        <v>45179</v>
      </c>
      <c r="F3204" s="52">
        <v>45180</v>
      </c>
      <c r="G3204" s="47" t="s">
        <v>10</v>
      </c>
      <c r="H3204" s="51">
        <v>557.83000000000004</v>
      </c>
      <c r="I3204" s="53">
        <v>1</v>
      </c>
      <c r="J3204" s="51">
        <v>0</v>
      </c>
      <c r="K3204" s="51">
        <v>0</v>
      </c>
      <c r="L3204" s="51">
        <v>557.83000000000004</v>
      </c>
      <c r="M3204" s="42">
        <v>0</v>
      </c>
      <c r="N3204" s="89" t="s">
        <v>269</v>
      </c>
      <c r="O3204" s="47" t="s">
        <v>878</v>
      </c>
      <c r="P3204" s="93" t="s">
        <v>7357</v>
      </c>
      <c r="Q3204" s="50" t="s">
        <v>1040</v>
      </c>
      <c r="R3204" s="30"/>
    </row>
    <row r="3205" spans="1:18" ht="19.95" customHeight="1">
      <c r="A3205" s="47">
        <v>4</v>
      </c>
      <c r="B3205" s="30" t="s">
        <v>15</v>
      </c>
      <c r="C3205" s="43" t="s">
        <v>499</v>
      </c>
      <c r="D3205" s="52">
        <v>45165</v>
      </c>
      <c r="E3205" s="52">
        <v>45180</v>
      </c>
      <c r="F3205" s="52">
        <v>45180</v>
      </c>
      <c r="G3205" s="47" t="s">
        <v>10</v>
      </c>
      <c r="H3205" s="51">
        <v>2398.88</v>
      </c>
      <c r="I3205" s="53">
        <v>1</v>
      </c>
      <c r="J3205" s="51">
        <v>0</v>
      </c>
      <c r="K3205" s="51">
        <v>0</v>
      </c>
      <c r="L3205" s="51">
        <v>2398.88</v>
      </c>
      <c r="M3205" s="42">
        <v>0</v>
      </c>
      <c r="N3205" s="89" t="s">
        <v>269</v>
      </c>
      <c r="O3205" s="47" t="s">
        <v>1351</v>
      </c>
      <c r="P3205" s="93" t="s">
        <v>1353</v>
      </c>
      <c r="Q3205" s="50" t="s">
        <v>1387</v>
      </c>
      <c r="R3205" s="30"/>
    </row>
    <row r="3206" spans="1:18" ht="19.95" customHeight="1">
      <c r="A3206" s="47">
        <v>1</v>
      </c>
      <c r="B3206" s="30" t="s">
        <v>43</v>
      </c>
      <c r="C3206" s="43" t="s">
        <v>476</v>
      </c>
      <c r="D3206" s="52">
        <v>45161</v>
      </c>
      <c r="E3206" s="52">
        <v>45180</v>
      </c>
      <c r="F3206" s="52">
        <v>45180</v>
      </c>
      <c r="G3206" s="47" t="s">
        <v>10</v>
      </c>
      <c r="H3206" s="51">
        <v>1930.5</v>
      </c>
      <c r="I3206" s="53">
        <v>1</v>
      </c>
      <c r="J3206" s="51">
        <v>0</v>
      </c>
      <c r="K3206" s="51">
        <v>0</v>
      </c>
      <c r="L3206" s="51">
        <v>1930.5</v>
      </c>
      <c r="M3206" s="42">
        <v>0</v>
      </c>
      <c r="N3206" s="89" t="s">
        <v>269</v>
      </c>
      <c r="O3206" s="47" t="s">
        <v>1351</v>
      </c>
      <c r="P3206" s="93" t="s">
        <v>1353</v>
      </c>
      <c r="Q3206" s="50" t="s">
        <v>1388</v>
      </c>
      <c r="R3206" s="30"/>
    </row>
    <row r="3207" spans="1:18" ht="19.95" customHeight="1">
      <c r="A3207" s="47">
        <v>1</v>
      </c>
      <c r="B3207" s="30" t="s">
        <v>43</v>
      </c>
      <c r="C3207" s="43" t="s">
        <v>473</v>
      </c>
      <c r="D3207" s="52">
        <v>45161</v>
      </c>
      <c r="E3207" s="52">
        <v>45179</v>
      </c>
      <c r="F3207" s="52">
        <v>45180</v>
      </c>
      <c r="G3207" s="47" t="s">
        <v>10</v>
      </c>
      <c r="H3207" s="51">
        <v>2504.75</v>
      </c>
      <c r="I3207" s="53">
        <v>1</v>
      </c>
      <c r="J3207" s="51">
        <v>0</v>
      </c>
      <c r="K3207" s="51">
        <v>0</v>
      </c>
      <c r="L3207" s="51">
        <v>2504.75</v>
      </c>
      <c r="M3207" s="42">
        <v>0</v>
      </c>
      <c r="N3207" s="89" t="s">
        <v>269</v>
      </c>
      <c r="O3207" s="47" t="s">
        <v>1351</v>
      </c>
      <c r="P3207" s="93" t="s">
        <v>1353</v>
      </c>
      <c r="Q3207" s="50" t="s">
        <v>1389</v>
      </c>
      <c r="R3207" s="30"/>
    </row>
    <row r="3208" spans="1:18" ht="19.95" customHeight="1">
      <c r="A3208" s="47">
        <v>2</v>
      </c>
      <c r="B3208" s="30" t="s">
        <v>298</v>
      </c>
      <c r="C3208" s="43" t="s">
        <v>1338</v>
      </c>
      <c r="D3208" s="52">
        <v>45170</v>
      </c>
      <c r="E3208" s="52">
        <v>45174</v>
      </c>
      <c r="F3208" s="52">
        <v>45180</v>
      </c>
      <c r="G3208" s="47" t="s">
        <v>10</v>
      </c>
      <c r="H3208" s="51">
        <v>28850.959999999999</v>
      </c>
      <c r="I3208" s="53">
        <v>1</v>
      </c>
      <c r="J3208" s="51">
        <v>0</v>
      </c>
      <c r="K3208" s="51">
        <v>0</v>
      </c>
      <c r="L3208" s="51">
        <v>28850.959999999999</v>
      </c>
      <c r="M3208" s="42">
        <v>0</v>
      </c>
      <c r="N3208" s="89" t="s">
        <v>269</v>
      </c>
      <c r="O3208" s="47" t="s">
        <v>1874</v>
      </c>
      <c r="P3208" s="93" t="s">
        <v>1324</v>
      </c>
      <c r="Q3208" s="50" t="s">
        <v>1339</v>
      </c>
      <c r="R3208" s="30"/>
    </row>
    <row r="3209" spans="1:18" ht="19.95" customHeight="1">
      <c r="A3209" s="47">
        <v>4</v>
      </c>
      <c r="B3209" s="30" t="s">
        <v>240</v>
      </c>
      <c r="C3209" s="43" t="s">
        <v>1340</v>
      </c>
      <c r="D3209" s="52">
        <v>45170</v>
      </c>
      <c r="E3209" s="52">
        <v>45170</v>
      </c>
      <c r="F3209" s="52">
        <v>45180</v>
      </c>
      <c r="G3209" s="47" t="s">
        <v>10</v>
      </c>
      <c r="H3209" s="51">
        <v>14425.48</v>
      </c>
      <c r="I3209" s="53">
        <v>1</v>
      </c>
      <c r="J3209" s="51">
        <v>0</v>
      </c>
      <c r="K3209" s="51">
        <v>0</v>
      </c>
      <c r="L3209" s="51">
        <v>14425.48</v>
      </c>
      <c r="M3209" s="42">
        <v>0</v>
      </c>
      <c r="N3209" s="89" t="s">
        <v>269</v>
      </c>
      <c r="O3209" s="47" t="s">
        <v>1874</v>
      </c>
      <c r="P3209" s="93" t="s">
        <v>1358</v>
      </c>
      <c r="Q3209" s="50" t="s">
        <v>1341</v>
      </c>
      <c r="R3209" s="30"/>
    </row>
    <row r="3210" spans="1:18" ht="19.95" customHeight="1">
      <c r="A3210" s="47">
        <v>1</v>
      </c>
      <c r="B3210" s="30" t="s">
        <v>783</v>
      </c>
      <c r="C3210" s="43" t="s">
        <v>804</v>
      </c>
      <c r="D3210" s="52">
        <v>45180</v>
      </c>
      <c r="E3210" s="52">
        <v>45180</v>
      </c>
      <c r="F3210" s="52">
        <v>45180</v>
      </c>
      <c r="G3210" s="47" t="s">
        <v>10</v>
      </c>
      <c r="H3210" s="51">
        <v>201.87</v>
      </c>
      <c r="I3210" s="53">
        <v>1</v>
      </c>
      <c r="J3210" s="51">
        <v>0</v>
      </c>
      <c r="K3210" s="51">
        <v>0</v>
      </c>
      <c r="L3210" s="51">
        <v>201.87</v>
      </c>
      <c r="M3210" s="42">
        <v>0</v>
      </c>
      <c r="N3210" s="89" t="s">
        <v>276</v>
      </c>
      <c r="O3210" s="47" t="s">
        <v>1374</v>
      </c>
      <c r="P3210" s="93" t="s">
        <v>874</v>
      </c>
      <c r="Q3210" s="50" t="s">
        <v>1115</v>
      </c>
      <c r="R3210" s="30"/>
    </row>
    <row r="3211" spans="1:18" ht="19.95" customHeight="1">
      <c r="A3211" s="47">
        <v>1</v>
      </c>
      <c r="B3211" s="30" t="s">
        <v>233</v>
      </c>
      <c r="C3211" s="43" t="s">
        <v>599</v>
      </c>
      <c r="D3211" s="52">
        <v>45180</v>
      </c>
      <c r="E3211" s="52">
        <v>45184</v>
      </c>
      <c r="F3211" s="52">
        <v>45181</v>
      </c>
      <c r="G3211" s="47" t="s">
        <v>18</v>
      </c>
      <c r="H3211" s="60">
        <v>98600</v>
      </c>
      <c r="I3211" s="53">
        <v>4.96</v>
      </c>
      <c r="J3211" s="60">
        <v>0</v>
      </c>
      <c r="K3211" s="60">
        <v>0</v>
      </c>
      <c r="L3211" s="51">
        <v>489056</v>
      </c>
      <c r="M3211" s="42">
        <v>0</v>
      </c>
      <c r="N3211" s="89" t="s">
        <v>1328</v>
      </c>
      <c r="O3211" s="47" t="s">
        <v>1330</v>
      </c>
      <c r="P3211" s="93" t="s">
        <v>881</v>
      </c>
      <c r="Q3211" s="50" t="s">
        <v>1151</v>
      </c>
      <c r="R3211" s="30"/>
    </row>
    <row r="3212" spans="1:18" ht="19.95" customHeight="1">
      <c r="A3212" s="47">
        <v>2</v>
      </c>
      <c r="B3212" s="30" t="s">
        <v>235</v>
      </c>
      <c r="C3212" s="43" t="s">
        <v>620</v>
      </c>
      <c r="D3212" s="52">
        <v>45182</v>
      </c>
      <c r="E3212" s="52">
        <v>45181</v>
      </c>
      <c r="F3212" s="52">
        <v>45181</v>
      </c>
      <c r="G3212" s="47" t="s">
        <v>10</v>
      </c>
      <c r="H3212" s="51">
        <v>520044</v>
      </c>
      <c r="I3212" s="53">
        <v>1</v>
      </c>
      <c r="J3212" s="51">
        <v>0</v>
      </c>
      <c r="K3212" s="51">
        <v>0</v>
      </c>
      <c r="L3212" s="51">
        <v>520044</v>
      </c>
      <c r="M3212" s="42">
        <v>0</v>
      </c>
      <c r="N3212" s="89" t="s">
        <v>1328</v>
      </c>
      <c r="O3212" s="47" t="s">
        <v>1330</v>
      </c>
      <c r="P3212" s="93" t="s">
        <v>881</v>
      </c>
      <c r="Q3212" s="50" t="s">
        <v>1120</v>
      </c>
      <c r="R3212" s="30"/>
    </row>
    <row r="3213" spans="1:18" ht="19.95" customHeight="1">
      <c r="A3213" s="47">
        <v>5</v>
      </c>
      <c r="B3213" s="30" t="s">
        <v>132</v>
      </c>
      <c r="C3213" s="43" t="s">
        <v>803</v>
      </c>
      <c r="D3213" s="52">
        <v>45204</v>
      </c>
      <c r="E3213" s="52">
        <v>45179</v>
      </c>
      <c r="F3213" s="52">
        <v>45181</v>
      </c>
      <c r="G3213" s="47" t="s">
        <v>18</v>
      </c>
      <c r="H3213" s="60">
        <v>325000</v>
      </c>
      <c r="I3213" s="53">
        <v>4.9574999999999996</v>
      </c>
      <c r="J3213" s="60">
        <v>0</v>
      </c>
      <c r="K3213" s="60">
        <v>0</v>
      </c>
      <c r="L3213" s="51">
        <v>1611187.5</v>
      </c>
      <c r="M3213" s="42">
        <v>0</v>
      </c>
      <c r="N3213" s="89" t="s">
        <v>1328</v>
      </c>
      <c r="O3213" s="47" t="s">
        <v>1330</v>
      </c>
      <c r="P3213" s="93" t="s">
        <v>881</v>
      </c>
      <c r="Q3213" s="50" t="s">
        <v>1098</v>
      </c>
      <c r="R3213" s="30"/>
    </row>
    <row r="3214" spans="1:18" ht="19.95" customHeight="1">
      <c r="A3214" s="47">
        <v>2</v>
      </c>
      <c r="B3214" s="30" t="s">
        <v>143</v>
      </c>
      <c r="C3214" s="43" t="s">
        <v>502</v>
      </c>
      <c r="D3214" s="52">
        <v>45166</v>
      </c>
      <c r="E3214" s="52">
        <v>45181</v>
      </c>
      <c r="F3214" s="52">
        <v>45181</v>
      </c>
      <c r="G3214" s="47" t="s">
        <v>10</v>
      </c>
      <c r="H3214" s="51">
        <v>1885.6</v>
      </c>
      <c r="I3214" s="53">
        <v>1</v>
      </c>
      <c r="J3214" s="51">
        <v>0</v>
      </c>
      <c r="K3214" s="51">
        <v>0</v>
      </c>
      <c r="L3214" s="51">
        <v>1885.6</v>
      </c>
      <c r="M3214" s="42">
        <v>0</v>
      </c>
      <c r="N3214" s="89" t="s">
        <v>1328</v>
      </c>
      <c r="O3214" s="47" t="s">
        <v>1349</v>
      </c>
      <c r="P3214" s="58" t="s">
        <v>741</v>
      </c>
      <c r="Q3214" s="50" t="s">
        <v>1118</v>
      </c>
      <c r="R3214" s="30"/>
    </row>
    <row r="3215" spans="1:18" ht="19.95" customHeight="1">
      <c r="A3215" s="47">
        <v>1</v>
      </c>
      <c r="B3215" s="30" t="s">
        <v>308</v>
      </c>
      <c r="C3215" s="43" t="s">
        <v>584</v>
      </c>
      <c r="D3215" s="52">
        <v>45177</v>
      </c>
      <c r="E3215" s="52">
        <v>45181</v>
      </c>
      <c r="F3215" s="52">
        <v>45181</v>
      </c>
      <c r="G3215" s="47" t="s">
        <v>10</v>
      </c>
      <c r="H3215" s="51">
        <v>15861.6</v>
      </c>
      <c r="I3215" s="53">
        <v>1</v>
      </c>
      <c r="J3215" s="51">
        <v>0</v>
      </c>
      <c r="K3215" s="51">
        <v>0</v>
      </c>
      <c r="L3215" s="51">
        <v>15861.6</v>
      </c>
      <c r="M3215" s="42">
        <v>0</v>
      </c>
      <c r="N3215" s="89" t="s">
        <v>1328</v>
      </c>
      <c r="O3215" s="47" t="s">
        <v>1349</v>
      </c>
      <c r="P3215" s="58" t="s">
        <v>741</v>
      </c>
      <c r="Q3215" s="50" t="s">
        <v>1126</v>
      </c>
      <c r="R3215" s="30"/>
    </row>
    <row r="3216" spans="1:18" ht="19.95" customHeight="1">
      <c r="A3216" s="47">
        <v>1</v>
      </c>
      <c r="B3216" s="30" t="s">
        <v>308</v>
      </c>
      <c r="C3216" s="43" t="s">
        <v>585</v>
      </c>
      <c r="D3216" s="52">
        <v>45177</v>
      </c>
      <c r="E3216" s="52">
        <v>45181</v>
      </c>
      <c r="F3216" s="52">
        <v>45181</v>
      </c>
      <c r="G3216" s="47" t="s">
        <v>10</v>
      </c>
      <c r="H3216" s="51">
        <v>9057.6</v>
      </c>
      <c r="I3216" s="53">
        <v>1</v>
      </c>
      <c r="J3216" s="51">
        <v>0</v>
      </c>
      <c r="K3216" s="51">
        <v>0</v>
      </c>
      <c r="L3216" s="51">
        <v>9057.6</v>
      </c>
      <c r="M3216" s="42">
        <v>0</v>
      </c>
      <c r="N3216" s="89" t="s">
        <v>1328</v>
      </c>
      <c r="O3216" s="47" t="s">
        <v>1349</v>
      </c>
      <c r="P3216" s="58" t="s">
        <v>741</v>
      </c>
      <c r="Q3216" s="50" t="s">
        <v>1127</v>
      </c>
      <c r="R3216" s="30"/>
    </row>
    <row r="3217" spans="1:18" ht="19.95" customHeight="1">
      <c r="A3217" s="47">
        <v>1</v>
      </c>
      <c r="B3217" s="30" t="s">
        <v>308</v>
      </c>
      <c r="C3217" s="43" t="s">
        <v>586</v>
      </c>
      <c r="D3217" s="52">
        <v>45177</v>
      </c>
      <c r="E3217" s="52">
        <v>45181</v>
      </c>
      <c r="F3217" s="52">
        <v>45181</v>
      </c>
      <c r="G3217" s="47" t="s">
        <v>10</v>
      </c>
      <c r="H3217" s="51">
        <v>17530</v>
      </c>
      <c r="I3217" s="53">
        <v>1</v>
      </c>
      <c r="J3217" s="51">
        <v>0</v>
      </c>
      <c r="K3217" s="51">
        <v>0</v>
      </c>
      <c r="L3217" s="51">
        <v>17530</v>
      </c>
      <c r="M3217" s="42">
        <v>0</v>
      </c>
      <c r="N3217" s="89" t="s">
        <v>1328</v>
      </c>
      <c r="O3217" s="47" t="s">
        <v>1349</v>
      </c>
      <c r="P3217" s="58" t="s">
        <v>741</v>
      </c>
      <c r="Q3217" s="50" t="s">
        <v>1128</v>
      </c>
      <c r="R3217" s="30"/>
    </row>
    <row r="3218" spans="1:18" ht="19.95" customHeight="1">
      <c r="A3218" s="47">
        <v>1</v>
      </c>
      <c r="B3218" s="30" t="s">
        <v>308</v>
      </c>
      <c r="C3218" s="43" t="s">
        <v>587</v>
      </c>
      <c r="D3218" s="52">
        <v>45177</v>
      </c>
      <c r="E3218" s="52">
        <v>45181</v>
      </c>
      <c r="F3218" s="52">
        <v>45181</v>
      </c>
      <c r="G3218" s="47" t="s">
        <v>10</v>
      </c>
      <c r="H3218" s="51">
        <v>9120</v>
      </c>
      <c r="I3218" s="53">
        <v>1</v>
      </c>
      <c r="J3218" s="51">
        <v>0</v>
      </c>
      <c r="K3218" s="51">
        <v>0</v>
      </c>
      <c r="L3218" s="51">
        <v>9120</v>
      </c>
      <c r="M3218" s="42">
        <v>0</v>
      </c>
      <c r="N3218" s="89" t="s">
        <v>1328</v>
      </c>
      <c r="O3218" s="47" t="s">
        <v>1349</v>
      </c>
      <c r="P3218" s="58" t="s">
        <v>741</v>
      </c>
      <c r="Q3218" s="50" t="s">
        <v>1129</v>
      </c>
      <c r="R3218" s="30"/>
    </row>
    <row r="3219" spans="1:18" ht="19.95" customHeight="1">
      <c r="A3219" s="47">
        <v>1</v>
      </c>
      <c r="B3219" s="30" t="s">
        <v>259</v>
      </c>
      <c r="C3219" s="43" t="s">
        <v>434</v>
      </c>
      <c r="D3219" s="52">
        <v>45181</v>
      </c>
      <c r="E3219" s="52">
        <v>45182</v>
      </c>
      <c r="F3219" s="52">
        <v>45181</v>
      </c>
      <c r="G3219" s="47" t="s">
        <v>10</v>
      </c>
      <c r="H3219" s="51">
        <v>53.61</v>
      </c>
      <c r="I3219" s="53">
        <v>1</v>
      </c>
      <c r="J3219" s="51">
        <v>0</v>
      </c>
      <c r="K3219" s="51">
        <v>0</v>
      </c>
      <c r="L3219" s="51">
        <v>53.61</v>
      </c>
      <c r="M3219" s="42">
        <v>0</v>
      </c>
      <c r="N3219" s="89" t="s">
        <v>1328</v>
      </c>
      <c r="O3219" s="47" t="s">
        <v>1874</v>
      </c>
      <c r="P3219" s="93" t="s">
        <v>1358</v>
      </c>
      <c r="Q3219" s="50" t="s">
        <v>1132</v>
      </c>
      <c r="R3219" s="30"/>
    </row>
    <row r="3220" spans="1:18" ht="19.95" customHeight="1">
      <c r="A3220" s="47">
        <v>1</v>
      </c>
      <c r="B3220" s="30" t="s">
        <v>259</v>
      </c>
      <c r="C3220" s="43" t="s">
        <v>615</v>
      </c>
      <c r="D3220" s="52">
        <v>45181</v>
      </c>
      <c r="E3220" s="52">
        <v>45182</v>
      </c>
      <c r="F3220" s="52">
        <v>45181</v>
      </c>
      <c r="G3220" s="47" t="s">
        <v>10</v>
      </c>
      <c r="H3220" s="51">
        <v>26.8</v>
      </c>
      <c r="I3220" s="53">
        <v>1</v>
      </c>
      <c r="J3220" s="51">
        <v>0</v>
      </c>
      <c r="K3220" s="51">
        <v>0</v>
      </c>
      <c r="L3220" s="51">
        <v>26.8</v>
      </c>
      <c r="M3220" s="42">
        <v>0</v>
      </c>
      <c r="N3220" s="89" t="s">
        <v>1328</v>
      </c>
      <c r="O3220" s="47" t="s">
        <v>1874</v>
      </c>
      <c r="P3220" s="93" t="s">
        <v>1358</v>
      </c>
      <c r="Q3220" s="50" t="s">
        <v>1134</v>
      </c>
      <c r="R3220" s="30"/>
    </row>
    <row r="3221" spans="1:18" ht="19.95" customHeight="1">
      <c r="A3221" s="47">
        <v>2</v>
      </c>
      <c r="B3221" s="30" t="s">
        <v>229</v>
      </c>
      <c r="C3221" s="43" t="s">
        <v>504</v>
      </c>
      <c r="D3221" s="52">
        <v>45166</v>
      </c>
      <c r="E3221" s="52">
        <v>45181</v>
      </c>
      <c r="F3221" s="52">
        <v>45181</v>
      </c>
      <c r="G3221" s="47" t="s">
        <v>10</v>
      </c>
      <c r="H3221" s="51">
        <v>3976.8</v>
      </c>
      <c r="I3221" s="53">
        <v>1</v>
      </c>
      <c r="J3221" s="51">
        <v>0</v>
      </c>
      <c r="K3221" s="51">
        <v>0</v>
      </c>
      <c r="L3221" s="51">
        <v>3976.8</v>
      </c>
      <c r="M3221" s="42">
        <v>0</v>
      </c>
      <c r="N3221" s="89" t="s">
        <v>1328</v>
      </c>
      <c r="O3221" s="47" t="s">
        <v>1349</v>
      </c>
      <c r="P3221" s="58" t="s">
        <v>741</v>
      </c>
      <c r="Q3221" s="50" t="s">
        <v>1125</v>
      </c>
      <c r="R3221" s="30"/>
    </row>
    <row r="3222" spans="1:18" ht="19.95" customHeight="1">
      <c r="A3222" s="47">
        <v>2</v>
      </c>
      <c r="B3222" s="30" t="s">
        <v>229</v>
      </c>
      <c r="C3222" s="43" t="s">
        <v>503</v>
      </c>
      <c r="D3222" s="52">
        <v>45166</v>
      </c>
      <c r="E3222" s="52">
        <v>45181</v>
      </c>
      <c r="F3222" s="52">
        <v>45181</v>
      </c>
      <c r="G3222" s="47" t="s">
        <v>10</v>
      </c>
      <c r="H3222" s="51">
        <v>14222.2</v>
      </c>
      <c r="I3222" s="53">
        <v>1</v>
      </c>
      <c r="J3222" s="51">
        <v>0</v>
      </c>
      <c r="K3222" s="51">
        <v>0</v>
      </c>
      <c r="L3222" s="51">
        <v>14222.2</v>
      </c>
      <c r="M3222" s="42">
        <v>0</v>
      </c>
      <c r="N3222" s="89" t="s">
        <v>1328</v>
      </c>
      <c r="O3222" s="47" t="s">
        <v>1349</v>
      </c>
      <c r="P3222" s="58" t="s">
        <v>741</v>
      </c>
      <c r="Q3222" s="50" t="s">
        <v>1124</v>
      </c>
      <c r="R3222" s="30"/>
    </row>
    <row r="3223" spans="1:18" ht="19.95" customHeight="1">
      <c r="A3223" s="47">
        <v>5</v>
      </c>
      <c r="B3223" s="30" t="s">
        <v>298</v>
      </c>
      <c r="C3223" s="43" t="s">
        <v>1321</v>
      </c>
      <c r="D3223" s="52">
        <v>45175</v>
      </c>
      <c r="E3223" s="52">
        <v>45181</v>
      </c>
      <c r="F3223" s="52">
        <v>45181</v>
      </c>
      <c r="G3223" s="47" t="s">
        <v>10</v>
      </c>
      <c r="H3223" s="51">
        <v>28800</v>
      </c>
      <c r="I3223" s="53">
        <v>1</v>
      </c>
      <c r="J3223" s="51">
        <v>0</v>
      </c>
      <c r="K3223" s="51">
        <v>0</v>
      </c>
      <c r="L3223" s="51">
        <v>28800</v>
      </c>
      <c r="M3223" s="42">
        <v>0</v>
      </c>
      <c r="N3223" s="89" t="s">
        <v>1328</v>
      </c>
      <c r="O3223" s="47" t="s">
        <v>1874</v>
      </c>
      <c r="P3223" s="93" t="s">
        <v>1324</v>
      </c>
      <c r="Q3223" s="50" t="s">
        <v>1331</v>
      </c>
      <c r="R3223" s="30"/>
    </row>
    <row r="3224" spans="1:18" ht="19.95" customHeight="1">
      <c r="A3224" s="47">
        <v>2</v>
      </c>
      <c r="B3224" s="30" t="s">
        <v>298</v>
      </c>
      <c r="C3224" s="43" t="s">
        <v>1334</v>
      </c>
      <c r="D3224" s="52">
        <v>45191</v>
      </c>
      <c r="E3224" s="52">
        <v>45197</v>
      </c>
      <c r="F3224" s="52">
        <v>45181</v>
      </c>
      <c r="G3224" s="47" t="s">
        <v>10</v>
      </c>
      <c r="H3224" s="51">
        <v>86400</v>
      </c>
      <c r="I3224" s="53">
        <v>1</v>
      </c>
      <c r="J3224" s="51">
        <v>0</v>
      </c>
      <c r="K3224" s="51">
        <v>0</v>
      </c>
      <c r="L3224" s="51">
        <v>86400</v>
      </c>
      <c r="M3224" s="42">
        <v>0</v>
      </c>
      <c r="N3224" s="89" t="s">
        <v>1328</v>
      </c>
      <c r="O3224" s="47" t="s">
        <v>1874</v>
      </c>
      <c r="P3224" s="47" t="s">
        <v>1324</v>
      </c>
      <c r="Q3224" s="50" t="s">
        <v>1335</v>
      </c>
      <c r="R3224" s="30"/>
    </row>
    <row r="3225" spans="1:18" ht="19.95" customHeight="1">
      <c r="A3225" s="47">
        <v>1</v>
      </c>
      <c r="B3225" s="30" t="s">
        <v>48</v>
      </c>
      <c r="C3225" s="43" t="s">
        <v>602</v>
      </c>
      <c r="D3225" s="52">
        <v>45180</v>
      </c>
      <c r="E3225" s="52">
        <v>45181</v>
      </c>
      <c r="F3225" s="52">
        <v>45181</v>
      </c>
      <c r="G3225" s="47" t="s">
        <v>10</v>
      </c>
      <c r="H3225" s="51">
        <v>3293</v>
      </c>
      <c r="I3225" s="53">
        <v>1</v>
      </c>
      <c r="J3225" s="51">
        <v>0</v>
      </c>
      <c r="K3225" s="51">
        <v>0</v>
      </c>
      <c r="L3225" s="51">
        <v>3293</v>
      </c>
      <c r="M3225" s="42">
        <v>0</v>
      </c>
      <c r="N3225" s="89" t="s">
        <v>269</v>
      </c>
      <c r="O3225" s="47" t="s">
        <v>1342</v>
      </c>
      <c r="P3225" s="47" t="s">
        <v>880</v>
      </c>
      <c r="Q3225" s="50" t="s">
        <v>1116</v>
      </c>
      <c r="R3225" s="30"/>
    </row>
    <row r="3226" spans="1:18" ht="19.95" customHeight="1">
      <c r="A3226" s="47">
        <v>1</v>
      </c>
      <c r="B3226" s="30" t="s">
        <v>49</v>
      </c>
      <c r="C3226" s="43" t="s">
        <v>290</v>
      </c>
      <c r="D3226" s="52">
        <v>44965</v>
      </c>
      <c r="E3226" s="52">
        <v>45181</v>
      </c>
      <c r="F3226" s="52">
        <v>45181</v>
      </c>
      <c r="G3226" s="47" t="s">
        <v>10</v>
      </c>
      <c r="H3226" s="51">
        <v>545</v>
      </c>
      <c r="I3226" s="53">
        <v>1</v>
      </c>
      <c r="J3226" s="51">
        <v>0</v>
      </c>
      <c r="K3226" s="51">
        <v>0</v>
      </c>
      <c r="L3226" s="51">
        <v>545</v>
      </c>
      <c r="M3226" s="42">
        <v>0</v>
      </c>
      <c r="N3226" s="89" t="s">
        <v>269</v>
      </c>
      <c r="O3226" s="47" t="s">
        <v>1342</v>
      </c>
      <c r="P3226" s="47" t="s">
        <v>880</v>
      </c>
      <c r="Q3226" s="50" t="s">
        <v>1117</v>
      </c>
      <c r="R3226" s="30"/>
    </row>
    <row r="3227" spans="1:18" ht="19.95" customHeight="1">
      <c r="A3227" s="47">
        <v>1</v>
      </c>
      <c r="B3227" s="30" t="s">
        <v>603</v>
      </c>
      <c r="C3227" s="43" t="s">
        <v>402</v>
      </c>
      <c r="D3227" s="52">
        <v>45180</v>
      </c>
      <c r="E3227" s="52">
        <v>45181</v>
      </c>
      <c r="F3227" s="52">
        <v>45181</v>
      </c>
      <c r="G3227" s="47" t="s">
        <v>10</v>
      </c>
      <c r="H3227" s="51">
        <v>1250</v>
      </c>
      <c r="I3227" s="53">
        <v>1</v>
      </c>
      <c r="J3227" s="51">
        <v>0</v>
      </c>
      <c r="K3227" s="51">
        <v>0</v>
      </c>
      <c r="L3227" s="51">
        <v>1250</v>
      </c>
      <c r="M3227" s="42">
        <v>0</v>
      </c>
      <c r="N3227" s="89" t="s">
        <v>275</v>
      </c>
      <c r="O3227" s="47" t="s">
        <v>1351</v>
      </c>
      <c r="P3227" s="47" t="s">
        <v>1350</v>
      </c>
      <c r="Q3227" s="50" t="s">
        <v>1122</v>
      </c>
      <c r="R3227" s="30"/>
    </row>
    <row r="3228" spans="1:18" ht="19.95" customHeight="1">
      <c r="A3228" s="47">
        <v>1</v>
      </c>
      <c r="B3228" s="30" t="s">
        <v>1357</v>
      </c>
      <c r="C3228" s="43" t="s">
        <v>614</v>
      </c>
      <c r="D3228" s="52">
        <v>45181</v>
      </c>
      <c r="E3228" s="52">
        <v>45181</v>
      </c>
      <c r="F3228" s="52">
        <v>45181</v>
      </c>
      <c r="G3228" s="47" t="s">
        <v>10</v>
      </c>
      <c r="H3228" s="51">
        <v>180</v>
      </c>
      <c r="I3228" s="53">
        <v>1</v>
      </c>
      <c r="J3228" s="51">
        <v>0</v>
      </c>
      <c r="K3228" s="51">
        <v>0</v>
      </c>
      <c r="L3228" s="51">
        <v>180</v>
      </c>
      <c r="M3228" s="42">
        <v>0</v>
      </c>
      <c r="N3228" s="89" t="s">
        <v>275</v>
      </c>
      <c r="O3228" s="47" t="s">
        <v>1360</v>
      </c>
      <c r="P3228" s="47" t="s">
        <v>876</v>
      </c>
      <c r="Q3228" s="50" t="s">
        <v>7353</v>
      </c>
      <c r="R3228" s="30"/>
    </row>
    <row r="3229" spans="1:18" ht="19.95" customHeight="1">
      <c r="A3229" s="47">
        <v>1</v>
      </c>
      <c r="B3229" s="30" t="s">
        <v>1357</v>
      </c>
      <c r="C3229" s="43" t="s">
        <v>614</v>
      </c>
      <c r="D3229" s="52">
        <v>45181</v>
      </c>
      <c r="E3229" s="52">
        <v>45181</v>
      </c>
      <c r="F3229" s="52">
        <v>45181</v>
      </c>
      <c r="G3229" s="47" t="s">
        <v>10</v>
      </c>
      <c r="H3229" s="51">
        <v>850</v>
      </c>
      <c r="I3229" s="53">
        <v>1</v>
      </c>
      <c r="J3229" s="51">
        <v>0</v>
      </c>
      <c r="K3229" s="51">
        <v>0</v>
      </c>
      <c r="L3229" s="51">
        <v>850</v>
      </c>
      <c r="M3229" s="42">
        <v>0</v>
      </c>
      <c r="N3229" s="89" t="s">
        <v>275</v>
      </c>
      <c r="O3229" s="47" t="s">
        <v>1360</v>
      </c>
      <c r="P3229" s="47" t="s">
        <v>876</v>
      </c>
      <c r="Q3229" s="50" t="s">
        <v>7356</v>
      </c>
      <c r="R3229" s="30"/>
    </row>
    <row r="3230" spans="1:18" ht="19.95" customHeight="1">
      <c r="A3230" s="47">
        <v>1</v>
      </c>
      <c r="B3230" s="30" t="s">
        <v>1357</v>
      </c>
      <c r="C3230" s="43" t="s">
        <v>614</v>
      </c>
      <c r="D3230" s="52">
        <v>45181</v>
      </c>
      <c r="E3230" s="52">
        <v>45181</v>
      </c>
      <c r="F3230" s="52">
        <v>45181</v>
      </c>
      <c r="G3230" s="47" t="s">
        <v>10</v>
      </c>
      <c r="H3230" s="51">
        <v>70</v>
      </c>
      <c r="I3230" s="53">
        <v>1</v>
      </c>
      <c r="J3230" s="51">
        <v>0</v>
      </c>
      <c r="K3230" s="51">
        <v>0</v>
      </c>
      <c r="L3230" s="51">
        <v>70</v>
      </c>
      <c r="M3230" s="42">
        <v>0</v>
      </c>
      <c r="N3230" s="89" t="s">
        <v>275</v>
      </c>
      <c r="O3230" s="47" t="s">
        <v>1355</v>
      </c>
      <c r="P3230" s="47" t="s">
        <v>886</v>
      </c>
      <c r="Q3230" s="50" t="s">
        <v>1123</v>
      </c>
      <c r="R3230" s="30"/>
    </row>
    <row r="3231" spans="1:18" ht="19.95" customHeight="1">
      <c r="A3231" s="47">
        <v>1</v>
      </c>
      <c r="B3231" s="30" t="s">
        <v>574</v>
      </c>
      <c r="C3231" s="43" t="s">
        <v>575</v>
      </c>
      <c r="D3231" s="52">
        <v>45175</v>
      </c>
      <c r="E3231" s="52">
        <v>45181</v>
      </c>
      <c r="F3231" s="52">
        <v>45181</v>
      </c>
      <c r="G3231" s="47" t="s">
        <v>10</v>
      </c>
      <c r="H3231" s="51">
        <v>1000</v>
      </c>
      <c r="I3231" s="53">
        <v>1</v>
      </c>
      <c r="J3231" s="51">
        <v>0</v>
      </c>
      <c r="K3231" s="51">
        <v>0</v>
      </c>
      <c r="L3231" s="51">
        <v>1000</v>
      </c>
      <c r="M3231" s="42">
        <v>0</v>
      </c>
      <c r="N3231" s="89" t="s">
        <v>275</v>
      </c>
      <c r="O3231" s="47" t="s">
        <v>1351</v>
      </c>
      <c r="P3231" s="47" t="s">
        <v>1354</v>
      </c>
      <c r="Q3231" s="50" t="s">
        <v>1121</v>
      </c>
      <c r="R3231" s="30"/>
    </row>
    <row r="3232" spans="1:18" ht="19.95" customHeight="1">
      <c r="A3232" s="47">
        <v>1</v>
      </c>
      <c r="B3232" s="30" t="s">
        <v>257</v>
      </c>
      <c r="C3232" s="43" t="s">
        <v>621</v>
      </c>
      <c r="D3232" s="52">
        <v>45182</v>
      </c>
      <c r="E3232" s="52">
        <v>45182</v>
      </c>
      <c r="F3232" s="52">
        <v>45182</v>
      </c>
      <c r="G3232" s="47" t="s">
        <v>10</v>
      </c>
      <c r="H3232" s="51">
        <v>296.42</v>
      </c>
      <c r="I3232" s="53">
        <v>1</v>
      </c>
      <c r="J3232" s="51">
        <v>0</v>
      </c>
      <c r="K3232" s="51">
        <v>0</v>
      </c>
      <c r="L3232" s="51">
        <v>296.42</v>
      </c>
      <c r="M3232" s="42">
        <v>0</v>
      </c>
      <c r="N3232" s="89" t="s">
        <v>1328</v>
      </c>
      <c r="O3232" s="47" t="s">
        <v>1874</v>
      </c>
      <c r="P3232" s="47" t="s">
        <v>889</v>
      </c>
      <c r="Q3232" s="50" t="s">
        <v>1131</v>
      </c>
      <c r="R3232" s="30"/>
    </row>
    <row r="3233" spans="1:18" ht="19.95" customHeight="1">
      <c r="A3233" s="47">
        <v>1</v>
      </c>
      <c r="B3233" s="30" t="s">
        <v>257</v>
      </c>
      <c r="C3233" s="43" t="s">
        <v>622</v>
      </c>
      <c r="D3233" s="52">
        <v>45182</v>
      </c>
      <c r="E3233" s="52">
        <v>45182</v>
      </c>
      <c r="F3233" s="52">
        <v>45182</v>
      </c>
      <c r="G3233" s="47" t="s">
        <v>10</v>
      </c>
      <c r="H3233" s="51">
        <v>144.15</v>
      </c>
      <c r="I3233" s="53">
        <v>1</v>
      </c>
      <c r="J3233" s="51">
        <v>0</v>
      </c>
      <c r="K3233" s="51">
        <v>0</v>
      </c>
      <c r="L3233" s="51">
        <v>144.15</v>
      </c>
      <c r="M3233" s="42">
        <v>0</v>
      </c>
      <c r="N3233" s="89" t="s">
        <v>1328</v>
      </c>
      <c r="O3233" s="47" t="s">
        <v>1874</v>
      </c>
      <c r="P3233" s="47" t="s">
        <v>889</v>
      </c>
      <c r="Q3233" s="50" t="s">
        <v>1133</v>
      </c>
      <c r="R3233" s="30"/>
    </row>
    <row r="3234" spans="1:18" ht="19.95" customHeight="1">
      <c r="A3234" s="47">
        <v>2</v>
      </c>
      <c r="B3234" s="30" t="s">
        <v>143</v>
      </c>
      <c r="C3234" s="43" t="s">
        <v>513</v>
      </c>
      <c r="D3234" s="52">
        <v>45167</v>
      </c>
      <c r="E3234" s="52">
        <v>45182</v>
      </c>
      <c r="F3234" s="52">
        <v>45182</v>
      </c>
      <c r="G3234" s="47" t="s">
        <v>10</v>
      </c>
      <c r="H3234" s="51">
        <v>23695.200000000001</v>
      </c>
      <c r="I3234" s="53">
        <v>1</v>
      </c>
      <c r="J3234" s="51">
        <v>0</v>
      </c>
      <c r="K3234" s="51">
        <v>0</v>
      </c>
      <c r="L3234" s="51">
        <v>23695.200000000001</v>
      </c>
      <c r="M3234" s="42">
        <v>0</v>
      </c>
      <c r="N3234" s="89" t="s">
        <v>1328</v>
      </c>
      <c r="O3234" s="47" t="s">
        <v>1349</v>
      </c>
      <c r="P3234" s="45" t="s">
        <v>741</v>
      </c>
      <c r="Q3234" s="50" t="s">
        <v>1130</v>
      </c>
      <c r="R3234" s="30"/>
    </row>
    <row r="3235" spans="1:18" ht="19.95" customHeight="1">
      <c r="A3235" s="47">
        <v>1</v>
      </c>
      <c r="B3235" s="30" t="s">
        <v>574</v>
      </c>
      <c r="C3235" s="43" t="s">
        <v>623</v>
      </c>
      <c r="D3235" s="52">
        <v>45182</v>
      </c>
      <c r="E3235" s="52">
        <v>45183</v>
      </c>
      <c r="F3235" s="52">
        <v>45182</v>
      </c>
      <c r="G3235" s="47" t="s">
        <v>10</v>
      </c>
      <c r="H3235" s="51">
        <v>1000</v>
      </c>
      <c r="I3235" s="53">
        <v>1</v>
      </c>
      <c r="J3235" s="51">
        <v>0</v>
      </c>
      <c r="K3235" s="51">
        <v>0</v>
      </c>
      <c r="L3235" s="51">
        <v>1000</v>
      </c>
      <c r="M3235" s="42">
        <v>0</v>
      </c>
      <c r="N3235" s="89" t="s">
        <v>275</v>
      </c>
      <c r="O3235" s="47" t="s">
        <v>1351</v>
      </c>
      <c r="P3235" s="47" t="s">
        <v>1354</v>
      </c>
      <c r="Q3235" s="50" t="s">
        <v>1148</v>
      </c>
      <c r="R3235" s="30"/>
    </row>
    <row r="3236" spans="1:18" ht="19.95" customHeight="1">
      <c r="A3236" s="47">
        <v>2</v>
      </c>
      <c r="B3236" s="30" t="s">
        <v>137</v>
      </c>
      <c r="C3236" s="43" t="s">
        <v>824</v>
      </c>
      <c r="D3236" s="52">
        <v>45204</v>
      </c>
      <c r="E3236" s="52">
        <v>45191</v>
      </c>
      <c r="F3236" s="52">
        <v>45183</v>
      </c>
      <c r="G3236" s="47" t="s">
        <v>18</v>
      </c>
      <c r="H3236" s="60">
        <v>400000</v>
      </c>
      <c r="I3236" s="53">
        <v>4.8689999999999998</v>
      </c>
      <c r="J3236" s="60">
        <v>0</v>
      </c>
      <c r="K3236" s="60">
        <v>0</v>
      </c>
      <c r="L3236" s="51">
        <v>1947600</v>
      </c>
      <c r="M3236" s="42">
        <v>0</v>
      </c>
      <c r="N3236" s="89" t="s">
        <v>1328</v>
      </c>
      <c r="O3236" s="47" t="s">
        <v>1330</v>
      </c>
      <c r="P3236" s="47" t="s">
        <v>881</v>
      </c>
      <c r="Q3236" s="50" t="s">
        <v>1260</v>
      </c>
      <c r="R3236" s="30"/>
    </row>
    <row r="3237" spans="1:18" ht="19.95" customHeight="1">
      <c r="A3237" s="47">
        <v>2</v>
      </c>
      <c r="B3237" s="30" t="s">
        <v>132</v>
      </c>
      <c r="C3237" s="43" t="s">
        <v>802</v>
      </c>
      <c r="D3237" s="52">
        <v>45204</v>
      </c>
      <c r="E3237" s="52">
        <v>45179</v>
      </c>
      <c r="F3237" s="52">
        <v>45183</v>
      </c>
      <c r="G3237" s="47" t="s">
        <v>18</v>
      </c>
      <c r="H3237" s="60">
        <v>650000</v>
      </c>
      <c r="I3237" s="53">
        <v>4.8710000000000004</v>
      </c>
      <c r="J3237" s="60">
        <v>0</v>
      </c>
      <c r="K3237" s="60">
        <v>0</v>
      </c>
      <c r="L3237" s="51">
        <v>3166150</v>
      </c>
      <c r="M3237" s="42">
        <v>0</v>
      </c>
      <c r="N3237" s="89" t="s">
        <v>1328</v>
      </c>
      <c r="O3237" s="47" t="s">
        <v>1330</v>
      </c>
      <c r="P3237" s="47" t="s">
        <v>881</v>
      </c>
      <c r="Q3237" s="50" t="s">
        <v>1097</v>
      </c>
      <c r="R3237" s="30"/>
    </row>
    <row r="3238" spans="1:18" ht="19.95" customHeight="1">
      <c r="A3238" s="47">
        <v>4</v>
      </c>
      <c r="B3238" s="30" t="s">
        <v>140</v>
      </c>
      <c r="C3238" s="43" t="s">
        <v>576</v>
      </c>
      <c r="D3238" s="52">
        <v>45175</v>
      </c>
      <c r="E3238" s="52">
        <v>45183</v>
      </c>
      <c r="F3238" s="52">
        <v>45183</v>
      </c>
      <c r="G3238" s="47" t="s">
        <v>10</v>
      </c>
      <c r="H3238" s="51">
        <v>8140</v>
      </c>
      <c r="I3238" s="53">
        <v>1</v>
      </c>
      <c r="J3238" s="51">
        <v>0</v>
      </c>
      <c r="K3238" s="51">
        <v>0</v>
      </c>
      <c r="L3238" s="51">
        <v>8140</v>
      </c>
      <c r="M3238" s="42">
        <v>0</v>
      </c>
      <c r="N3238" s="89" t="s">
        <v>1328</v>
      </c>
      <c r="O3238" s="47" t="s">
        <v>1349</v>
      </c>
      <c r="P3238" s="45" t="s">
        <v>741</v>
      </c>
      <c r="Q3238" s="50" t="s">
        <v>1141</v>
      </c>
      <c r="R3238" s="30"/>
    </row>
    <row r="3239" spans="1:18" ht="19.95" customHeight="1">
      <c r="A3239" s="47">
        <v>1</v>
      </c>
      <c r="B3239" s="30" t="s">
        <v>140</v>
      </c>
      <c r="C3239" s="43" t="s">
        <v>534</v>
      </c>
      <c r="D3239" s="52">
        <v>45169</v>
      </c>
      <c r="E3239" s="52">
        <v>45183</v>
      </c>
      <c r="F3239" s="52">
        <v>45183</v>
      </c>
      <c r="G3239" s="47" t="s">
        <v>10</v>
      </c>
      <c r="H3239" s="51">
        <v>2100</v>
      </c>
      <c r="I3239" s="53">
        <v>1</v>
      </c>
      <c r="J3239" s="51">
        <v>0</v>
      </c>
      <c r="K3239" s="51">
        <v>0</v>
      </c>
      <c r="L3239" s="51">
        <v>2100</v>
      </c>
      <c r="M3239" s="42">
        <v>0</v>
      </c>
      <c r="N3239" s="89" t="s">
        <v>1328</v>
      </c>
      <c r="O3239" s="47" t="s">
        <v>1330</v>
      </c>
      <c r="P3239" s="47" t="s">
        <v>7344</v>
      </c>
      <c r="Q3239" s="50" t="s">
        <v>1142</v>
      </c>
      <c r="R3239" s="30"/>
    </row>
    <row r="3240" spans="1:18" ht="19.95" customHeight="1">
      <c r="A3240" s="47">
        <v>4</v>
      </c>
      <c r="B3240" s="30" t="s">
        <v>308</v>
      </c>
      <c r="C3240" s="43" t="s">
        <v>604</v>
      </c>
      <c r="D3240" s="52">
        <v>45180</v>
      </c>
      <c r="E3240" s="52">
        <v>45183</v>
      </c>
      <c r="F3240" s="52">
        <v>45183</v>
      </c>
      <c r="G3240" s="47" t="s">
        <v>10</v>
      </c>
      <c r="H3240" s="51">
        <v>16960</v>
      </c>
      <c r="I3240" s="53">
        <v>1</v>
      </c>
      <c r="J3240" s="51">
        <v>0</v>
      </c>
      <c r="K3240" s="51">
        <v>0</v>
      </c>
      <c r="L3240" s="51">
        <v>16960</v>
      </c>
      <c r="M3240" s="42">
        <v>0</v>
      </c>
      <c r="N3240" s="89" t="s">
        <v>1328</v>
      </c>
      <c r="O3240" s="47" t="s">
        <v>1349</v>
      </c>
      <c r="P3240" s="45" t="s">
        <v>741</v>
      </c>
      <c r="Q3240" s="50" t="s">
        <v>1143</v>
      </c>
      <c r="R3240" s="30"/>
    </row>
    <row r="3241" spans="1:18" ht="19.95" customHeight="1">
      <c r="A3241" s="47">
        <v>1</v>
      </c>
      <c r="B3241" s="30" t="s">
        <v>308</v>
      </c>
      <c r="C3241" s="43" t="s">
        <v>606</v>
      </c>
      <c r="D3241" s="52">
        <v>45180</v>
      </c>
      <c r="E3241" s="52">
        <v>45183</v>
      </c>
      <c r="F3241" s="52">
        <v>45183</v>
      </c>
      <c r="G3241" s="47" t="s">
        <v>10</v>
      </c>
      <c r="H3241" s="51">
        <v>5943.6</v>
      </c>
      <c r="I3241" s="53">
        <v>1</v>
      </c>
      <c r="J3241" s="51">
        <v>0</v>
      </c>
      <c r="K3241" s="51">
        <v>0</v>
      </c>
      <c r="L3241" s="51">
        <v>5943.6</v>
      </c>
      <c r="M3241" s="42">
        <v>0</v>
      </c>
      <c r="N3241" s="89" t="s">
        <v>1328</v>
      </c>
      <c r="O3241" s="47" t="s">
        <v>1349</v>
      </c>
      <c r="P3241" s="45" t="s">
        <v>741</v>
      </c>
      <c r="Q3241" s="50" t="s">
        <v>1145</v>
      </c>
      <c r="R3241" s="30"/>
    </row>
    <row r="3242" spans="1:18" ht="19.95" customHeight="1">
      <c r="A3242" s="47">
        <v>1</v>
      </c>
      <c r="B3242" s="30" t="s">
        <v>308</v>
      </c>
      <c r="C3242" s="43" t="s">
        <v>608</v>
      </c>
      <c r="D3242" s="52">
        <v>45180</v>
      </c>
      <c r="E3242" s="52">
        <v>45183</v>
      </c>
      <c r="F3242" s="52">
        <v>45183</v>
      </c>
      <c r="G3242" s="47" t="s">
        <v>10</v>
      </c>
      <c r="H3242" s="51">
        <v>6804</v>
      </c>
      <c r="I3242" s="53">
        <v>1</v>
      </c>
      <c r="J3242" s="51">
        <v>0</v>
      </c>
      <c r="K3242" s="51">
        <v>0</v>
      </c>
      <c r="L3242" s="51">
        <v>6804</v>
      </c>
      <c r="M3242" s="42">
        <v>0</v>
      </c>
      <c r="N3242" s="89" t="s">
        <v>1328</v>
      </c>
      <c r="O3242" s="47" t="s">
        <v>1349</v>
      </c>
      <c r="P3242" s="45" t="s">
        <v>741</v>
      </c>
      <c r="Q3242" s="50" t="s">
        <v>1147</v>
      </c>
      <c r="R3242" s="30"/>
    </row>
    <row r="3243" spans="1:18" ht="19.95" customHeight="1">
      <c r="A3243" s="47">
        <v>1</v>
      </c>
      <c r="B3243" s="30" t="s">
        <v>308</v>
      </c>
      <c r="C3243" s="43" t="s">
        <v>607</v>
      </c>
      <c r="D3243" s="52">
        <v>45180</v>
      </c>
      <c r="E3243" s="52">
        <v>45183</v>
      </c>
      <c r="F3243" s="52">
        <v>45183</v>
      </c>
      <c r="G3243" s="47" t="s">
        <v>10</v>
      </c>
      <c r="H3243" s="51">
        <v>4750</v>
      </c>
      <c r="I3243" s="53">
        <v>1</v>
      </c>
      <c r="J3243" s="51">
        <v>0</v>
      </c>
      <c r="K3243" s="51">
        <v>0</v>
      </c>
      <c r="L3243" s="51">
        <v>4750</v>
      </c>
      <c r="M3243" s="42">
        <v>0</v>
      </c>
      <c r="N3243" s="89" t="s">
        <v>1328</v>
      </c>
      <c r="O3243" s="47" t="s">
        <v>1349</v>
      </c>
      <c r="P3243" s="45" t="s">
        <v>741</v>
      </c>
      <c r="Q3243" s="50" t="s">
        <v>1146</v>
      </c>
      <c r="R3243" s="30"/>
    </row>
    <row r="3244" spans="1:18" ht="19.95" customHeight="1">
      <c r="A3244" s="47">
        <v>1</v>
      </c>
      <c r="B3244" s="30" t="s">
        <v>308</v>
      </c>
      <c r="C3244" s="43" t="s">
        <v>605</v>
      </c>
      <c r="D3244" s="52">
        <v>45180</v>
      </c>
      <c r="E3244" s="52">
        <v>45183</v>
      </c>
      <c r="F3244" s="52">
        <v>45183</v>
      </c>
      <c r="G3244" s="47" t="s">
        <v>10</v>
      </c>
      <c r="H3244" s="51">
        <v>3240</v>
      </c>
      <c r="I3244" s="53">
        <v>1</v>
      </c>
      <c r="J3244" s="51">
        <v>0</v>
      </c>
      <c r="K3244" s="51">
        <v>0</v>
      </c>
      <c r="L3244" s="51">
        <v>3240</v>
      </c>
      <c r="M3244" s="42">
        <v>0</v>
      </c>
      <c r="N3244" s="89" t="s">
        <v>1328</v>
      </c>
      <c r="O3244" s="47" t="s">
        <v>1330</v>
      </c>
      <c r="P3244" s="47" t="s">
        <v>7344</v>
      </c>
      <c r="Q3244" s="50" t="s">
        <v>1144</v>
      </c>
      <c r="R3244" s="30"/>
    </row>
    <row r="3245" spans="1:18" ht="19.95" customHeight="1">
      <c r="A3245" s="47">
        <v>4</v>
      </c>
      <c r="B3245" s="30" t="s">
        <v>143</v>
      </c>
      <c r="C3245" s="43" t="s">
        <v>520</v>
      </c>
      <c r="D3245" s="52">
        <v>45168</v>
      </c>
      <c r="E3245" s="52">
        <v>45183</v>
      </c>
      <c r="F3245" s="52">
        <v>45183</v>
      </c>
      <c r="G3245" s="47" t="s">
        <v>10</v>
      </c>
      <c r="H3245" s="51">
        <v>1665</v>
      </c>
      <c r="I3245" s="53">
        <v>1</v>
      </c>
      <c r="J3245" s="51">
        <v>0</v>
      </c>
      <c r="K3245" s="51">
        <v>0</v>
      </c>
      <c r="L3245" s="51">
        <v>1665</v>
      </c>
      <c r="M3245" s="42">
        <v>0</v>
      </c>
      <c r="N3245" s="89" t="s">
        <v>269</v>
      </c>
      <c r="O3245" s="47" t="s">
        <v>1349</v>
      </c>
      <c r="P3245" s="45" t="s">
        <v>741</v>
      </c>
      <c r="Q3245" s="50" t="s">
        <v>1140</v>
      </c>
      <c r="R3245" s="30"/>
    </row>
    <row r="3246" spans="1:18" ht="19.95" customHeight="1">
      <c r="A3246" s="47">
        <v>4</v>
      </c>
      <c r="B3246" s="30" t="s">
        <v>143</v>
      </c>
      <c r="C3246" s="43" t="s">
        <v>516</v>
      </c>
      <c r="D3246" s="52">
        <v>45168</v>
      </c>
      <c r="E3246" s="52">
        <v>45183</v>
      </c>
      <c r="F3246" s="52">
        <v>45183</v>
      </c>
      <c r="G3246" s="47" t="s">
        <v>10</v>
      </c>
      <c r="H3246" s="51">
        <v>7030</v>
      </c>
      <c r="I3246" s="53">
        <v>1</v>
      </c>
      <c r="J3246" s="51">
        <v>0</v>
      </c>
      <c r="K3246" s="51">
        <v>0</v>
      </c>
      <c r="L3246" s="51">
        <v>7030</v>
      </c>
      <c r="M3246" s="42">
        <v>0</v>
      </c>
      <c r="N3246" s="89" t="s">
        <v>269</v>
      </c>
      <c r="O3246" s="47" t="s">
        <v>1349</v>
      </c>
      <c r="P3246" s="45" t="s">
        <v>741</v>
      </c>
      <c r="Q3246" s="50" t="s">
        <v>1136</v>
      </c>
      <c r="R3246" s="30"/>
    </row>
    <row r="3247" spans="1:18" ht="19.95" customHeight="1">
      <c r="A3247" s="47">
        <v>2</v>
      </c>
      <c r="B3247" s="30" t="s">
        <v>143</v>
      </c>
      <c r="C3247" s="43" t="s">
        <v>517</v>
      </c>
      <c r="D3247" s="52">
        <v>45168</v>
      </c>
      <c r="E3247" s="52">
        <v>45183</v>
      </c>
      <c r="F3247" s="52">
        <v>45183</v>
      </c>
      <c r="G3247" s="47" t="s">
        <v>10</v>
      </c>
      <c r="H3247" s="51">
        <v>8183.8</v>
      </c>
      <c r="I3247" s="53">
        <v>1</v>
      </c>
      <c r="J3247" s="51">
        <v>0</v>
      </c>
      <c r="K3247" s="51">
        <v>0</v>
      </c>
      <c r="L3247" s="51">
        <v>8183.8</v>
      </c>
      <c r="M3247" s="42">
        <v>0</v>
      </c>
      <c r="N3247" s="89" t="s">
        <v>269</v>
      </c>
      <c r="O3247" s="47" t="s">
        <v>1349</v>
      </c>
      <c r="P3247" s="45" t="s">
        <v>741</v>
      </c>
      <c r="Q3247" s="50" t="s">
        <v>1137</v>
      </c>
      <c r="R3247" s="30"/>
    </row>
    <row r="3248" spans="1:18" ht="19.95" customHeight="1">
      <c r="A3248" s="47">
        <v>2</v>
      </c>
      <c r="B3248" s="30" t="s">
        <v>143</v>
      </c>
      <c r="C3248" s="43" t="s">
        <v>518</v>
      </c>
      <c r="D3248" s="52">
        <v>45168</v>
      </c>
      <c r="E3248" s="52">
        <v>45183</v>
      </c>
      <c r="F3248" s="52">
        <v>45183</v>
      </c>
      <c r="G3248" s="47" t="s">
        <v>10</v>
      </c>
      <c r="H3248" s="51">
        <v>2912.9</v>
      </c>
      <c r="I3248" s="53">
        <v>1</v>
      </c>
      <c r="J3248" s="51">
        <v>0</v>
      </c>
      <c r="K3248" s="51">
        <v>0</v>
      </c>
      <c r="L3248" s="51">
        <v>2912.9</v>
      </c>
      <c r="M3248" s="42">
        <v>0</v>
      </c>
      <c r="N3248" s="89" t="s">
        <v>269</v>
      </c>
      <c r="O3248" s="47" t="s">
        <v>1349</v>
      </c>
      <c r="P3248" s="45" t="s">
        <v>741</v>
      </c>
      <c r="Q3248" s="50" t="s">
        <v>1138</v>
      </c>
      <c r="R3248" s="30"/>
    </row>
    <row r="3249" spans="1:18" ht="19.95" customHeight="1">
      <c r="A3249" s="47">
        <v>2</v>
      </c>
      <c r="B3249" s="30" t="s">
        <v>143</v>
      </c>
      <c r="C3249" s="43" t="s">
        <v>519</v>
      </c>
      <c r="D3249" s="52">
        <v>45168</v>
      </c>
      <c r="E3249" s="52">
        <v>45183</v>
      </c>
      <c r="F3249" s="52">
        <v>45183</v>
      </c>
      <c r="G3249" s="47" t="s">
        <v>10</v>
      </c>
      <c r="H3249" s="51">
        <v>11847.6</v>
      </c>
      <c r="I3249" s="53">
        <v>1</v>
      </c>
      <c r="J3249" s="51">
        <v>0</v>
      </c>
      <c r="K3249" s="51">
        <v>0</v>
      </c>
      <c r="L3249" s="51">
        <v>11847.6</v>
      </c>
      <c r="M3249" s="42">
        <v>0</v>
      </c>
      <c r="N3249" s="89" t="s">
        <v>269</v>
      </c>
      <c r="O3249" s="47" t="s">
        <v>1349</v>
      </c>
      <c r="P3249" s="45" t="s">
        <v>741</v>
      </c>
      <c r="Q3249" s="50" t="s">
        <v>1139</v>
      </c>
      <c r="R3249" s="30"/>
    </row>
    <row r="3250" spans="1:18" ht="19.95" customHeight="1">
      <c r="A3250" s="47">
        <v>1</v>
      </c>
      <c r="B3250" s="30" t="s">
        <v>242</v>
      </c>
      <c r="C3250" s="43" t="s">
        <v>633</v>
      </c>
      <c r="D3250" s="52">
        <v>45184</v>
      </c>
      <c r="E3250" s="52">
        <v>45184</v>
      </c>
      <c r="F3250" s="52">
        <v>45183</v>
      </c>
      <c r="G3250" s="47" t="s">
        <v>10</v>
      </c>
      <c r="H3250" s="51">
        <v>63.21</v>
      </c>
      <c r="I3250" s="53">
        <v>1</v>
      </c>
      <c r="J3250" s="51">
        <v>0</v>
      </c>
      <c r="K3250" s="51">
        <v>0</v>
      </c>
      <c r="L3250" s="51">
        <v>63.21</v>
      </c>
      <c r="M3250" s="42">
        <v>0</v>
      </c>
      <c r="N3250" s="89" t="s">
        <v>269</v>
      </c>
      <c r="O3250" s="47" t="s">
        <v>1362</v>
      </c>
      <c r="P3250" s="47" t="s">
        <v>1363</v>
      </c>
      <c r="Q3250" s="50" t="s">
        <v>1156</v>
      </c>
      <c r="R3250" s="30"/>
    </row>
    <row r="3251" spans="1:18" ht="19.95" customHeight="1">
      <c r="A3251" s="47">
        <v>1</v>
      </c>
      <c r="B3251" s="30" t="s">
        <v>435</v>
      </c>
      <c r="C3251" s="43" t="s">
        <v>624</v>
      </c>
      <c r="D3251" s="52">
        <v>45182</v>
      </c>
      <c r="E3251" s="52">
        <v>45183</v>
      </c>
      <c r="F3251" s="52">
        <v>45183</v>
      </c>
      <c r="G3251" s="47" t="s">
        <v>10</v>
      </c>
      <c r="H3251" s="51">
        <v>100</v>
      </c>
      <c r="I3251" s="53">
        <v>1</v>
      </c>
      <c r="J3251" s="51">
        <v>0</v>
      </c>
      <c r="K3251" s="51">
        <v>0</v>
      </c>
      <c r="L3251" s="51">
        <v>100</v>
      </c>
      <c r="M3251" s="42">
        <v>0</v>
      </c>
      <c r="N3251" s="89" t="s">
        <v>275</v>
      </c>
      <c r="O3251" s="47" t="s">
        <v>1351</v>
      </c>
      <c r="P3251" s="47" t="s">
        <v>1350</v>
      </c>
      <c r="Q3251" s="50" t="s">
        <v>1149</v>
      </c>
      <c r="R3251" s="30"/>
    </row>
    <row r="3252" spans="1:18" ht="19.95" customHeight="1">
      <c r="A3252" s="47">
        <v>1</v>
      </c>
      <c r="B3252" s="30" t="s">
        <v>145</v>
      </c>
      <c r="C3252" s="43" t="s">
        <v>616</v>
      </c>
      <c r="D3252" s="52">
        <v>45181</v>
      </c>
      <c r="E3252" s="52">
        <v>45183</v>
      </c>
      <c r="F3252" s="52">
        <v>45183</v>
      </c>
      <c r="G3252" s="47" t="s">
        <v>10</v>
      </c>
      <c r="H3252" s="51">
        <v>1800</v>
      </c>
      <c r="I3252" s="53">
        <v>1</v>
      </c>
      <c r="J3252" s="51">
        <v>0</v>
      </c>
      <c r="K3252" s="51">
        <v>0</v>
      </c>
      <c r="L3252" s="51">
        <v>1800</v>
      </c>
      <c r="M3252" s="42">
        <v>0</v>
      </c>
      <c r="N3252" s="89" t="s">
        <v>275</v>
      </c>
      <c r="O3252" s="47" t="s">
        <v>1351</v>
      </c>
      <c r="P3252" s="47" t="s">
        <v>1354</v>
      </c>
      <c r="Q3252" s="50" t="s">
        <v>1150</v>
      </c>
      <c r="R3252" s="30"/>
    </row>
    <row r="3253" spans="1:18" ht="19.95" customHeight="1">
      <c r="A3253" s="47">
        <v>1</v>
      </c>
      <c r="B3253" s="30" t="s">
        <v>303</v>
      </c>
      <c r="C3253" s="43" t="s">
        <v>523</v>
      </c>
      <c r="D3253" s="52">
        <v>45169</v>
      </c>
      <c r="E3253" s="52">
        <v>45169</v>
      </c>
      <c r="F3253" s="52">
        <v>45183</v>
      </c>
      <c r="G3253" s="47" t="s">
        <v>10</v>
      </c>
      <c r="H3253" s="51">
        <v>480</v>
      </c>
      <c r="I3253" s="53">
        <v>1</v>
      </c>
      <c r="J3253" s="51">
        <v>0</v>
      </c>
      <c r="K3253" s="51">
        <v>0</v>
      </c>
      <c r="L3253" s="51">
        <v>480</v>
      </c>
      <c r="M3253" s="42">
        <v>0</v>
      </c>
      <c r="N3253" s="89" t="s">
        <v>275</v>
      </c>
      <c r="O3253" s="47" t="s">
        <v>1342</v>
      </c>
      <c r="P3253" s="47" t="s">
        <v>871</v>
      </c>
      <c r="Q3253" s="50" t="s">
        <v>894</v>
      </c>
      <c r="R3253" s="30"/>
    </row>
    <row r="3254" spans="1:18" ht="19.95" customHeight="1">
      <c r="A3254" s="47">
        <v>2</v>
      </c>
      <c r="B3254" s="30" t="s">
        <v>244</v>
      </c>
      <c r="C3254" s="43" t="s">
        <v>541</v>
      </c>
      <c r="D3254" s="52">
        <v>45169</v>
      </c>
      <c r="E3254" s="52">
        <v>45184</v>
      </c>
      <c r="F3254" s="52">
        <v>45184</v>
      </c>
      <c r="G3254" s="47" t="s">
        <v>10</v>
      </c>
      <c r="H3254" s="51">
        <v>2617.1999999999998</v>
      </c>
      <c r="I3254" s="53">
        <v>1</v>
      </c>
      <c r="J3254" s="51">
        <v>0</v>
      </c>
      <c r="K3254" s="51">
        <v>0</v>
      </c>
      <c r="L3254" s="51">
        <v>2617.1999999999998</v>
      </c>
      <c r="M3254" s="42">
        <v>0</v>
      </c>
      <c r="N3254" s="89" t="s">
        <v>1328</v>
      </c>
      <c r="O3254" s="47" t="s">
        <v>1349</v>
      </c>
      <c r="P3254" s="45" t="s">
        <v>741</v>
      </c>
      <c r="Q3254" s="50" t="s">
        <v>1162</v>
      </c>
      <c r="R3254" s="30"/>
    </row>
    <row r="3255" spans="1:18" ht="19.95" customHeight="1">
      <c r="A3255" s="47">
        <v>2</v>
      </c>
      <c r="B3255" s="30" t="s">
        <v>244</v>
      </c>
      <c r="C3255" s="43" t="s">
        <v>540</v>
      </c>
      <c r="D3255" s="52">
        <v>45169</v>
      </c>
      <c r="E3255" s="52">
        <v>45184</v>
      </c>
      <c r="F3255" s="52">
        <v>45184</v>
      </c>
      <c r="G3255" s="47" t="s">
        <v>10</v>
      </c>
      <c r="H3255" s="51">
        <v>63604.2</v>
      </c>
      <c r="I3255" s="53">
        <v>1</v>
      </c>
      <c r="J3255" s="51">
        <v>0</v>
      </c>
      <c r="K3255" s="51">
        <v>0</v>
      </c>
      <c r="L3255" s="51">
        <v>63604.2</v>
      </c>
      <c r="M3255" s="42">
        <v>0</v>
      </c>
      <c r="N3255" s="89" t="s">
        <v>1328</v>
      </c>
      <c r="O3255" s="47" t="s">
        <v>1349</v>
      </c>
      <c r="P3255" s="45" t="s">
        <v>741</v>
      </c>
      <c r="Q3255" s="50" t="s">
        <v>1161</v>
      </c>
      <c r="R3255" s="30"/>
    </row>
    <row r="3256" spans="1:18" ht="19.95" customHeight="1">
      <c r="A3256" s="47">
        <v>1</v>
      </c>
      <c r="B3256" s="30" t="s">
        <v>241</v>
      </c>
      <c r="C3256" s="43" t="s">
        <v>535</v>
      </c>
      <c r="D3256" s="52">
        <v>45169</v>
      </c>
      <c r="E3256" s="52">
        <v>45184</v>
      </c>
      <c r="F3256" s="52">
        <v>45184</v>
      </c>
      <c r="G3256" s="47" t="s">
        <v>10</v>
      </c>
      <c r="H3256" s="51">
        <v>113325</v>
      </c>
      <c r="I3256" s="53">
        <v>1</v>
      </c>
      <c r="J3256" s="51">
        <v>0</v>
      </c>
      <c r="K3256" s="51">
        <v>0</v>
      </c>
      <c r="L3256" s="51">
        <v>113325</v>
      </c>
      <c r="M3256" s="42">
        <v>0</v>
      </c>
      <c r="N3256" s="89" t="s">
        <v>1328</v>
      </c>
      <c r="O3256" s="47" t="s">
        <v>1874</v>
      </c>
      <c r="P3256" s="47" t="s">
        <v>1358</v>
      </c>
      <c r="Q3256" s="50" t="s">
        <v>1152</v>
      </c>
      <c r="R3256" s="30"/>
    </row>
    <row r="3257" spans="1:18" ht="19.95" customHeight="1">
      <c r="A3257" s="47">
        <v>1</v>
      </c>
      <c r="B3257" s="30" t="s">
        <v>241</v>
      </c>
      <c r="C3257" s="43" t="s">
        <v>536</v>
      </c>
      <c r="D3257" s="52">
        <v>45169</v>
      </c>
      <c r="E3257" s="52">
        <v>45184</v>
      </c>
      <c r="F3257" s="52">
        <v>45184</v>
      </c>
      <c r="G3257" s="47" t="s">
        <v>10</v>
      </c>
      <c r="H3257" s="51">
        <v>11250</v>
      </c>
      <c r="I3257" s="53">
        <v>1</v>
      </c>
      <c r="J3257" s="51">
        <v>0</v>
      </c>
      <c r="K3257" s="51">
        <v>0</v>
      </c>
      <c r="L3257" s="51">
        <v>11250</v>
      </c>
      <c r="M3257" s="42">
        <v>0</v>
      </c>
      <c r="N3257" s="89" t="s">
        <v>1328</v>
      </c>
      <c r="O3257" s="47" t="s">
        <v>1874</v>
      </c>
      <c r="P3257" s="47" t="s">
        <v>1358</v>
      </c>
      <c r="Q3257" s="50" t="s">
        <v>1153</v>
      </c>
      <c r="R3257" s="30"/>
    </row>
    <row r="3258" spans="1:18" ht="19.95" customHeight="1">
      <c r="A3258" s="47">
        <v>4</v>
      </c>
      <c r="B3258" s="30" t="s">
        <v>143</v>
      </c>
      <c r="C3258" s="43" t="s">
        <v>637</v>
      </c>
      <c r="D3258" s="52">
        <v>45187</v>
      </c>
      <c r="E3258" s="52">
        <v>45184</v>
      </c>
      <c r="F3258" s="52">
        <v>45184</v>
      </c>
      <c r="G3258" s="47" t="s">
        <v>10</v>
      </c>
      <c r="H3258" s="51">
        <v>2250</v>
      </c>
      <c r="I3258" s="53">
        <v>1</v>
      </c>
      <c r="J3258" s="51">
        <v>0</v>
      </c>
      <c r="K3258" s="51">
        <v>0</v>
      </c>
      <c r="L3258" s="51">
        <v>2250</v>
      </c>
      <c r="M3258" s="42">
        <v>0</v>
      </c>
      <c r="N3258" s="89" t="s">
        <v>1328</v>
      </c>
      <c r="O3258" s="47" t="s">
        <v>1349</v>
      </c>
      <c r="P3258" s="45" t="s">
        <v>741</v>
      </c>
      <c r="Q3258" s="50" t="s">
        <v>1157</v>
      </c>
      <c r="R3258" s="30"/>
    </row>
    <row r="3259" spans="1:18" ht="19.95" customHeight="1">
      <c r="A3259" s="47">
        <v>4</v>
      </c>
      <c r="B3259" s="30" t="s">
        <v>143</v>
      </c>
      <c r="C3259" s="43" t="s">
        <v>539</v>
      </c>
      <c r="D3259" s="52">
        <v>45169</v>
      </c>
      <c r="E3259" s="52">
        <v>45184</v>
      </c>
      <c r="F3259" s="52">
        <v>45184</v>
      </c>
      <c r="G3259" s="47" t="s">
        <v>10</v>
      </c>
      <c r="H3259" s="51">
        <v>15845</v>
      </c>
      <c r="I3259" s="53">
        <v>1</v>
      </c>
      <c r="J3259" s="51">
        <v>0</v>
      </c>
      <c r="K3259" s="51">
        <v>0</v>
      </c>
      <c r="L3259" s="51">
        <v>15845</v>
      </c>
      <c r="M3259" s="42">
        <v>0</v>
      </c>
      <c r="N3259" s="89" t="s">
        <v>1328</v>
      </c>
      <c r="O3259" s="47" t="s">
        <v>1349</v>
      </c>
      <c r="P3259" s="45" t="s">
        <v>741</v>
      </c>
      <c r="Q3259" s="50" t="s">
        <v>1160</v>
      </c>
      <c r="R3259" s="30"/>
    </row>
    <row r="3260" spans="1:18" ht="19.95" customHeight="1">
      <c r="A3260" s="47">
        <v>4</v>
      </c>
      <c r="B3260" s="30" t="s">
        <v>143</v>
      </c>
      <c r="C3260" s="43" t="s">
        <v>537</v>
      </c>
      <c r="D3260" s="52">
        <v>45169</v>
      </c>
      <c r="E3260" s="52">
        <v>45184</v>
      </c>
      <c r="F3260" s="52">
        <v>45184</v>
      </c>
      <c r="G3260" s="47" t="s">
        <v>10</v>
      </c>
      <c r="H3260" s="51">
        <v>1665</v>
      </c>
      <c r="I3260" s="53">
        <v>1</v>
      </c>
      <c r="J3260" s="51">
        <v>0</v>
      </c>
      <c r="K3260" s="51">
        <v>0</v>
      </c>
      <c r="L3260" s="51">
        <v>1665</v>
      </c>
      <c r="M3260" s="42">
        <v>0</v>
      </c>
      <c r="N3260" s="89" t="s">
        <v>1328</v>
      </c>
      <c r="O3260" s="47" t="s">
        <v>1349</v>
      </c>
      <c r="P3260" s="45" t="s">
        <v>741</v>
      </c>
      <c r="Q3260" s="50" t="s">
        <v>1158</v>
      </c>
      <c r="R3260" s="30"/>
    </row>
    <row r="3261" spans="1:18" ht="19.95" customHeight="1">
      <c r="A3261" s="47">
        <v>2</v>
      </c>
      <c r="B3261" s="30" t="s">
        <v>143</v>
      </c>
      <c r="C3261" s="43" t="s">
        <v>538</v>
      </c>
      <c r="D3261" s="52">
        <v>45169</v>
      </c>
      <c r="E3261" s="52">
        <v>45184</v>
      </c>
      <c r="F3261" s="52">
        <v>45184</v>
      </c>
      <c r="G3261" s="47" t="s">
        <v>10</v>
      </c>
      <c r="H3261" s="51">
        <v>8766.7999999999993</v>
      </c>
      <c r="I3261" s="53">
        <v>1</v>
      </c>
      <c r="J3261" s="51">
        <v>0</v>
      </c>
      <c r="K3261" s="51">
        <v>0</v>
      </c>
      <c r="L3261" s="51">
        <v>8766.7999999999993</v>
      </c>
      <c r="M3261" s="42">
        <v>0</v>
      </c>
      <c r="N3261" s="89" t="s">
        <v>1328</v>
      </c>
      <c r="O3261" s="47" t="s">
        <v>1349</v>
      </c>
      <c r="P3261" s="45" t="s">
        <v>741</v>
      </c>
      <c r="Q3261" s="50" t="s">
        <v>1159</v>
      </c>
      <c r="R3261" s="30"/>
    </row>
    <row r="3262" spans="1:18" ht="19.95" customHeight="1">
      <c r="A3262" s="47">
        <v>2</v>
      </c>
      <c r="B3262" s="30" t="s">
        <v>143</v>
      </c>
      <c r="C3262" s="43" t="s">
        <v>640</v>
      </c>
      <c r="D3262" s="52">
        <v>45187</v>
      </c>
      <c r="E3262" s="52">
        <v>45187</v>
      </c>
      <c r="F3262" s="52">
        <v>45184</v>
      </c>
      <c r="G3262" s="47" t="s">
        <v>10</v>
      </c>
      <c r="H3262" s="51">
        <v>32439</v>
      </c>
      <c r="I3262" s="53">
        <v>1</v>
      </c>
      <c r="J3262" s="51">
        <v>0</v>
      </c>
      <c r="K3262" s="51">
        <v>0</v>
      </c>
      <c r="L3262" s="51">
        <v>32439</v>
      </c>
      <c r="M3262" s="42">
        <v>0</v>
      </c>
      <c r="N3262" s="89" t="s">
        <v>1328</v>
      </c>
      <c r="O3262" s="47" t="s">
        <v>1349</v>
      </c>
      <c r="P3262" s="45" t="s">
        <v>741</v>
      </c>
      <c r="Q3262" s="50" t="s">
        <v>1177</v>
      </c>
      <c r="R3262" s="30"/>
    </row>
    <row r="3263" spans="1:18" ht="19.95" customHeight="1">
      <c r="A3263" s="47">
        <v>1</v>
      </c>
      <c r="B3263" s="30" t="s">
        <v>245</v>
      </c>
      <c r="C3263" s="43" t="s">
        <v>588</v>
      </c>
      <c r="D3263" s="52">
        <v>45177</v>
      </c>
      <c r="E3263" s="52">
        <v>45184</v>
      </c>
      <c r="F3263" s="52">
        <v>45184</v>
      </c>
      <c r="G3263" s="47" t="s">
        <v>10</v>
      </c>
      <c r="H3263" s="51">
        <v>420</v>
      </c>
      <c r="I3263" s="53">
        <v>1</v>
      </c>
      <c r="J3263" s="51">
        <v>0</v>
      </c>
      <c r="K3263" s="51">
        <v>0</v>
      </c>
      <c r="L3263" s="51">
        <v>420</v>
      </c>
      <c r="M3263" s="42">
        <v>0</v>
      </c>
      <c r="N3263" s="89" t="s">
        <v>269</v>
      </c>
      <c r="O3263" s="47" t="s">
        <v>1874</v>
      </c>
      <c r="P3263" s="47" t="s">
        <v>1344</v>
      </c>
      <c r="Q3263" s="50" t="s">
        <v>1163</v>
      </c>
      <c r="R3263" s="30"/>
    </row>
    <row r="3264" spans="1:18" ht="19.95" customHeight="1">
      <c r="A3264" s="47">
        <v>1</v>
      </c>
      <c r="B3264" s="30" t="s">
        <v>245</v>
      </c>
      <c r="C3264" s="43" t="s">
        <v>590</v>
      </c>
      <c r="D3264" s="52">
        <v>45177</v>
      </c>
      <c r="E3264" s="52">
        <v>45184</v>
      </c>
      <c r="F3264" s="52">
        <v>45184</v>
      </c>
      <c r="G3264" s="47" t="s">
        <v>10</v>
      </c>
      <c r="H3264" s="51">
        <v>94.9</v>
      </c>
      <c r="I3264" s="53">
        <v>1</v>
      </c>
      <c r="J3264" s="51">
        <v>0</v>
      </c>
      <c r="K3264" s="51">
        <v>0</v>
      </c>
      <c r="L3264" s="51">
        <v>94.9</v>
      </c>
      <c r="M3264" s="42">
        <v>0</v>
      </c>
      <c r="N3264" s="89" t="s">
        <v>269</v>
      </c>
      <c r="O3264" s="47" t="s">
        <v>1874</v>
      </c>
      <c r="P3264" s="47" t="s">
        <v>1344</v>
      </c>
      <c r="Q3264" s="50" t="s">
        <v>1165</v>
      </c>
      <c r="R3264" s="30"/>
    </row>
    <row r="3265" spans="1:18" ht="19.95" customHeight="1">
      <c r="A3265" s="47">
        <v>1</v>
      </c>
      <c r="B3265" s="30" t="s">
        <v>245</v>
      </c>
      <c r="C3265" s="43" t="s">
        <v>589</v>
      </c>
      <c r="D3265" s="52">
        <v>45177</v>
      </c>
      <c r="E3265" s="52">
        <v>45184</v>
      </c>
      <c r="F3265" s="52">
        <v>45184</v>
      </c>
      <c r="G3265" s="47" t="s">
        <v>10</v>
      </c>
      <c r="H3265" s="51">
        <v>13437.36</v>
      </c>
      <c r="I3265" s="53">
        <v>1</v>
      </c>
      <c r="J3265" s="51">
        <v>0</v>
      </c>
      <c r="K3265" s="51">
        <v>0</v>
      </c>
      <c r="L3265" s="51">
        <v>13437.36</v>
      </c>
      <c r="M3265" s="42">
        <v>0</v>
      </c>
      <c r="N3265" s="89" t="s">
        <v>269</v>
      </c>
      <c r="O3265" s="47" t="s">
        <v>1874</v>
      </c>
      <c r="P3265" s="47" t="s">
        <v>1344</v>
      </c>
      <c r="Q3265" s="50" t="s">
        <v>1164</v>
      </c>
      <c r="R3265" s="30"/>
    </row>
    <row r="3266" spans="1:18" ht="19.95" customHeight="1">
      <c r="A3266" s="47">
        <v>1</v>
      </c>
      <c r="B3266" s="30" t="s">
        <v>251</v>
      </c>
      <c r="C3266" s="43" t="s">
        <v>609</v>
      </c>
      <c r="D3266" s="52">
        <v>45180</v>
      </c>
      <c r="E3266" s="52">
        <v>45184</v>
      </c>
      <c r="F3266" s="52">
        <v>45184</v>
      </c>
      <c r="G3266" s="47" t="s">
        <v>10</v>
      </c>
      <c r="H3266" s="51">
        <v>150</v>
      </c>
      <c r="I3266" s="53">
        <v>1</v>
      </c>
      <c r="J3266" s="51">
        <v>0</v>
      </c>
      <c r="K3266" s="51">
        <v>0</v>
      </c>
      <c r="L3266" s="51">
        <v>150</v>
      </c>
      <c r="M3266" s="42">
        <v>0</v>
      </c>
      <c r="N3266" s="89" t="s">
        <v>269</v>
      </c>
      <c r="O3266" s="47" t="s">
        <v>1329</v>
      </c>
      <c r="P3266" s="47" t="s">
        <v>1373</v>
      </c>
      <c r="Q3266" s="50" t="s">
        <v>1166</v>
      </c>
      <c r="R3266" s="30"/>
    </row>
    <row r="3267" spans="1:18" ht="19.95" customHeight="1">
      <c r="A3267" s="47">
        <v>1</v>
      </c>
      <c r="B3267" s="30" t="s">
        <v>237</v>
      </c>
      <c r="C3267" s="43">
        <v>2851225</v>
      </c>
      <c r="D3267" s="52">
        <v>45170</v>
      </c>
      <c r="E3267" s="52">
        <v>45184</v>
      </c>
      <c r="F3267" s="52">
        <v>45184</v>
      </c>
      <c r="G3267" s="47" t="s">
        <v>10</v>
      </c>
      <c r="H3267" s="51">
        <v>109.99</v>
      </c>
      <c r="I3267" s="53">
        <v>1</v>
      </c>
      <c r="J3267" s="51">
        <v>0</v>
      </c>
      <c r="K3267" s="51">
        <v>0</v>
      </c>
      <c r="L3267" s="51">
        <v>109.99</v>
      </c>
      <c r="M3267" s="42">
        <v>0</v>
      </c>
      <c r="N3267" s="89" t="s">
        <v>269</v>
      </c>
      <c r="O3267" s="47" t="s">
        <v>1342</v>
      </c>
      <c r="P3267" s="47" t="s">
        <v>280</v>
      </c>
      <c r="Q3267" s="50" t="s">
        <v>1167</v>
      </c>
      <c r="R3267" s="30"/>
    </row>
    <row r="3268" spans="1:18" ht="19.95" customHeight="1">
      <c r="A3268" s="47">
        <v>1</v>
      </c>
      <c r="B3268" s="30" t="s">
        <v>231</v>
      </c>
      <c r="C3268" s="43" t="s">
        <v>806</v>
      </c>
      <c r="D3268" s="52">
        <v>45169</v>
      </c>
      <c r="E3268" s="52">
        <v>45184</v>
      </c>
      <c r="F3268" s="52">
        <v>45184</v>
      </c>
      <c r="G3268" s="47" t="s">
        <v>10</v>
      </c>
      <c r="H3268" s="51">
        <v>7718.7</v>
      </c>
      <c r="I3268" s="53">
        <v>1</v>
      </c>
      <c r="J3268" s="51">
        <v>0</v>
      </c>
      <c r="K3268" s="51">
        <v>0</v>
      </c>
      <c r="L3268" s="51">
        <v>7718.7</v>
      </c>
      <c r="M3268" s="42">
        <v>0</v>
      </c>
      <c r="N3268" s="89" t="s">
        <v>275</v>
      </c>
      <c r="O3268" s="47" t="s">
        <v>1330</v>
      </c>
      <c r="P3268" s="47" t="s">
        <v>1343</v>
      </c>
      <c r="Q3268" s="50" t="s">
        <v>1155</v>
      </c>
      <c r="R3268" s="30"/>
    </row>
    <row r="3269" spans="1:18" ht="19.95" customHeight="1">
      <c r="A3269" s="47">
        <v>1</v>
      </c>
      <c r="B3269" s="30" t="s">
        <v>231</v>
      </c>
      <c r="C3269" s="43" t="s">
        <v>805</v>
      </c>
      <c r="D3269" s="52">
        <v>45169</v>
      </c>
      <c r="E3269" s="52">
        <v>45184</v>
      </c>
      <c r="F3269" s="52">
        <v>45184</v>
      </c>
      <c r="G3269" s="47" t="s">
        <v>10</v>
      </c>
      <c r="H3269" s="51">
        <v>1980</v>
      </c>
      <c r="I3269" s="53">
        <v>1</v>
      </c>
      <c r="J3269" s="51">
        <v>0</v>
      </c>
      <c r="K3269" s="51">
        <v>0</v>
      </c>
      <c r="L3269" s="51">
        <v>1980</v>
      </c>
      <c r="M3269" s="42">
        <v>0</v>
      </c>
      <c r="N3269" s="89" t="s">
        <v>275</v>
      </c>
      <c r="O3269" s="47" t="s">
        <v>1330</v>
      </c>
      <c r="P3269" s="47" t="s">
        <v>1343</v>
      </c>
      <c r="Q3269" s="50" t="s">
        <v>1154</v>
      </c>
      <c r="R3269" s="30"/>
    </row>
    <row r="3270" spans="1:18" ht="19.95" customHeight="1">
      <c r="A3270" s="47">
        <v>1</v>
      </c>
      <c r="B3270" s="30" t="s">
        <v>783</v>
      </c>
      <c r="C3270" s="43" t="s">
        <v>804</v>
      </c>
      <c r="D3270" s="52">
        <v>45184</v>
      </c>
      <c r="E3270" s="52">
        <v>45184</v>
      </c>
      <c r="F3270" s="52">
        <v>45184</v>
      </c>
      <c r="G3270" s="47" t="s">
        <v>10</v>
      </c>
      <c r="H3270" s="51">
        <v>50</v>
      </c>
      <c r="I3270" s="53">
        <v>1</v>
      </c>
      <c r="J3270" s="51">
        <v>0</v>
      </c>
      <c r="K3270" s="51">
        <v>0</v>
      </c>
      <c r="L3270" s="51">
        <v>50</v>
      </c>
      <c r="M3270" s="42">
        <v>0</v>
      </c>
      <c r="N3270" s="89" t="s">
        <v>276</v>
      </c>
      <c r="O3270" s="47" t="s">
        <v>1374</v>
      </c>
      <c r="P3270" s="47" t="s">
        <v>874</v>
      </c>
      <c r="Q3270" s="50" t="s">
        <v>1168</v>
      </c>
      <c r="R3270" s="30"/>
    </row>
    <row r="3271" spans="1:18" ht="19.95" customHeight="1">
      <c r="A3271" s="47">
        <v>1</v>
      </c>
      <c r="B3271" s="30" t="s">
        <v>233</v>
      </c>
      <c r="C3271" s="43" t="s">
        <v>599</v>
      </c>
      <c r="D3271" s="52">
        <v>45180</v>
      </c>
      <c r="E3271" s="52">
        <v>45184</v>
      </c>
      <c r="F3271" s="52">
        <v>45187</v>
      </c>
      <c r="G3271" s="47" t="s">
        <v>18</v>
      </c>
      <c r="H3271" s="60">
        <v>92800</v>
      </c>
      <c r="I3271" s="53">
        <v>4.8600000000000003</v>
      </c>
      <c r="J3271" s="60">
        <v>0</v>
      </c>
      <c r="K3271" s="60">
        <v>0</v>
      </c>
      <c r="L3271" s="51">
        <v>451008</v>
      </c>
      <c r="M3271" s="42">
        <v>0</v>
      </c>
      <c r="N3271" s="89" t="s">
        <v>1328</v>
      </c>
      <c r="O3271" s="47" t="s">
        <v>1330</v>
      </c>
      <c r="P3271" s="47" t="s">
        <v>881</v>
      </c>
      <c r="Q3271" s="50" t="s">
        <v>1151</v>
      </c>
      <c r="R3271" s="30"/>
    </row>
    <row r="3272" spans="1:18" ht="19.95" customHeight="1">
      <c r="A3272" s="47">
        <v>2</v>
      </c>
      <c r="B3272" s="30" t="s">
        <v>141</v>
      </c>
      <c r="C3272" s="43" t="s">
        <v>591</v>
      </c>
      <c r="D3272" s="52">
        <v>45177</v>
      </c>
      <c r="E3272" s="52">
        <v>45187</v>
      </c>
      <c r="F3272" s="52">
        <v>45187</v>
      </c>
      <c r="G3272" s="47" t="s">
        <v>10</v>
      </c>
      <c r="H3272" s="51">
        <v>1760</v>
      </c>
      <c r="I3272" s="53">
        <v>1</v>
      </c>
      <c r="J3272" s="51">
        <v>0</v>
      </c>
      <c r="K3272" s="51">
        <v>0</v>
      </c>
      <c r="L3272" s="51">
        <v>1760</v>
      </c>
      <c r="M3272" s="42">
        <v>0</v>
      </c>
      <c r="N3272" s="89" t="s">
        <v>1328</v>
      </c>
      <c r="O3272" s="47" t="s">
        <v>1349</v>
      </c>
      <c r="P3272" s="45" t="s">
        <v>741</v>
      </c>
      <c r="Q3272" s="50" t="s">
        <v>1185</v>
      </c>
      <c r="R3272" s="30"/>
    </row>
    <row r="3273" spans="1:18" ht="19.95" customHeight="1">
      <c r="A3273" s="47">
        <v>1</v>
      </c>
      <c r="B3273" s="30" t="s">
        <v>140</v>
      </c>
      <c r="C3273" s="43" t="s">
        <v>577</v>
      </c>
      <c r="D3273" s="52">
        <v>45175</v>
      </c>
      <c r="E3273" s="52">
        <v>45187</v>
      </c>
      <c r="F3273" s="52">
        <v>45187</v>
      </c>
      <c r="G3273" s="47" t="s">
        <v>10</v>
      </c>
      <c r="H3273" s="51">
        <v>1920</v>
      </c>
      <c r="I3273" s="53">
        <v>1</v>
      </c>
      <c r="J3273" s="51">
        <v>0</v>
      </c>
      <c r="K3273" s="51">
        <v>0</v>
      </c>
      <c r="L3273" s="51">
        <v>1920</v>
      </c>
      <c r="M3273" s="42">
        <v>0</v>
      </c>
      <c r="N3273" s="89" t="s">
        <v>1328</v>
      </c>
      <c r="O3273" s="47" t="s">
        <v>1330</v>
      </c>
      <c r="P3273" s="47" t="s">
        <v>7344</v>
      </c>
      <c r="Q3273" s="50" t="s">
        <v>1180</v>
      </c>
      <c r="R3273" s="30"/>
    </row>
    <row r="3274" spans="1:18" ht="19.95" customHeight="1">
      <c r="A3274" s="47">
        <v>1</v>
      </c>
      <c r="B3274" s="30" t="s">
        <v>140</v>
      </c>
      <c r="C3274" s="43" t="s">
        <v>578</v>
      </c>
      <c r="D3274" s="52">
        <v>45175</v>
      </c>
      <c r="E3274" s="52">
        <v>45187</v>
      </c>
      <c r="F3274" s="52">
        <v>45187</v>
      </c>
      <c r="G3274" s="47" t="s">
        <v>10</v>
      </c>
      <c r="H3274" s="51">
        <v>1620</v>
      </c>
      <c r="I3274" s="53">
        <v>1</v>
      </c>
      <c r="J3274" s="51">
        <v>0</v>
      </c>
      <c r="K3274" s="51">
        <v>0</v>
      </c>
      <c r="L3274" s="51">
        <v>1620</v>
      </c>
      <c r="M3274" s="42">
        <v>0</v>
      </c>
      <c r="N3274" s="89" t="s">
        <v>1328</v>
      </c>
      <c r="O3274" s="47" t="s">
        <v>1330</v>
      </c>
      <c r="P3274" s="47" t="s">
        <v>7344</v>
      </c>
      <c r="Q3274" s="50" t="s">
        <v>1181</v>
      </c>
      <c r="R3274" s="30"/>
    </row>
    <row r="3275" spans="1:18" ht="19.95" customHeight="1">
      <c r="A3275" s="47">
        <v>1</v>
      </c>
      <c r="B3275" s="30" t="s">
        <v>140</v>
      </c>
      <c r="C3275" s="43" t="s">
        <v>809</v>
      </c>
      <c r="D3275" s="52">
        <v>45174</v>
      </c>
      <c r="E3275" s="52">
        <v>45187</v>
      </c>
      <c r="F3275" s="52">
        <v>45187</v>
      </c>
      <c r="G3275" s="47" t="s">
        <v>10</v>
      </c>
      <c r="H3275" s="51">
        <v>2220</v>
      </c>
      <c r="I3275" s="53">
        <v>1</v>
      </c>
      <c r="J3275" s="51">
        <v>0</v>
      </c>
      <c r="K3275" s="51">
        <v>0</v>
      </c>
      <c r="L3275" s="51">
        <v>2220</v>
      </c>
      <c r="M3275" s="42">
        <v>0</v>
      </c>
      <c r="N3275" s="89" t="s">
        <v>1328</v>
      </c>
      <c r="O3275" s="47" t="s">
        <v>1349</v>
      </c>
      <c r="P3275" s="45" t="s">
        <v>741</v>
      </c>
      <c r="Q3275" s="50" t="s">
        <v>1188</v>
      </c>
      <c r="R3275" s="30"/>
    </row>
    <row r="3276" spans="1:18" ht="19.95" customHeight="1">
      <c r="A3276" s="47">
        <v>1</v>
      </c>
      <c r="B3276" s="30" t="s">
        <v>140</v>
      </c>
      <c r="C3276" s="43" t="s">
        <v>812</v>
      </c>
      <c r="D3276" s="52">
        <v>45174</v>
      </c>
      <c r="E3276" s="52">
        <v>45187</v>
      </c>
      <c r="F3276" s="52">
        <v>45187</v>
      </c>
      <c r="G3276" s="47" t="s">
        <v>10</v>
      </c>
      <c r="H3276" s="51">
        <v>2220</v>
      </c>
      <c r="I3276" s="53">
        <v>1</v>
      </c>
      <c r="J3276" s="51">
        <v>0</v>
      </c>
      <c r="K3276" s="51">
        <v>0</v>
      </c>
      <c r="L3276" s="51">
        <v>2220</v>
      </c>
      <c r="M3276" s="42">
        <v>0</v>
      </c>
      <c r="N3276" s="89" t="s">
        <v>1328</v>
      </c>
      <c r="O3276" s="47" t="s">
        <v>1349</v>
      </c>
      <c r="P3276" s="45" t="s">
        <v>741</v>
      </c>
      <c r="Q3276" s="50" t="s">
        <v>1191</v>
      </c>
      <c r="R3276" s="30"/>
    </row>
    <row r="3277" spans="1:18" ht="19.95" customHeight="1">
      <c r="A3277" s="47">
        <v>1</v>
      </c>
      <c r="B3277" s="30" t="s">
        <v>140</v>
      </c>
      <c r="C3277" s="43" t="s">
        <v>811</v>
      </c>
      <c r="D3277" s="52">
        <v>45175</v>
      </c>
      <c r="E3277" s="52">
        <v>45187</v>
      </c>
      <c r="F3277" s="52">
        <v>45187</v>
      </c>
      <c r="G3277" s="47" t="s">
        <v>10</v>
      </c>
      <c r="H3277" s="51">
        <v>1920</v>
      </c>
      <c r="I3277" s="53">
        <v>1</v>
      </c>
      <c r="J3277" s="51">
        <v>0</v>
      </c>
      <c r="K3277" s="51">
        <v>0</v>
      </c>
      <c r="L3277" s="51">
        <v>1920</v>
      </c>
      <c r="M3277" s="42">
        <v>0</v>
      </c>
      <c r="N3277" s="89" t="s">
        <v>1328</v>
      </c>
      <c r="O3277" s="47" t="s">
        <v>1349</v>
      </c>
      <c r="P3277" s="45" t="s">
        <v>741</v>
      </c>
      <c r="Q3277" s="50" t="s">
        <v>1190</v>
      </c>
      <c r="R3277" s="30"/>
    </row>
    <row r="3278" spans="1:18" ht="19.95" customHeight="1">
      <c r="A3278" s="47">
        <v>1</v>
      </c>
      <c r="B3278" s="30" t="s">
        <v>140</v>
      </c>
      <c r="C3278" s="43" t="s">
        <v>810</v>
      </c>
      <c r="D3278" s="52">
        <v>45175</v>
      </c>
      <c r="E3278" s="52">
        <v>45187</v>
      </c>
      <c r="F3278" s="52">
        <v>45187</v>
      </c>
      <c r="G3278" s="47" t="s">
        <v>10</v>
      </c>
      <c r="H3278" s="51">
        <v>2220</v>
      </c>
      <c r="I3278" s="53">
        <v>1</v>
      </c>
      <c r="J3278" s="51">
        <v>0</v>
      </c>
      <c r="K3278" s="51">
        <v>0</v>
      </c>
      <c r="L3278" s="51">
        <v>2220</v>
      </c>
      <c r="M3278" s="42">
        <v>0</v>
      </c>
      <c r="N3278" s="89" t="s">
        <v>1328</v>
      </c>
      <c r="O3278" s="47" t="s">
        <v>1349</v>
      </c>
      <c r="P3278" s="45" t="s">
        <v>741</v>
      </c>
      <c r="Q3278" s="50" t="s">
        <v>1189</v>
      </c>
      <c r="R3278" s="30"/>
    </row>
    <row r="3279" spans="1:18" ht="19.95" customHeight="1">
      <c r="A3279" s="47">
        <v>1</v>
      </c>
      <c r="B3279" s="30" t="s">
        <v>140</v>
      </c>
      <c r="C3279" s="43" t="s">
        <v>818</v>
      </c>
      <c r="D3279" s="52">
        <v>45169</v>
      </c>
      <c r="E3279" s="52">
        <v>45187</v>
      </c>
      <c r="F3279" s="52">
        <v>45187</v>
      </c>
      <c r="G3279" s="47" t="s">
        <v>10</v>
      </c>
      <c r="H3279" s="51">
        <v>2220</v>
      </c>
      <c r="I3279" s="53">
        <v>1</v>
      </c>
      <c r="J3279" s="51">
        <v>0</v>
      </c>
      <c r="K3279" s="51">
        <v>0</v>
      </c>
      <c r="L3279" s="51">
        <v>2220</v>
      </c>
      <c r="M3279" s="42">
        <v>0</v>
      </c>
      <c r="N3279" s="89" t="s">
        <v>1328</v>
      </c>
      <c r="O3279" s="47" t="s">
        <v>1330</v>
      </c>
      <c r="P3279" s="47" t="s">
        <v>7344</v>
      </c>
      <c r="Q3279" s="50" t="s">
        <v>1197</v>
      </c>
      <c r="R3279" s="30"/>
    </row>
    <row r="3280" spans="1:18" ht="19.95" customHeight="1">
      <c r="A3280" s="47">
        <v>1</v>
      </c>
      <c r="B3280" s="30" t="s">
        <v>140</v>
      </c>
      <c r="C3280" s="43" t="s">
        <v>816</v>
      </c>
      <c r="D3280" s="52">
        <v>45169</v>
      </c>
      <c r="E3280" s="52">
        <v>45187</v>
      </c>
      <c r="F3280" s="52">
        <v>45187</v>
      </c>
      <c r="G3280" s="47" t="s">
        <v>10</v>
      </c>
      <c r="H3280" s="51">
        <v>1560</v>
      </c>
      <c r="I3280" s="53">
        <v>1</v>
      </c>
      <c r="J3280" s="51">
        <v>0</v>
      </c>
      <c r="K3280" s="51">
        <v>0</v>
      </c>
      <c r="L3280" s="51">
        <v>1560</v>
      </c>
      <c r="M3280" s="42">
        <v>0</v>
      </c>
      <c r="N3280" s="89" t="s">
        <v>1328</v>
      </c>
      <c r="O3280" s="47" t="s">
        <v>1330</v>
      </c>
      <c r="P3280" s="47" t="s">
        <v>7344</v>
      </c>
      <c r="Q3280" s="50" t="s">
        <v>1195</v>
      </c>
      <c r="R3280" s="30"/>
    </row>
    <row r="3281" spans="1:18" ht="19.95" customHeight="1">
      <c r="A3281" s="47">
        <v>1</v>
      </c>
      <c r="B3281" s="30" t="s">
        <v>140</v>
      </c>
      <c r="C3281" s="43" t="s">
        <v>817</v>
      </c>
      <c r="D3281" s="52">
        <v>45169</v>
      </c>
      <c r="E3281" s="52">
        <v>45187</v>
      </c>
      <c r="F3281" s="52">
        <v>45187</v>
      </c>
      <c r="G3281" s="47" t="s">
        <v>10</v>
      </c>
      <c r="H3281" s="51">
        <v>2220</v>
      </c>
      <c r="I3281" s="53">
        <v>1</v>
      </c>
      <c r="J3281" s="51">
        <v>0</v>
      </c>
      <c r="K3281" s="51">
        <v>0</v>
      </c>
      <c r="L3281" s="51">
        <v>2220</v>
      </c>
      <c r="M3281" s="42">
        <v>0</v>
      </c>
      <c r="N3281" s="89" t="s">
        <v>1328</v>
      </c>
      <c r="O3281" s="47" t="s">
        <v>1330</v>
      </c>
      <c r="P3281" s="47" t="s">
        <v>7344</v>
      </c>
      <c r="Q3281" s="50" t="s">
        <v>1196</v>
      </c>
      <c r="R3281" s="30"/>
    </row>
    <row r="3282" spans="1:18" ht="19.95" customHeight="1">
      <c r="A3282" s="47">
        <v>1</v>
      </c>
      <c r="B3282" s="30" t="s">
        <v>140</v>
      </c>
      <c r="C3282" s="43" t="s">
        <v>807</v>
      </c>
      <c r="D3282" s="52">
        <v>45175</v>
      </c>
      <c r="E3282" s="52">
        <v>45187</v>
      </c>
      <c r="F3282" s="52">
        <v>45187</v>
      </c>
      <c r="G3282" s="47" t="s">
        <v>10</v>
      </c>
      <c r="H3282" s="51">
        <v>1920</v>
      </c>
      <c r="I3282" s="53">
        <v>1</v>
      </c>
      <c r="J3282" s="51">
        <v>0</v>
      </c>
      <c r="K3282" s="51">
        <v>0</v>
      </c>
      <c r="L3282" s="51">
        <v>1920</v>
      </c>
      <c r="M3282" s="42">
        <v>0</v>
      </c>
      <c r="N3282" s="89" t="s">
        <v>1328</v>
      </c>
      <c r="O3282" s="47" t="s">
        <v>1330</v>
      </c>
      <c r="P3282" s="47" t="s">
        <v>7344</v>
      </c>
      <c r="Q3282" s="50" t="s">
        <v>1186</v>
      </c>
      <c r="R3282" s="30"/>
    </row>
    <row r="3283" spans="1:18" ht="19.95" customHeight="1">
      <c r="A3283" s="47">
        <v>1</v>
      </c>
      <c r="B3283" s="30" t="s">
        <v>140</v>
      </c>
      <c r="C3283" s="43" t="s">
        <v>808</v>
      </c>
      <c r="D3283" s="52">
        <v>45175</v>
      </c>
      <c r="E3283" s="52">
        <v>45187</v>
      </c>
      <c r="F3283" s="52">
        <v>45187</v>
      </c>
      <c r="G3283" s="47" t="s">
        <v>10</v>
      </c>
      <c r="H3283" s="51">
        <v>1920</v>
      </c>
      <c r="I3283" s="53">
        <v>1</v>
      </c>
      <c r="J3283" s="51">
        <v>0</v>
      </c>
      <c r="K3283" s="51">
        <v>0</v>
      </c>
      <c r="L3283" s="51">
        <v>1920</v>
      </c>
      <c r="M3283" s="42">
        <v>0</v>
      </c>
      <c r="N3283" s="89" t="s">
        <v>1328</v>
      </c>
      <c r="O3283" s="47" t="s">
        <v>1330</v>
      </c>
      <c r="P3283" s="47" t="s">
        <v>7344</v>
      </c>
      <c r="Q3283" s="50" t="s">
        <v>1187</v>
      </c>
      <c r="R3283" s="30"/>
    </row>
    <row r="3284" spans="1:18" ht="19.95" customHeight="1">
      <c r="A3284" s="47">
        <v>1</v>
      </c>
      <c r="B3284" s="30" t="s">
        <v>140</v>
      </c>
      <c r="C3284" s="43" t="s">
        <v>815</v>
      </c>
      <c r="D3284" s="52">
        <v>45169</v>
      </c>
      <c r="E3284" s="52">
        <v>45187</v>
      </c>
      <c r="F3284" s="52">
        <v>45187</v>
      </c>
      <c r="G3284" s="47" t="s">
        <v>10</v>
      </c>
      <c r="H3284" s="51">
        <v>2220</v>
      </c>
      <c r="I3284" s="53">
        <v>1</v>
      </c>
      <c r="J3284" s="51">
        <v>0</v>
      </c>
      <c r="K3284" s="51">
        <v>0</v>
      </c>
      <c r="L3284" s="51">
        <v>2220</v>
      </c>
      <c r="M3284" s="42">
        <v>0</v>
      </c>
      <c r="N3284" s="89" t="s">
        <v>1328</v>
      </c>
      <c r="O3284" s="47" t="s">
        <v>1330</v>
      </c>
      <c r="P3284" s="47" t="s">
        <v>7344</v>
      </c>
      <c r="Q3284" s="50" t="s">
        <v>1194</v>
      </c>
      <c r="R3284" s="30"/>
    </row>
    <row r="3285" spans="1:18" ht="19.95" customHeight="1">
      <c r="A3285" s="47">
        <v>1</v>
      </c>
      <c r="B3285" s="30" t="s">
        <v>140</v>
      </c>
      <c r="C3285" s="43" t="s">
        <v>814</v>
      </c>
      <c r="D3285" s="52">
        <v>45169</v>
      </c>
      <c r="E3285" s="52">
        <v>45187</v>
      </c>
      <c r="F3285" s="52">
        <v>45187</v>
      </c>
      <c r="G3285" s="47" t="s">
        <v>10</v>
      </c>
      <c r="H3285" s="51">
        <v>2220</v>
      </c>
      <c r="I3285" s="53">
        <v>1</v>
      </c>
      <c r="J3285" s="51">
        <v>0</v>
      </c>
      <c r="K3285" s="51">
        <v>0</v>
      </c>
      <c r="L3285" s="51">
        <v>2220</v>
      </c>
      <c r="M3285" s="42">
        <v>0</v>
      </c>
      <c r="N3285" s="89" t="s">
        <v>1328</v>
      </c>
      <c r="O3285" s="47" t="s">
        <v>1330</v>
      </c>
      <c r="P3285" s="47" t="s">
        <v>7344</v>
      </c>
      <c r="Q3285" s="50" t="s">
        <v>1193</v>
      </c>
      <c r="R3285" s="30"/>
    </row>
    <row r="3286" spans="1:18" ht="19.95" customHeight="1">
      <c r="A3286" s="47">
        <v>1</v>
      </c>
      <c r="B3286" s="30" t="s">
        <v>140</v>
      </c>
      <c r="C3286" s="43" t="s">
        <v>813</v>
      </c>
      <c r="D3286" s="52">
        <v>45174</v>
      </c>
      <c r="E3286" s="52">
        <v>45187</v>
      </c>
      <c r="F3286" s="52">
        <v>45187</v>
      </c>
      <c r="G3286" s="47" t="s">
        <v>10</v>
      </c>
      <c r="H3286" s="51">
        <v>2220</v>
      </c>
      <c r="I3286" s="53">
        <v>1</v>
      </c>
      <c r="J3286" s="51">
        <v>0</v>
      </c>
      <c r="K3286" s="51">
        <v>0</v>
      </c>
      <c r="L3286" s="51">
        <v>2220</v>
      </c>
      <c r="M3286" s="42">
        <v>0</v>
      </c>
      <c r="N3286" s="89" t="s">
        <v>1328</v>
      </c>
      <c r="O3286" s="47" t="s">
        <v>1330</v>
      </c>
      <c r="P3286" s="47" t="s">
        <v>7344</v>
      </c>
      <c r="Q3286" s="50" t="s">
        <v>1192</v>
      </c>
      <c r="R3286" s="30"/>
    </row>
    <row r="3287" spans="1:18" ht="19.95" customHeight="1">
      <c r="A3287" s="47">
        <v>2</v>
      </c>
      <c r="B3287" s="30" t="s">
        <v>138</v>
      </c>
      <c r="C3287" s="43" t="s">
        <v>500</v>
      </c>
      <c r="D3287" s="52">
        <v>45165</v>
      </c>
      <c r="E3287" s="52">
        <v>45185</v>
      </c>
      <c r="F3287" s="52">
        <v>45187</v>
      </c>
      <c r="G3287" s="47" t="s">
        <v>10</v>
      </c>
      <c r="H3287" s="51">
        <v>9542.7000000000007</v>
      </c>
      <c r="I3287" s="53">
        <v>1</v>
      </c>
      <c r="J3287" s="51">
        <v>0</v>
      </c>
      <c r="K3287" s="51">
        <v>0</v>
      </c>
      <c r="L3287" s="51">
        <v>9542.7000000000007</v>
      </c>
      <c r="M3287" s="42">
        <v>0</v>
      </c>
      <c r="N3287" s="89" t="s">
        <v>1328</v>
      </c>
      <c r="O3287" s="47" t="s">
        <v>1349</v>
      </c>
      <c r="P3287" s="45" t="s">
        <v>741</v>
      </c>
      <c r="Q3287" s="50" t="s">
        <v>1171</v>
      </c>
      <c r="R3287" s="30"/>
    </row>
    <row r="3288" spans="1:18" ht="19.95" customHeight="1">
      <c r="A3288" s="47">
        <v>2</v>
      </c>
      <c r="B3288" s="30" t="s">
        <v>138</v>
      </c>
      <c r="C3288" s="43" t="s">
        <v>505</v>
      </c>
      <c r="D3288" s="52">
        <v>45166</v>
      </c>
      <c r="E3288" s="52">
        <v>45186</v>
      </c>
      <c r="F3288" s="52">
        <v>45187</v>
      </c>
      <c r="G3288" s="47" t="s">
        <v>10</v>
      </c>
      <c r="H3288" s="51">
        <v>20990.2</v>
      </c>
      <c r="I3288" s="53">
        <v>1</v>
      </c>
      <c r="J3288" s="51">
        <v>0</v>
      </c>
      <c r="K3288" s="51">
        <v>0</v>
      </c>
      <c r="L3288" s="51">
        <v>20990.2</v>
      </c>
      <c r="M3288" s="42">
        <v>0</v>
      </c>
      <c r="N3288" s="89" t="s">
        <v>1328</v>
      </c>
      <c r="O3288" s="47" t="s">
        <v>1349</v>
      </c>
      <c r="P3288" s="45" t="s">
        <v>741</v>
      </c>
      <c r="Q3288" s="50" t="s">
        <v>1173</v>
      </c>
      <c r="R3288" s="30"/>
    </row>
    <row r="3289" spans="1:18" ht="19.95" customHeight="1">
      <c r="A3289" s="47">
        <v>2</v>
      </c>
      <c r="B3289" s="30" t="s">
        <v>138</v>
      </c>
      <c r="C3289" s="43" t="s">
        <v>514</v>
      </c>
      <c r="D3289" s="52">
        <v>45167</v>
      </c>
      <c r="E3289" s="52">
        <v>45187</v>
      </c>
      <c r="F3289" s="52">
        <v>45187</v>
      </c>
      <c r="G3289" s="47" t="s">
        <v>10</v>
      </c>
      <c r="H3289" s="51">
        <v>20671.2</v>
      </c>
      <c r="I3289" s="53">
        <v>1</v>
      </c>
      <c r="J3289" s="51">
        <v>0</v>
      </c>
      <c r="K3289" s="51">
        <v>0</v>
      </c>
      <c r="L3289" s="51">
        <v>20671.2</v>
      </c>
      <c r="M3289" s="42">
        <v>0</v>
      </c>
      <c r="N3289" s="89" t="s">
        <v>1328</v>
      </c>
      <c r="O3289" s="47" t="s">
        <v>1349</v>
      </c>
      <c r="P3289" s="45" t="s">
        <v>741</v>
      </c>
      <c r="Q3289" s="50" t="s">
        <v>1182</v>
      </c>
      <c r="R3289" s="30"/>
    </row>
    <row r="3290" spans="1:18" ht="19.95" customHeight="1">
      <c r="A3290" s="47">
        <v>4</v>
      </c>
      <c r="B3290" s="30" t="s">
        <v>143</v>
      </c>
      <c r="C3290" s="43" t="s">
        <v>549</v>
      </c>
      <c r="D3290" s="52">
        <v>45170</v>
      </c>
      <c r="E3290" s="52">
        <v>45185</v>
      </c>
      <c r="F3290" s="52">
        <v>45187</v>
      </c>
      <c r="G3290" s="47" t="s">
        <v>10</v>
      </c>
      <c r="H3290" s="51">
        <v>2035</v>
      </c>
      <c r="I3290" s="53">
        <v>1</v>
      </c>
      <c r="J3290" s="51">
        <v>0</v>
      </c>
      <c r="K3290" s="51">
        <v>0</v>
      </c>
      <c r="L3290" s="51">
        <v>2035</v>
      </c>
      <c r="M3290" s="42">
        <v>0</v>
      </c>
      <c r="N3290" s="89" t="s">
        <v>1328</v>
      </c>
      <c r="O3290" s="47" t="s">
        <v>1349</v>
      </c>
      <c r="P3290" s="45" t="s">
        <v>741</v>
      </c>
      <c r="Q3290" s="50" t="s">
        <v>1172</v>
      </c>
      <c r="R3290" s="30"/>
    </row>
    <row r="3291" spans="1:18" ht="19.95" customHeight="1">
      <c r="A3291" s="47">
        <v>4</v>
      </c>
      <c r="B3291" s="30" t="s">
        <v>143</v>
      </c>
      <c r="C3291" s="43" t="s">
        <v>550</v>
      </c>
      <c r="D3291" s="52">
        <v>45170</v>
      </c>
      <c r="E3291" s="52">
        <v>45187</v>
      </c>
      <c r="F3291" s="52">
        <v>45187</v>
      </c>
      <c r="G3291" s="47" t="s">
        <v>10</v>
      </c>
      <c r="H3291" s="51">
        <v>8325</v>
      </c>
      <c r="I3291" s="53">
        <v>1</v>
      </c>
      <c r="J3291" s="51">
        <v>0</v>
      </c>
      <c r="K3291" s="51">
        <v>0</v>
      </c>
      <c r="L3291" s="51">
        <v>8325</v>
      </c>
      <c r="M3291" s="42">
        <v>0</v>
      </c>
      <c r="N3291" s="89" t="s">
        <v>1328</v>
      </c>
      <c r="O3291" s="47" t="s">
        <v>1349</v>
      </c>
      <c r="P3291" s="45" t="s">
        <v>741</v>
      </c>
      <c r="Q3291" s="50" t="s">
        <v>1183</v>
      </c>
      <c r="R3291" s="30"/>
    </row>
    <row r="3292" spans="1:18" ht="19.95" customHeight="1">
      <c r="A3292" s="47">
        <v>2</v>
      </c>
      <c r="B3292" s="30" t="s">
        <v>143</v>
      </c>
      <c r="C3292" s="43" t="s">
        <v>551</v>
      </c>
      <c r="D3292" s="52">
        <v>45170</v>
      </c>
      <c r="E3292" s="52">
        <v>45187</v>
      </c>
      <c r="F3292" s="52">
        <v>45187</v>
      </c>
      <c r="G3292" s="47" t="s">
        <v>10</v>
      </c>
      <c r="H3292" s="51">
        <v>987.3</v>
      </c>
      <c r="I3292" s="53">
        <v>1</v>
      </c>
      <c r="J3292" s="51">
        <v>0</v>
      </c>
      <c r="K3292" s="51">
        <v>0</v>
      </c>
      <c r="L3292" s="51">
        <v>987.3</v>
      </c>
      <c r="M3292" s="42">
        <v>0</v>
      </c>
      <c r="N3292" s="89" t="s">
        <v>1328</v>
      </c>
      <c r="O3292" s="47" t="s">
        <v>1349</v>
      </c>
      <c r="P3292" s="45" t="s">
        <v>741</v>
      </c>
      <c r="Q3292" s="50" t="s">
        <v>1184</v>
      </c>
      <c r="R3292" s="30"/>
    </row>
    <row r="3293" spans="1:18" ht="19.95" customHeight="1">
      <c r="A3293" s="47">
        <v>1</v>
      </c>
      <c r="B3293" s="30" t="s">
        <v>481</v>
      </c>
      <c r="C3293" s="43" t="s">
        <v>482</v>
      </c>
      <c r="D3293" s="52">
        <v>45162</v>
      </c>
      <c r="E3293" s="52">
        <v>45187</v>
      </c>
      <c r="F3293" s="52">
        <v>45187</v>
      </c>
      <c r="G3293" s="47" t="s">
        <v>10</v>
      </c>
      <c r="H3293" s="51">
        <v>1820.96</v>
      </c>
      <c r="I3293" s="53">
        <v>1</v>
      </c>
      <c r="J3293" s="51">
        <v>0</v>
      </c>
      <c r="K3293" s="51">
        <v>0</v>
      </c>
      <c r="L3293" s="51">
        <v>1820.96</v>
      </c>
      <c r="M3293" s="42">
        <v>0</v>
      </c>
      <c r="N3293" s="89" t="s">
        <v>269</v>
      </c>
      <c r="O3293" s="47" t="s">
        <v>1351</v>
      </c>
      <c r="P3293" s="47" t="s">
        <v>1353</v>
      </c>
      <c r="Q3293" s="50" t="s">
        <v>1390</v>
      </c>
      <c r="R3293" s="30"/>
    </row>
    <row r="3294" spans="1:18" ht="19.95" customHeight="1">
      <c r="A3294" s="47">
        <v>1</v>
      </c>
      <c r="B3294" s="30" t="s">
        <v>23</v>
      </c>
      <c r="C3294" s="43" t="s">
        <v>639</v>
      </c>
      <c r="D3294" s="52">
        <v>45187</v>
      </c>
      <c r="E3294" s="52">
        <v>45187</v>
      </c>
      <c r="F3294" s="52">
        <v>45187</v>
      </c>
      <c r="G3294" s="47" t="s">
        <v>10</v>
      </c>
      <c r="H3294" s="51">
        <v>2716.83</v>
      </c>
      <c r="I3294" s="53">
        <v>1</v>
      </c>
      <c r="J3294" s="51">
        <v>0</v>
      </c>
      <c r="K3294" s="51">
        <v>0</v>
      </c>
      <c r="L3294" s="51">
        <v>2716.83</v>
      </c>
      <c r="M3294" s="42">
        <v>0</v>
      </c>
      <c r="N3294" s="89" t="s">
        <v>269</v>
      </c>
      <c r="O3294" s="47" t="s">
        <v>1351</v>
      </c>
      <c r="P3294" s="47" t="s">
        <v>1378</v>
      </c>
      <c r="Q3294" s="50" t="s">
        <v>1175</v>
      </c>
      <c r="R3294" s="30"/>
    </row>
    <row r="3295" spans="1:18" ht="19.95" customHeight="1">
      <c r="A3295" s="47">
        <v>1</v>
      </c>
      <c r="B3295" s="30" t="s">
        <v>56</v>
      </c>
      <c r="C3295" s="43" t="s">
        <v>638</v>
      </c>
      <c r="D3295" s="52">
        <v>45187</v>
      </c>
      <c r="E3295" s="52">
        <v>45187</v>
      </c>
      <c r="F3295" s="52">
        <v>45187</v>
      </c>
      <c r="G3295" s="47" t="s">
        <v>10</v>
      </c>
      <c r="H3295" s="51">
        <v>2181.5500000000002</v>
      </c>
      <c r="I3295" s="53">
        <v>1</v>
      </c>
      <c r="J3295" s="51">
        <v>0</v>
      </c>
      <c r="K3295" s="51">
        <v>0</v>
      </c>
      <c r="L3295" s="51">
        <v>2181.5500000000002</v>
      </c>
      <c r="M3295" s="42">
        <v>0</v>
      </c>
      <c r="N3295" s="89" t="s">
        <v>269</v>
      </c>
      <c r="O3295" s="47" t="s">
        <v>1351</v>
      </c>
      <c r="P3295" s="47" t="s">
        <v>1378</v>
      </c>
      <c r="Q3295" s="50" t="s">
        <v>1174</v>
      </c>
      <c r="R3295" s="30"/>
    </row>
    <row r="3296" spans="1:18" ht="19.95" customHeight="1">
      <c r="A3296" s="47">
        <v>1</v>
      </c>
      <c r="B3296" s="30" t="s">
        <v>220</v>
      </c>
      <c r="C3296" s="43">
        <v>6711210</v>
      </c>
      <c r="D3296" s="52">
        <v>45156</v>
      </c>
      <c r="E3296" s="52">
        <v>45188</v>
      </c>
      <c r="F3296" s="52">
        <v>45187</v>
      </c>
      <c r="G3296" s="47" t="s">
        <v>10</v>
      </c>
      <c r="H3296" s="51">
        <v>353.23</v>
      </c>
      <c r="I3296" s="53">
        <v>1</v>
      </c>
      <c r="J3296" s="51">
        <v>0</v>
      </c>
      <c r="K3296" s="51">
        <v>0</v>
      </c>
      <c r="L3296" s="51">
        <v>353.23</v>
      </c>
      <c r="M3296" s="42">
        <v>0</v>
      </c>
      <c r="N3296" s="89" t="s">
        <v>269</v>
      </c>
      <c r="O3296" s="47" t="s">
        <v>1342</v>
      </c>
      <c r="P3296" s="47" t="s">
        <v>286</v>
      </c>
      <c r="Q3296" s="50" t="s">
        <v>1198</v>
      </c>
      <c r="R3296" s="30"/>
    </row>
    <row r="3297" spans="1:18" ht="19.95" customHeight="1">
      <c r="A3297" s="47">
        <v>1</v>
      </c>
      <c r="B3297" s="30" t="s">
        <v>220</v>
      </c>
      <c r="C3297" s="43">
        <v>6711278</v>
      </c>
      <c r="D3297" s="52">
        <v>45156</v>
      </c>
      <c r="E3297" s="52">
        <v>45185</v>
      </c>
      <c r="F3297" s="52">
        <v>45187</v>
      </c>
      <c r="G3297" s="47" t="s">
        <v>10</v>
      </c>
      <c r="H3297" s="51">
        <v>497.72</v>
      </c>
      <c r="I3297" s="53">
        <v>1</v>
      </c>
      <c r="J3297" s="51">
        <v>0</v>
      </c>
      <c r="K3297" s="51">
        <v>0</v>
      </c>
      <c r="L3297" s="51">
        <v>497.72</v>
      </c>
      <c r="M3297" s="42">
        <v>0</v>
      </c>
      <c r="N3297" s="89" t="s">
        <v>269</v>
      </c>
      <c r="O3297" s="47" t="s">
        <v>1342</v>
      </c>
      <c r="P3297" s="47" t="s">
        <v>286</v>
      </c>
      <c r="Q3297" s="50" t="s">
        <v>1169</v>
      </c>
      <c r="R3297" s="30"/>
    </row>
    <row r="3298" spans="1:18" ht="19.95" customHeight="1">
      <c r="A3298" s="47">
        <v>1</v>
      </c>
      <c r="B3298" s="30" t="s">
        <v>220</v>
      </c>
      <c r="C3298" s="43">
        <v>6800046</v>
      </c>
      <c r="D3298" s="52">
        <v>45162</v>
      </c>
      <c r="E3298" s="52">
        <v>45185</v>
      </c>
      <c r="F3298" s="52">
        <v>45187</v>
      </c>
      <c r="G3298" s="47" t="s">
        <v>10</v>
      </c>
      <c r="H3298" s="51">
        <v>94</v>
      </c>
      <c r="I3298" s="53">
        <v>1</v>
      </c>
      <c r="J3298" s="51">
        <v>0</v>
      </c>
      <c r="K3298" s="51">
        <v>0</v>
      </c>
      <c r="L3298" s="51">
        <v>94</v>
      </c>
      <c r="M3298" s="42">
        <v>0</v>
      </c>
      <c r="N3298" s="89" t="s">
        <v>269</v>
      </c>
      <c r="O3298" s="47" t="s">
        <v>1342</v>
      </c>
      <c r="P3298" s="47" t="s">
        <v>286</v>
      </c>
      <c r="Q3298" s="50" t="s">
        <v>1170</v>
      </c>
      <c r="R3298" s="30"/>
    </row>
    <row r="3299" spans="1:18" ht="28.2" customHeight="1">
      <c r="A3299" s="47">
        <v>1</v>
      </c>
      <c r="B3299" s="30" t="s">
        <v>1357</v>
      </c>
      <c r="C3299" s="43" t="s">
        <v>641</v>
      </c>
      <c r="D3299" s="52">
        <v>45187</v>
      </c>
      <c r="E3299" s="52">
        <v>45187</v>
      </c>
      <c r="F3299" s="52">
        <v>45187</v>
      </c>
      <c r="G3299" s="47" t="s">
        <v>10</v>
      </c>
      <c r="H3299" s="51">
        <v>113.89</v>
      </c>
      <c r="I3299" s="53">
        <v>1</v>
      </c>
      <c r="J3299" s="51">
        <v>0</v>
      </c>
      <c r="K3299" s="51">
        <v>0</v>
      </c>
      <c r="L3299" s="51">
        <v>113.89</v>
      </c>
      <c r="M3299" s="42">
        <v>0</v>
      </c>
      <c r="N3299" s="89" t="s">
        <v>269</v>
      </c>
      <c r="O3299" s="47" t="s">
        <v>1360</v>
      </c>
      <c r="P3299" s="47" t="s">
        <v>876</v>
      </c>
      <c r="Q3299" s="50" t="s">
        <v>1179</v>
      </c>
      <c r="R3299" s="30"/>
    </row>
    <row r="3300" spans="1:18" ht="19.95" customHeight="1">
      <c r="A3300" s="47">
        <v>1</v>
      </c>
      <c r="B3300" s="30" t="s">
        <v>642</v>
      </c>
      <c r="C3300" s="43" t="s">
        <v>644</v>
      </c>
      <c r="D3300" s="52">
        <v>45187</v>
      </c>
      <c r="E3300" s="52">
        <v>45187</v>
      </c>
      <c r="F3300" s="52">
        <v>45187</v>
      </c>
      <c r="G3300" s="47" t="s">
        <v>10</v>
      </c>
      <c r="H3300" s="51">
        <v>660</v>
      </c>
      <c r="I3300" s="53">
        <v>1</v>
      </c>
      <c r="J3300" s="51">
        <v>0</v>
      </c>
      <c r="K3300" s="51">
        <v>0</v>
      </c>
      <c r="L3300" s="51">
        <v>660</v>
      </c>
      <c r="M3300" s="42">
        <v>0</v>
      </c>
      <c r="N3300" s="89" t="s">
        <v>269</v>
      </c>
      <c r="O3300" s="47" t="s">
        <v>1360</v>
      </c>
      <c r="P3300" s="47" t="s">
        <v>876</v>
      </c>
      <c r="Q3300" s="50" t="s">
        <v>7348</v>
      </c>
      <c r="R3300" s="30"/>
    </row>
    <row r="3301" spans="1:18" ht="19.95" customHeight="1">
      <c r="A3301" s="47">
        <v>1</v>
      </c>
      <c r="B3301" s="30" t="s">
        <v>642</v>
      </c>
      <c r="C3301" s="43" t="s">
        <v>643</v>
      </c>
      <c r="D3301" s="52">
        <v>45187</v>
      </c>
      <c r="E3301" s="52">
        <v>45187</v>
      </c>
      <c r="F3301" s="52">
        <v>45187</v>
      </c>
      <c r="G3301" s="47" t="s">
        <v>10</v>
      </c>
      <c r="H3301" s="51">
        <v>660</v>
      </c>
      <c r="I3301" s="53">
        <v>1</v>
      </c>
      <c r="J3301" s="51">
        <v>0</v>
      </c>
      <c r="K3301" s="51">
        <v>0</v>
      </c>
      <c r="L3301" s="51">
        <v>660</v>
      </c>
      <c r="M3301" s="42">
        <v>0</v>
      </c>
      <c r="N3301" s="89" t="s">
        <v>269</v>
      </c>
      <c r="O3301" s="47" t="s">
        <v>1360</v>
      </c>
      <c r="P3301" s="47" t="s">
        <v>876</v>
      </c>
      <c r="Q3301" s="50" t="s">
        <v>7349</v>
      </c>
      <c r="R3301" s="30"/>
    </row>
    <row r="3302" spans="1:18" ht="19.95" customHeight="1">
      <c r="A3302" s="47">
        <v>1</v>
      </c>
      <c r="B3302" s="30" t="s">
        <v>642</v>
      </c>
      <c r="C3302" s="43" t="s">
        <v>645</v>
      </c>
      <c r="D3302" s="52">
        <v>45187</v>
      </c>
      <c r="E3302" s="52">
        <v>45187</v>
      </c>
      <c r="F3302" s="52">
        <v>45187</v>
      </c>
      <c r="G3302" s="47" t="s">
        <v>10</v>
      </c>
      <c r="H3302" s="51">
        <v>660</v>
      </c>
      <c r="I3302" s="53">
        <v>1</v>
      </c>
      <c r="J3302" s="51">
        <v>0</v>
      </c>
      <c r="K3302" s="51">
        <v>0</v>
      </c>
      <c r="L3302" s="51">
        <v>660</v>
      </c>
      <c r="M3302" s="42">
        <v>0</v>
      </c>
      <c r="N3302" s="89" t="s">
        <v>269</v>
      </c>
      <c r="O3302" s="47" t="s">
        <v>1360</v>
      </c>
      <c r="P3302" s="47" t="s">
        <v>876</v>
      </c>
      <c r="Q3302" s="50" t="s">
        <v>7350</v>
      </c>
      <c r="R3302" s="30"/>
    </row>
    <row r="3303" spans="1:18" ht="19.95" customHeight="1">
      <c r="A3303" s="47">
        <v>1</v>
      </c>
      <c r="B3303" s="30" t="s">
        <v>642</v>
      </c>
      <c r="C3303" s="43" t="s">
        <v>646</v>
      </c>
      <c r="D3303" s="52">
        <v>45187</v>
      </c>
      <c r="E3303" s="52">
        <v>45187</v>
      </c>
      <c r="F3303" s="52">
        <v>45187</v>
      </c>
      <c r="G3303" s="47" t="s">
        <v>10</v>
      </c>
      <c r="H3303" s="51">
        <v>660</v>
      </c>
      <c r="I3303" s="53">
        <v>1</v>
      </c>
      <c r="J3303" s="51">
        <v>0</v>
      </c>
      <c r="K3303" s="51">
        <v>0</v>
      </c>
      <c r="L3303" s="51">
        <v>660</v>
      </c>
      <c r="M3303" s="42">
        <v>0</v>
      </c>
      <c r="N3303" s="89" t="s">
        <v>269</v>
      </c>
      <c r="O3303" s="47" t="s">
        <v>1360</v>
      </c>
      <c r="P3303" s="47" t="s">
        <v>876</v>
      </c>
      <c r="Q3303" s="50" t="s">
        <v>7351</v>
      </c>
      <c r="R3303" s="30"/>
    </row>
    <row r="3304" spans="1:18" ht="19.95" customHeight="1">
      <c r="A3304" s="47">
        <v>1</v>
      </c>
      <c r="B3304" s="30" t="s">
        <v>260</v>
      </c>
      <c r="C3304" s="43" t="s">
        <v>629</v>
      </c>
      <c r="D3304" s="52">
        <v>45183</v>
      </c>
      <c r="E3304" s="52">
        <v>45187</v>
      </c>
      <c r="F3304" s="52">
        <v>45187</v>
      </c>
      <c r="G3304" s="47" t="s">
        <v>10</v>
      </c>
      <c r="H3304" s="51">
        <v>195</v>
      </c>
      <c r="I3304" s="53">
        <v>1</v>
      </c>
      <c r="J3304" s="51">
        <v>0</v>
      </c>
      <c r="K3304" s="51">
        <v>0</v>
      </c>
      <c r="L3304" s="51">
        <v>195</v>
      </c>
      <c r="M3304" s="42">
        <v>0</v>
      </c>
      <c r="N3304" s="89" t="s">
        <v>275</v>
      </c>
      <c r="O3304" s="47" t="s">
        <v>1342</v>
      </c>
      <c r="P3304" s="47" t="s">
        <v>871</v>
      </c>
      <c r="Q3304" s="50" t="s">
        <v>1176</v>
      </c>
      <c r="R3304" s="30"/>
    </row>
    <row r="3305" spans="1:18" ht="19.95" customHeight="1">
      <c r="A3305" s="47">
        <v>1</v>
      </c>
      <c r="B3305" s="30" t="s">
        <v>297</v>
      </c>
      <c r="C3305" s="43" t="s">
        <v>313</v>
      </c>
      <c r="D3305" s="52">
        <v>45187</v>
      </c>
      <c r="E3305" s="52">
        <v>45187</v>
      </c>
      <c r="F3305" s="52">
        <v>45187</v>
      </c>
      <c r="G3305" s="47" t="s">
        <v>10</v>
      </c>
      <c r="H3305" s="51">
        <v>74410.320000000007</v>
      </c>
      <c r="I3305" s="53">
        <v>1</v>
      </c>
      <c r="J3305" s="51">
        <v>0</v>
      </c>
      <c r="K3305" s="51">
        <v>0</v>
      </c>
      <c r="L3305" s="51">
        <v>74410.320000000007</v>
      </c>
      <c r="M3305" s="42">
        <v>0</v>
      </c>
      <c r="N3305" s="89" t="s">
        <v>275</v>
      </c>
      <c r="O3305" s="47" t="s">
        <v>1349</v>
      </c>
      <c r="P3305" s="47" t="s">
        <v>1336</v>
      </c>
      <c r="Q3305" s="50" t="s">
        <v>1178</v>
      </c>
      <c r="R3305" s="30"/>
    </row>
    <row r="3306" spans="1:18" ht="19.95" customHeight="1">
      <c r="A3306" s="47">
        <v>2</v>
      </c>
      <c r="B3306" s="30" t="s">
        <v>138</v>
      </c>
      <c r="C3306" s="43" t="s">
        <v>521</v>
      </c>
      <c r="D3306" s="52">
        <v>45168</v>
      </c>
      <c r="E3306" s="52">
        <v>45188</v>
      </c>
      <c r="F3306" s="52">
        <v>45188</v>
      </c>
      <c r="G3306" s="47" t="s">
        <v>10</v>
      </c>
      <c r="H3306" s="51">
        <v>474.1</v>
      </c>
      <c r="I3306" s="53">
        <v>1</v>
      </c>
      <c r="J3306" s="51">
        <v>0</v>
      </c>
      <c r="K3306" s="51">
        <v>0</v>
      </c>
      <c r="L3306" s="51">
        <v>474.1</v>
      </c>
      <c r="M3306" s="42">
        <v>0</v>
      </c>
      <c r="N3306" s="89" t="s">
        <v>1328</v>
      </c>
      <c r="O3306" s="47" t="s">
        <v>1349</v>
      </c>
      <c r="P3306" s="45" t="s">
        <v>741</v>
      </c>
      <c r="Q3306" s="50" t="s">
        <v>1207</v>
      </c>
      <c r="R3306" s="30"/>
    </row>
    <row r="3307" spans="1:18" ht="19.95" customHeight="1">
      <c r="A3307" s="47">
        <v>4</v>
      </c>
      <c r="B3307" s="30" t="s">
        <v>230</v>
      </c>
      <c r="C3307" s="43" t="s">
        <v>651</v>
      </c>
      <c r="D3307" s="52">
        <v>45188</v>
      </c>
      <c r="E3307" s="52">
        <v>45188</v>
      </c>
      <c r="F3307" s="52">
        <v>45188</v>
      </c>
      <c r="G3307" s="47" t="s">
        <v>10</v>
      </c>
      <c r="H3307" s="51">
        <v>260910</v>
      </c>
      <c r="I3307" s="53">
        <v>1</v>
      </c>
      <c r="J3307" s="51">
        <v>0</v>
      </c>
      <c r="K3307" s="51">
        <v>0</v>
      </c>
      <c r="L3307" s="51">
        <v>260910</v>
      </c>
      <c r="M3307" s="42">
        <v>0</v>
      </c>
      <c r="N3307" s="89" t="s">
        <v>1328</v>
      </c>
      <c r="O3307" s="47" t="s">
        <v>1330</v>
      </c>
      <c r="P3307" s="47" t="s">
        <v>881</v>
      </c>
      <c r="Q3307" s="50" t="s">
        <v>1199</v>
      </c>
      <c r="R3307" s="30"/>
    </row>
    <row r="3308" spans="1:18" ht="19.95" customHeight="1">
      <c r="A3308" s="47">
        <v>1</v>
      </c>
      <c r="B3308" s="30" t="s">
        <v>308</v>
      </c>
      <c r="C3308" s="43" t="s">
        <v>632</v>
      </c>
      <c r="D3308" s="52">
        <v>45183</v>
      </c>
      <c r="E3308" s="52">
        <v>45188</v>
      </c>
      <c r="F3308" s="52">
        <v>45188</v>
      </c>
      <c r="G3308" s="47" t="s">
        <v>10</v>
      </c>
      <c r="H3308" s="51">
        <v>7196.38</v>
      </c>
      <c r="I3308" s="53">
        <v>1</v>
      </c>
      <c r="J3308" s="51">
        <v>0</v>
      </c>
      <c r="K3308" s="51">
        <v>0</v>
      </c>
      <c r="L3308" s="51">
        <v>7196.38</v>
      </c>
      <c r="M3308" s="42">
        <v>0</v>
      </c>
      <c r="N3308" s="89" t="s">
        <v>1328</v>
      </c>
      <c r="O3308" s="47" t="s">
        <v>1349</v>
      </c>
      <c r="P3308" s="45" t="s">
        <v>741</v>
      </c>
      <c r="Q3308" s="50" t="s">
        <v>1204</v>
      </c>
      <c r="R3308" s="30"/>
    </row>
    <row r="3309" spans="1:18" ht="19.95" customHeight="1">
      <c r="A3309" s="47">
        <v>1</v>
      </c>
      <c r="B3309" s="30" t="s">
        <v>308</v>
      </c>
      <c r="C3309" s="43" t="s">
        <v>631</v>
      </c>
      <c r="D3309" s="52">
        <v>45183</v>
      </c>
      <c r="E3309" s="52">
        <v>45188</v>
      </c>
      <c r="F3309" s="52">
        <v>45188</v>
      </c>
      <c r="G3309" s="47" t="s">
        <v>10</v>
      </c>
      <c r="H3309" s="51">
        <v>10875</v>
      </c>
      <c r="I3309" s="53">
        <v>1</v>
      </c>
      <c r="J3309" s="51">
        <v>0</v>
      </c>
      <c r="K3309" s="51">
        <v>0</v>
      </c>
      <c r="L3309" s="51">
        <v>10875</v>
      </c>
      <c r="M3309" s="42">
        <v>0</v>
      </c>
      <c r="N3309" s="89" t="s">
        <v>1328</v>
      </c>
      <c r="O3309" s="47" t="s">
        <v>1349</v>
      </c>
      <c r="P3309" s="45" t="s">
        <v>741</v>
      </c>
      <c r="Q3309" s="50" t="s">
        <v>1203</v>
      </c>
      <c r="R3309" s="30"/>
    </row>
    <row r="3310" spans="1:18" ht="19.95" customHeight="1">
      <c r="A3310" s="47">
        <v>1</v>
      </c>
      <c r="B3310" s="30" t="s">
        <v>308</v>
      </c>
      <c r="C3310" s="43" t="s">
        <v>630</v>
      </c>
      <c r="D3310" s="52">
        <v>45183</v>
      </c>
      <c r="E3310" s="52">
        <v>45188</v>
      </c>
      <c r="F3310" s="52">
        <v>45188</v>
      </c>
      <c r="G3310" s="47" t="s">
        <v>10</v>
      </c>
      <c r="H3310" s="51">
        <v>8460</v>
      </c>
      <c r="I3310" s="53">
        <v>1</v>
      </c>
      <c r="J3310" s="51">
        <v>0</v>
      </c>
      <c r="K3310" s="51">
        <v>0</v>
      </c>
      <c r="L3310" s="51">
        <v>8460</v>
      </c>
      <c r="M3310" s="42">
        <v>0</v>
      </c>
      <c r="N3310" s="89" t="s">
        <v>1328</v>
      </c>
      <c r="O3310" s="47" t="s">
        <v>1349</v>
      </c>
      <c r="P3310" s="45" t="s">
        <v>741</v>
      </c>
      <c r="Q3310" s="50" t="s">
        <v>1202</v>
      </c>
      <c r="R3310" s="30"/>
    </row>
    <row r="3311" spans="1:18" ht="19.95" customHeight="1">
      <c r="A3311" s="47">
        <v>4</v>
      </c>
      <c r="B3311" s="30" t="s">
        <v>16</v>
      </c>
      <c r="C3311" s="43" t="s">
        <v>556</v>
      </c>
      <c r="D3311" s="52">
        <v>45173</v>
      </c>
      <c r="E3311" s="52">
        <v>45188</v>
      </c>
      <c r="F3311" s="52">
        <v>45188</v>
      </c>
      <c r="G3311" s="47" t="s">
        <v>10</v>
      </c>
      <c r="H3311" s="51">
        <v>4800</v>
      </c>
      <c r="I3311" s="53">
        <v>1</v>
      </c>
      <c r="J3311" s="51">
        <v>0</v>
      </c>
      <c r="K3311" s="51">
        <v>0</v>
      </c>
      <c r="L3311" s="51">
        <v>4800</v>
      </c>
      <c r="M3311" s="42">
        <v>0</v>
      </c>
      <c r="N3311" s="89" t="s">
        <v>1328</v>
      </c>
      <c r="O3311" s="47" t="s">
        <v>1349</v>
      </c>
      <c r="P3311" s="45" t="s">
        <v>741</v>
      </c>
      <c r="Q3311" s="50" t="s">
        <v>1200</v>
      </c>
      <c r="R3311" s="30"/>
    </row>
    <row r="3312" spans="1:18" ht="19.95" customHeight="1">
      <c r="A3312" s="47">
        <v>4</v>
      </c>
      <c r="B3312" s="30" t="s">
        <v>16</v>
      </c>
      <c r="C3312" s="43" t="s">
        <v>557</v>
      </c>
      <c r="D3312" s="52">
        <v>45173</v>
      </c>
      <c r="E3312" s="52">
        <v>45188</v>
      </c>
      <c r="F3312" s="52">
        <v>45188</v>
      </c>
      <c r="G3312" s="47" t="s">
        <v>10</v>
      </c>
      <c r="H3312" s="51">
        <v>6720</v>
      </c>
      <c r="I3312" s="53">
        <v>1</v>
      </c>
      <c r="J3312" s="51">
        <v>0</v>
      </c>
      <c r="K3312" s="51">
        <v>0</v>
      </c>
      <c r="L3312" s="51">
        <v>6720</v>
      </c>
      <c r="M3312" s="42">
        <v>0</v>
      </c>
      <c r="N3312" s="89" t="s">
        <v>1328</v>
      </c>
      <c r="O3312" s="47" t="s">
        <v>1349</v>
      </c>
      <c r="P3312" s="45" t="s">
        <v>741</v>
      </c>
      <c r="Q3312" s="50" t="s">
        <v>1201</v>
      </c>
      <c r="R3312" s="30"/>
    </row>
    <row r="3313" spans="1:18" ht="19.95" customHeight="1">
      <c r="A3313" s="47">
        <v>1</v>
      </c>
      <c r="B3313" s="30" t="s">
        <v>247</v>
      </c>
      <c r="C3313" s="43" t="s">
        <v>652</v>
      </c>
      <c r="D3313" s="52">
        <v>45188</v>
      </c>
      <c r="E3313" s="52">
        <v>45188</v>
      </c>
      <c r="F3313" s="52">
        <v>45188</v>
      </c>
      <c r="G3313" s="47" t="s">
        <v>10</v>
      </c>
      <c r="H3313" s="51">
        <v>3500</v>
      </c>
      <c r="I3313" s="53">
        <v>1</v>
      </c>
      <c r="J3313" s="51">
        <v>0</v>
      </c>
      <c r="K3313" s="51">
        <v>0</v>
      </c>
      <c r="L3313" s="51">
        <v>3500</v>
      </c>
      <c r="M3313" s="42">
        <v>0</v>
      </c>
      <c r="N3313" s="89" t="s">
        <v>269</v>
      </c>
      <c r="O3313" s="47" t="s">
        <v>1381</v>
      </c>
      <c r="P3313" s="47" t="s">
        <v>671</v>
      </c>
      <c r="Q3313" s="50" t="s">
        <v>1205</v>
      </c>
      <c r="R3313" s="30"/>
    </row>
    <row r="3314" spans="1:18" ht="19.95" customHeight="1">
      <c r="A3314" s="47">
        <v>1</v>
      </c>
      <c r="B3314" s="30" t="s">
        <v>248</v>
      </c>
      <c r="C3314" s="43" t="s">
        <v>652</v>
      </c>
      <c r="D3314" s="52">
        <v>45188</v>
      </c>
      <c r="E3314" s="52">
        <v>45188</v>
      </c>
      <c r="F3314" s="52">
        <v>45188</v>
      </c>
      <c r="G3314" s="47" t="s">
        <v>10</v>
      </c>
      <c r="H3314" s="51">
        <v>3500</v>
      </c>
      <c r="I3314" s="53">
        <v>1</v>
      </c>
      <c r="J3314" s="51">
        <v>0</v>
      </c>
      <c r="K3314" s="51">
        <v>0</v>
      </c>
      <c r="L3314" s="51">
        <v>3500</v>
      </c>
      <c r="M3314" s="42">
        <v>0</v>
      </c>
      <c r="N3314" s="89" t="s">
        <v>269</v>
      </c>
      <c r="O3314" s="47" t="s">
        <v>1381</v>
      </c>
      <c r="P3314" s="47" t="s">
        <v>671</v>
      </c>
      <c r="Q3314" s="50" t="s">
        <v>1206</v>
      </c>
      <c r="R3314" s="30"/>
    </row>
    <row r="3315" spans="1:18" ht="19.95" customHeight="1">
      <c r="A3315" s="47">
        <v>1</v>
      </c>
      <c r="B3315" s="30" t="s">
        <v>51</v>
      </c>
      <c r="C3315" s="43" t="s">
        <v>522</v>
      </c>
      <c r="D3315" s="52">
        <v>45168</v>
      </c>
      <c r="E3315" s="52">
        <v>45189</v>
      </c>
      <c r="F3315" s="52">
        <v>45188</v>
      </c>
      <c r="G3315" s="47" t="s">
        <v>10</v>
      </c>
      <c r="H3315" s="51">
        <v>27479.21</v>
      </c>
      <c r="I3315" s="53">
        <v>1</v>
      </c>
      <c r="J3315" s="51">
        <v>0</v>
      </c>
      <c r="K3315" s="51">
        <v>0</v>
      </c>
      <c r="L3315" s="51">
        <v>27479.21</v>
      </c>
      <c r="M3315" s="42">
        <v>0</v>
      </c>
      <c r="N3315" s="89" t="s">
        <v>269</v>
      </c>
      <c r="O3315" s="47" t="s">
        <v>1381</v>
      </c>
      <c r="P3315" s="47" t="s">
        <v>1364</v>
      </c>
      <c r="Q3315" s="50" t="s">
        <v>1208</v>
      </c>
      <c r="R3315" s="30"/>
    </row>
    <row r="3316" spans="1:18" ht="19.95" customHeight="1">
      <c r="A3316" s="47">
        <v>1</v>
      </c>
      <c r="B3316" s="30" t="s">
        <v>642</v>
      </c>
      <c r="C3316" s="43" t="s">
        <v>647</v>
      </c>
      <c r="D3316" s="52">
        <v>45187</v>
      </c>
      <c r="E3316" s="52">
        <v>45188</v>
      </c>
      <c r="F3316" s="52">
        <v>45188</v>
      </c>
      <c r="G3316" s="47" t="s">
        <v>10</v>
      </c>
      <c r="H3316" s="51">
        <v>660</v>
      </c>
      <c r="I3316" s="53">
        <v>1</v>
      </c>
      <c r="J3316" s="51">
        <v>0</v>
      </c>
      <c r="K3316" s="51">
        <v>0</v>
      </c>
      <c r="L3316" s="51">
        <v>660</v>
      </c>
      <c r="M3316" s="42">
        <v>0</v>
      </c>
      <c r="N3316" s="89" t="s">
        <v>269</v>
      </c>
      <c r="O3316" s="47" t="s">
        <v>1360</v>
      </c>
      <c r="P3316" s="47" t="s">
        <v>876</v>
      </c>
      <c r="Q3316" s="50" t="s">
        <v>7352</v>
      </c>
      <c r="R3316" s="30"/>
    </row>
    <row r="3317" spans="1:18" ht="19.95" customHeight="1">
      <c r="A3317" s="47">
        <v>1</v>
      </c>
      <c r="B3317" s="30" t="s">
        <v>293</v>
      </c>
      <c r="C3317" s="43" t="s">
        <v>819</v>
      </c>
      <c r="D3317" s="52">
        <v>45189</v>
      </c>
      <c r="E3317" s="52">
        <v>45189</v>
      </c>
      <c r="F3317" s="52">
        <v>45189</v>
      </c>
      <c r="G3317" s="47" t="s">
        <v>10</v>
      </c>
      <c r="H3317" s="51">
        <v>491.07</v>
      </c>
      <c r="I3317" s="53">
        <v>1</v>
      </c>
      <c r="J3317" s="51">
        <v>0</v>
      </c>
      <c r="K3317" s="51">
        <v>0</v>
      </c>
      <c r="L3317" s="51">
        <v>491.07</v>
      </c>
      <c r="M3317" s="42">
        <v>0</v>
      </c>
      <c r="N3317" s="89" t="s">
        <v>1328</v>
      </c>
      <c r="O3317" s="47" t="s">
        <v>1349</v>
      </c>
      <c r="P3317" s="47" t="s">
        <v>283</v>
      </c>
      <c r="Q3317" s="50" t="s">
        <v>1224</v>
      </c>
      <c r="R3317" s="30"/>
    </row>
    <row r="3318" spans="1:18" ht="19.95" customHeight="1">
      <c r="A3318" s="47">
        <v>1</v>
      </c>
      <c r="B3318" s="30" t="s">
        <v>293</v>
      </c>
      <c r="C3318" s="43" t="s">
        <v>820</v>
      </c>
      <c r="D3318" s="52">
        <v>45189</v>
      </c>
      <c r="E3318" s="52">
        <v>45189</v>
      </c>
      <c r="F3318" s="52">
        <v>45189</v>
      </c>
      <c r="G3318" s="47" t="s">
        <v>10</v>
      </c>
      <c r="H3318" s="51">
        <v>626.30999999999995</v>
      </c>
      <c r="I3318" s="53">
        <v>1</v>
      </c>
      <c r="J3318" s="51">
        <v>0</v>
      </c>
      <c r="K3318" s="51">
        <v>0</v>
      </c>
      <c r="L3318" s="51">
        <v>626.30999999999995</v>
      </c>
      <c r="M3318" s="42">
        <v>0</v>
      </c>
      <c r="N3318" s="89" t="s">
        <v>1328</v>
      </c>
      <c r="O3318" s="47" t="s">
        <v>1349</v>
      </c>
      <c r="P3318" s="47" t="s">
        <v>283</v>
      </c>
      <c r="Q3318" s="50" t="s">
        <v>1225</v>
      </c>
      <c r="R3318" s="30"/>
    </row>
    <row r="3319" spans="1:18" ht="19.95" customHeight="1">
      <c r="A3319" s="47">
        <v>2</v>
      </c>
      <c r="B3319" s="30" t="s">
        <v>141</v>
      </c>
      <c r="C3319" s="43" t="s">
        <v>610</v>
      </c>
      <c r="D3319" s="52">
        <v>45180</v>
      </c>
      <c r="E3319" s="52">
        <v>45189</v>
      </c>
      <c r="F3319" s="52">
        <v>45189</v>
      </c>
      <c r="G3319" s="47" t="s">
        <v>10</v>
      </c>
      <c r="H3319" s="51">
        <v>5500</v>
      </c>
      <c r="I3319" s="53">
        <v>1</v>
      </c>
      <c r="J3319" s="51">
        <v>0</v>
      </c>
      <c r="K3319" s="51">
        <v>0</v>
      </c>
      <c r="L3319" s="51">
        <v>5500</v>
      </c>
      <c r="M3319" s="42">
        <v>0</v>
      </c>
      <c r="N3319" s="89" t="s">
        <v>1328</v>
      </c>
      <c r="O3319" s="47" t="s">
        <v>1349</v>
      </c>
      <c r="P3319" s="45" t="s">
        <v>741</v>
      </c>
      <c r="Q3319" s="50" t="s">
        <v>1213</v>
      </c>
      <c r="R3319" s="30"/>
    </row>
    <row r="3320" spans="1:18" ht="19.95" customHeight="1">
      <c r="A3320" s="47">
        <v>2</v>
      </c>
      <c r="B3320" s="30" t="s">
        <v>132</v>
      </c>
      <c r="C3320" s="43" t="s">
        <v>802</v>
      </c>
      <c r="D3320" s="52">
        <v>45204</v>
      </c>
      <c r="E3320" s="52">
        <v>45179</v>
      </c>
      <c r="F3320" s="52">
        <v>45189</v>
      </c>
      <c r="G3320" s="47" t="s">
        <v>18</v>
      </c>
      <c r="H3320" s="60">
        <v>325000</v>
      </c>
      <c r="I3320" s="53">
        <v>4.8475000000000001</v>
      </c>
      <c r="J3320" s="60">
        <v>0</v>
      </c>
      <c r="K3320" s="60">
        <v>0</v>
      </c>
      <c r="L3320" s="51">
        <v>1575437.5</v>
      </c>
      <c r="M3320" s="42">
        <v>0</v>
      </c>
      <c r="N3320" s="89" t="s">
        <v>1328</v>
      </c>
      <c r="O3320" s="47" t="s">
        <v>1330</v>
      </c>
      <c r="P3320" s="47" t="s">
        <v>881</v>
      </c>
      <c r="Q3320" s="50" t="s">
        <v>1097</v>
      </c>
      <c r="R3320" s="30"/>
    </row>
    <row r="3321" spans="1:18" ht="19.95" customHeight="1">
      <c r="A3321" s="47">
        <v>2</v>
      </c>
      <c r="B3321" s="30" t="s">
        <v>138</v>
      </c>
      <c r="C3321" s="43" t="s">
        <v>542</v>
      </c>
      <c r="D3321" s="52">
        <v>45169</v>
      </c>
      <c r="E3321" s="52">
        <v>45189</v>
      </c>
      <c r="F3321" s="52">
        <v>45189</v>
      </c>
      <c r="G3321" s="47" t="s">
        <v>10</v>
      </c>
      <c r="H3321" s="51">
        <v>939.6</v>
      </c>
      <c r="I3321" s="53">
        <v>1</v>
      </c>
      <c r="J3321" s="51">
        <v>0</v>
      </c>
      <c r="K3321" s="51">
        <v>0</v>
      </c>
      <c r="L3321" s="51">
        <v>939.6</v>
      </c>
      <c r="M3321" s="42">
        <v>0</v>
      </c>
      <c r="N3321" s="89" t="s">
        <v>1328</v>
      </c>
      <c r="O3321" s="47" t="s">
        <v>1349</v>
      </c>
      <c r="P3321" s="45" t="s">
        <v>741</v>
      </c>
      <c r="Q3321" s="50" t="s">
        <v>1210</v>
      </c>
      <c r="R3321" s="30"/>
    </row>
    <row r="3322" spans="1:18" ht="19.95" customHeight="1">
      <c r="A3322" s="47">
        <v>2</v>
      </c>
      <c r="B3322" s="30" t="s">
        <v>257</v>
      </c>
      <c r="C3322" s="43" t="s">
        <v>660</v>
      </c>
      <c r="D3322" s="52">
        <v>45189</v>
      </c>
      <c r="E3322" s="52">
        <v>45189</v>
      </c>
      <c r="F3322" s="52">
        <v>45189</v>
      </c>
      <c r="G3322" s="47" t="s">
        <v>10</v>
      </c>
      <c r="H3322" s="51">
        <v>55777.440000000002</v>
      </c>
      <c r="I3322" s="53">
        <v>1</v>
      </c>
      <c r="J3322" s="51">
        <v>0</v>
      </c>
      <c r="K3322" s="51">
        <v>0</v>
      </c>
      <c r="L3322" s="51">
        <v>55777.440000000002</v>
      </c>
      <c r="M3322" s="42">
        <v>0</v>
      </c>
      <c r="N3322" s="89" t="s">
        <v>1328</v>
      </c>
      <c r="O3322" s="47" t="s">
        <v>1874</v>
      </c>
      <c r="P3322" s="47" t="s">
        <v>889</v>
      </c>
      <c r="Q3322" s="50" t="s">
        <v>1222</v>
      </c>
      <c r="R3322" s="30"/>
    </row>
    <row r="3323" spans="1:18" ht="19.95" customHeight="1">
      <c r="A3323" s="47">
        <v>4</v>
      </c>
      <c r="B3323" s="30" t="s">
        <v>143</v>
      </c>
      <c r="C3323" s="43" t="s">
        <v>559</v>
      </c>
      <c r="D3323" s="52">
        <v>45174</v>
      </c>
      <c r="E3323" s="52">
        <v>45189</v>
      </c>
      <c r="F3323" s="52">
        <v>45189</v>
      </c>
      <c r="G3323" s="47" t="s">
        <v>10</v>
      </c>
      <c r="H3323" s="51">
        <v>9500</v>
      </c>
      <c r="I3323" s="53">
        <v>1</v>
      </c>
      <c r="J3323" s="51">
        <v>0</v>
      </c>
      <c r="K3323" s="51">
        <v>0</v>
      </c>
      <c r="L3323" s="51">
        <v>9500</v>
      </c>
      <c r="M3323" s="42">
        <v>0</v>
      </c>
      <c r="N3323" s="89" t="s">
        <v>1328</v>
      </c>
      <c r="O3323" s="47" t="s">
        <v>1349</v>
      </c>
      <c r="P3323" s="45" t="s">
        <v>741</v>
      </c>
      <c r="Q3323" s="50" t="s">
        <v>1211</v>
      </c>
      <c r="R3323" s="30"/>
    </row>
    <row r="3324" spans="1:18" ht="19.95" customHeight="1">
      <c r="A3324" s="47">
        <v>4</v>
      </c>
      <c r="B3324" s="30" t="s">
        <v>143</v>
      </c>
      <c r="C3324" s="43" t="s">
        <v>1347</v>
      </c>
      <c r="D3324" s="52">
        <v>45174</v>
      </c>
      <c r="E3324" s="52">
        <v>45189</v>
      </c>
      <c r="F3324" s="52">
        <v>45189</v>
      </c>
      <c r="G3324" s="47" t="s">
        <v>10</v>
      </c>
      <c r="H3324" s="51">
        <v>2500</v>
      </c>
      <c r="I3324" s="53">
        <v>1</v>
      </c>
      <c r="J3324" s="51">
        <v>0</v>
      </c>
      <c r="K3324" s="51">
        <v>0</v>
      </c>
      <c r="L3324" s="51">
        <v>2500</v>
      </c>
      <c r="M3324" s="42">
        <v>0</v>
      </c>
      <c r="N3324" s="89" t="s">
        <v>1328</v>
      </c>
      <c r="O3324" s="47" t="s">
        <v>1349</v>
      </c>
      <c r="P3324" s="45" t="s">
        <v>741</v>
      </c>
      <c r="Q3324" s="50" t="s">
        <v>1348</v>
      </c>
      <c r="R3324" s="30"/>
    </row>
    <row r="3325" spans="1:18" ht="19.95" customHeight="1">
      <c r="A3325" s="47">
        <v>1</v>
      </c>
      <c r="B3325" s="30" t="s">
        <v>242</v>
      </c>
      <c r="C3325" s="43" t="s">
        <v>357</v>
      </c>
      <c r="D3325" s="52">
        <v>45139</v>
      </c>
      <c r="E3325" s="52">
        <v>45189</v>
      </c>
      <c r="F3325" s="52">
        <v>45189</v>
      </c>
      <c r="G3325" s="47" t="s">
        <v>10</v>
      </c>
      <c r="H3325" s="51">
        <v>755</v>
      </c>
      <c r="I3325" s="53">
        <v>1</v>
      </c>
      <c r="J3325" s="51">
        <v>0</v>
      </c>
      <c r="K3325" s="51">
        <v>0</v>
      </c>
      <c r="L3325" s="51">
        <v>755</v>
      </c>
      <c r="M3325" s="42">
        <v>0</v>
      </c>
      <c r="N3325" s="89" t="s">
        <v>1328</v>
      </c>
      <c r="O3325" s="47" t="s">
        <v>1362</v>
      </c>
      <c r="P3325" s="47" t="s">
        <v>1361</v>
      </c>
      <c r="Q3325" s="50" t="s">
        <v>1214</v>
      </c>
      <c r="R3325" s="30"/>
    </row>
    <row r="3326" spans="1:18" ht="19.95" customHeight="1">
      <c r="A3326" s="47">
        <v>1</v>
      </c>
      <c r="B3326" s="30" t="s">
        <v>259</v>
      </c>
      <c r="C3326" s="43" t="s">
        <v>661</v>
      </c>
      <c r="D3326" s="52">
        <v>45189</v>
      </c>
      <c r="E3326" s="52">
        <v>45189</v>
      </c>
      <c r="F3326" s="52">
        <v>45189</v>
      </c>
      <c r="G3326" s="47" t="s">
        <v>10</v>
      </c>
      <c r="H3326" s="51">
        <v>29455.99</v>
      </c>
      <c r="I3326" s="53">
        <v>1</v>
      </c>
      <c r="J3326" s="51">
        <v>0</v>
      </c>
      <c r="K3326" s="51">
        <v>0</v>
      </c>
      <c r="L3326" s="51">
        <v>29455.99</v>
      </c>
      <c r="M3326" s="42">
        <v>0</v>
      </c>
      <c r="N3326" s="89" t="s">
        <v>1328</v>
      </c>
      <c r="O3326" s="47" t="s">
        <v>1874</v>
      </c>
      <c r="P3326" s="47" t="s">
        <v>1358</v>
      </c>
      <c r="Q3326" s="50" t="s">
        <v>1223</v>
      </c>
      <c r="R3326" s="30"/>
    </row>
    <row r="3327" spans="1:18" ht="19.95" customHeight="1">
      <c r="A3327" s="47">
        <v>2</v>
      </c>
      <c r="B3327" s="30" t="s">
        <v>229</v>
      </c>
      <c r="C3327" s="43" t="s">
        <v>561</v>
      </c>
      <c r="D3327" s="52">
        <v>45174</v>
      </c>
      <c r="E3327" s="52">
        <v>45189</v>
      </c>
      <c r="F3327" s="52">
        <v>45189</v>
      </c>
      <c r="G3327" s="47" t="s">
        <v>10</v>
      </c>
      <c r="H3327" s="51">
        <v>12282.75</v>
      </c>
      <c r="I3327" s="53">
        <v>1</v>
      </c>
      <c r="J3327" s="51">
        <v>0</v>
      </c>
      <c r="K3327" s="51">
        <v>0</v>
      </c>
      <c r="L3327" s="51">
        <v>12282.75</v>
      </c>
      <c r="M3327" s="42">
        <v>0</v>
      </c>
      <c r="N3327" s="89" t="s">
        <v>1328</v>
      </c>
      <c r="O3327" s="47" t="s">
        <v>1349</v>
      </c>
      <c r="P3327" s="45" t="s">
        <v>741</v>
      </c>
      <c r="Q3327" s="50" t="s">
        <v>1217</v>
      </c>
      <c r="R3327" s="30"/>
    </row>
    <row r="3328" spans="1:18" ht="19.95" customHeight="1">
      <c r="A3328" s="47">
        <v>2</v>
      </c>
      <c r="B3328" s="30" t="s">
        <v>229</v>
      </c>
      <c r="C3328" s="43" t="s">
        <v>560</v>
      </c>
      <c r="D3328" s="52">
        <v>45174</v>
      </c>
      <c r="E3328" s="52">
        <v>45189</v>
      </c>
      <c r="F3328" s="52">
        <v>45189</v>
      </c>
      <c r="G3328" s="47" t="s">
        <v>10</v>
      </c>
      <c r="H3328" s="51">
        <v>43190.720000000001</v>
      </c>
      <c r="I3328" s="53">
        <v>1</v>
      </c>
      <c r="J3328" s="51">
        <v>0</v>
      </c>
      <c r="K3328" s="51">
        <v>0</v>
      </c>
      <c r="L3328" s="51">
        <v>43190.720000000001</v>
      </c>
      <c r="M3328" s="42">
        <v>0</v>
      </c>
      <c r="N3328" s="89" t="s">
        <v>1328</v>
      </c>
      <c r="O3328" s="47" t="s">
        <v>1349</v>
      </c>
      <c r="P3328" s="45" t="s">
        <v>741</v>
      </c>
      <c r="Q3328" s="50" t="s">
        <v>1212</v>
      </c>
      <c r="R3328" s="30"/>
    </row>
    <row r="3329" spans="1:18" ht="19.95" customHeight="1">
      <c r="A3329" s="47">
        <v>1</v>
      </c>
      <c r="B3329" s="30" t="s">
        <v>51</v>
      </c>
      <c r="C3329" s="43" t="s">
        <v>543</v>
      </c>
      <c r="D3329" s="52">
        <v>45169</v>
      </c>
      <c r="E3329" s="52">
        <v>45189</v>
      </c>
      <c r="F3329" s="52">
        <v>45189</v>
      </c>
      <c r="G3329" s="47" t="s">
        <v>10</v>
      </c>
      <c r="H3329" s="51">
        <v>290.32</v>
      </c>
      <c r="I3329" s="53">
        <v>1</v>
      </c>
      <c r="J3329" s="51">
        <v>0</v>
      </c>
      <c r="K3329" s="51">
        <v>0</v>
      </c>
      <c r="L3329" s="51">
        <v>290.32</v>
      </c>
      <c r="M3329" s="42">
        <v>0</v>
      </c>
      <c r="N3329" s="89" t="s">
        <v>269</v>
      </c>
      <c r="O3329" s="47" t="s">
        <v>1362</v>
      </c>
      <c r="P3329" s="47" t="s">
        <v>1366</v>
      </c>
      <c r="Q3329" s="50" t="s">
        <v>1218</v>
      </c>
      <c r="R3329" s="30"/>
    </row>
    <row r="3330" spans="1:18" ht="19.95" customHeight="1">
      <c r="A3330" s="47">
        <v>1</v>
      </c>
      <c r="B3330" s="30" t="s">
        <v>51</v>
      </c>
      <c r="C3330" s="43" t="s">
        <v>544</v>
      </c>
      <c r="D3330" s="52">
        <v>45169</v>
      </c>
      <c r="E3330" s="52">
        <v>45189</v>
      </c>
      <c r="F3330" s="52">
        <v>45189</v>
      </c>
      <c r="G3330" s="47" t="s">
        <v>10</v>
      </c>
      <c r="H3330" s="51">
        <v>93.65</v>
      </c>
      <c r="I3330" s="53">
        <v>1</v>
      </c>
      <c r="J3330" s="51">
        <v>0</v>
      </c>
      <c r="K3330" s="51">
        <v>0</v>
      </c>
      <c r="L3330" s="51">
        <v>93.65</v>
      </c>
      <c r="M3330" s="42">
        <v>0</v>
      </c>
      <c r="N3330" s="89" t="s">
        <v>269</v>
      </c>
      <c r="O3330" s="47" t="s">
        <v>1362</v>
      </c>
      <c r="P3330" s="47" t="s">
        <v>1365</v>
      </c>
      <c r="Q3330" s="50" t="s">
        <v>1219</v>
      </c>
      <c r="R3330" s="30"/>
    </row>
    <row r="3331" spans="1:18" ht="19.95" customHeight="1">
      <c r="A3331" s="47">
        <v>1</v>
      </c>
      <c r="B3331" s="30" t="s">
        <v>51</v>
      </c>
      <c r="C3331" s="43" t="s">
        <v>545</v>
      </c>
      <c r="D3331" s="52">
        <v>45169</v>
      </c>
      <c r="E3331" s="52">
        <v>45189</v>
      </c>
      <c r="F3331" s="52">
        <v>45189</v>
      </c>
      <c r="G3331" s="47" t="s">
        <v>10</v>
      </c>
      <c r="H3331" s="51">
        <v>30.35</v>
      </c>
      <c r="I3331" s="53">
        <v>1</v>
      </c>
      <c r="J3331" s="51">
        <v>0</v>
      </c>
      <c r="K3331" s="51">
        <v>0</v>
      </c>
      <c r="L3331" s="51">
        <v>30.35</v>
      </c>
      <c r="M3331" s="42">
        <v>0</v>
      </c>
      <c r="N3331" s="89" t="s">
        <v>269</v>
      </c>
      <c r="O3331" s="47" t="s">
        <v>1362</v>
      </c>
      <c r="P3331" s="47" t="s">
        <v>1365</v>
      </c>
      <c r="Q3331" s="50" t="s">
        <v>1220</v>
      </c>
      <c r="R3331" s="30"/>
    </row>
    <row r="3332" spans="1:18" ht="19.95" customHeight="1">
      <c r="A3332" s="47">
        <v>1</v>
      </c>
      <c r="B3332" s="30" t="s">
        <v>247</v>
      </c>
      <c r="C3332" s="43" t="s">
        <v>652</v>
      </c>
      <c r="D3332" s="52">
        <v>45178</v>
      </c>
      <c r="E3332" s="52">
        <v>45178</v>
      </c>
      <c r="F3332" s="52">
        <v>45189</v>
      </c>
      <c r="G3332" s="47" t="s">
        <v>10</v>
      </c>
      <c r="H3332" s="51">
        <v>0.5</v>
      </c>
      <c r="I3332" s="53">
        <v>1</v>
      </c>
      <c r="J3332" s="51">
        <v>0</v>
      </c>
      <c r="K3332" s="51">
        <v>0</v>
      </c>
      <c r="L3332" s="51">
        <v>0.5</v>
      </c>
      <c r="M3332" s="42">
        <v>0</v>
      </c>
      <c r="N3332" s="89" t="s">
        <v>275</v>
      </c>
      <c r="O3332" s="47" t="s">
        <v>2725</v>
      </c>
      <c r="P3332" s="47" t="s">
        <v>879</v>
      </c>
      <c r="Q3332" s="50" t="s">
        <v>1037</v>
      </c>
      <c r="R3332" s="30"/>
    </row>
    <row r="3333" spans="1:18" ht="19.95" customHeight="1">
      <c r="A3333" s="47">
        <v>1</v>
      </c>
      <c r="B3333" s="30" t="s">
        <v>1357</v>
      </c>
      <c r="C3333" s="43" t="s">
        <v>658</v>
      </c>
      <c r="D3333" s="52">
        <v>45189</v>
      </c>
      <c r="E3333" s="52">
        <v>45189</v>
      </c>
      <c r="F3333" s="52">
        <v>45189</v>
      </c>
      <c r="G3333" s="47" t="s">
        <v>10</v>
      </c>
      <c r="H3333" s="51">
        <v>1687.27</v>
      </c>
      <c r="I3333" s="53">
        <v>1</v>
      </c>
      <c r="J3333" s="51">
        <v>0</v>
      </c>
      <c r="K3333" s="51">
        <v>0</v>
      </c>
      <c r="L3333" s="51">
        <v>1687.27</v>
      </c>
      <c r="M3333" s="42">
        <v>0</v>
      </c>
      <c r="N3333" s="89" t="s">
        <v>275</v>
      </c>
      <c r="O3333" s="47" t="s">
        <v>1360</v>
      </c>
      <c r="P3333" s="47" t="s">
        <v>876</v>
      </c>
      <c r="Q3333" s="50" t="s">
        <v>7354</v>
      </c>
      <c r="R3333" s="30"/>
    </row>
    <row r="3334" spans="1:18" ht="19.95" customHeight="1">
      <c r="A3334" s="47">
        <v>1</v>
      </c>
      <c r="B3334" s="30" t="s">
        <v>1357</v>
      </c>
      <c r="C3334" s="43" t="s">
        <v>659</v>
      </c>
      <c r="D3334" s="52">
        <v>45189</v>
      </c>
      <c r="E3334" s="52">
        <v>45189</v>
      </c>
      <c r="F3334" s="52">
        <v>45189</v>
      </c>
      <c r="G3334" s="47" t="s">
        <v>10</v>
      </c>
      <c r="H3334" s="51">
        <v>250</v>
      </c>
      <c r="I3334" s="53">
        <v>1</v>
      </c>
      <c r="J3334" s="51">
        <v>0</v>
      </c>
      <c r="K3334" s="51">
        <v>0</v>
      </c>
      <c r="L3334" s="51">
        <v>250</v>
      </c>
      <c r="M3334" s="42">
        <v>0</v>
      </c>
      <c r="N3334" s="89" t="s">
        <v>275</v>
      </c>
      <c r="O3334" s="47" t="s">
        <v>1360</v>
      </c>
      <c r="P3334" s="47" t="s">
        <v>876</v>
      </c>
      <c r="Q3334" s="50" t="s">
        <v>7355</v>
      </c>
      <c r="R3334" s="30"/>
    </row>
    <row r="3335" spans="1:18" ht="19.95" customHeight="1">
      <c r="A3335" s="47">
        <v>1</v>
      </c>
      <c r="B3335" s="30" t="s">
        <v>1357</v>
      </c>
      <c r="C3335" s="43" t="s">
        <v>821</v>
      </c>
      <c r="D3335" s="52">
        <v>45189</v>
      </c>
      <c r="E3335" s="52">
        <v>45189</v>
      </c>
      <c r="F3335" s="52">
        <v>45189</v>
      </c>
      <c r="G3335" s="47" t="s">
        <v>10</v>
      </c>
      <c r="H3335" s="51">
        <v>1800</v>
      </c>
      <c r="I3335" s="53">
        <v>1</v>
      </c>
      <c r="J3335" s="51">
        <v>0</v>
      </c>
      <c r="K3335" s="51">
        <v>0</v>
      </c>
      <c r="L3335" s="51">
        <v>1800</v>
      </c>
      <c r="M3335" s="42">
        <v>0</v>
      </c>
      <c r="N3335" s="89" t="s">
        <v>275</v>
      </c>
      <c r="O3335" s="47" t="s">
        <v>1360</v>
      </c>
      <c r="P3335" s="47" t="s">
        <v>876</v>
      </c>
      <c r="Q3335" s="50" t="s">
        <v>1226</v>
      </c>
      <c r="R3335" s="30"/>
    </row>
    <row r="3336" spans="1:18" ht="19.95" customHeight="1">
      <c r="A3336" s="47">
        <v>4</v>
      </c>
      <c r="B3336" s="30" t="s">
        <v>662</v>
      </c>
      <c r="C3336" s="43" t="s">
        <v>664</v>
      </c>
      <c r="D3336" s="52">
        <v>45190</v>
      </c>
      <c r="E3336" s="52">
        <v>45190</v>
      </c>
      <c r="F3336" s="52">
        <v>45189</v>
      </c>
      <c r="G3336" s="47" t="s">
        <v>10</v>
      </c>
      <c r="H3336" s="51">
        <v>2159.15</v>
      </c>
      <c r="I3336" s="53">
        <v>1</v>
      </c>
      <c r="J3336" s="51">
        <v>0</v>
      </c>
      <c r="K3336" s="51">
        <v>0</v>
      </c>
      <c r="L3336" s="51">
        <v>2159.15</v>
      </c>
      <c r="M3336" s="42">
        <v>0</v>
      </c>
      <c r="N3336" s="89" t="s">
        <v>275</v>
      </c>
      <c r="O3336" s="47" t="s">
        <v>1342</v>
      </c>
      <c r="P3336" s="47" t="s">
        <v>883</v>
      </c>
      <c r="Q3336" s="50" t="s">
        <v>1239</v>
      </c>
      <c r="R3336" s="30"/>
    </row>
    <row r="3337" spans="1:18" ht="19.95" customHeight="1">
      <c r="A3337" s="47">
        <v>4</v>
      </c>
      <c r="B3337" s="30" t="s">
        <v>662</v>
      </c>
      <c r="C3337" s="43" t="s">
        <v>663</v>
      </c>
      <c r="D3337" s="52">
        <v>45190</v>
      </c>
      <c r="E3337" s="52">
        <v>45190</v>
      </c>
      <c r="F3337" s="52">
        <v>45189</v>
      </c>
      <c r="G3337" s="47" t="s">
        <v>10</v>
      </c>
      <c r="H3337" s="51">
        <v>889.51</v>
      </c>
      <c r="I3337" s="53">
        <v>1</v>
      </c>
      <c r="J3337" s="51">
        <v>0</v>
      </c>
      <c r="K3337" s="51">
        <v>0</v>
      </c>
      <c r="L3337" s="51">
        <v>889.51</v>
      </c>
      <c r="M3337" s="42">
        <v>0</v>
      </c>
      <c r="N3337" s="89" t="s">
        <v>275</v>
      </c>
      <c r="O3337" s="47" t="s">
        <v>1342</v>
      </c>
      <c r="P3337" s="47" t="s">
        <v>883</v>
      </c>
      <c r="Q3337" s="50" t="s">
        <v>1238</v>
      </c>
      <c r="R3337" s="30"/>
    </row>
    <row r="3338" spans="1:18" ht="19.95" customHeight="1">
      <c r="A3338" s="47">
        <v>1</v>
      </c>
      <c r="B3338" s="30" t="s">
        <v>248</v>
      </c>
      <c r="C3338" s="43" t="s">
        <v>652</v>
      </c>
      <c r="D3338" s="52">
        <v>45189</v>
      </c>
      <c r="E3338" s="52">
        <v>45189</v>
      </c>
      <c r="F3338" s="52">
        <v>45189</v>
      </c>
      <c r="G3338" s="47" t="s">
        <v>10</v>
      </c>
      <c r="H3338" s="51">
        <v>0.5</v>
      </c>
      <c r="I3338" s="53">
        <v>1</v>
      </c>
      <c r="J3338" s="51">
        <v>0</v>
      </c>
      <c r="K3338" s="51">
        <v>0</v>
      </c>
      <c r="L3338" s="51">
        <v>0.5</v>
      </c>
      <c r="M3338" s="42">
        <v>0</v>
      </c>
      <c r="N3338" s="89" t="s">
        <v>275</v>
      </c>
      <c r="O3338" s="47" t="s">
        <v>2725</v>
      </c>
      <c r="P3338" s="47" t="s">
        <v>879</v>
      </c>
      <c r="Q3338" s="50" t="s">
        <v>1227</v>
      </c>
      <c r="R3338" s="30"/>
    </row>
    <row r="3339" spans="1:18" ht="19.95" customHeight="1">
      <c r="A3339" s="47">
        <v>1</v>
      </c>
      <c r="B3339" s="30" t="s">
        <v>410</v>
      </c>
      <c r="C3339" s="43" t="s">
        <v>648</v>
      </c>
      <c r="D3339" s="52">
        <v>45187</v>
      </c>
      <c r="E3339" s="52">
        <v>45189</v>
      </c>
      <c r="F3339" s="52">
        <v>45189</v>
      </c>
      <c r="G3339" s="47" t="s">
        <v>10</v>
      </c>
      <c r="H3339" s="51">
        <v>1000</v>
      </c>
      <c r="I3339" s="53">
        <v>1</v>
      </c>
      <c r="J3339" s="51">
        <v>0</v>
      </c>
      <c r="K3339" s="51">
        <v>0</v>
      </c>
      <c r="L3339" s="51">
        <v>1000</v>
      </c>
      <c r="M3339" s="42">
        <v>0</v>
      </c>
      <c r="N3339" s="89" t="s">
        <v>275</v>
      </c>
      <c r="O3339" s="47" t="s">
        <v>1342</v>
      </c>
      <c r="P3339" s="47" t="s">
        <v>871</v>
      </c>
      <c r="Q3339" s="50" t="s">
        <v>1221</v>
      </c>
      <c r="R3339" s="30"/>
    </row>
    <row r="3340" spans="1:18" ht="19.95" customHeight="1">
      <c r="A3340" s="47">
        <v>1</v>
      </c>
      <c r="B3340" s="30" t="s">
        <v>253</v>
      </c>
      <c r="C3340" s="43" t="s">
        <v>625</v>
      </c>
      <c r="D3340" s="52">
        <v>45182</v>
      </c>
      <c r="E3340" s="52">
        <v>45190</v>
      </c>
      <c r="F3340" s="52">
        <v>45190</v>
      </c>
      <c r="G3340" s="47" t="s">
        <v>10</v>
      </c>
      <c r="H3340" s="51">
        <v>73500</v>
      </c>
      <c r="I3340" s="53">
        <v>1</v>
      </c>
      <c r="J3340" s="51">
        <v>0</v>
      </c>
      <c r="K3340" s="51">
        <v>0</v>
      </c>
      <c r="L3340" s="51">
        <v>73500</v>
      </c>
      <c r="M3340" s="42">
        <v>0</v>
      </c>
      <c r="N3340" s="89" t="s">
        <v>1328</v>
      </c>
      <c r="O3340" s="47" t="s">
        <v>1874</v>
      </c>
      <c r="P3340" s="47" t="s">
        <v>1358</v>
      </c>
      <c r="Q3340" s="50" t="s">
        <v>1236</v>
      </c>
      <c r="R3340" s="30"/>
    </row>
    <row r="3341" spans="1:18" ht="19.95" customHeight="1">
      <c r="A3341" s="47">
        <v>1</v>
      </c>
      <c r="B3341" s="30" t="s">
        <v>253</v>
      </c>
      <c r="C3341" s="43" t="s">
        <v>626</v>
      </c>
      <c r="D3341" s="52">
        <v>45182</v>
      </c>
      <c r="E3341" s="52">
        <v>45190</v>
      </c>
      <c r="F3341" s="52">
        <v>45190</v>
      </c>
      <c r="G3341" s="47" t="s">
        <v>10</v>
      </c>
      <c r="H3341" s="51">
        <v>76500</v>
      </c>
      <c r="I3341" s="53">
        <v>1</v>
      </c>
      <c r="J3341" s="51">
        <v>0</v>
      </c>
      <c r="K3341" s="51">
        <v>0</v>
      </c>
      <c r="L3341" s="51">
        <v>76500</v>
      </c>
      <c r="M3341" s="42">
        <v>0</v>
      </c>
      <c r="N3341" s="89" t="s">
        <v>1328</v>
      </c>
      <c r="O3341" s="47" t="s">
        <v>1874</v>
      </c>
      <c r="P3341" s="47" t="s">
        <v>1358</v>
      </c>
      <c r="Q3341" s="50" t="s">
        <v>1237</v>
      </c>
      <c r="R3341" s="30"/>
    </row>
    <row r="3342" spans="1:18" ht="19.95" customHeight="1">
      <c r="A3342" s="47">
        <v>1</v>
      </c>
      <c r="B3342" s="30" t="s">
        <v>140</v>
      </c>
      <c r="C3342" s="43" t="s">
        <v>594</v>
      </c>
      <c r="D3342" s="52">
        <v>45177</v>
      </c>
      <c r="E3342" s="52">
        <v>45190</v>
      </c>
      <c r="F3342" s="52">
        <v>45190</v>
      </c>
      <c r="G3342" s="47" t="s">
        <v>10</v>
      </c>
      <c r="H3342" s="51">
        <v>2280</v>
      </c>
      <c r="I3342" s="53">
        <v>1</v>
      </c>
      <c r="J3342" s="51">
        <v>0</v>
      </c>
      <c r="K3342" s="51">
        <v>0</v>
      </c>
      <c r="L3342" s="51">
        <v>2280</v>
      </c>
      <c r="M3342" s="42">
        <v>0</v>
      </c>
      <c r="N3342" s="89" t="s">
        <v>1328</v>
      </c>
      <c r="O3342" s="47" t="s">
        <v>1330</v>
      </c>
      <c r="P3342" s="47" t="s">
        <v>7344</v>
      </c>
      <c r="Q3342" s="50" t="s">
        <v>1232</v>
      </c>
      <c r="R3342" s="30"/>
    </row>
    <row r="3343" spans="1:18" ht="19.95" customHeight="1">
      <c r="A3343" s="47">
        <v>1</v>
      </c>
      <c r="B3343" s="30" t="s">
        <v>140</v>
      </c>
      <c r="C3343" s="43" t="s">
        <v>592</v>
      </c>
      <c r="D3343" s="52">
        <v>45177</v>
      </c>
      <c r="E3343" s="52">
        <v>45189</v>
      </c>
      <c r="F3343" s="52">
        <v>45190</v>
      </c>
      <c r="G3343" s="47" t="s">
        <v>10</v>
      </c>
      <c r="H3343" s="51">
        <v>2280</v>
      </c>
      <c r="I3343" s="53">
        <v>1</v>
      </c>
      <c r="J3343" s="51">
        <v>0</v>
      </c>
      <c r="K3343" s="51">
        <v>0</v>
      </c>
      <c r="L3343" s="51">
        <v>2280</v>
      </c>
      <c r="M3343" s="42">
        <v>0</v>
      </c>
      <c r="N3343" s="89" t="s">
        <v>1328</v>
      </c>
      <c r="O3343" s="47" t="s">
        <v>1330</v>
      </c>
      <c r="P3343" s="47" t="s">
        <v>7344</v>
      </c>
      <c r="Q3343" s="50" t="s">
        <v>1215</v>
      </c>
      <c r="R3343" s="30"/>
    </row>
    <row r="3344" spans="1:18" ht="19.95" customHeight="1">
      <c r="A3344" s="47">
        <v>1</v>
      </c>
      <c r="B3344" s="30" t="s">
        <v>140</v>
      </c>
      <c r="C3344" s="43" t="s">
        <v>593</v>
      </c>
      <c r="D3344" s="52">
        <v>45177</v>
      </c>
      <c r="E3344" s="52">
        <v>45190</v>
      </c>
      <c r="F3344" s="52">
        <v>45190</v>
      </c>
      <c r="G3344" s="47" t="s">
        <v>10</v>
      </c>
      <c r="H3344" s="51">
        <v>2280</v>
      </c>
      <c r="I3344" s="53">
        <v>1</v>
      </c>
      <c r="J3344" s="51">
        <v>0</v>
      </c>
      <c r="K3344" s="51">
        <v>0</v>
      </c>
      <c r="L3344" s="51">
        <v>2280</v>
      </c>
      <c r="M3344" s="42">
        <v>0</v>
      </c>
      <c r="N3344" s="89" t="s">
        <v>1328</v>
      </c>
      <c r="O3344" s="47" t="s">
        <v>1330</v>
      </c>
      <c r="P3344" s="47" t="s">
        <v>7344</v>
      </c>
      <c r="Q3344" s="50" t="s">
        <v>1231</v>
      </c>
      <c r="R3344" s="30"/>
    </row>
    <row r="3345" spans="1:18" ht="19.95" customHeight="1">
      <c r="A3345" s="47">
        <v>1</v>
      </c>
      <c r="B3345" s="30" t="s">
        <v>308</v>
      </c>
      <c r="C3345" s="43" t="s">
        <v>649</v>
      </c>
      <c r="D3345" s="52">
        <v>45187</v>
      </c>
      <c r="E3345" s="52">
        <v>45190</v>
      </c>
      <c r="F3345" s="52">
        <v>45190</v>
      </c>
      <c r="G3345" s="47" t="s">
        <v>10</v>
      </c>
      <c r="H3345" s="51">
        <v>47959.45</v>
      </c>
      <c r="I3345" s="53">
        <v>1</v>
      </c>
      <c r="J3345" s="51">
        <v>0</v>
      </c>
      <c r="K3345" s="51">
        <v>0</v>
      </c>
      <c r="L3345" s="51">
        <v>47959.45</v>
      </c>
      <c r="M3345" s="42">
        <v>0</v>
      </c>
      <c r="N3345" s="89" t="s">
        <v>1328</v>
      </c>
      <c r="O3345" s="47" t="s">
        <v>1349</v>
      </c>
      <c r="P3345" s="45" t="s">
        <v>741</v>
      </c>
      <c r="Q3345" s="50" t="s">
        <v>1234</v>
      </c>
      <c r="R3345" s="30"/>
    </row>
    <row r="3346" spans="1:18" ht="19.95" customHeight="1">
      <c r="A3346" s="47">
        <v>1</v>
      </c>
      <c r="B3346" s="30" t="s">
        <v>308</v>
      </c>
      <c r="C3346" s="43" t="s">
        <v>650</v>
      </c>
      <c r="D3346" s="52">
        <v>45187</v>
      </c>
      <c r="E3346" s="52">
        <v>45190</v>
      </c>
      <c r="F3346" s="52">
        <v>45190</v>
      </c>
      <c r="G3346" s="47" t="s">
        <v>10</v>
      </c>
      <c r="H3346" s="51">
        <v>6540</v>
      </c>
      <c r="I3346" s="53">
        <v>1</v>
      </c>
      <c r="J3346" s="51">
        <v>0</v>
      </c>
      <c r="K3346" s="51">
        <v>0</v>
      </c>
      <c r="L3346" s="51">
        <v>6540</v>
      </c>
      <c r="M3346" s="42">
        <v>0</v>
      </c>
      <c r="N3346" s="89" t="s">
        <v>1328</v>
      </c>
      <c r="O3346" s="47" t="s">
        <v>1330</v>
      </c>
      <c r="P3346" s="47" t="s">
        <v>7344</v>
      </c>
      <c r="Q3346" s="50" t="s">
        <v>1235</v>
      </c>
      <c r="R3346" s="30"/>
    </row>
    <row r="3347" spans="1:18" ht="19.95" customHeight="1">
      <c r="A3347" s="47">
        <v>4</v>
      </c>
      <c r="B3347" s="30" t="s">
        <v>16</v>
      </c>
      <c r="C3347" s="43" t="s">
        <v>579</v>
      </c>
      <c r="D3347" s="52">
        <v>45175</v>
      </c>
      <c r="E3347" s="52">
        <v>45190</v>
      </c>
      <c r="F3347" s="52">
        <v>45190</v>
      </c>
      <c r="G3347" s="47" t="s">
        <v>10</v>
      </c>
      <c r="H3347" s="51">
        <v>5000</v>
      </c>
      <c r="I3347" s="53">
        <v>1</v>
      </c>
      <c r="J3347" s="51">
        <v>0</v>
      </c>
      <c r="K3347" s="51">
        <v>0</v>
      </c>
      <c r="L3347" s="51">
        <v>5000</v>
      </c>
      <c r="M3347" s="42">
        <v>0</v>
      </c>
      <c r="N3347" s="89" t="s">
        <v>1328</v>
      </c>
      <c r="O3347" s="47" t="s">
        <v>1349</v>
      </c>
      <c r="P3347" s="45" t="s">
        <v>741</v>
      </c>
      <c r="Q3347" s="50" t="s">
        <v>1230</v>
      </c>
      <c r="R3347" s="30"/>
    </row>
    <row r="3348" spans="1:18" ht="19.95" customHeight="1">
      <c r="A3348" s="47">
        <v>4</v>
      </c>
      <c r="B3348" s="30" t="s">
        <v>16</v>
      </c>
      <c r="C3348" s="43" t="s">
        <v>580</v>
      </c>
      <c r="D3348" s="52">
        <v>45175</v>
      </c>
      <c r="E3348" s="52">
        <v>45190</v>
      </c>
      <c r="F3348" s="52">
        <v>45190</v>
      </c>
      <c r="G3348" s="47" t="s">
        <v>10</v>
      </c>
      <c r="H3348" s="51">
        <v>7000</v>
      </c>
      <c r="I3348" s="53">
        <v>1</v>
      </c>
      <c r="J3348" s="51">
        <v>0</v>
      </c>
      <c r="K3348" s="51">
        <v>0</v>
      </c>
      <c r="L3348" s="51">
        <v>7000</v>
      </c>
      <c r="M3348" s="42">
        <v>0</v>
      </c>
      <c r="N3348" s="89" t="s">
        <v>1328</v>
      </c>
      <c r="O3348" s="47" t="s">
        <v>1349</v>
      </c>
      <c r="P3348" s="45" t="s">
        <v>741</v>
      </c>
      <c r="Q3348" s="50" t="s">
        <v>1233</v>
      </c>
      <c r="R3348" s="30"/>
    </row>
    <row r="3349" spans="1:18" ht="19.95" customHeight="1">
      <c r="A3349" s="47">
        <v>1</v>
      </c>
      <c r="B3349" s="30" t="s">
        <v>46</v>
      </c>
      <c r="C3349" s="43" t="s">
        <v>288</v>
      </c>
      <c r="D3349" s="52">
        <v>44930</v>
      </c>
      <c r="E3349" s="52">
        <v>45190</v>
      </c>
      <c r="F3349" s="52">
        <v>45190</v>
      </c>
      <c r="G3349" s="47" t="s">
        <v>10</v>
      </c>
      <c r="H3349" s="51">
        <v>3800</v>
      </c>
      <c r="I3349" s="53">
        <v>1</v>
      </c>
      <c r="J3349" s="51">
        <v>0</v>
      </c>
      <c r="K3349" s="51">
        <v>0</v>
      </c>
      <c r="L3349" s="51">
        <v>3800</v>
      </c>
      <c r="M3349" s="42">
        <v>0</v>
      </c>
      <c r="N3349" s="89" t="s">
        <v>1328</v>
      </c>
      <c r="O3349" s="47" t="s">
        <v>1351</v>
      </c>
      <c r="P3349" s="47" t="s">
        <v>1350</v>
      </c>
      <c r="Q3349" s="50" t="s">
        <v>1229</v>
      </c>
      <c r="R3349" s="30"/>
    </row>
    <row r="3350" spans="1:18" ht="19.95" customHeight="1">
      <c r="A3350" s="47">
        <v>1</v>
      </c>
      <c r="B3350" s="30" t="s">
        <v>54</v>
      </c>
      <c r="C3350" s="43" t="s">
        <v>55</v>
      </c>
      <c r="D3350" s="52">
        <v>44869</v>
      </c>
      <c r="E3350" s="52">
        <v>45190</v>
      </c>
      <c r="F3350" s="52">
        <v>45190</v>
      </c>
      <c r="G3350" s="47" t="s">
        <v>10</v>
      </c>
      <c r="H3350" s="51">
        <v>99.9</v>
      </c>
      <c r="I3350" s="53">
        <v>1</v>
      </c>
      <c r="J3350" s="51">
        <v>0</v>
      </c>
      <c r="K3350" s="51">
        <v>0</v>
      </c>
      <c r="L3350" s="51">
        <v>99.9</v>
      </c>
      <c r="M3350" s="42">
        <v>0</v>
      </c>
      <c r="N3350" s="89" t="s">
        <v>269</v>
      </c>
      <c r="O3350" s="47" t="s">
        <v>1342</v>
      </c>
      <c r="P3350" s="47" t="s">
        <v>280</v>
      </c>
      <c r="Q3350" s="50" t="s">
        <v>1228</v>
      </c>
      <c r="R3350" s="30"/>
    </row>
    <row r="3351" spans="1:18" ht="19.95" customHeight="1">
      <c r="A3351" s="47">
        <v>1</v>
      </c>
      <c r="B3351" s="30" t="s">
        <v>1357</v>
      </c>
      <c r="C3351" s="43" t="s">
        <v>821</v>
      </c>
      <c r="D3351" s="52">
        <v>45190</v>
      </c>
      <c r="E3351" s="52">
        <v>45190</v>
      </c>
      <c r="F3351" s="52">
        <v>45190</v>
      </c>
      <c r="G3351" s="47" t="s">
        <v>10</v>
      </c>
      <c r="H3351" s="51">
        <v>1800</v>
      </c>
      <c r="I3351" s="53">
        <v>1</v>
      </c>
      <c r="J3351" s="51">
        <v>0</v>
      </c>
      <c r="K3351" s="51">
        <v>0</v>
      </c>
      <c r="L3351" s="51">
        <v>1800</v>
      </c>
      <c r="M3351" s="42">
        <v>0</v>
      </c>
      <c r="N3351" s="89" t="s">
        <v>275</v>
      </c>
      <c r="O3351" s="47" t="s">
        <v>1360</v>
      </c>
      <c r="P3351" s="47" t="s">
        <v>876</v>
      </c>
      <c r="Q3351" s="50" t="s">
        <v>1240</v>
      </c>
      <c r="R3351" s="30"/>
    </row>
    <row r="3352" spans="1:18" ht="19.95" customHeight="1">
      <c r="A3352" s="47">
        <v>1</v>
      </c>
      <c r="B3352" s="30" t="s">
        <v>562</v>
      </c>
      <c r="C3352" s="43" t="s">
        <v>563</v>
      </c>
      <c r="D3352" s="52">
        <v>45174</v>
      </c>
      <c r="E3352" s="52">
        <v>45191</v>
      </c>
      <c r="F3352" s="52">
        <v>45191</v>
      </c>
      <c r="G3352" s="47" t="s">
        <v>10</v>
      </c>
      <c r="H3352" s="51">
        <v>1680</v>
      </c>
      <c r="I3352" s="53">
        <v>1</v>
      </c>
      <c r="J3352" s="51">
        <v>0</v>
      </c>
      <c r="K3352" s="51">
        <v>0</v>
      </c>
      <c r="L3352" s="51">
        <v>1680</v>
      </c>
      <c r="M3352" s="42">
        <v>0</v>
      </c>
      <c r="N3352" s="89" t="s">
        <v>1328</v>
      </c>
      <c r="O3352" s="47" t="s">
        <v>1349</v>
      </c>
      <c r="P3352" s="47" t="s">
        <v>283</v>
      </c>
      <c r="Q3352" s="50" t="s">
        <v>1250</v>
      </c>
      <c r="R3352" s="30"/>
    </row>
    <row r="3353" spans="1:18" ht="19.95" customHeight="1">
      <c r="A3353" s="47">
        <v>1</v>
      </c>
      <c r="B3353" s="30" t="s">
        <v>140</v>
      </c>
      <c r="C3353" s="43" t="s">
        <v>619</v>
      </c>
      <c r="D3353" s="52">
        <v>45181</v>
      </c>
      <c r="E3353" s="52">
        <v>45191</v>
      </c>
      <c r="F3353" s="52">
        <v>45191</v>
      </c>
      <c r="G3353" s="47" t="s">
        <v>10</v>
      </c>
      <c r="H3353" s="51">
        <v>15292.8</v>
      </c>
      <c r="I3353" s="53">
        <v>1</v>
      </c>
      <c r="J3353" s="51">
        <v>0</v>
      </c>
      <c r="K3353" s="51">
        <v>0</v>
      </c>
      <c r="L3353" s="51">
        <v>15292.8</v>
      </c>
      <c r="M3353" s="42">
        <v>0</v>
      </c>
      <c r="N3353" s="89" t="s">
        <v>1328</v>
      </c>
      <c r="O3353" s="47" t="s">
        <v>1349</v>
      </c>
      <c r="P3353" s="45" t="s">
        <v>741</v>
      </c>
      <c r="Q3353" s="50" t="s">
        <v>1248</v>
      </c>
      <c r="R3353" s="30"/>
    </row>
    <row r="3354" spans="1:18" ht="19.95" customHeight="1">
      <c r="A3354" s="47">
        <v>2</v>
      </c>
      <c r="B3354" s="30" t="s">
        <v>140</v>
      </c>
      <c r="C3354" s="43" t="s">
        <v>617</v>
      </c>
      <c r="D3354" s="52">
        <v>45181</v>
      </c>
      <c r="E3354" s="52">
        <v>45189</v>
      </c>
      <c r="F3354" s="52">
        <v>45191</v>
      </c>
      <c r="G3354" s="47" t="s">
        <v>10</v>
      </c>
      <c r="H3354" s="51">
        <v>43006.93</v>
      </c>
      <c r="I3354" s="53">
        <v>1</v>
      </c>
      <c r="J3354" s="51">
        <v>0</v>
      </c>
      <c r="K3354" s="51">
        <v>0</v>
      </c>
      <c r="L3354" s="51">
        <v>43006.93</v>
      </c>
      <c r="M3354" s="42">
        <v>0</v>
      </c>
      <c r="N3354" s="89" t="s">
        <v>1328</v>
      </c>
      <c r="O3354" s="47" t="s">
        <v>1349</v>
      </c>
      <c r="P3354" s="45" t="s">
        <v>741</v>
      </c>
      <c r="Q3354" s="50" t="s">
        <v>1216</v>
      </c>
      <c r="R3354" s="30"/>
    </row>
    <row r="3355" spans="1:18" ht="19.95" customHeight="1">
      <c r="A3355" s="47">
        <v>1</v>
      </c>
      <c r="B3355" s="30" t="s">
        <v>140</v>
      </c>
      <c r="C3355" s="43" t="s">
        <v>596</v>
      </c>
      <c r="D3355" s="52">
        <v>45177</v>
      </c>
      <c r="E3355" s="52">
        <v>45191</v>
      </c>
      <c r="F3355" s="52">
        <v>45191</v>
      </c>
      <c r="G3355" s="47" t="s">
        <v>10</v>
      </c>
      <c r="H3355" s="51">
        <v>2280</v>
      </c>
      <c r="I3355" s="53">
        <v>1</v>
      </c>
      <c r="J3355" s="51">
        <v>0</v>
      </c>
      <c r="K3355" s="51">
        <v>0</v>
      </c>
      <c r="L3355" s="51">
        <v>2280</v>
      </c>
      <c r="M3355" s="42">
        <v>0</v>
      </c>
      <c r="N3355" s="89" t="s">
        <v>1328</v>
      </c>
      <c r="O3355" s="47" t="s">
        <v>1330</v>
      </c>
      <c r="P3355" s="47" t="s">
        <v>7344</v>
      </c>
      <c r="Q3355" s="50" t="s">
        <v>1247</v>
      </c>
      <c r="R3355" s="30"/>
    </row>
    <row r="3356" spans="1:18" ht="19.95" customHeight="1">
      <c r="A3356" s="47">
        <v>1</v>
      </c>
      <c r="B3356" s="30" t="s">
        <v>140</v>
      </c>
      <c r="C3356" s="43" t="s">
        <v>595</v>
      </c>
      <c r="D3356" s="52">
        <v>45177</v>
      </c>
      <c r="E3356" s="52">
        <v>45191</v>
      </c>
      <c r="F3356" s="52">
        <v>45191</v>
      </c>
      <c r="G3356" s="47" t="s">
        <v>10</v>
      </c>
      <c r="H3356" s="51">
        <v>1920</v>
      </c>
      <c r="I3356" s="53">
        <v>1</v>
      </c>
      <c r="J3356" s="51">
        <v>0</v>
      </c>
      <c r="K3356" s="51">
        <v>0</v>
      </c>
      <c r="L3356" s="51">
        <v>1920</v>
      </c>
      <c r="M3356" s="42">
        <v>0</v>
      </c>
      <c r="N3356" s="89" t="s">
        <v>1328</v>
      </c>
      <c r="O3356" s="47" t="s">
        <v>1330</v>
      </c>
      <c r="P3356" s="47" t="s">
        <v>7344</v>
      </c>
      <c r="Q3356" s="50" t="s">
        <v>1243</v>
      </c>
      <c r="R3356" s="30"/>
    </row>
    <row r="3357" spans="1:18" ht="19.95" customHeight="1">
      <c r="A3357" s="47">
        <v>1</v>
      </c>
      <c r="B3357" s="30" t="s">
        <v>140</v>
      </c>
      <c r="C3357" s="43" t="s">
        <v>598</v>
      </c>
      <c r="D3357" s="52">
        <v>45179</v>
      </c>
      <c r="E3357" s="52">
        <v>45191</v>
      </c>
      <c r="F3357" s="52">
        <v>45191</v>
      </c>
      <c r="G3357" s="47" t="s">
        <v>10</v>
      </c>
      <c r="H3357" s="51">
        <v>2220</v>
      </c>
      <c r="I3357" s="53">
        <v>1</v>
      </c>
      <c r="J3357" s="51">
        <v>0</v>
      </c>
      <c r="K3357" s="51">
        <v>0</v>
      </c>
      <c r="L3357" s="51">
        <v>2220</v>
      </c>
      <c r="M3357" s="42">
        <v>0</v>
      </c>
      <c r="N3357" s="89" t="s">
        <v>1328</v>
      </c>
      <c r="O3357" s="47" t="s">
        <v>1330</v>
      </c>
      <c r="P3357" s="47" t="s">
        <v>7344</v>
      </c>
      <c r="Q3357" s="50" t="s">
        <v>1246</v>
      </c>
      <c r="R3357" s="30"/>
    </row>
    <row r="3358" spans="1:18" ht="19.95" customHeight="1">
      <c r="A3358" s="47">
        <v>1</v>
      </c>
      <c r="B3358" s="30" t="s">
        <v>140</v>
      </c>
      <c r="C3358" s="43" t="s">
        <v>597</v>
      </c>
      <c r="D3358" s="52">
        <v>45179</v>
      </c>
      <c r="E3358" s="52">
        <v>45191</v>
      </c>
      <c r="F3358" s="52">
        <v>45191</v>
      </c>
      <c r="G3358" s="47" t="s">
        <v>10</v>
      </c>
      <c r="H3358" s="51">
        <v>1920</v>
      </c>
      <c r="I3358" s="53">
        <v>1</v>
      </c>
      <c r="J3358" s="51">
        <v>0</v>
      </c>
      <c r="K3358" s="51">
        <v>0</v>
      </c>
      <c r="L3358" s="51">
        <v>1920</v>
      </c>
      <c r="M3358" s="42">
        <v>0</v>
      </c>
      <c r="N3358" s="89" t="s">
        <v>1328</v>
      </c>
      <c r="O3358" s="47" t="s">
        <v>1330</v>
      </c>
      <c r="P3358" s="47" t="s">
        <v>7344</v>
      </c>
      <c r="Q3358" s="50" t="s">
        <v>1244</v>
      </c>
      <c r="R3358" s="30"/>
    </row>
    <row r="3359" spans="1:18" ht="19.95" customHeight="1">
      <c r="A3359" s="47">
        <v>1</v>
      </c>
      <c r="B3359" s="30" t="s">
        <v>140</v>
      </c>
      <c r="C3359" s="43" t="s">
        <v>611</v>
      </c>
      <c r="D3359" s="52">
        <v>45180</v>
      </c>
      <c r="E3359" s="52">
        <v>45191</v>
      </c>
      <c r="F3359" s="52">
        <v>45191</v>
      </c>
      <c r="G3359" s="47" t="s">
        <v>10</v>
      </c>
      <c r="H3359" s="51">
        <v>1620</v>
      </c>
      <c r="I3359" s="53">
        <v>1</v>
      </c>
      <c r="J3359" s="51">
        <v>0</v>
      </c>
      <c r="K3359" s="51">
        <v>0</v>
      </c>
      <c r="L3359" s="51">
        <v>1620</v>
      </c>
      <c r="M3359" s="42">
        <v>0</v>
      </c>
      <c r="N3359" s="89" t="s">
        <v>1328</v>
      </c>
      <c r="O3359" s="47" t="s">
        <v>1330</v>
      </c>
      <c r="P3359" s="47" t="s">
        <v>7344</v>
      </c>
      <c r="Q3359" s="50" t="s">
        <v>1245</v>
      </c>
      <c r="R3359" s="30"/>
    </row>
    <row r="3360" spans="1:18" ht="19.95" customHeight="1">
      <c r="A3360" s="47">
        <v>4</v>
      </c>
      <c r="B3360" s="30" t="s">
        <v>249</v>
      </c>
      <c r="C3360" s="43" t="s">
        <v>634</v>
      </c>
      <c r="D3360" s="52">
        <v>45184</v>
      </c>
      <c r="E3360" s="52">
        <v>45191</v>
      </c>
      <c r="F3360" s="52">
        <v>45191</v>
      </c>
      <c r="G3360" s="47" t="s">
        <v>10</v>
      </c>
      <c r="H3360" s="51">
        <v>17973</v>
      </c>
      <c r="I3360" s="53">
        <v>1</v>
      </c>
      <c r="J3360" s="51">
        <v>0</v>
      </c>
      <c r="K3360" s="51">
        <v>0</v>
      </c>
      <c r="L3360" s="51">
        <v>17973</v>
      </c>
      <c r="M3360" s="42">
        <v>0</v>
      </c>
      <c r="N3360" s="89" t="s">
        <v>1328</v>
      </c>
      <c r="O3360" s="47" t="s">
        <v>1874</v>
      </c>
      <c r="P3360" s="47" t="s">
        <v>1344</v>
      </c>
      <c r="Q3360" s="50" t="s">
        <v>1256</v>
      </c>
      <c r="R3360" s="30"/>
    </row>
    <row r="3361" spans="1:18" ht="19.95" customHeight="1">
      <c r="A3361" s="47">
        <v>2</v>
      </c>
      <c r="B3361" s="30" t="s">
        <v>249</v>
      </c>
      <c r="C3361" s="43" t="s">
        <v>635</v>
      </c>
      <c r="D3361" s="52">
        <v>45184</v>
      </c>
      <c r="E3361" s="52">
        <v>45191</v>
      </c>
      <c r="F3361" s="52">
        <v>45191</v>
      </c>
      <c r="G3361" s="47" t="s">
        <v>10</v>
      </c>
      <c r="H3361" s="51">
        <v>16671.96</v>
      </c>
      <c r="I3361" s="53">
        <v>1</v>
      </c>
      <c r="J3361" s="51">
        <v>0</v>
      </c>
      <c r="K3361" s="51">
        <v>0</v>
      </c>
      <c r="L3361" s="51">
        <v>16671.96</v>
      </c>
      <c r="M3361" s="42">
        <v>0</v>
      </c>
      <c r="N3361" s="89" t="s">
        <v>1328</v>
      </c>
      <c r="O3361" s="47" t="s">
        <v>1874</v>
      </c>
      <c r="P3361" s="47" t="s">
        <v>1344</v>
      </c>
      <c r="Q3361" s="50" t="s">
        <v>1257</v>
      </c>
      <c r="R3361" s="30"/>
    </row>
    <row r="3362" spans="1:18" ht="19.95" customHeight="1">
      <c r="A3362" s="47">
        <v>4</v>
      </c>
      <c r="B3362" s="30" t="s">
        <v>249</v>
      </c>
      <c r="C3362" s="43" t="s">
        <v>636</v>
      </c>
      <c r="D3362" s="52">
        <v>45184</v>
      </c>
      <c r="E3362" s="52">
        <v>45191</v>
      </c>
      <c r="F3362" s="52">
        <v>45191</v>
      </c>
      <c r="G3362" s="47" t="s">
        <v>10</v>
      </c>
      <c r="H3362" s="51">
        <v>5000</v>
      </c>
      <c r="I3362" s="53">
        <v>1</v>
      </c>
      <c r="J3362" s="51">
        <v>0</v>
      </c>
      <c r="K3362" s="51">
        <v>0</v>
      </c>
      <c r="L3362" s="51">
        <v>5000</v>
      </c>
      <c r="M3362" s="42">
        <v>0</v>
      </c>
      <c r="N3362" s="89" t="s">
        <v>1328</v>
      </c>
      <c r="O3362" s="47" t="s">
        <v>1874</v>
      </c>
      <c r="P3362" s="47" t="s">
        <v>1344</v>
      </c>
      <c r="Q3362" s="50" t="s">
        <v>1258</v>
      </c>
      <c r="R3362" s="30"/>
    </row>
    <row r="3363" spans="1:18" ht="19.95" customHeight="1">
      <c r="A3363" s="47">
        <v>1</v>
      </c>
      <c r="B3363" s="30" t="s">
        <v>655</v>
      </c>
      <c r="C3363" s="43" t="s">
        <v>656</v>
      </c>
      <c r="D3363" s="52">
        <v>45188</v>
      </c>
      <c r="E3363" s="52">
        <v>45191</v>
      </c>
      <c r="F3363" s="52">
        <v>45191</v>
      </c>
      <c r="G3363" s="47" t="s">
        <v>10</v>
      </c>
      <c r="H3363" s="51">
        <v>1697.73</v>
      </c>
      <c r="I3363" s="53">
        <v>1</v>
      </c>
      <c r="J3363" s="51">
        <v>0</v>
      </c>
      <c r="K3363" s="51">
        <v>0</v>
      </c>
      <c r="L3363" s="51">
        <v>1697.73</v>
      </c>
      <c r="M3363" s="42">
        <v>0</v>
      </c>
      <c r="N3363" s="89" t="s">
        <v>1328</v>
      </c>
      <c r="O3363" s="47" t="s">
        <v>1349</v>
      </c>
      <c r="P3363" s="47" t="s">
        <v>283</v>
      </c>
      <c r="Q3363" s="50" t="s">
        <v>1255</v>
      </c>
      <c r="R3363" s="30"/>
    </row>
    <row r="3364" spans="1:18" ht="19.95" customHeight="1">
      <c r="A3364" s="47">
        <v>1</v>
      </c>
      <c r="B3364" s="30" t="s">
        <v>255</v>
      </c>
      <c r="C3364" s="43" t="s">
        <v>301</v>
      </c>
      <c r="D3364" s="52">
        <v>45191</v>
      </c>
      <c r="E3364" s="52">
        <v>45191</v>
      </c>
      <c r="F3364" s="52">
        <v>45191</v>
      </c>
      <c r="G3364" s="47" t="s">
        <v>10</v>
      </c>
      <c r="H3364" s="51">
        <v>5000</v>
      </c>
      <c r="I3364" s="53">
        <v>1</v>
      </c>
      <c r="J3364" s="51">
        <v>0</v>
      </c>
      <c r="K3364" s="51">
        <v>0</v>
      </c>
      <c r="L3364" s="51">
        <v>5000</v>
      </c>
      <c r="M3364" s="42">
        <v>0</v>
      </c>
      <c r="N3364" s="89" t="s">
        <v>1328</v>
      </c>
      <c r="O3364" s="47" t="s">
        <v>1349</v>
      </c>
      <c r="P3364" s="47" t="s">
        <v>1336</v>
      </c>
      <c r="Q3364" s="50" t="s">
        <v>1259</v>
      </c>
      <c r="R3364" s="30"/>
    </row>
    <row r="3365" spans="1:18" ht="19.95" customHeight="1">
      <c r="A3365" s="47">
        <v>1</v>
      </c>
      <c r="B3365" s="30" t="s">
        <v>246</v>
      </c>
      <c r="C3365" s="43" t="s">
        <v>823</v>
      </c>
      <c r="D3365" s="52">
        <v>45188</v>
      </c>
      <c r="E3365" s="52">
        <v>45191</v>
      </c>
      <c r="F3365" s="52">
        <v>45191</v>
      </c>
      <c r="G3365" s="47" t="s">
        <v>10</v>
      </c>
      <c r="H3365" s="51">
        <v>900</v>
      </c>
      <c r="I3365" s="53">
        <v>1</v>
      </c>
      <c r="J3365" s="51">
        <v>0</v>
      </c>
      <c r="K3365" s="51">
        <v>0</v>
      </c>
      <c r="L3365" s="51">
        <v>900</v>
      </c>
      <c r="M3365" s="42">
        <v>0</v>
      </c>
      <c r="N3365" s="89" t="s">
        <v>269</v>
      </c>
      <c r="O3365" s="47" t="s">
        <v>1381</v>
      </c>
      <c r="P3365" s="47" t="s">
        <v>885</v>
      </c>
      <c r="Q3365" s="50" t="s">
        <v>1254</v>
      </c>
      <c r="R3365" s="30"/>
    </row>
    <row r="3366" spans="1:18" ht="19.95" customHeight="1">
      <c r="A3366" s="47">
        <v>1</v>
      </c>
      <c r="B3366" s="30" t="s">
        <v>246</v>
      </c>
      <c r="C3366" s="43" t="s">
        <v>822</v>
      </c>
      <c r="D3366" s="52">
        <v>45188</v>
      </c>
      <c r="E3366" s="52">
        <v>45191</v>
      </c>
      <c r="F3366" s="52">
        <v>45191</v>
      </c>
      <c r="G3366" s="47" t="s">
        <v>10</v>
      </c>
      <c r="H3366" s="51">
        <v>3465</v>
      </c>
      <c r="I3366" s="53">
        <v>1</v>
      </c>
      <c r="J3366" s="51">
        <v>0</v>
      </c>
      <c r="K3366" s="51">
        <v>0</v>
      </c>
      <c r="L3366" s="51">
        <v>3465</v>
      </c>
      <c r="M3366" s="42">
        <v>0</v>
      </c>
      <c r="N3366" s="89" t="s">
        <v>269</v>
      </c>
      <c r="O3366" s="47" t="s">
        <v>1381</v>
      </c>
      <c r="P3366" s="47" t="s">
        <v>884</v>
      </c>
      <c r="Q3366" s="50" t="s">
        <v>1253</v>
      </c>
      <c r="R3366" s="30"/>
    </row>
    <row r="3367" spans="1:18" ht="19.95" customHeight="1">
      <c r="A3367" s="47">
        <v>1</v>
      </c>
      <c r="B3367" s="30" t="s">
        <v>298</v>
      </c>
      <c r="C3367" s="43" t="s">
        <v>653</v>
      </c>
      <c r="D3367" s="52">
        <v>45188</v>
      </c>
      <c r="E3367" s="52">
        <v>45191</v>
      </c>
      <c r="F3367" s="52">
        <v>45191</v>
      </c>
      <c r="G3367" s="47" t="s">
        <v>10</v>
      </c>
      <c r="H3367" s="51">
        <v>450</v>
      </c>
      <c r="I3367" s="53">
        <v>1</v>
      </c>
      <c r="J3367" s="51">
        <v>0</v>
      </c>
      <c r="K3367" s="51">
        <v>0</v>
      </c>
      <c r="L3367" s="51">
        <v>450</v>
      </c>
      <c r="M3367" s="42">
        <v>0</v>
      </c>
      <c r="N3367" s="89" t="s">
        <v>269</v>
      </c>
      <c r="O3367" s="47" t="s">
        <v>1874</v>
      </c>
      <c r="P3367" s="47" t="s">
        <v>1358</v>
      </c>
      <c r="Q3367" s="50" t="s">
        <v>1251</v>
      </c>
      <c r="R3367" s="30"/>
    </row>
    <row r="3368" spans="1:18" ht="19.95" customHeight="1">
      <c r="A3368" s="47">
        <v>2</v>
      </c>
      <c r="B3368" s="30" t="s">
        <v>298</v>
      </c>
      <c r="C3368" s="43" t="s">
        <v>654</v>
      </c>
      <c r="D3368" s="52">
        <v>45188</v>
      </c>
      <c r="E3368" s="52">
        <v>45191</v>
      </c>
      <c r="F3368" s="52">
        <v>45191</v>
      </c>
      <c r="G3368" s="47" t="s">
        <v>10</v>
      </c>
      <c r="H3368" s="51">
        <v>450</v>
      </c>
      <c r="I3368" s="53">
        <v>1</v>
      </c>
      <c r="J3368" s="51">
        <v>0</v>
      </c>
      <c r="K3368" s="51">
        <v>0</v>
      </c>
      <c r="L3368" s="51">
        <v>450</v>
      </c>
      <c r="M3368" s="42">
        <v>0</v>
      </c>
      <c r="N3368" s="89" t="s">
        <v>269</v>
      </c>
      <c r="O3368" s="47" t="s">
        <v>1874</v>
      </c>
      <c r="P3368" s="47" t="s">
        <v>1358</v>
      </c>
      <c r="Q3368" s="50" t="s">
        <v>1252</v>
      </c>
      <c r="R3368" s="30"/>
    </row>
    <row r="3369" spans="1:18" ht="19.95" customHeight="1">
      <c r="A3369" s="47">
        <v>1</v>
      </c>
      <c r="B3369" s="30" t="s">
        <v>228</v>
      </c>
      <c r="C3369" s="43" t="s">
        <v>618</v>
      </c>
      <c r="D3369" s="52">
        <v>45181</v>
      </c>
      <c r="E3369" s="52">
        <v>45191</v>
      </c>
      <c r="F3369" s="52">
        <v>45191</v>
      </c>
      <c r="G3369" s="47" t="s">
        <v>10</v>
      </c>
      <c r="H3369" s="51">
        <v>51575</v>
      </c>
      <c r="I3369" s="53">
        <v>1</v>
      </c>
      <c r="J3369" s="51">
        <v>0</v>
      </c>
      <c r="K3369" s="51">
        <v>60</v>
      </c>
      <c r="L3369" s="51">
        <v>51515</v>
      </c>
      <c r="M3369" s="42">
        <v>0</v>
      </c>
      <c r="N3369" s="89" t="s">
        <v>275</v>
      </c>
      <c r="O3369" s="47" t="s">
        <v>1874</v>
      </c>
      <c r="P3369" s="47" t="s">
        <v>1592</v>
      </c>
      <c r="Q3369" s="50" t="s">
        <v>1241</v>
      </c>
      <c r="R3369" s="30"/>
    </row>
    <row r="3370" spans="1:18" ht="19.95" customHeight="1">
      <c r="A3370" s="47">
        <v>1</v>
      </c>
      <c r="B3370" s="30" t="s">
        <v>228</v>
      </c>
      <c r="C3370" s="43" t="s">
        <v>627</v>
      </c>
      <c r="D3370" s="52">
        <v>45182</v>
      </c>
      <c r="E3370" s="52">
        <v>45191</v>
      </c>
      <c r="F3370" s="52">
        <v>45191</v>
      </c>
      <c r="G3370" s="47" t="s">
        <v>10</v>
      </c>
      <c r="H3370" s="51">
        <v>70246.8</v>
      </c>
      <c r="I3370" s="53">
        <v>1</v>
      </c>
      <c r="J3370" s="51">
        <v>0</v>
      </c>
      <c r="K3370" s="51">
        <v>0</v>
      </c>
      <c r="L3370" s="51">
        <v>70246.8</v>
      </c>
      <c r="M3370" s="42">
        <v>0</v>
      </c>
      <c r="N3370" s="89" t="s">
        <v>275</v>
      </c>
      <c r="O3370" s="47" t="s">
        <v>1874</v>
      </c>
      <c r="P3370" s="47" t="s">
        <v>1358</v>
      </c>
      <c r="Q3370" s="50" t="s">
        <v>1242</v>
      </c>
      <c r="R3370" s="30"/>
    </row>
    <row r="3371" spans="1:18" ht="19.95" customHeight="1">
      <c r="A3371" s="47">
        <v>2</v>
      </c>
      <c r="B3371" s="30" t="s">
        <v>235</v>
      </c>
      <c r="C3371" s="43" t="s">
        <v>677</v>
      </c>
      <c r="D3371" s="52">
        <v>45194</v>
      </c>
      <c r="E3371" s="52">
        <v>45194</v>
      </c>
      <c r="F3371" s="52">
        <v>45194</v>
      </c>
      <c r="G3371" s="47" t="s">
        <v>10</v>
      </c>
      <c r="H3371" s="51">
        <v>55836.99</v>
      </c>
      <c r="I3371" s="53">
        <v>1</v>
      </c>
      <c r="J3371" s="51">
        <v>0</v>
      </c>
      <c r="K3371" s="51">
        <v>0</v>
      </c>
      <c r="L3371" s="51">
        <v>55836.99</v>
      </c>
      <c r="M3371" s="42">
        <v>0</v>
      </c>
      <c r="N3371" s="89" t="s">
        <v>1328</v>
      </c>
      <c r="O3371" s="47" t="s">
        <v>1330</v>
      </c>
      <c r="P3371" s="47" t="s">
        <v>881</v>
      </c>
      <c r="Q3371" s="50" t="s">
        <v>1261</v>
      </c>
      <c r="R3371" s="30"/>
    </row>
    <row r="3372" spans="1:18" ht="19.95" customHeight="1">
      <c r="A3372" s="47">
        <v>2</v>
      </c>
      <c r="B3372" s="30" t="s">
        <v>141</v>
      </c>
      <c r="C3372" s="43" t="s">
        <v>157</v>
      </c>
      <c r="D3372" s="52">
        <v>45183</v>
      </c>
      <c r="E3372" s="52">
        <v>45194</v>
      </c>
      <c r="F3372" s="52">
        <v>45194</v>
      </c>
      <c r="G3372" s="47" t="s">
        <v>10</v>
      </c>
      <c r="H3372" s="51">
        <v>2292.6799999999998</v>
      </c>
      <c r="I3372" s="53">
        <v>1</v>
      </c>
      <c r="J3372" s="51">
        <v>0</v>
      </c>
      <c r="K3372" s="51">
        <v>0</v>
      </c>
      <c r="L3372" s="51">
        <v>2292.6799999999998</v>
      </c>
      <c r="M3372" s="42">
        <v>0</v>
      </c>
      <c r="N3372" s="89" t="s">
        <v>1328</v>
      </c>
      <c r="O3372" s="47" t="s">
        <v>1349</v>
      </c>
      <c r="P3372" s="45" t="s">
        <v>741</v>
      </c>
      <c r="Q3372" s="50" t="s">
        <v>691</v>
      </c>
      <c r="R3372" s="30"/>
    </row>
    <row r="3373" spans="1:18" ht="19.95" customHeight="1">
      <c r="A3373" s="47">
        <v>1</v>
      </c>
      <c r="B3373" s="30" t="s">
        <v>140</v>
      </c>
      <c r="C3373" s="43" t="s">
        <v>151</v>
      </c>
      <c r="D3373" s="52">
        <v>45182</v>
      </c>
      <c r="E3373" s="52">
        <v>45194</v>
      </c>
      <c r="F3373" s="52">
        <v>45194</v>
      </c>
      <c r="G3373" s="47" t="s">
        <v>10</v>
      </c>
      <c r="H3373" s="51">
        <v>1911.6</v>
      </c>
      <c r="I3373" s="53">
        <v>1</v>
      </c>
      <c r="J3373" s="51">
        <v>0</v>
      </c>
      <c r="K3373" s="51">
        <v>0</v>
      </c>
      <c r="L3373" s="51">
        <v>1911.6</v>
      </c>
      <c r="M3373" s="42">
        <v>0</v>
      </c>
      <c r="N3373" s="89" t="s">
        <v>1328</v>
      </c>
      <c r="O3373" s="47" t="s">
        <v>1349</v>
      </c>
      <c r="P3373" s="45" t="s">
        <v>741</v>
      </c>
      <c r="Q3373" s="50" t="s">
        <v>685</v>
      </c>
      <c r="R3373" s="30"/>
    </row>
    <row r="3374" spans="1:18" ht="19.95" customHeight="1">
      <c r="A3374" s="47">
        <v>1</v>
      </c>
      <c r="B3374" s="30" t="s">
        <v>140</v>
      </c>
      <c r="C3374" s="43" t="s">
        <v>154</v>
      </c>
      <c r="D3374" s="52">
        <v>45181</v>
      </c>
      <c r="E3374" s="52">
        <v>45194</v>
      </c>
      <c r="F3374" s="52">
        <v>45194</v>
      </c>
      <c r="G3374" s="47" t="s">
        <v>10</v>
      </c>
      <c r="H3374" s="51">
        <v>2220</v>
      </c>
      <c r="I3374" s="53">
        <v>1</v>
      </c>
      <c r="J3374" s="51">
        <v>0</v>
      </c>
      <c r="K3374" s="51">
        <v>0</v>
      </c>
      <c r="L3374" s="51">
        <v>2220</v>
      </c>
      <c r="M3374" s="42">
        <v>0</v>
      </c>
      <c r="N3374" s="89" t="s">
        <v>1328</v>
      </c>
      <c r="O3374" s="47" t="s">
        <v>1330</v>
      </c>
      <c r="P3374" s="47" t="s">
        <v>7344</v>
      </c>
      <c r="Q3374" s="50" t="s">
        <v>688</v>
      </c>
      <c r="R3374" s="30"/>
    </row>
    <row r="3375" spans="1:18" ht="19.95" customHeight="1">
      <c r="A3375" s="47">
        <v>1</v>
      </c>
      <c r="B3375" s="30" t="s">
        <v>140</v>
      </c>
      <c r="C3375" s="43" t="s">
        <v>152</v>
      </c>
      <c r="D3375" s="52">
        <v>45182</v>
      </c>
      <c r="E3375" s="52">
        <v>45194</v>
      </c>
      <c r="F3375" s="52">
        <v>45194</v>
      </c>
      <c r="G3375" s="47" t="s">
        <v>10</v>
      </c>
      <c r="H3375" s="51">
        <v>2220</v>
      </c>
      <c r="I3375" s="53">
        <v>1</v>
      </c>
      <c r="J3375" s="51">
        <v>0</v>
      </c>
      <c r="K3375" s="51">
        <v>0</v>
      </c>
      <c r="L3375" s="51">
        <v>2220</v>
      </c>
      <c r="M3375" s="42">
        <v>0</v>
      </c>
      <c r="N3375" s="89" t="s">
        <v>1328</v>
      </c>
      <c r="O3375" s="47" t="s">
        <v>1330</v>
      </c>
      <c r="P3375" s="47" t="s">
        <v>7344</v>
      </c>
      <c r="Q3375" s="50" t="s">
        <v>686</v>
      </c>
      <c r="R3375" s="30"/>
    </row>
    <row r="3376" spans="1:18" ht="19.95" customHeight="1">
      <c r="A3376" s="47">
        <v>1</v>
      </c>
      <c r="B3376" s="30" t="s">
        <v>140</v>
      </c>
      <c r="C3376" s="43" t="s">
        <v>153</v>
      </c>
      <c r="D3376" s="52">
        <v>45182</v>
      </c>
      <c r="E3376" s="52">
        <v>45194</v>
      </c>
      <c r="F3376" s="52">
        <v>45194</v>
      </c>
      <c r="G3376" s="47" t="s">
        <v>10</v>
      </c>
      <c r="H3376" s="51">
        <v>1920</v>
      </c>
      <c r="I3376" s="53">
        <v>1</v>
      </c>
      <c r="J3376" s="51">
        <v>0</v>
      </c>
      <c r="K3376" s="51">
        <v>0</v>
      </c>
      <c r="L3376" s="51">
        <v>1920</v>
      </c>
      <c r="M3376" s="42">
        <v>0</v>
      </c>
      <c r="N3376" s="89" t="s">
        <v>1328</v>
      </c>
      <c r="O3376" s="47" t="s">
        <v>1330</v>
      </c>
      <c r="P3376" s="47" t="s">
        <v>7344</v>
      </c>
      <c r="Q3376" s="50" t="s">
        <v>687</v>
      </c>
      <c r="R3376" s="30"/>
    </row>
    <row r="3377" spans="1:18" ht="19.95" customHeight="1">
      <c r="A3377" s="47">
        <v>1</v>
      </c>
      <c r="B3377" s="30" t="s">
        <v>140</v>
      </c>
      <c r="C3377" s="43" t="s">
        <v>155</v>
      </c>
      <c r="D3377" s="52">
        <v>45182</v>
      </c>
      <c r="E3377" s="52">
        <v>45194</v>
      </c>
      <c r="F3377" s="52">
        <v>45194</v>
      </c>
      <c r="G3377" s="47" t="s">
        <v>10</v>
      </c>
      <c r="H3377" s="51">
        <v>1920</v>
      </c>
      <c r="I3377" s="53">
        <v>1</v>
      </c>
      <c r="J3377" s="51">
        <v>0</v>
      </c>
      <c r="K3377" s="51">
        <v>0</v>
      </c>
      <c r="L3377" s="51">
        <v>1920</v>
      </c>
      <c r="M3377" s="42">
        <v>0</v>
      </c>
      <c r="N3377" s="89" t="s">
        <v>1328</v>
      </c>
      <c r="O3377" s="47" t="s">
        <v>1330</v>
      </c>
      <c r="P3377" s="47" t="s">
        <v>7344</v>
      </c>
      <c r="Q3377" s="50" t="s">
        <v>689</v>
      </c>
      <c r="R3377" s="30"/>
    </row>
    <row r="3378" spans="1:18" ht="19.95" customHeight="1">
      <c r="A3378" s="47">
        <v>1</v>
      </c>
      <c r="B3378" s="30" t="s">
        <v>140</v>
      </c>
      <c r="C3378" s="43" t="s">
        <v>156</v>
      </c>
      <c r="D3378" s="52">
        <v>45182</v>
      </c>
      <c r="E3378" s="52">
        <v>45194</v>
      </c>
      <c r="F3378" s="52">
        <v>45194</v>
      </c>
      <c r="G3378" s="47" t="s">
        <v>10</v>
      </c>
      <c r="H3378" s="51">
        <v>1198</v>
      </c>
      <c r="I3378" s="53">
        <v>1</v>
      </c>
      <c r="J3378" s="51">
        <v>0</v>
      </c>
      <c r="K3378" s="51">
        <v>0</v>
      </c>
      <c r="L3378" s="51">
        <v>1198</v>
      </c>
      <c r="M3378" s="42">
        <v>0</v>
      </c>
      <c r="N3378" s="89" t="s">
        <v>1328</v>
      </c>
      <c r="O3378" s="47" t="s">
        <v>1330</v>
      </c>
      <c r="P3378" s="47" t="s">
        <v>7344</v>
      </c>
      <c r="Q3378" s="50" t="s">
        <v>690</v>
      </c>
      <c r="R3378" s="30"/>
    </row>
    <row r="3379" spans="1:18" ht="19.95" customHeight="1">
      <c r="A3379" s="47">
        <v>2</v>
      </c>
      <c r="B3379" s="30" t="s">
        <v>138</v>
      </c>
      <c r="C3379" s="43" t="s">
        <v>146</v>
      </c>
      <c r="D3379" s="52">
        <v>45174</v>
      </c>
      <c r="E3379" s="52">
        <v>45194</v>
      </c>
      <c r="F3379" s="52">
        <v>45194</v>
      </c>
      <c r="G3379" s="47" t="s">
        <v>10</v>
      </c>
      <c r="H3379" s="51">
        <v>480</v>
      </c>
      <c r="I3379" s="53">
        <v>1</v>
      </c>
      <c r="J3379" s="51">
        <v>0</v>
      </c>
      <c r="K3379" s="51">
        <v>0</v>
      </c>
      <c r="L3379" s="51">
        <v>480</v>
      </c>
      <c r="M3379" s="42">
        <v>0</v>
      </c>
      <c r="N3379" s="89" t="s">
        <v>1328</v>
      </c>
      <c r="O3379" s="47" t="s">
        <v>1349</v>
      </c>
      <c r="P3379" s="45" t="s">
        <v>741</v>
      </c>
      <c r="Q3379" s="50" t="s">
        <v>680</v>
      </c>
      <c r="R3379" s="30"/>
    </row>
    <row r="3380" spans="1:18" ht="19.95" customHeight="1">
      <c r="A3380" s="47">
        <v>4</v>
      </c>
      <c r="B3380" s="30" t="s">
        <v>139</v>
      </c>
      <c r="C3380" s="43" t="s">
        <v>147</v>
      </c>
      <c r="D3380" s="52">
        <v>45177</v>
      </c>
      <c r="E3380" s="52">
        <v>45194</v>
      </c>
      <c r="F3380" s="52">
        <v>45194</v>
      </c>
      <c r="G3380" s="47" t="s">
        <v>10</v>
      </c>
      <c r="H3380" s="51">
        <v>7437</v>
      </c>
      <c r="I3380" s="53">
        <v>1</v>
      </c>
      <c r="J3380" s="51">
        <v>0</v>
      </c>
      <c r="K3380" s="51">
        <v>0</v>
      </c>
      <c r="L3380" s="51">
        <v>7437</v>
      </c>
      <c r="M3380" s="42">
        <v>0</v>
      </c>
      <c r="N3380" s="89" t="s">
        <v>1328</v>
      </c>
      <c r="O3380" s="47" t="s">
        <v>1349</v>
      </c>
      <c r="P3380" s="45" t="s">
        <v>741</v>
      </c>
      <c r="Q3380" s="50" t="s">
        <v>681</v>
      </c>
      <c r="R3380" s="30"/>
    </row>
    <row r="3381" spans="1:18" ht="19.95" customHeight="1">
      <c r="A3381" s="47">
        <v>4</v>
      </c>
      <c r="B3381" s="30" t="s">
        <v>139</v>
      </c>
      <c r="C3381" s="43" t="s">
        <v>148</v>
      </c>
      <c r="D3381" s="52">
        <v>45177</v>
      </c>
      <c r="E3381" s="52">
        <v>45194</v>
      </c>
      <c r="F3381" s="52">
        <v>45194</v>
      </c>
      <c r="G3381" s="47" t="s">
        <v>10</v>
      </c>
      <c r="H3381" s="51">
        <v>3293</v>
      </c>
      <c r="I3381" s="53">
        <v>1</v>
      </c>
      <c r="J3381" s="51">
        <v>0</v>
      </c>
      <c r="K3381" s="51">
        <v>0</v>
      </c>
      <c r="L3381" s="51">
        <v>3293</v>
      </c>
      <c r="M3381" s="42">
        <v>0</v>
      </c>
      <c r="N3381" s="89" t="s">
        <v>1328</v>
      </c>
      <c r="O3381" s="47" t="s">
        <v>1349</v>
      </c>
      <c r="P3381" s="45" t="s">
        <v>741</v>
      </c>
      <c r="Q3381" s="50" t="s">
        <v>682</v>
      </c>
      <c r="R3381" s="30"/>
    </row>
    <row r="3382" spans="1:18" ht="19.95" customHeight="1">
      <c r="A3382" s="47">
        <v>4</v>
      </c>
      <c r="B3382" s="30" t="s">
        <v>16</v>
      </c>
      <c r="C3382" s="43" t="s">
        <v>150</v>
      </c>
      <c r="D3382" s="52">
        <v>45177</v>
      </c>
      <c r="E3382" s="52">
        <v>45194</v>
      </c>
      <c r="F3382" s="52">
        <v>45194</v>
      </c>
      <c r="G3382" s="47" t="s">
        <v>10</v>
      </c>
      <c r="H3382" s="51">
        <v>5550</v>
      </c>
      <c r="I3382" s="53">
        <v>1</v>
      </c>
      <c r="J3382" s="51">
        <v>0</v>
      </c>
      <c r="K3382" s="51">
        <v>0</v>
      </c>
      <c r="L3382" s="51">
        <v>5550</v>
      </c>
      <c r="M3382" s="42">
        <v>0</v>
      </c>
      <c r="N3382" s="89" t="s">
        <v>1328</v>
      </c>
      <c r="O3382" s="47" t="s">
        <v>1349</v>
      </c>
      <c r="P3382" s="45" t="s">
        <v>741</v>
      </c>
      <c r="Q3382" s="50" t="s">
        <v>684</v>
      </c>
      <c r="R3382" s="30"/>
    </row>
    <row r="3383" spans="1:18" ht="19.95" customHeight="1">
      <c r="A3383" s="47">
        <v>4</v>
      </c>
      <c r="B3383" s="30" t="s">
        <v>16</v>
      </c>
      <c r="C3383" s="43" t="s">
        <v>149</v>
      </c>
      <c r="D3383" s="52">
        <v>45177</v>
      </c>
      <c r="E3383" s="52">
        <v>45194</v>
      </c>
      <c r="F3383" s="52">
        <v>45194</v>
      </c>
      <c r="G3383" s="47" t="s">
        <v>10</v>
      </c>
      <c r="H3383" s="51">
        <v>5180</v>
      </c>
      <c r="I3383" s="53">
        <v>1</v>
      </c>
      <c r="J3383" s="51">
        <v>0</v>
      </c>
      <c r="K3383" s="51">
        <v>0</v>
      </c>
      <c r="L3383" s="51">
        <v>5180</v>
      </c>
      <c r="M3383" s="42">
        <v>0</v>
      </c>
      <c r="N3383" s="89" t="s">
        <v>1328</v>
      </c>
      <c r="O3383" s="47" t="s">
        <v>1349</v>
      </c>
      <c r="P3383" s="45" t="s">
        <v>741</v>
      </c>
      <c r="Q3383" s="50" t="s">
        <v>683</v>
      </c>
      <c r="R3383" s="30"/>
    </row>
    <row r="3384" spans="1:18" ht="19.95" customHeight="1">
      <c r="A3384" s="47">
        <v>2</v>
      </c>
      <c r="B3384" s="30" t="s">
        <v>142</v>
      </c>
      <c r="C3384" s="43" t="s">
        <v>158</v>
      </c>
      <c r="D3384" s="52">
        <v>45183</v>
      </c>
      <c r="E3384" s="52">
        <v>45194</v>
      </c>
      <c r="F3384" s="52">
        <v>45194</v>
      </c>
      <c r="G3384" s="47" t="s">
        <v>10</v>
      </c>
      <c r="H3384" s="51">
        <v>18808.400000000001</v>
      </c>
      <c r="I3384" s="53">
        <v>1</v>
      </c>
      <c r="J3384" s="51">
        <v>0</v>
      </c>
      <c r="K3384" s="51">
        <v>0</v>
      </c>
      <c r="L3384" s="51">
        <v>18808.400000000001</v>
      </c>
      <c r="M3384" s="42">
        <v>0</v>
      </c>
      <c r="N3384" s="89" t="s">
        <v>1328</v>
      </c>
      <c r="O3384" s="47" t="s">
        <v>1349</v>
      </c>
      <c r="P3384" s="45" t="s">
        <v>741</v>
      </c>
      <c r="Q3384" s="50" t="s">
        <v>692</v>
      </c>
      <c r="R3384" s="30"/>
    </row>
    <row r="3385" spans="1:18" ht="19.95" customHeight="1">
      <c r="A3385" s="47">
        <v>1</v>
      </c>
      <c r="B3385" s="30" t="s">
        <v>22</v>
      </c>
      <c r="C3385" s="43" t="s">
        <v>612</v>
      </c>
      <c r="D3385" s="52">
        <v>45180</v>
      </c>
      <c r="E3385" s="52">
        <v>45194</v>
      </c>
      <c r="F3385" s="52">
        <v>45194</v>
      </c>
      <c r="G3385" s="47" t="s">
        <v>10</v>
      </c>
      <c r="H3385" s="51">
        <v>660</v>
      </c>
      <c r="I3385" s="53">
        <v>1</v>
      </c>
      <c r="J3385" s="51">
        <v>0</v>
      </c>
      <c r="K3385" s="51">
        <v>0</v>
      </c>
      <c r="L3385" s="51">
        <v>660</v>
      </c>
      <c r="M3385" s="42">
        <v>0</v>
      </c>
      <c r="N3385" s="89" t="s">
        <v>269</v>
      </c>
      <c r="O3385" s="47" t="s">
        <v>1346</v>
      </c>
      <c r="P3385" s="47" t="s">
        <v>284</v>
      </c>
      <c r="Q3385" s="50" t="s">
        <v>1261</v>
      </c>
      <c r="R3385" s="30"/>
    </row>
    <row r="3386" spans="1:18" ht="19.95" customHeight="1">
      <c r="A3386" s="47">
        <v>1</v>
      </c>
      <c r="B3386" s="30" t="s">
        <v>237</v>
      </c>
      <c r="C3386" s="43">
        <v>21378704</v>
      </c>
      <c r="D3386" s="52">
        <v>45172</v>
      </c>
      <c r="E3386" s="52">
        <v>45194</v>
      </c>
      <c r="F3386" s="52">
        <v>45194</v>
      </c>
      <c r="G3386" s="47" t="s">
        <v>10</v>
      </c>
      <c r="H3386" s="51">
        <v>444.87</v>
      </c>
      <c r="I3386" s="53">
        <v>1</v>
      </c>
      <c r="J3386" s="51">
        <v>0</v>
      </c>
      <c r="K3386" s="51">
        <v>0</v>
      </c>
      <c r="L3386" s="51">
        <v>444.87</v>
      </c>
      <c r="M3386" s="42">
        <v>0</v>
      </c>
      <c r="N3386" s="89" t="s">
        <v>269</v>
      </c>
      <c r="O3386" s="47" t="s">
        <v>1342</v>
      </c>
      <c r="P3386" s="47" t="s">
        <v>280</v>
      </c>
      <c r="Q3386" s="50" t="s">
        <v>1262</v>
      </c>
      <c r="R3386" s="30"/>
    </row>
    <row r="3387" spans="1:18" ht="19.95" customHeight="1">
      <c r="A3387" s="47">
        <v>1</v>
      </c>
      <c r="B3387" s="30" t="s">
        <v>1357</v>
      </c>
      <c r="C3387" s="43" t="s">
        <v>678</v>
      </c>
      <c r="D3387" s="52">
        <v>45190</v>
      </c>
      <c r="E3387" s="52">
        <v>45194</v>
      </c>
      <c r="F3387" s="52">
        <v>45194</v>
      </c>
      <c r="G3387" s="47" t="s">
        <v>10</v>
      </c>
      <c r="H3387" s="51">
        <v>500</v>
      </c>
      <c r="I3387" s="53">
        <v>1</v>
      </c>
      <c r="J3387" s="51">
        <v>0</v>
      </c>
      <c r="K3387" s="51">
        <v>0</v>
      </c>
      <c r="L3387" s="51">
        <v>500</v>
      </c>
      <c r="M3387" s="42">
        <v>0</v>
      </c>
      <c r="N3387" s="89" t="s">
        <v>275</v>
      </c>
      <c r="O3387" s="47" t="s">
        <v>1360</v>
      </c>
      <c r="P3387" s="47" t="s">
        <v>675</v>
      </c>
      <c r="Q3387" s="50" t="s">
        <v>693</v>
      </c>
      <c r="R3387" s="30"/>
    </row>
    <row r="3388" spans="1:18" ht="19.95" customHeight="1">
      <c r="A3388" s="47">
        <v>1</v>
      </c>
      <c r="B3388" s="30" t="s">
        <v>1357</v>
      </c>
      <c r="C3388" s="43" t="s">
        <v>679</v>
      </c>
      <c r="D3388" s="52">
        <v>45194</v>
      </c>
      <c r="E3388" s="52">
        <v>45194</v>
      </c>
      <c r="F3388" s="52">
        <v>45194</v>
      </c>
      <c r="G3388" s="47" t="s">
        <v>10</v>
      </c>
      <c r="H3388" s="51">
        <v>1800</v>
      </c>
      <c r="I3388" s="53">
        <v>1</v>
      </c>
      <c r="J3388" s="51">
        <v>0</v>
      </c>
      <c r="K3388" s="51">
        <v>0</v>
      </c>
      <c r="L3388" s="51">
        <v>1800</v>
      </c>
      <c r="M3388" s="42">
        <v>0</v>
      </c>
      <c r="N3388" s="89" t="s">
        <v>275</v>
      </c>
      <c r="O3388" s="47" t="s">
        <v>1360</v>
      </c>
      <c r="P3388" s="47" t="s">
        <v>876</v>
      </c>
      <c r="Q3388" s="50" t="s">
        <v>694</v>
      </c>
      <c r="R3388" s="30"/>
    </row>
    <row r="3389" spans="1:18" ht="19.95" customHeight="1">
      <c r="A3389" s="47">
        <v>4</v>
      </c>
      <c r="B3389" s="30" t="s">
        <v>143</v>
      </c>
      <c r="C3389" s="43" t="s">
        <v>830</v>
      </c>
      <c r="D3389" s="52">
        <v>45180</v>
      </c>
      <c r="E3389" s="52">
        <v>45195</v>
      </c>
      <c r="F3389" s="52">
        <v>45195</v>
      </c>
      <c r="G3389" s="47" t="s">
        <v>10</v>
      </c>
      <c r="H3389" s="51">
        <v>18195</v>
      </c>
      <c r="I3389" s="53">
        <v>1</v>
      </c>
      <c r="J3389" s="51">
        <v>0</v>
      </c>
      <c r="K3389" s="51">
        <v>0</v>
      </c>
      <c r="L3389" s="51">
        <v>18195</v>
      </c>
      <c r="M3389" s="42">
        <v>0</v>
      </c>
      <c r="N3389" s="89" t="s">
        <v>1328</v>
      </c>
      <c r="O3389" s="47" t="s">
        <v>1349</v>
      </c>
      <c r="P3389" s="45" t="s">
        <v>741</v>
      </c>
      <c r="Q3389" s="50" t="s">
        <v>1268</v>
      </c>
      <c r="R3389" s="30"/>
    </row>
    <row r="3390" spans="1:18" ht="19.95" customHeight="1">
      <c r="A3390" s="47">
        <v>4</v>
      </c>
      <c r="B3390" s="30" t="s">
        <v>143</v>
      </c>
      <c r="C3390" s="43" t="s">
        <v>829</v>
      </c>
      <c r="D3390" s="52">
        <v>45180</v>
      </c>
      <c r="E3390" s="52">
        <v>45195</v>
      </c>
      <c r="F3390" s="52">
        <v>45195</v>
      </c>
      <c r="G3390" s="47" t="s">
        <v>10</v>
      </c>
      <c r="H3390" s="51">
        <v>4535</v>
      </c>
      <c r="I3390" s="53">
        <v>1</v>
      </c>
      <c r="J3390" s="51">
        <v>0</v>
      </c>
      <c r="K3390" s="51">
        <v>0</v>
      </c>
      <c r="L3390" s="51">
        <v>4535</v>
      </c>
      <c r="M3390" s="42">
        <v>0</v>
      </c>
      <c r="N3390" s="89" t="s">
        <v>1328</v>
      </c>
      <c r="O3390" s="47" t="s">
        <v>1349</v>
      </c>
      <c r="P3390" s="45" t="s">
        <v>741</v>
      </c>
      <c r="Q3390" s="50" t="s">
        <v>1267</v>
      </c>
      <c r="R3390" s="30"/>
    </row>
    <row r="3391" spans="1:18" ht="19.95" customHeight="1">
      <c r="A3391" s="47">
        <v>1</v>
      </c>
      <c r="B3391" s="30" t="s">
        <v>143</v>
      </c>
      <c r="C3391" s="43" t="s">
        <v>831</v>
      </c>
      <c r="D3391" s="52">
        <v>45180</v>
      </c>
      <c r="E3391" s="52">
        <v>45195</v>
      </c>
      <c r="F3391" s="52">
        <v>45195</v>
      </c>
      <c r="G3391" s="47" t="s">
        <v>10</v>
      </c>
      <c r="H3391" s="51">
        <v>17248</v>
      </c>
      <c r="I3391" s="53">
        <v>1</v>
      </c>
      <c r="J3391" s="51">
        <v>0</v>
      </c>
      <c r="K3391" s="51">
        <v>0</v>
      </c>
      <c r="L3391" s="51">
        <v>17248</v>
      </c>
      <c r="M3391" s="42">
        <v>0</v>
      </c>
      <c r="N3391" s="89" t="s">
        <v>1328</v>
      </c>
      <c r="O3391" s="47" t="s">
        <v>1349</v>
      </c>
      <c r="P3391" s="45" t="s">
        <v>741</v>
      </c>
      <c r="Q3391" s="50" t="s">
        <v>1269</v>
      </c>
      <c r="R3391" s="30"/>
    </row>
    <row r="3392" spans="1:18" ht="19.95" customHeight="1">
      <c r="A3392" s="47">
        <v>1</v>
      </c>
      <c r="B3392" s="30" t="s">
        <v>143</v>
      </c>
      <c r="C3392" s="43" t="s">
        <v>832</v>
      </c>
      <c r="D3392" s="52">
        <v>45180</v>
      </c>
      <c r="E3392" s="52">
        <v>45195</v>
      </c>
      <c r="F3392" s="52">
        <v>45195</v>
      </c>
      <c r="G3392" s="47" t="s">
        <v>10</v>
      </c>
      <c r="H3392" s="51">
        <v>492.8</v>
      </c>
      <c r="I3392" s="53">
        <v>1</v>
      </c>
      <c r="J3392" s="51">
        <v>0</v>
      </c>
      <c r="K3392" s="51">
        <v>0</v>
      </c>
      <c r="L3392" s="51">
        <v>492.8</v>
      </c>
      <c r="M3392" s="42">
        <v>0</v>
      </c>
      <c r="N3392" s="89" t="s">
        <v>1328</v>
      </c>
      <c r="O3392" s="47" t="s">
        <v>1349</v>
      </c>
      <c r="P3392" s="45" t="s">
        <v>741</v>
      </c>
      <c r="Q3392" s="50" t="s">
        <v>1270</v>
      </c>
      <c r="R3392" s="30"/>
    </row>
    <row r="3393" spans="1:18" ht="19.95" customHeight="1">
      <c r="A3393" s="47">
        <v>2</v>
      </c>
      <c r="B3393" s="30" t="s">
        <v>143</v>
      </c>
      <c r="C3393" s="43" t="s">
        <v>833</v>
      </c>
      <c r="D3393" s="52">
        <v>45180</v>
      </c>
      <c r="E3393" s="52">
        <v>45195</v>
      </c>
      <c r="F3393" s="52">
        <v>45195</v>
      </c>
      <c r="G3393" s="47" t="s">
        <v>10</v>
      </c>
      <c r="H3393" s="51">
        <v>13741</v>
      </c>
      <c r="I3393" s="53">
        <v>1</v>
      </c>
      <c r="J3393" s="51">
        <v>0</v>
      </c>
      <c r="K3393" s="51">
        <v>0</v>
      </c>
      <c r="L3393" s="51">
        <v>13741</v>
      </c>
      <c r="M3393" s="42">
        <v>0</v>
      </c>
      <c r="N3393" s="89" t="s">
        <v>1328</v>
      </c>
      <c r="O3393" s="47" t="s">
        <v>1349</v>
      </c>
      <c r="P3393" s="45" t="s">
        <v>741</v>
      </c>
      <c r="Q3393" s="50" t="s">
        <v>1271</v>
      </c>
      <c r="R3393" s="30"/>
    </row>
    <row r="3394" spans="1:18" ht="19.95" customHeight="1">
      <c r="A3394" s="47">
        <v>2</v>
      </c>
      <c r="B3394" s="30" t="s">
        <v>143</v>
      </c>
      <c r="C3394" s="43" t="s">
        <v>834</v>
      </c>
      <c r="D3394" s="52">
        <v>45180</v>
      </c>
      <c r="E3394" s="52">
        <v>45195</v>
      </c>
      <c r="F3394" s="52">
        <v>45195</v>
      </c>
      <c r="G3394" s="47" t="s">
        <v>10</v>
      </c>
      <c r="H3394" s="51">
        <v>57712.2</v>
      </c>
      <c r="I3394" s="53">
        <v>1</v>
      </c>
      <c r="J3394" s="51">
        <v>0</v>
      </c>
      <c r="K3394" s="51">
        <v>0</v>
      </c>
      <c r="L3394" s="51">
        <v>57712.2</v>
      </c>
      <c r="M3394" s="42">
        <v>0</v>
      </c>
      <c r="N3394" s="89" t="s">
        <v>1328</v>
      </c>
      <c r="O3394" s="47" t="s">
        <v>1349</v>
      </c>
      <c r="P3394" s="45" t="s">
        <v>741</v>
      </c>
      <c r="Q3394" s="50" t="s">
        <v>1272</v>
      </c>
      <c r="R3394" s="30"/>
    </row>
    <row r="3395" spans="1:18" ht="19.95" customHeight="1">
      <c r="A3395" s="47">
        <v>1</v>
      </c>
      <c r="B3395" s="30" t="s">
        <v>308</v>
      </c>
      <c r="C3395" s="43" t="s">
        <v>835</v>
      </c>
      <c r="D3395" s="52">
        <v>45190</v>
      </c>
      <c r="E3395" s="52">
        <v>45195</v>
      </c>
      <c r="F3395" s="52">
        <v>45195</v>
      </c>
      <c r="G3395" s="47" t="s">
        <v>10</v>
      </c>
      <c r="H3395" s="51">
        <v>19252</v>
      </c>
      <c r="I3395" s="53">
        <v>1</v>
      </c>
      <c r="J3395" s="51">
        <v>0</v>
      </c>
      <c r="K3395" s="51">
        <v>0</v>
      </c>
      <c r="L3395" s="51">
        <v>19252</v>
      </c>
      <c r="M3395" s="42">
        <v>0</v>
      </c>
      <c r="N3395" s="89" t="s">
        <v>1328</v>
      </c>
      <c r="O3395" s="47" t="s">
        <v>1349</v>
      </c>
      <c r="P3395" s="45" t="s">
        <v>741</v>
      </c>
      <c r="Q3395" s="50" t="s">
        <v>1273</v>
      </c>
      <c r="R3395" s="30"/>
    </row>
    <row r="3396" spans="1:18" ht="19.95" customHeight="1">
      <c r="A3396" s="47">
        <v>1</v>
      </c>
      <c r="B3396" s="30" t="s">
        <v>16</v>
      </c>
      <c r="C3396" s="43" t="s">
        <v>828</v>
      </c>
      <c r="D3396" s="52">
        <v>45180</v>
      </c>
      <c r="E3396" s="52">
        <v>45195</v>
      </c>
      <c r="F3396" s="52">
        <v>45195</v>
      </c>
      <c r="G3396" s="47" t="s">
        <v>10</v>
      </c>
      <c r="H3396" s="51">
        <v>13699</v>
      </c>
      <c r="I3396" s="53">
        <v>1</v>
      </c>
      <c r="J3396" s="51">
        <v>0</v>
      </c>
      <c r="K3396" s="51">
        <v>0</v>
      </c>
      <c r="L3396" s="51">
        <v>13699</v>
      </c>
      <c r="M3396" s="42">
        <v>0</v>
      </c>
      <c r="N3396" s="89" t="s">
        <v>1328</v>
      </c>
      <c r="O3396" s="47" t="s">
        <v>1349</v>
      </c>
      <c r="P3396" s="45" t="s">
        <v>741</v>
      </c>
      <c r="Q3396" s="50" t="s">
        <v>1266</v>
      </c>
      <c r="R3396" s="30"/>
    </row>
    <row r="3397" spans="1:18" ht="19.95" customHeight="1">
      <c r="A3397" s="47">
        <v>1</v>
      </c>
      <c r="B3397" s="30" t="s">
        <v>13</v>
      </c>
      <c r="C3397" s="43" t="s">
        <v>827</v>
      </c>
      <c r="D3397" s="52">
        <v>45181</v>
      </c>
      <c r="E3397" s="52">
        <v>45195</v>
      </c>
      <c r="F3397" s="52">
        <v>45195</v>
      </c>
      <c r="G3397" s="47" t="s">
        <v>10</v>
      </c>
      <c r="H3397" s="51">
        <v>87575</v>
      </c>
      <c r="I3397" s="53">
        <v>1</v>
      </c>
      <c r="J3397" s="51">
        <v>0</v>
      </c>
      <c r="K3397" s="51">
        <v>0</v>
      </c>
      <c r="L3397" s="51">
        <v>87575</v>
      </c>
      <c r="M3397" s="42">
        <v>0</v>
      </c>
      <c r="N3397" s="89" t="s">
        <v>269</v>
      </c>
      <c r="O3397" s="47" t="s">
        <v>1330</v>
      </c>
      <c r="P3397" s="47" t="s">
        <v>1821</v>
      </c>
      <c r="Q3397" s="50" t="s">
        <v>1265</v>
      </c>
      <c r="R3397" s="30"/>
    </row>
    <row r="3398" spans="1:18" ht="19.95" customHeight="1">
      <c r="A3398" s="47">
        <v>1</v>
      </c>
      <c r="B3398" s="30" t="s">
        <v>56</v>
      </c>
      <c r="C3398" s="43" t="s">
        <v>825</v>
      </c>
      <c r="D3398" s="52">
        <v>45170</v>
      </c>
      <c r="E3398" s="52">
        <v>45195</v>
      </c>
      <c r="F3398" s="52">
        <v>45195</v>
      </c>
      <c r="G3398" s="47" t="s">
        <v>10</v>
      </c>
      <c r="H3398" s="51">
        <v>2184.62</v>
      </c>
      <c r="I3398" s="53">
        <v>1</v>
      </c>
      <c r="J3398" s="51">
        <v>0</v>
      </c>
      <c r="K3398" s="51">
        <v>0</v>
      </c>
      <c r="L3398" s="51">
        <v>2184.62</v>
      </c>
      <c r="M3398" s="42">
        <v>0</v>
      </c>
      <c r="N3398" s="89" t="s">
        <v>269</v>
      </c>
      <c r="O3398" s="47" t="s">
        <v>1351</v>
      </c>
      <c r="P3398" s="47" t="s">
        <v>1378</v>
      </c>
      <c r="Q3398" s="50" t="s">
        <v>1263</v>
      </c>
      <c r="R3398" s="30"/>
    </row>
    <row r="3399" spans="1:18" ht="19.95" customHeight="1">
      <c r="A3399" s="47">
        <v>1</v>
      </c>
      <c r="B3399" s="30" t="s">
        <v>784</v>
      </c>
      <c r="C3399" s="43" t="s">
        <v>826</v>
      </c>
      <c r="D3399" s="52">
        <v>45167</v>
      </c>
      <c r="E3399" s="52">
        <v>45195</v>
      </c>
      <c r="F3399" s="52">
        <v>45195</v>
      </c>
      <c r="G3399" s="47" t="s">
        <v>10</v>
      </c>
      <c r="H3399" s="51">
        <v>550</v>
      </c>
      <c r="I3399" s="53">
        <v>1</v>
      </c>
      <c r="J3399" s="51">
        <v>0</v>
      </c>
      <c r="K3399" s="51">
        <v>0</v>
      </c>
      <c r="L3399" s="51">
        <v>550</v>
      </c>
      <c r="M3399" s="42">
        <v>0</v>
      </c>
      <c r="N3399" s="89" t="s">
        <v>269</v>
      </c>
      <c r="O3399" s="47" t="s">
        <v>1351</v>
      </c>
      <c r="P3399" s="47" t="s">
        <v>1350</v>
      </c>
      <c r="Q3399" s="50" t="s">
        <v>1264</v>
      </c>
      <c r="R3399" s="30"/>
    </row>
    <row r="3400" spans="1:18" ht="19.95" customHeight="1">
      <c r="A3400" s="47">
        <v>1</v>
      </c>
      <c r="B3400" s="30" t="s">
        <v>243</v>
      </c>
      <c r="C3400" s="43" t="s">
        <v>836</v>
      </c>
      <c r="D3400" s="52">
        <v>45188</v>
      </c>
      <c r="E3400" s="52">
        <v>45195</v>
      </c>
      <c r="F3400" s="52">
        <v>45195</v>
      </c>
      <c r="G3400" s="47" t="s">
        <v>10</v>
      </c>
      <c r="H3400" s="51">
        <v>154000</v>
      </c>
      <c r="I3400" s="53">
        <v>1</v>
      </c>
      <c r="J3400" s="51">
        <v>0</v>
      </c>
      <c r="K3400" s="51">
        <v>0</v>
      </c>
      <c r="L3400" s="51">
        <v>154000</v>
      </c>
      <c r="M3400" s="42">
        <v>0</v>
      </c>
      <c r="N3400" s="89" t="s">
        <v>269</v>
      </c>
      <c r="O3400" s="47" t="s">
        <v>1874</v>
      </c>
      <c r="P3400" s="47" t="s">
        <v>1359</v>
      </c>
      <c r="Q3400" s="50" t="s">
        <v>1274</v>
      </c>
      <c r="R3400" s="30"/>
    </row>
    <row r="3401" spans="1:18" ht="19.95" customHeight="1">
      <c r="A3401" s="47">
        <v>5</v>
      </c>
      <c r="B3401" s="30" t="s">
        <v>243</v>
      </c>
      <c r="C3401" s="43" t="s">
        <v>7485</v>
      </c>
      <c r="D3401" s="52">
        <v>45218</v>
      </c>
      <c r="E3401" s="52">
        <v>45224</v>
      </c>
      <c r="F3401" s="52">
        <v>45195</v>
      </c>
      <c r="G3401" s="47" t="s">
        <v>10</v>
      </c>
      <c r="H3401" s="83">
        <v>154000</v>
      </c>
      <c r="I3401" s="53">
        <v>1</v>
      </c>
      <c r="J3401" s="42">
        <v>0</v>
      </c>
      <c r="K3401" s="42">
        <v>0</v>
      </c>
      <c r="L3401" s="42">
        <v>154000</v>
      </c>
      <c r="M3401" s="42">
        <v>0</v>
      </c>
      <c r="N3401" s="47" t="s">
        <v>269</v>
      </c>
      <c r="O3401" s="47" t="s">
        <v>1874</v>
      </c>
      <c r="P3401" s="47" t="s">
        <v>1358</v>
      </c>
      <c r="Q3401" s="30" t="s">
        <v>7653</v>
      </c>
      <c r="R3401" s="30"/>
    </row>
    <row r="3402" spans="1:18" ht="19.95" customHeight="1">
      <c r="A3402" s="47">
        <v>5</v>
      </c>
      <c r="B3402" s="30" t="s">
        <v>243</v>
      </c>
      <c r="C3402" s="43" t="s">
        <v>7980</v>
      </c>
      <c r="D3402" s="52">
        <v>45236</v>
      </c>
      <c r="E3402" s="52">
        <v>45243</v>
      </c>
      <c r="F3402" s="52">
        <v>45195</v>
      </c>
      <c r="G3402" s="47" t="s">
        <v>10</v>
      </c>
      <c r="H3402" s="89">
        <v>91250</v>
      </c>
      <c r="I3402" s="53">
        <v>1</v>
      </c>
      <c r="J3402" s="42">
        <v>0</v>
      </c>
      <c r="K3402" s="42">
        <v>0</v>
      </c>
      <c r="L3402" s="89">
        <v>91250</v>
      </c>
      <c r="M3402" s="42">
        <v>0</v>
      </c>
      <c r="N3402" s="47" t="s">
        <v>269</v>
      </c>
      <c r="O3402" s="47" t="s">
        <v>1874</v>
      </c>
      <c r="P3402" s="47" t="s">
        <v>1358</v>
      </c>
      <c r="Q3402" s="30" t="s">
        <v>7992</v>
      </c>
      <c r="R3402" s="30"/>
    </row>
    <row r="3403" spans="1:18" ht="19.95" customHeight="1">
      <c r="A3403" s="47">
        <v>5</v>
      </c>
      <c r="B3403" s="30" t="s">
        <v>243</v>
      </c>
      <c r="C3403" s="43" t="s">
        <v>7981</v>
      </c>
      <c r="D3403" s="52">
        <v>45236</v>
      </c>
      <c r="E3403" s="52">
        <v>45243</v>
      </c>
      <c r="F3403" s="52">
        <v>45195</v>
      </c>
      <c r="G3403" s="47" t="s">
        <v>10</v>
      </c>
      <c r="H3403" s="89">
        <v>75000</v>
      </c>
      <c r="I3403" s="53">
        <v>1</v>
      </c>
      <c r="J3403" s="42">
        <v>0</v>
      </c>
      <c r="K3403" s="42">
        <v>0</v>
      </c>
      <c r="L3403" s="89">
        <v>75000</v>
      </c>
      <c r="M3403" s="42">
        <v>0</v>
      </c>
      <c r="N3403" s="47" t="s">
        <v>269</v>
      </c>
      <c r="O3403" s="47" t="s">
        <v>1874</v>
      </c>
      <c r="P3403" s="47" t="s">
        <v>1344</v>
      </c>
      <c r="Q3403" s="30" t="s">
        <v>7993</v>
      </c>
      <c r="R3403" s="30"/>
    </row>
    <row r="3404" spans="1:18" ht="19.95" customHeight="1">
      <c r="A3404" s="47">
        <v>5</v>
      </c>
      <c r="B3404" s="30" t="s">
        <v>786</v>
      </c>
      <c r="C3404" s="43" t="s">
        <v>869</v>
      </c>
      <c r="D3404" s="52">
        <v>45161</v>
      </c>
      <c r="E3404" s="52">
        <v>45200</v>
      </c>
      <c r="F3404" s="52">
        <v>45196</v>
      </c>
      <c r="G3404" s="47" t="s">
        <v>18</v>
      </c>
      <c r="H3404" s="60">
        <v>1125000</v>
      </c>
      <c r="I3404" s="53">
        <v>5.0185000000000004</v>
      </c>
      <c r="J3404" s="60">
        <v>0</v>
      </c>
      <c r="K3404" s="60">
        <v>0</v>
      </c>
      <c r="L3404" s="51">
        <v>5645812.5</v>
      </c>
      <c r="M3404" s="42">
        <v>0</v>
      </c>
      <c r="N3404" s="89" t="s">
        <v>1328</v>
      </c>
      <c r="O3404" s="47" t="s">
        <v>1330</v>
      </c>
      <c r="P3404" s="47" t="s">
        <v>881</v>
      </c>
      <c r="Q3404" s="50" t="s">
        <v>1319</v>
      </c>
      <c r="R3404" s="30"/>
    </row>
    <row r="3405" spans="1:18" ht="19.95" customHeight="1">
      <c r="A3405" s="47">
        <v>4</v>
      </c>
      <c r="B3405" s="30" t="s">
        <v>249</v>
      </c>
      <c r="C3405" s="43" t="s">
        <v>837</v>
      </c>
      <c r="D3405" s="52">
        <v>45187</v>
      </c>
      <c r="E3405" s="52">
        <v>45195</v>
      </c>
      <c r="F3405" s="52">
        <v>45196</v>
      </c>
      <c r="G3405" s="47" t="s">
        <v>10</v>
      </c>
      <c r="H3405" s="51">
        <v>25738</v>
      </c>
      <c r="I3405" s="53">
        <v>1</v>
      </c>
      <c r="J3405" s="51">
        <v>0</v>
      </c>
      <c r="K3405" s="51">
        <v>0</v>
      </c>
      <c r="L3405" s="51">
        <v>25738</v>
      </c>
      <c r="M3405" s="42">
        <v>0</v>
      </c>
      <c r="N3405" s="89" t="s">
        <v>1328</v>
      </c>
      <c r="O3405" s="47" t="s">
        <v>1874</v>
      </c>
      <c r="P3405" s="47" t="s">
        <v>1592</v>
      </c>
      <c r="Q3405" s="50" t="s">
        <v>1275</v>
      </c>
      <c r="R3405" s="30"/>
    </row>
    <row r="3406" spans="1:18" ht="19.95" customHeight="1">
      <c r="A3406" s="47">
        <v>4</v>
      </c>
      <c r="B3406" s="30" t="s">
        <v>143</v>
      </c>
      <c r="C3406" s="43" t="s">
        <v>840</v>
      </c>
      <c r="D3406" s="52">
        <v>45181</v>
      </c>
      <c r="E3406" s="52">
        <v>45196</v>
      </c>
      <c r="F3406" s="52">
        <v>45196</v>
      </c>
      <c r="G3406" s="47" t="s">
        <v>10</v>
      </c>
      <c r="H3406" s="51">
        <v>8695</v>
      </c>
      <c r="I3406" s="53">
        <v>1</v>
      </c>
      <c r="J3406" s="51">
        <v>0</v>
      </c>
      <c r="K3406" s="51">
        <v>0</v>
      </c>
      <c r="L3406" s="51">
        <v>8695</v>
      </c>
      <c r="M3406" s="42">
        <v>0</v>
      </c>
      <c r="N3406" s="89" t="s">
        <v>1328</v>
      </c>
      <c r="O3406" s="47" t="s">
        <v>1349</v>
      </c>
      <c r="P3406" s="45" t="s">
        <v>741</v>
      </c>
      <c r="Q3406" s="50" t="s">
        <v>1278</v>
      </c>
      <c r="R3406" s="30"/>
    </row>
    <row r="3407" spans="1:18" ht="19.95" customHeight="1">
      <c r="A3407" s="47">
        <v>4</v>
      </c>
      <c r="B3407" s="30" t="s">
        <v>143</v>
      </c>
      <c r="C3407" s="43" t="s">
        <v>838</v>
      </c>
      <c r="D3407" s="52">
        <v>45181</v>
      </c>
      <c r="E3407" s="52">
        <v>45196</v>
      </c>
      <c r="F3407" s="52">
        <v>45196</v>
      </c>
      <c r="G3407" s="47" t="s">
        <v>10</v>
      </c>
      <c r="H3407" s="51">
        <v>2035</v>
      </c>
      <c r="I3407" s="53">
        <v>1</v>
      </c>
      <c r="J3407" s="51">
        <v>0</v>
      </c>
      <c r="K3407" s="51">
        <v>0</v>
      </c>
      <c r="L3407" s="51">
        <v>2035</v>
      </c>
      <c r="M3407" s="42">
        <v>0</v>
      </c>
      <c r="N3407" s="89" t="s">
        <v>1328</v>
      </c>
      <c r="O3407" s="47" t="s">
        <v>1349</v>
      </c>
      <c r="P3407" s="45" t="s">
        <v>741</v>
      </c>
      <c r="Q3407" s="50" t="s">
        <v>1276</v>
      </c>
      <c r="R3407" s="30"/>
    </row>
    <row r="3408" spans="1:18" ht="19.95" customHeight="1">
      <c r="A3408" s="47">
        <v>2</v>
      </c>
      <c r="B3408" s="30" t="s">
        <v>143</v>
      </c>
      <c r="C3408" s="43" t="s">
        <v>839</v>
      </c>
      <c r="D3408" s="52">
        <v>45181</v>
      </c>
      <c r="E3408" s="52">
        <v>45196</v>
      </c>
      <c r="F3408" s="52">
        <v>45196</v>
      </c>
      <c r="G3408" s="47" t="s">
        <v>10</v>
      </c>
      <c r="H3408" s="51">
        <v>3319</v>
      </c>
      <c r="I3408" s="53">
        <v>1</v>
      </c>
      <c r="J3408" s="51">
        <v>0</v>
      </c>
      <c r="K3408" s="51">
        <v>0</v>
      </c>
      <c r="L3408" s="51">
        <v>3319</v>
      </c>
      <c r="M3408" s="42">
        <v>0</v>
      </c>
      <c r="N3408" s="89" t="s">
        <v>1328</v>
      </c>
      <c r="O3408" s="47" t="s">
        <v>1349</v>
      </c>
      <c r="P3408" s="45" t="s">
        <v>741</v>
      </c>
      <c r="Q3408" s="50" t="s">
        <v>1277</v>
      </c>
      <c r="R3408" s="30"/>
    </row>
    <row r="3409" spans="1:18" ht="19.95" customHeight="1">
      <c r="A3409" s="47">
        <v>2</v>
      </c>
      <c r="B3409" s="30" t="s">
        <v>143</v>
      </c>
      <c r="C3409" s="43" t="s">
        <v>842</v>
      </c>
      <c r="D3409" s="52">
        <v>45181</v>
      </c>
      <c r="E3409" s="52">
        <v>45196</v>
      </c>
      <c r="F3409" s="52">
        <v>45196</v>
      </c>
      <c r="G3409" s="47" t="s">
        <v>10</v>
      </c>
      <c r="H3409" s="51">
        <v>13939.8</v>
      </c>
      <c r="I3409" s="53">
        <v>1</v>
      </c>
      <c r="J3409" s="51">
        <v>0</v>
      </c>
      <c r="K3409" s="51">
        <v>0</v>
      </c>
      <c r="L3409" s="51">
        <v>13939.8</v>
      </c>
      <c r="M3409" s="42">
        <v>0</v>
      </c>
      <c r="N3409" s="89" t="s">
        <v>1328</v>
      </c>
      <c r="O3409" s="47" t="s">
        <v>1349</v>
      </c>
      <c r="P3409" s="45" t="s">
        <v>741</v>
      </c>
      <c r="Q3409" s="50" t="s">
        <v>1280</v>
      </c>
      <c r="R3409" s="30"/>
    </row>
    <row r="3410" spans="1:18" ht="19.95" customHeight="1">
      <c r="A3410" s="47">
        <v>1</v>
      </c>
      <c r="B3410" s="30" t="s">
        <v>16</v>
      </c>
      <c r="C3410" s="43" t="s">
        <v>841</v>
      </c>
      <c r="D3410" s="52">
        <v>45181</v>
      </c>
      <c r="E3410" s="52">
        <v>45196</v>
      </c>
      <c r="F3410" s="52">
        <v>45196</v>
      </c>
      <c r="G3410" s="47" t="s">
        <v>10</v>
      </c>
      <c r="H3410" s="51">
        <v>13522.6</v>
      </c>
      <c r="I3410" s="53">
        <v>1</v>
      </c>
      <c r="J3410" s="51">
        <v>0</v>
      </c>
      <c r="K3410" s="51">
        <v>0</v>
      </c>
      <c r="L3410" s="51">
        <v>13522.6</v>
      </c>
      <c r="M3410" s="42">
        <v>0</v>
      </c>
      <c r="N3410" s="89" t="s">
        <v>1328</v>
      </c>
      <c r="O3410" s="47" t="s">
        <v>1349</v>
      </c>
      <c r="P3410" s="45" t="s">
        <v>741</v>
      </c>
      <c r="Q3410" s="50" t="s">
        <v>1279</v>
      </c>
      <c r="R3410" s="30"/>
    </row>
    <row r="3411" spans="1:18" ht="19.95" customHeight="1">
      <c r="A3411" s="47">
        <v>1</v>
      </c>
      <c r="B3411" s="30" t="s">
        <v>1357</v>
      </c>
      <c r="C3411" s="43" t="s">
        <v>843</v>
      </c>
      <c r="D3411" s="52">
        <v>45188</v>
      </c>
      <c r="E3411" s="52">
        <v>45196</v>
      </c>
      <c r="F3411" s="52">
        <v>45196</v>
      </c>
      <c r="G3411" s="47" t="s">
        <v>10</v>
      </c>
      <c r="H3411" s="51">
        <v>170</v>
      </c>
      <c r="I3411" s="53">
        <v>1</v>
      </c>
      <c r="J3411" s="51">
        <v>0</v>
      </c>
      <c r="K3411" s="51">
        <v>0</v>
      </c>
      <c r="L3411" s="51">
        <v>170</v>
      </c>
      <c r="M3411" s="42">
        <v>0</v>
      </c>
      <c r="N3411" s="89" t="s">
        <v>269</v>
      </c>
      <c r="O3411" s="47" t="s">
        <v>1355</v>
      </c>
      <c r="P3411" s="47" t="s">
        <v>886</v>
      </c>
      <c r="Q3411" s="50" t="s">
        <v>1281</v>
      </c>
      <c r="R3411" s="30"/>
    </row>
    <row r="3412" spans="1:18" ht="19.95" customHeight="1">
      <c r="A3412" s="47">
        <v>5</v>
      </c>
      <c r="B3412" s="30" t="s">
        <v>298</v>
      </c>
      <c r="C3412" s="43" t="s">
        <v>1321</v>
      </c>
      <c r="D3412" s="52">
        <v>45175</v>
      </c>
      <c r="E3412" s="52">
        <v>45181</v>
      </c>
      <c r="F3412" s="52">
        <v>45196</v>
      </c>
      <c r="G3412" s="47" t="s">
        <v>10</v>
      </c>
      <c r="H3412" s="51">
        <v>7148.84</v>
      </c>
      <c r="I3412" s="53">
        <v>1</v>
      </c>
      <c r="J3412" s="51">
        <v>0</v>
      </c>
      <c r="K3412" s="51">
        <v>0</v>
      </c>
      <c r="L3412" s="51">
        <v>7148.84</v>
      </c>
      <c r="M3412" s="42">
        <v>0</v>
      </c>
      <c r="N3412" s="89" t="s">
        <v>269</v>
      </c>
      <c r="O3412" s="47" t="s">
        <v>1874</v>
      </c>
      <c r="P3412" s="47" t="s">
        <v>1324</v>
      </c>
      <c r="Q3412" s="50" t="s">
        <v>1325</v>
      </c>
      <c r="R3412" s="30"/>
    </row>
    <row r="3413" spans="1:18" ht="19.95" customHeight="1">
      <c r="A3413" s="47">
        <v>2</v>
      </c>
      <c r="B3413" s="30" t="s">
        <v>298</v>
      </c>
      <c r="C3413" s="43" t="s">
        <v>1334</v>
      </c>
      <c r="D3413" s="52">
        <v>45191</v>
      </c>
      <c r="E3413" s="52">
        <v>45197</v>
      </c>
      <c r="F3413" s="52">
        <v>45196</v>
      </c>
      <c r="G3413" s="47" t="s">
        <v>10</v>
      </c>
      <c r="H3413" s="51">
        <v>21446.5</v>
      </c>
      <c r="I3413" s="53">
        <v>1</v>
      </c>
      <c r="J3413" s="51">
        <v>0</v>
      </c>
      <c r="K3413" s="51">
        <v>0.01</v>
      </c>
      <c r="L3413" s="51">
        <v>21446.49</v>
      </c>
      <c r="M3413" s="42">
        <v>0</v>
      </c>
      <c r="N3413" s="89" t="s">
        <v>269</v>
      </c>
      <c r="O3413" s="47" t="s">
        <v>1874</v>
      </c>
      <c r="P3413" s="47" t="s">
        <v>1324</v>
      </c>
      <c r="Q3413" s="50" t="s">
        <v>1335</v>
      </c>
      <c r="R3413" s="30"/>
    </row>
    <row r="3414" spans="1:18" ht="19.95" customHeight="1">
      <c r="A3414" s="47">
        <v>5</v>
      </c>
      <c r="B3414" s="30" t="s">
        <v>240</v>
      </c>
      <c r="C3414" s="43" t="s">
        <v>1323</v>
      </c>
      <c r="D3414" s="52">
        <v>45191</v>
      </c>
      <c r="E3414" s="52">
        <v>45196</v>
      </c>
      <c r="F3414" s="52">
        <v>45196</v>
      </c>
      <c r="G3414" s="47" t="s">
        <v>10</v>
      </c>
      <c r="H3414" s="51">
        <v>9851.18</v>
      </c>
      <c r="I3414" s="53">
        <v>1</v>
      </c>
      <c r="J3414" s="51">
        <v>0</v>
      </c>
      <c r="K3414" s="51">
        <v>0</v>
      </c>
      <c r="L3414" s="51">
        <v>9851.18</v>
      </c>
      <c r="M3414" s="42">
        <v>0</v>
      </c>
      <c r="N3414" s="89" t="s">
        <v>269</v>
      </c>
      <c r="O3414" s="47" t="s">
        <v>1874</v>
      </c>
      <c r="P3414" s="47" t="s">
        <v>1358</v>
      </c>
      <c r="Q3414" s="50" t="s">
        <v>1327</v>
      </c>
      <c r="R3414" s="30"/>
    </row>
    <row r="3415" spans="1:18" ht="19.95" customHeight="1">
      <c r="A3415" s="47">
        <v>1</v>
      </c>
      <c r="B3415" s="30" t="s">
        <v>240</v>
      </c>
      <c r="C3415" s="43" t="s">
        <v>1333</v>
      </c>
      <c r="D3415" s="52">
        <v>45191</v>
      </c>
      <c r="E3415" s="52">
        <v>45196</v>
      </c>
      <c r="F3415" s="52">
        <v>45196</v>
      </c>
      <c r="G3415" s="47" t="s">
        <v>10</v>
      </c>
      <c r="H3415" s="51">
        <v>29553.54</v>
      </c>
      <c r="I3415" s="53">
        <v>1</v>
      </c>
      <c r="J3415" s="51">
        <v>0</v>
      </c>
      <c r="K3415" s="51">
        <v>0</v>
      </c>
      <c r="L3415" s="51">
        <v>29553.54</v>
      </c>
      <c r="M3415" s="42">
        <v>0</v>
      </c>
      <c r="N3415" s="89" t="s">
        <v>269</v>
      </c>
      <c r="O3415" s="47" t="s">
        <v>1874</v>
      </c>
      <c r="P3415" s="47" t="s">
        <v>1358</v>
      </c>
      <c r="Q3415" s="50" t="s">
        <v>1335</v>
      </c>
      <c r="R3415" s="30"/>
    </row>
    <row r="3416" spans="1:18" ht="19.95" customHeight="1">
      <c r="A3416" s="47">
        <v>5</v>
      </c>
      <c r="B3416" s="30" t="s">
        <v>240</v>
      </c>
      <c r="C3416" s="43" t="s">
        <v>1322</v>
      </c>
      <c r="D3416" s="52">
        <v>45191</v>
      </c>
      <c r="E3416" s="52">
        <v>45196</v>
      </c>
      <c r="F3416" s="52">
        <v>45196</v>
      </c>
      <c r="G3416" s="47" t="s">
        <v>10</v>
      </c>
      <c r="H3416" s="51">
        <v>26097.66</v>
      </c>
      <c r="I3416" s="53">
        <v>1</v>
      </c>
      <c r="J3416" s="51">
        <v>0</v>
      </c>
      <c r="K3416" s="51">
        <v>0</v>
      </c>
      <c r="L3416" s="51">
        <v>26097.66</v>
      </c>
      <c r="M3416" s="42">
        <v>0</v>
      </c>
      <c r="N3416" s="89" t="s">
        <v>269</v>
      </c>
      <c r="O3416" s="47" t="s">
        <v>1874</v>
      </c>
      <c r="P3416" s="47" t="s">
        <v>1358</v>
      </c>
      <c r="Q3416" s="50" t="s">
        <v>1326</v>
      </c>
      <c r="R3416" s="30"/>
    </row>
    <row r="3417" spans="1:18" ht="19.95" customHeight="1">
      <c r="A3417" s="47">
        <v>2</v>
      </c>
      <c r="B3417" s="30" t="s">
        <v>240</v>
      </c>
      <c r="C3417" s="43" t="s">
        <v>1332</v>
      </c>
      <c r="D3417" s="52">
        <v>45191</v>
      </c>
      <c r="E3417" s="52">
        <v>45196</v>
      </c>
      <c r="F3417" s="52">
        <v>45196</v>
      </c>
      <c r="G3417" s="47" t="s">
        <v>10</v>
      </c>
      <c r="H3417" s="51">
        <v>78292.95</v>
      </c>
      <c r="I3417" s="53">
        <v>1</v>
      </c>
      <c r="J3417" s="51">
        <v>0</v>
      </c>
      <c r="K3417" s="51">
        <v>0</v>
      </c>
      <c r="L3417" s="51">
        <v>78292.95</v>
      </c>
      <c r="M3417" s="42">
        <v>0</v>
      </c>
      <c r="N3417" s="89" t="s">
        <v>269</v>
      </c>
      <c r="O3417" s="47" t="s">
        <v>1874</v>
      </c>
      <c r="P3417" s="47" t="s">
        <v>1358</v>
      </c>
      <c r="Q3417" s="50" t="s">
        <v>1337</v>
      </c>
      <c r="R3417" s="30"/>
    </row>
    <row r="3418" spans="1:18" ht="19.95" customHeight="1">
      <c r="A3418" s="47">
        <v>1</v>
      </c>
      <c r="B3418" s="30" t="s">
        <v>293</v>
      </c>
      <c r="C3418" s="43" t="s">
        <v>861</v>
      </c>
      <c r="D3418" s="52">
        <v>45197</v>
      </c>
      <c r="E3418" s="52">
        <v>45197</v>
      </c>
      <c r="F3418" s="52">
        <v>45197</v>
      </c>
      <c r="G3418" s="47" t="s">
        <v>10</v>
      </c>
      <c r="H3418" s="51">
        <v>515.16</v>
      </c>
      <c r="I3418" s="53">
        <v>1</v>
      </c>
      <c r="J3418" s="51">
        <v>0</v>
      </c>
      <c r="K3418" s="51">
        <v>0</v>
      </c>
      <c r="L3418" s="51">
        <v>515.16</v>
      </c>
      <c r="M3418" s="42">
        <v>0</v>
      </c>
      <c r="N3418" s="89" t="s">
        <v>1328</v>
      </c>
      <c r="O3418" s="47" t="s">
        <v>1349</v>
      </c>
      <c r="P3418" s="47" t="s">
        <v>283</v>
      </c>
      <c r="Q3418" s="50" t="s">
        <v>1299</v>
      </c>
      <c r="R3418" s="30"/>
    </row>
    <row r="3419" spans="1:18" ht="19.95" customHeight="1">
      <c r="A3419" s="47">
        <v>5</v>
      </c>
      <c r="B3419" s="30" t="s">
        <v>140</v>
      </c>
      <c r="C3419" s="43" t="s">
        <v>850</v>
      </c>
      <c r="D3419" s="52">
        <v>45187</v>
      </c>
      <c r="E3419" s="52">
        <v>45197</v>
      </c>
      <c r="F3419" s="52">
        <v>45197</v>
      </c>
      <c r="G3419" s="47" t="s">
        <v>10</v>
      </c>
      <c r="H3419" s="51">
        <v>1920</v>
      </c>
      <c r="I3419" s="53">
        <v>1</v>
      </c>
      <c r="J3419" s="51">
        <v>0</v>
      </c>
      <c r="K3419" s="51">
        <v>0</v>
      </c>
      <c r="L3419" s="51">
        <v>1920</v>
      </c>
      <c r="M3419" s="42">
        <v>0</v>
      </c>
      <c r="N3419" s="89" t="s">
        <v>1328</v>
      </c>
      <c r="O3419" s="47" t="s">
        <v>1330</v>
      </c>
      <c r="P3419" s="47" t="s">
        <v>887</v>
      </c>
      <c r="Q3419" s="50" t="s">
        <v>1288</v>
      </c>
      <c r="R3419" s="30"/>
    </row>
    <row r="3420" spans="1:18" ht="19.95" customHeight="1">
      <c r="A3420" s="47">
        <v>2</v>
      </c>
      <c r="B3420" s="30" t="s">
        <v>143</v>
      </c>
      <c r="C3420" s="43" t="s">
        <v>848</v>
      </c>
      <c r="D3420" s="52">
        <v>45182</v>
      </c>
      <c r="E3420" s="52">
        <v>45197</v>
      </c>
      <c r="F3420" s="52">
        <v>45197</v>
      </c>
      <c r="G3420" s="47" t="s">
        <v>10</v>
      </c>
      <c r="H3420" s="51">
        <v>3698</v>
      </c>
      <c r="I3420" s="53">
        <v>1</v>
      </c>
      <c r="J3420" s="51">
        <v>0</v>
      </c>
      <c r="K3420" s="51">
        <v>0</v>
      </c>
      <c r="L3420" s="51">
        <v>3698</v>
      </c>
      <c r="M3420" s="42">
        <v>0</v>
      </c>
      <c r="N3420" s="89" t="s">
        <v>1328</v>
      </c>
      <c r="O3420" s="47" t="s">
        <v>1349</v>
      </c>
      <c r="P3420" s="45" t="s">
        <v>741</v>
      </c>
      <c r="Q3420" s="50" t="s">
        <v>1286</v>
      </c>
      <c r="R3420" s="30"/>
    </row>
    <row r="3421" spans="1:18" ht="19.95" customHeight="1">
      <c r="A3421" s="47">
        <v>2</v>
      </c>
      <c r="B3421" s="30" t="s">
        <v>143</v>
      </c>
      <c r="C3421" s="43" t="s">
        <v>849</v>
      </c>
      <c r="D3421" s="52">
        <v>45182</v>
      </c>
      <c r="E3421" s="52">
        <v>45197</v>
      </c>
      <c r="F3421" s="52">
        <v>45197</v>
      </c>
      <c r="G3421" s="47" t="s">
        <v>10</v>
      </c>
      <c r="H3421" s="51">
        <v>15531.6</v>
      </c>
      <c r="I3421" s="53">
        <v>1</v>
      </c>
      <c r="J3421" s="51">
        <v>0</v>
      </c>
      <c r="K3421" s="51">
        <v>0</v>
      </c>
      <c r="L3421" s="51">
        <v>15531.6</v>
      </c>
      <c r="M3421" s="42">
        <v>0</v>
      </c>
      <c r="N3421" s="89" t="s">
        <v>1328</v>
      </c>
      <c r="O3421" s="47" t="s">
        <v>1349</v>
      </c>
      <c r="P3421" s="45" t="s">
        <v>741</v>
      </c>
      <c r="Q3421" s="50" t="s">
        <v>1287</v>
      </c>
      <c r="R3421" s="30"/>
    </row>
    <row r="3422" spans="1:18" ht="19.95" customHeight="1">
      <c r="A3422" s="47">
        <v>2</v>
      </c>
      <c r="B3422" s="30" t="s">
        <v>143</v>
      </c>
      <c r="C3422" s="43" t="s">
        <v>847</v>
      </c>
      <c r="D3422" s="52">
        <v>45182</v>
      </c>
      <c r="E3422" s="52">
        <v>45197</v>
      </c>
      <c r="F3422" s="52">
        <v>45197</v>
      </c>
      <c r="G3422" s="47" t="s">
        <v>10</v>
      </c>
      <c r="H3422" s="51">
        <v>13516.2</v>
      </c>
      <c r="I3422" s="53">
        <v>1</v>
      </c>
      <c r="J3422" s="51">
        <v>0</v>
      </c>
      <c r="K3422" s="51">
        <v>0</v>
      </c>
      <c r="L3422" s="51">
        <v>13516.2</v>
      </c>
      <c r="M3422" s="42">
        <v>0</v>
      </c>
      <c r="N3422" s="89" t="s">
        <v>1328</v>
      </c>
      <c r="O3422" s="47" t="s">
        <v>1349</v>
      </c>
      <c r="P3422" s="45" t="s">
        <v>741</v>
      </c>
      <c r="Q3422" s="50" t="s">
        <v>1285</v>
      </c>
      <c r="R3422" s="30"/>
    </row>
    <row r="3423" spans="1:18" ht="19.95" customHeight="1">
      <c r="A3423" s="47">
        <v>2</v>
      </c>
      <c r="B3423" s="30" t="s">
        <v>308</v>
      </c>
      <c r="C3423" s="43" t="s">
        <v>859</v>
      </c>
      <c r="D3423" s="52">
        <v>45194</v>
      </c>
      <c r="E3423" s="52">
        <v>45197</v>
      </c>
      <c r="F3423" s="52">
        <v>45197</v>
      </c>
      <c r="G3423" s="47" t="s">
        <v>10</v>
      </c>
      <c r="H3423" s="51">
        <v>4813</v>
      </c>
      <c r="I3423" s="53">
        <v>1</v>
      </c>
      <c r="J3423" s="51">
        <v>0</v>
      </c>
      <c r="K3423" s="51">
        <v>0</v>
      </c>
      <c r="L3423" s="51">
        <v>4813</v>
      </c>
      <c r="M3423" s="42">
        <v>0</v>
      </c>
      <c r="N3423" s="89" t="s">
        <v>1328</v>
      </c>
      <c r="O3423" s="47" t="s">
        <v>1349</v>
      </c>
      <c r="P3423" s="45" t="s">
        <v>741</v>
      </c>
      <c r="Q3423" s="50" t="s">
        <v>1297</v>
      </c>
      <c r="R3423" s="30"/>
    </row>
    <row r="3424" spans="1:18" ht="19.95" customHeight="1">
      <c r="A3424" s="47">
        <v>1</v>
      </c>
      <c r="B3424" s="30" t="s">
        <v>308</v>
      </c>
      <c r="C3424" s="43" t="s">
        <v>858</v>
      </c>
      <c r="D3424" s="52">
        <v>45194</v>
      </c>
      <c r="E3424" s="52">
        <v>45197</v>
      </c>
      <c r="F3424" s="52">
        <v>45197</v>
      </c>
      <c r="G3424" s="47" t="s">
        <v>10</v>
      </c>
      <c r="H3424" s="51">
        <v>11750</v>
      </c>
      <c r="I3424" s="53">
        <v>1</v>
      </c>
      <c r="J3424" s="51">
        <v>0</v>
      </c>
      <c r="K3424" s="51">
        <v>0</v>
      </c>
      <c r="L3424" s="51">
        <v>11750</v>
      </c>
      <c r="M3424" s="42">
        <v>0</v>
      </c>
      <c r="N3424" s="89" t="s">
        <v>1328</v>
      </c>
      <c r="O3424" s="47" t="s">
        <v>1349</v>
      </c>
      <c r="P3424" s="45" t="s">
        <v>741</v>
      </c>
      <c r="Q3424" s="50" t="s">
        <v>1296</v>
      </c>
      <c r="R3424" s="30"/>
    </row>
    <row r="3425" spans="1:18" ht="19.95" customHeight="1">
      <c r="A3425" s="47">
        <v>1</v>
      </c>
      <c r="B3425" s="30" t="s">
        <v>308</v>
      </c>
      <c r="C3425" s="43" t="s">
        <v>857</v>
      </c>
      <c r="D3425" s="52">
        <v>45194</v>
      </c>
      <c r="E3425" s="52">
        <v>45197</v>
      </c>
      <c r="F3425" s="52">
        <v>45197</v>
      </c>
      <c r="G3425" s="47" t="s">
        <v>10</v>
      </c>
      <c r="H3425" s="51">
        <v>10440.15</v>
      </c>
      <c r="I3425" s="53">
        <v>1</v>
      </c>
      <c r="J3425" s="51">
        <v>0</v>
      </c>
      <c r="K3425" s="51">
        <v>0</v>
      </c>
      <c r="L3425" s="51">
        <v>10440.15</v>
      </c>
      <c r="M3425" s="42">
        <v>0</v>
      </c>
      <c r="N3425" s="89" t="s">
        <v>1328</v>
      </c>
      <c r="O3425" s="47" t="s">
        <v>1349</v>
      </c>
      <c r="P3425" s="45" t="s">
        <v>741</v>
      </c>
      <c r="Q3425" s="50" t="s">
        <v>1295</v>
      </c>
      <c r="R3425" s="30"/>
    </row>
    <row r="3426" spans="1:18" ht="19.95" customHeight="1">
      <c r="A3426" s="47">
        <v>1</v>
      </c>
      <c r="B3426" s="30" t="s">
        <v>16</v>
      </c>
      <c r="C3426" s="43" t="s">
        <v>845</v>
      </c>
      <c r="D3426" s="52">
        <v>45182</v>
      </c>
      <c r="E3426" s="52">
        <v>45197</v>
      </c>
      <c r="F3426" s="52">
        <v>45197</v>
      </c>
      <c r="G3426" s="47" t="s">
        <v>10</v>
      </c>
      <c r="H3426" s="51">
        <v>10793.2</v>
      </c>
      <c r="I3426" s="53">
        <v>1</v>
      </c>
      <c r="J3426" s="51">
        <v>0</v>
      </c>
      <c r="K3426" s="51">
        <v>0</v>
      </c>
      <c r="L3426" s="51">
        <v>10793.2</v>
      </c>
      <c r="M3426" s="42">
        <v>0</v>
      </c>
      <c r="N3426" s="89" t="s">
        <v>1328</v>
      </c>
      <c r="O3426" s="47" t="s">
        <v>1349</v>
      </c>
      <c r="P3426" s="45" t="s">
        <v>741</v>
      </c>
      <c r="Q3426" s="50" t="s">
        <v>1283</v>
      </c>
      <c r="R3426" s="30"/>
    </row>
    <row r="3427" spans="1:18" ht="19.95" customHeight="1">
      <c r="A3427" s="47">
        <v>1</v>
      </c>
      <c r="B3427" s="30" t="s">
        <v>16</v>
      </c>
      <c r="C3427" s="43" t="s">
        <v>846</v>
      </c>
      <c r="D3427" s="52">
        <v>45182</v>
      </c>
      <c r="E3427" s="52">
        <v>45197</v>
      </c>
      <c r="F3427" s="52">
        <v>45197</v>
      </c>
      <c r="G3427" s="47" t="s">
        <v>10</v>
      </c>
      <c r="H3427" s="51">
        <v>13266.4</v>
      </c>
      <c r="I3427" s="53">
        <v>1</v>
      </c>
      <c r="J3427" s="51">
        <v>0</v>
      </c>
      <c r="K3427" s="51">
        <v>0</v>
      </c>
      <c r="L3427" s="51">
        <v>13266.4</v>
      </c>
      <c r="M3427" s="42">
        <v>0</v>
      </c>
      <c r="N3427" s="89" t="s">
        <v>1328</v>
      </c>
      <c r="O3427" s="47" t="s">
        <v>1349</v>
      </c>
      <c r="P3427" s="45" t="s">
        <v>741</v>
      </c>
      <c r="Q3427" s="50" t="s">
        <v>1284</v>
      </c>
      <c r="R3427" s="30"/>
    </row>
    <row r="3428" spans="1:18" ht="19.95" customHeight="1">
      <c r="A3428" s="47">
        <v>1</v>
      </c>
      <c r="B3428" s="30" t="s">
        <v>411</v>
      </c>
      <c r="C3428" s="43" t="s">
        <v>844</v>
      </c>
      <c r="D3428" s="52">
        <v>45183</v>
      </c>
      <c r="E3428" s="52">
        <v>45197</v>
      </c>
      <c r="F3428" s="52">
        <v>45197</v>
      </c>
      <c r="G3428" s="47" t="s">
        <v>10</v>
      </c>
      <c r="H3428" s="51">
        <v>95</v>
      </c>
      <c r="I3428" s="53">
        <v>1</v>
      </c>
      <c r="J3428" s="51">
        <v>0</v>
      </c>
      <c r="K3428" s="51">
        <v>0</v>
      </c>
      <c r="L3428" s="51">
        <v>95</v>
      </c>
      <c r="M3428" s="42">
        <v>0</v>
      </c>
      <c r="N3428" s="89" t="s">
        <v>269</v>
      </c>
      <c r="O3428" s="47" t="s">
        <v>1342</v>
      </c>
      <c r="P3428" s="47" t="s">
        <v>871</v>
      </c>
      <c r="Q3428" s="50" t="s">
        <v>1282</v>
      </c>
      <c r="R3428" s="30"/>
    </row>
    <row r="3429" spans="1:18" ht="19.95" customHeight="1">
      <c r="A3429" s="47">
        <v>2</v>
      </c>
      <c r="B3429" s="30" t="s">
        <v>785</v>
      </c>
      <c r="C3429" s="43" t="s">
        <v>855</v>
      </c>
      <c r="D3429" s="52">
        <v>45190</v>
      </c>
      <c r="E3429" s="52">
        <v>45197</v>
      </c>
      <c r="F3429" s="52">
        <v>45197</v>
      </c>
      <c r="G3429" s="47" t="s">
        <v>10</v>
      </c>
      <c r="H3429" s="51">
        <v>39723.949999999997</v>
      </c>
      <c r="I3429" s="53">
        <v>1</v>
      </c>
      <c r="J3429" s="51">
        <v>0</v>
      </c>
      <c r="K3429" s="51">
        <v>0</v>
      </c>
      <c r="L3429" s="51">
        <v>39723.949999999997</v>
      </c>
      <c r="M3429" s="42">
        <v>0</v>
      </c>
      <c r="N3429" s="89" t="s">
        <v>269</v>
      </c>
      <c r="O3429" s="47" t="s">
        <v>1874</v>
      </c>
      <c r="P3429" s="47" t="s">
        <v>1344</v>
      </c>
      <c r="Q3429" s="50" t="s">
        <v>1293</v>
      </c>
      <c r="R3429" s="30"/>
    </row>
    <row r="3430" spans="1:18" ht="19.95" customHeight="1">
      <c r="A3430" s="47">
        <v>1</v>
      </c>
      <c r="B3430" s="30" t="s">
        <v>785</v>
      </c>
      <c r="C3430" s="43" t="s">
        <v>856</v>
      </c>
      <c r="D3430" s="52">
        <v>45190</v>
      </c>
      <c r="E3430" s="52">
        <v>45197</v>
      </c>
      <c r="F3430" s="52">
        <v>45197</v>
      </c>
      <c r="G3430" s="47" t="s">
        <v>10</v>
      </c>
      <c r="H3430" s="51">
        <v>17974.419999999998</v>
      </c>
      <c r="I3430" s="53">
        <v>1</v>
      </c>
      <c r="J3430" s="51">
        <v>0</v>
      </c>
      <c r="K3430" s="51">
        <v>0</v>
      </c>
      <c r="L3430" s="51">
        <v>17974.419999999998</v>
      </c>
      <c r="M3430" s="42">
        <v>0</v>
      </c>
      <c r="N3430" s="89" t="s">
        <v>269</v>
      </c>
      <c r="O3430" s="47" t="s">
        <v>1874</v>
      </c>
      <c r="P3430" s="47" t="s">
        <v>1344</v>
      </c>
      <c r="Q3430" s="50" t="s">
        <v>1294</v>
      </c>
      <c r="R3430" s="30"/>
    </row>
    <row r="3431" spans="1:18" ht="19.95" customHeight="1">
      <c r="A3431" s="47">
        <v>1</v>
      </c>
      <c r="B3431" s="30" t="s">
        <v>1357</v>
      </c>
      <c r="C3431" s="43" t="s">
        <v>860</v>
      </c>
      <c r="D3431" s="52">
        <v>45197</v>
      </c>
      <c r="E3431" s="52">
        <v>45197</v>
      </c>
      <c r="F3431" s="52">
        <v>45197</v>
      </c>
      <c r="G3431" s="47" t="s">
        <v>10</v>
      </c>
      <c r="H3431" s="51">
        <v>380</v>
      </c>
      <c r="I3431" s="53">
        <v>1</v>
      </c>
      <c r="J3431" s="51">
        <v>0</v>
      </c>
      <c r="K3431" s="51">
        <v>0</v>
      </c>
      <c r="L3431" s="51">
        <v>380</v>
      </c>
      <c r="M3431" s="42">
        <v>0</v>
      </c>
      <c r="N3431" s="89" t="s">
        <v>275</v>
      </c>
      <c r="O3431" s="47" t="s">
        <v>1360</v>
      </c>
      <c r="P3431" s="47" t="s">
        <v>876</v>
      </c>
      <c r="Q3431" s="50" t="s">
        <v>1298</v>
      </c>
      <c r="R3431" s="30"/>
    </row>
    <row r="3432" spans="1:18" ht="19.95" customHeight="1">
      <c r="A3432" s="47">
        <v>1</v>
      </c>
      <c r="B3432" s="30" t="s">
        <v>305</v>
      </c>
      <c r="C3432" s="43" t="s">
        <v>851</v>
      </c>
      <c r="D3432" s="52">
        <v>45187</v>
      </c>
      <c r="E3432" s="52">
        <v>45197</v>
      </c>
      <c r="F3432" s="52">
        <v>45197</v>
      </c>
      <c r="G3432" s="47" t="s">
        <v>10</v>
      </c>
      <c r="H3432" s="51">
        <v>1326.7</v>
      </c>
      <c r="I3432" s="53">
        <v>1</v>
      </c>
      <c r="J3432" s="51">
        <v>0</v>
      </c>
      <c r="K3432" s="51">
        <v>0</v>
      </c>
      <c r="L3432" s="51">
        <v>1326.7</v>
      </c>
      <c r="M3432" s="42">
        <v>0</v>
      </c>
      <c r="N3432" s="89" t="s">
        <v>275</v>
      </c>
      <c r="O3432" s="47" t="s">
        <v>1874</v>
      </c>
      <c r="P3432" s="47" t="s">
        <v>4192</v>
      </c>
      <c r="Q3432" s="50" t="s">
        <v>1289</v>
      </c>
      <c r="R3432" s="30"/>
    </row>
    <row r="3433" spans="1:18" ht="19.95" customHeight="1">
      <c r="A3433" s="47">
        <v>2</v>
      </c>
      <c r="B3433" s="30" t="s">
        <v>305</v>
      </c>
      <c r="C3433" s="43" t="s">
        <v>852</v>
      </c>
      <c r="D3433" s="52">
        <v>45187</v>
      </c>
      <c r="E3433" s="52">
        <v>45197</v>
      </c>
      <c r="F3433" s="52">
        <v>45197</v>
      </c>
      <c r="G3433" s="47" t="s">
        <v>10</v>
      </c>
      <c r="H3433" s="51">
        <v>1326.7</v>
      </c>
      <c r="I3433" s="53">
        <v>1</v>
      </c>
      <c r="J3433" s="51">
        <v>0</v>
      </c>
      <c r="K3433" s="51">
        <v>0</v>
      </c>
      <c r="L3433" s="51">
        <v>1326.7</v>
      </c>
      <c r="M3433" s="42">
        <v>0</v>
      </c>
      <c r="N3433" s="89" t="s">
        <v>275</v>
      </c>
      <c r="O3433" s="47" t="s">
        <v>1874</v>
      </c>
      <c r="P3433" s="47" t="s">
        <v>4192</v>
      </c>
      <c r="Q3433" s="50" t="s">
        <v>1290</v>
      </c>
      <c r="R3433" s="30"/>
    </row>
    <row r="3434" spans="1:18" ht="19.95" customHeight="1">
      <c r="A3434" s="47">
        <v>1</v>
      </c>
      <c r="B3434" s="30" t="s">
        <v>218</v>
      </c>
      <c r="C3434" s="43" t="s">
        <v>854</v>
      </c>
      <c r="D3434" s="52">
        <v>45187</v>
      </c>
      <c r="E3434" s="52">
        <v>45197</v>
      </c>
      <c r="F3434" s="52">
        <v>45197</v>
      </c>
      <c r="G3434" s="47" t="s">
        <v>10</v>
      </c>
      <c r="H3434" s="51">
        <v>573.29999999999995</v>
      </c>
      <c r="I3434" s="53">
        <v>1</v>
      </c>
      <c r="J3434" s="51">
        <v>0</v>
      </c>
      <c r="K3434" s="51">
        <v>0</v>
      </c>
      <c r="L3434" s="51">
        <v>573.29999999999995</v>
      </c>
      <c r="M3434" s="42">
        <v>0</v>
      </c>
      <c r="N3434" s="89" t="s">
        <v>275</v>
      </c>
      <c r="O3434" s="47" t="s">
        <v>1874</v>
      </c>
      <c r="P3434" s="47" t="s">
        <v>1358</v>
      </c>
      <c r="Q3434" s="50" t="s">
        <v>1292</v>
      </c>
      <c r="R3434" s="30"/>
    </row>
    <row r="3435" spans="1:18" ht="19.95" customHeight="1">
      <c r="A3435" s="47">
        <v>1</v>
      </c>
      <c r="B3435" s="30" t="s">
        <v>218</v>
      </c>
      <c r="C3435" s="43" t="s">
        <v>853</v>
      </c>
      <c r="D3435" s="52">
        <v>45187</v>
      </c>
      <c r="E3435" s="52">
        <v>45197</v>
      </c>
      <c r="F3435" s="52">
        <v>45197</v>
      </c>
      <c r="G3435" s="47" t="s">
        <v>10</v>
      </c>
      <c r="H3435" s="51">
        <v>573.29999999999995</v>
      </c>
      <c r="I3435" s="53">
        <v>1</v>
      </c>
      <c r="J3435" s="51">
        <v>0</v>
      </c>
      <c r="K3435" s="51">
        <v>0</v>
      </c>
      <c r="L3435" s="51">
        <v>573.29999999999995</v>
      </c>
      <c r="M3435" s="42">
        <v>0</v>
      </c>
      <c r="N3435" s="89" t="s">
        <v>275</v>
      </c>
      <c r="O3435" s="47" t="s">
        <v>1874</v>
      </c>
      <c r="P3435" s="47" t="s">
        <v>1358</v>
      </c>
      <c r="Q3435" s="50" t="s">
        <v>1291</v>
      </c>
      <c r="R3435" s="30"/>
    </row>
    <row r="3436" spans="1:18" ht="19.95" customHeight="1">
      <c r="A3436" s="47">
        <v>2</v>
      </c>
      <c r="B3436" s="30" t="s">
        <v>235</v>
      </c>
      <c r="C3436" s="43" t="s">
        <v>677</v>
      </c>
      <c r="D3436" s="52">
        <v>45194</v>
      </c>
      <c r="E3436" s="52">
        <v>45194</v>
      </c>
      <c r="F3436" s="52">
        <v>45198</v>
      </c>
      <c r="G3436" s="47" t="s">
        <v>10</v>
      </c>
      <c r="H3436" s="51">
        <v>2663.14</v>
      </c>
      <c r="I3436" s="53">
        <v>1</v>
      </c>
      <c r="J3436" s="51">
        <v>0</v>
      </c>
      <c r="K3436" s="51">
        <v>0</v>
      </c>
      <c r="L3436" s="51">
        <v>2663.14</v>
      </c>
      <c r="M3436" s="42">
        <v>0</v>
      </c>
      <c r="N3436" s="89" t="s">
        <v>1328</v>
      </c>
      <c r="O3436" s="47" t="s">
        <v>1330</v>
      </c>
      <c r="P3436" s="47" t="s">
        <v>881</v>
      </c>
      <c r="Q3436" s="50" t="s">
        <v>1261</v>
      </c>
      <c r="R3436" s="30"/>
    </row>
    <row r="3437" spans="1:18" ht="19.95" customHeight="1">
      <c r="A3437" s="47">
        <v>1</v>
      </c>
      <c r="B3437" s="30" t="s">
        <v>257</v>
      </c>
      <c r="C3437" s="43" t="s">
        <v>866</v>
      </c>
      <c r="D3437" s="52">
        <v>45198</v>
      </c>
      <c r="E3437" s="52">
        <v>45198</v>
      </c>
      <c r="F3437" s="52">
        <v>45198</v>
      </c>
      <c r="G3437" s="47" t="s">
        <v>10</v>
      </c>
      <c r="H3437" s="51">
        <v>142898.73000000001</v>
      </c>
      <c r="I3437" s="53">
        <v>1</v>
      </c>
      <c r="J3437" s="51">
        <v>0</v>
      </c>
      <c r="K3437" s="51">
        <v>0</v>
      </c>
      <c r="L3437" s="51">
        <v>142898.73000000001</v>
      </c>
      <c r="M3437" s="42">
        <v>0</v>
      </c>
      <c r="N3437" s="89" t="s">
        <v>1328</v>
      </c>
      <c r="O3437" s="47" t="s">
        <v>1874</v>
      </c>
      <c r="P3437" s="47" t="s">
        <v>889</v>
      </c>
      <c r="Q3437" s="50" t="s">
        <v>1314</v>
      </c>
      <c r="R3437" s="30"/>
    </row>
    <row r="3438" spans="1:18" ht="19.95" customHeight="1">
      <c r="A3438" s="47">
        <v>4</v>
      </c>
      <c r="B3438" s="30" t="s">
        <v>143</v>
      </c>
      <c r="C3438" s="43" t="s">
        <v>162</v>
      </c>
      <c r="D3438" s="52">
        <v>45183</v>
      </c>
      <c r="E3438" s="52">
        <v>45198</v>
      </c>
      <c r="F3438" s="52">
        <v>45198</v>
      </c>
      <c r="G3438" s="47" t="s">
        <v>10</v>
      </c>
      <c r="H3438" s="51">
        <v>16200</v>
      </c>
      <c r="I3438" s="53">
        <v>1</v>
      </c>
      <c r="J3438" s="51">
        <v>0</v>
      </c>
      <c r="K3438" s="51">
        <v>0</v>
      </c>
      <c r="L3438" s="51">
        <v>16200</v>
      </c>
      <c r="M3438" s="42">
        <v>0</v>
      </c>
      <c r="N3438" s="89" t="s">
        <v>1328</v>
      </c>
      <c r="O3438" s="47" t="s">
        <v>1349</v>
      </c>
      <c r="P3438" s="45" t="s">
        <v>741</v>
      </c>
      <c r="Q3438" s="50" t="s">
        <v>1308</v>
      </c>
      <c r="R3438" s="30"/>
    </row>
    <row r="3439" spans="1:18" ht="19.95" customHeight="1">
      <c r="A3439" s="47">
        <v>4</v>
      </c>
      <c r="B3439" s="30" t="s">
        <v>143</v>
      </c>
      <c r="C3439" s="43" t="s">
        <v>163</v>
      </c>
      <c r="D3439" s="52">
        <v>45183</v>
      </c>
      <c r="E3439" s="52">
        <v>45198</v>
      </c>
      <c r="F3439" s="52">
        <v>45198</v>
      </c>
      <c r="G3439" s="47" t="s">
        <v>10</v>
      </c>
      <c r="H3439" s="51">
        <v>3930</v>
      </c>
      <c r="I3439" s="53">
        <v>1</v>
      </c>
      <c r="J3439" s="51">
        <v>0</v>
      </c>
      <c r="K3439" s="51">
        <v>0</v>
      </c>
      <c r="L3439" s="51">
        <v>3930</v>
      </c>
      <c r="M3439" s="42">
        <v>0</v>
      </c>
      <c r="N3439" s="89" t="s">
        <v>1328</v>
      </c>
      <c r="O3439" s="47" t="s">
        <v>1349</v>
      </c>
      <c r="P3439" s="45" t="s">
        <v>741</v>
      </c>
      <c r="Q3439" s="50" t="s">
        <v>1309</v>
      </c>
      <c r="R3439" s="30"/>
    </row>
    <row r="3440" spans="1:18" ht="19.95" customHeight="1">
      <c r="A3440" s="47">
        <v>2</v>
      </c>
      <c r="B3440" s="30" t="s">
        <v>143</v>
      </c>
      <c r="C3440" s="43" t="s">
        <v>164</v>
      </c>
      <c r="D3440" s="52">
        <v>45183</v>
      </c>
      <c r="E3440" s="52">
        <v>45198</v>
      </c>
      <c r="F3440" s="52">
        <v>45198</v>
      </c>
      <c r="G3440" s="47" t="s">
        <v>10</v>
      </c>
      <c r="H3440" s="51">
        <v>2418.5</v>
      </c>
      <c r="I3440" s="53">
        <v>1</v>
      </c>
      <c r="J3440" s="51">
        <v>0</v>
      </c>
      <c r="K3440" s="51">
        <v>0</v>
      </c>
      <c r="L3440" s="51">
        <v>2418.5</v>
      </c>
      <c r="M3440" s="42">
        <v>0</v>
      </c>
      <c r="N3440" s="89" t="s">
        <v>1328</v>
      </c>
      <c r="O3440" s="47" t="s">
        <v>1349</v>
      </c>
      <c r="P3440" s="45" t="s">
        <v>741</v>
      </c>
      <c r="Q3440" s="50" t="s">
        <v>1310</v>
      </c>
      <c r="R3440" s="30"/>
    </row>
    <row r="3441" spans="1:18" ht="19.95" customHeight="1">
      <c r="A3441" s="47">
        <v>2</v>
      </c>
      <c r="B3441" s="30" t="s">
        <v>143</v>
      </c>
      <c r="C3441" s="43" t="s">
        <v>165</v>
      </c>
      <c r="D3441" s="52">
        <v>45183</v>
      </c>
      <c r="E3441" s="52">
        <v>45198</v>
      </c>
      <c r="F3441" s="52">
        <v>45198</v>
      </c>
      <c r="G3441" s="47" t="s">
        <v>10</v>
      </c>
      <c r="H3441" s="51">
        <v>10157.700000000001</v>
      </c>
      <c r="I3441" s="53">
        <v>1</v>
      </c>
      <c r="J3441" s="51">
        <v>0</v>
      </c>
      <c r="K3441" s="51">
        <v>0</v>
      </c>
      <c r="L3441" s="51">
        <v>10157.700000000001</v>
      </c>
      <c r="M3441" s="42">
        <v>0</v>
      </c>
      <c r="N3441" s="89" t="s">
        <v>1328</v>
      </c>
      <c r="O3441" s="47" t="s">
        <v>1349</v>
      </c>
      <c r="P3441" s="45" t="s">
        <v>741</v>
      </c>
      <c r="Q3441" s="50" t="s">
        <v>1311</v>
      </c>
      <c r="R3441" s="30"/>
    </row>
    <row r="3442" spans="1:18" ht="19.95" customHeight="1">
      <c r="A3442" s="47">
        <v>4</v>
      </c>
      <c r="B3442" s="30" t="s">
        <v>16</v>
      </c>
      <c r="C3442" s="43" t="s">
        <v>160</v>
      </c>
      <c r="D3442" s="52">
        <v>45183</v>
      </c>
      <c r="E3442" s="52">
        <v>45198</v>
      </c>
      <c r="F3442" s="52">
        <v>45198</v>
      </c>
      <c r="G3442" s="47" t="s">
        <v>10</v>
      </c>
      <c r="H3442" s="51">
        <v>3768</v>
      </c>
      <c r="I3442" s="53">
        <v>1</v>
      </c>
      <c r="J3442" s="51">
        <v>0</v>
      </c>
      <c r="K3442" s="51">
        <v>0</v>
      </c>
      <c r="L3442" s="51">
        <v>3768</v>
      </c>
      <c r="M3442" s="42">
        <v>0</v>
      </c>
      <c r="N3442" s="89" t="s">
        <v>1328</v>
      </c>
      <c r="O3442" s="47" t="s">
        <v>1349</v>
      </c>
      <c r="P3442" s="45" t="s">
        <v>741</v>
      </c>
      <c r="Q3442" s="50" t="s">
        <v>1306</v>
      </c>
      <c r="R3442" s="30"/>
    </row>
    <row r="3443" spans="1:18" ht="19.95" customHeight="1">
      <c r="A3443" s="47">
        <v>4</v>
      </c>
      <c r="B3443" s="30" t="s">
        <v>16</v>
      </c>
      <c r="C3443" s="43" t="s">
        <v>161</v>
      </c>
      <c r="D3443" s="52">
        <v>45183</v>
      </c>
      <c r="E3443" s="52">
        <v>45198</v>
      </c>
      <c r="F3443" s="52">
        <v>45198</v>
      </c>
      <c r="G3443" s="47" t="s">
        <v>10</v>
      </c>
      <c r="H3443" s="51">
        <v>3360</v>
      </c>
      <c r="I3443" s="53">
        <v>1</v>
      </c>
      <c r="J3443" s="51">
        <v>0</v>
      </c>
      <c r="K3443" s="51">
        <v>0</v>
      </c>
      <c r="L3443" s="51">
        <v>3360</v>
      </c>
      <c r="M3443" s="42">
        <v>0</v>
      </c>
      <c r="N3443" s="89" t="s">
        <v>1328</v>
      </c>
      <c r="O3443" s="47" t="s">
        <v>1349</v>
      </c>
      <c r="P3443" s="45" t="s">
        <v>741</v>
      </c>
      <c r="Q3443" s="50" t="s">
        <v>1307</v>
      </c>
      <c r="R3443" s="30"/>
    </row>
    <row r="3444" spans="1:18" ht="19.95" customHeight="1">
      <c r="A3444" s="47">
        <v>1</v>
      </c>
      <c r="B3444" s="30" t="s">
        <v>259</v>
      </c>
      <c r="C3444" s="43" t="s">
        <v>867</v>
      </c>
      <c r="D3444" s="52">
        <v>45198</v>
      </c>
      <c r="E3444" s="52">
        <v>45198</v>
      </c>
      <c r="F3444" s="52">
        <v>45198</v>
      </c>
      <c r="G3444" s="47" t="s">
        <v>10</v>
      </c>
      <c r="H3444" s="51">
        <v>90130.59</v>
      </c>
      <c r="I3444" s="53">
        <v>1</v>
      </c>
      <c r="J3444" s="51">
        <v>0</v>
      </c>
      <c r="K3444" s="51">
        <v>0</v>
      </c>
      <c r="L3444" s="51">
        <v>90130.59</v>
      </c>
      <c r="M3444" s="42">
        <v>0</v>
      </c>
      <c r="N3444" s="89" t="s">
        <v>1328</v>
      </c>
      <c r="O3444" s="47" t="s">
        <v>1874</v>
      </c>
      <c r="P3444" s="47" t="s">
        <v>1358</v>
      </c>
      <c r="Q3444" s="50" t="s">
        <v>1315</v>
      </c>
      <c r="R3444" s="30"/>
    </row>
    <row r="3445" spans="1:18" ht="19.95" customHeight="1">
      <c r="A3445" s="47">
        <v>1</v>
      </c>
      <c r="B3445" s="30" t="s">
        <v>247</v>
      </c>
      <c r="C3445" s="43" t="s">
        <v>652</v>
      </c>
      <c r="D3445" s="52">
        <v>45198</v>
      </c>
      <c r="E3445" s="52">
        <v>45198</v>
      </c>
      <c r="F3445" s="52">
        <v>45198</v>
      </c>
      <c r="G3445" s="47" t="s">
        <v>10</v>
      </c>
      <c r="H3445" s="51">
        <v>350000</v>
      </c>
      <c r="I3445" s="53">
        <v>1</v>
      </c>
      <c r="J3445" s="51">
        <v>0</v>
      </c>
      <c r="K3445" s="51">
        <v>0</v>
      </c>
      <c r="L3445" s="51">
        <v>350000</v>
      </c>
      <c r="M3445" s="42">
        <v>0</v>
      </c>
      <c r="N3445" s="89" t="s">
        <v>269</v>
      </c>
      <c r="O3445" s="47" t="s">
        <v>2725</v>
      </c>
      <c r="P3445" s="47" t="s">
        <v>879</v>
      </c>
      <c r="Q3445" s="50" t="s">
        <v>1317</v>
      </c>
      <c r="R3445" s="30"/>
    </row>
    <row r="3446" spans="1:18" ht="19.95" customHeight="1">
      <c r="A3446" s="47">
        <v>2</v>
      </c>
      <c r="B3446" s="30" t="s">
        <v>234</v>
      </c>
      <c r="C3446" s="43" t="s">
        <v>713</v>
      </c>
      <c r="D3446" s="52">
        <v>45191</v>
      </c>
      <c r="E3446" s="52">
        <v>45198</v>
      </c>
      <c r="F3446" s="52">
        <v>45198</v>
      </c>
      <c r="G3446" s="47" t="s">
        <v>10</v>
      </c>
      <c r="H3446" s="51">
        <v>36419.71</v>
      </c>
      <c r="I3446" s="53">
        <v>1</v>
      </c>
      <c r="J3446" s="51">
        <v>0</v>
      </c>
      <c r="K3446" s="51">
        <v>54.63</v>
      </c>
      <c r="L3446" s="51">
        <v>36365.08</v>
      </c>
      <c r="M3446" s="42">
        <v>0</v>
      </c>
      <c r="N3446" s="89" t="s">
        <v>269</v>
      </c>
      <c r="O3446" s="47" t="s">
        <v>1874</v>
      </c>
      <c r="P3446" s="47" t="s">
        <v>1344</v>
      </c>
      <c r="Q3446" s="50" t="s">
        <v>1313</v>
      </c>
      <c r="R3446" s="30"/>
    </row>
    <row r="3447" spans="1:18" ht="19.95" customHeight="1">
      <c r="A3447" s="47">
        <v>1</v>
      </c>
      <c r="B3447" s="30" t="s">
        <v>220</v>
      </c>
      <c r="C3447" s="43">
        <v>7240134</v>
      </c>
      <c r="D3447" s="52">
        <v>45189</v>
      </c>
      <c r="E3447" s="52">
        <v>45198</v>
      </c>
      <c r="F3447" s="52">
        <v>45198</v>
      </c>
      <c r="G3447" s="47" t="s">
        <v>10</v>
      </c>
      <c r="H3447" s="51">
        <v>568.59</v>
      </c>
      <c r="I3447" s="53">
        <v>1</v>
      </c>
      <c r="J3447" s="51">
        <v>0</v>
      </c>
      <c r="K3447" s="51">
        <v>0</v>
      </c>
      <c r="L3447" s="51">
        <v>568.59</v>
      </c>
      <c r="M3447" s="42">
        <v>0</v>
      </c>
      <c r="N3447" s="89" t="s">
        <v>269</v>
      </c>
      <c r="O3447" s="47" t="s">
        <v>1342</v>
      </c>
      <c r="P3447" s="47" t="s">
        <v>286</v>
      </c>
      <c r="Q3447" s="50" t="s">
        <v>1318</v>
      </c>
      <c r="R3447" s="30"/>
    </row>
    <row r="3448" spans="1:18" ht="19.95" customHeight="1">
      <c r="A3448" s="47">
        <v>1</v>
      </c>
      <c r="B3448" s="30" t="s">
        <v>1357</v>
      </c>
      <c r="C3448" s="43" t="s">
        <v>711</v>
      </c>
      <c r="D3448" s="52">
        <v>45198</v>
      </c>
      <c r="E3448" s="52">
        <v>45198</v>
      </c>
      <c r="F3448" s="52">
        <v>45198</v>
      </c>
      <c r="G3448" s="47" t="s">
        <v>10</v>
      </c>
      <c r="H3448" s="51">
        <v>223.22</v>
      </c>
      <c r="I3448" s="53">
        <v>1</v>
      </c>
      <c r="J3448" s="51">
        <v>0</v>
      </c>
      <c r="K3448" s="51">
        <v>0</v>
      </c>
      <c r="L3448" s="51">
        <v>223.22</v>
      </c>
      <c r="M3448" s="42">
        <v>0</v>
      </c>
      <c r="N3448" s="89" t="s">
        <v>269</v>
      </c>
      <c r="O3448" s="47" t="s">
        <v>1360</v>
      </c>
      <c r="P3448" s="47" t="s">
        <v>876</v>
      </c>
      <c r="Q3448" s="50" t="s">
        <v>7346</v>
      </c>
      <c r="R3448" s="30"/>
    </row>
    <row r="3449" spans="1:18" ht="19.95" customHeight="1">
      <c r="A3449" s="47">
        <v>1</v>
      </c>
      <c r="B3449" s="30" t="s">
        <v>1357</v>
      </c>
      <c r="C3449" s="43" t="s">
        <v>712</v>
      </c>
      <c r="D3449" s="52">
        <v>45198</v>
      </c>
      <c r="E3449" s="52">
        <v>45198</v>
      </c>
      <c r="F3449" s="52">
        <v>45198</v>
      </c>
      <c r="G3449" s="47" t="s">
        <v>10</v>
      </c>
      <c r="H3449" s="51">
        <v>74.41</v>
      </c>
      <c r="I3449" s="53">
        <v>1</v>
      </c>
      <c r="J3449" s="51">
        <v>0</v>
      </c>
      <c r="K3449" s="51">
        <v>0</v>
      </c>
      <c r="L3449" s="51">
        <v>74.41</v>
      </c>
      <c r="M3449" s="42">
        <v>0</v>
      </c>
      <c r="N3449" s="89" t="s">
        <v>269</v>
      </c>
      <c r="O3449" s="47" t="s">
        <v>1360</v>
      </c>
      <c r="P3449" s="47" t="s">
        <v>876</v>
      </c>
      <c r="Q3449" s="50" t="s">
        <v>7347</v>
      </c>
      <c r="R3449" s="30"/>
    </row>
    <row r="3450" spans="1:18" ht="19.95" customHeight="1">
      <c r="A3450" s="47">
        <v>1</v>
      </c>
      <c r="B3450" s="30" t="s">
        <v>248</v>
      </c>
      <c r="C3450" s="43" t="s">
        <v>652</v>
      </c>
      <c r="D3450" s="52">
        <v>45198</v>
      </c>
      <c r="E3450" s="52">
        <v>45198</v>
      </c>
      <c r="F3450" s="52">
        <v>45198</v>
      </c>
      <c r="G3450" s="47" t="s">
        <v>10</v>
      </c>
      <c r="H3450" s="51">
        <v>350000</v>
      </c>
      <c r="I3450" s="53">
        <v>1</v>
      </c>
      <c r="J3450" s="51">
        <v>0</v>
      </c>
      <c r="K3450" s="51">
        <v>0</v>
      </c>
      <c r="L3450" s="51">
        <v>350000</v>
      </c>
      <c r="M3450" s="42">
        <v>0</v>
      </c>
      <c r="N3450" s="89" t="s">
        <v>269</v>
      </c>
      <c r="O3450" s="47" t="s">
        <v>2725</v>
      </c>
      <c r="P3450" s="47" t="s">
        <v>879</v>
      </c>
      <c r="Q3450" s="50" t="s">
        <v>1316</v>
      </c>
      <c r="R3450" s="30"/>
    </row>
    <row r="3451" spans="1:18" ht="19.95" customHeight="1">
      <c r="A3451" s="47">
        <v>1</v>
      </c>
      <c r="B3451" s="30" t="s">
        <v>22</v>
      </c>
      <c r="C3451" s="43" t="s">
        <v>159</v>
      </c>
      <c r="D3451" s="52">
        <v>45187</v>
      </c>
      <c r="E3451" s="52">
        <v>45198</v>
      </c>
      <c r="F3451" s="52">
        <v>45198</v>
      </c>
      <c r="G3451" s="47" t="s">
        <v>10</v>
      </c>
      <c r="H3451" s="51">
        <v>5859.53</v>
      </c>
      <c r="I3451" s="53">
        <v>1</v>
      </c>
      <c r="J3451" s="51">
        <v>0</v>
      </c>
      <c r="K3451" s="51">
        <v>0</v>
      </c>
      <c r="L3451" s="51">
        <v>5859.53</v>
      </c>
      <c r="M3451" s="42">
        <v>0</v>
      </c>
      <c r="N3451" s="89" t="s">
        <v>269</v>
      </c>
      <c r="O3451" s="47" t="s">
        <v>1346</v>
      </c>
      <c r="P3451" s="47" t="s">
        <v>284</v>
      </c>
      <c r="Q3451" s="50" t="s">
        <v>1303</v>
      </c>
      <c r="R3451" s="30"/>
    </row>
    <row r="3452" spans="1:18" ht="19.95" customHeight="1">
      <c r="A3452" s="47">
        <v>1</v>
      </c>
      <c r="B3452" s="30" t="s">
        <v>58</v>
      </c>
      <c r="C3452" s="43" t="s">
        <v>166</v>
      </c>
      <c r="D3452" s="52">
        <v>45198</v>
      </c>
      <c r="E3452" s="52">
        <v>45198</v>
      </c>
      <c r="F3452" s="52">
        <v>45198</v>
      </c>
      <c r="G3452" s="47" t="s">
        <v>10</v>
      </c>
      <c r="H3452" s="51">
        <v>4393.05</v>
      </c>
      <c r="I3452" s="53">
        <v>1</v>
      </c>
      <c r="J3452" s="51">
        <v>0</v>
      </c>
      <c r="K3452" s="51">
        <v>0</v>
      </c>
      <c r="L3452" s="51">
        <v>4393.05</v>
      </c>
      <c r="M3452" s="42">
        <v>0</v>
      </c>
      <c r="N3452" s="89" t="s">
        <v>275</v>
      </c>
      <c r="O3452" s="47" t="s">
        <v>1381</v>
      </c>
      <c r="P3452" s="47" t="s">
        <v>166</v>
      </c>
      <c r="Q3452" s="50" t="s">
        <v>166</v>
      </c>
      <c r="R3452" s="30"/>
    </row>
    <row r="3453" spans="1:18" ht="19.95" customHeight="1">
      <c r="A3453" s="47">
        <v>1</v>
      </c>
      <c r="B3453" s="30" t="s">
        <v>58</v>
      </c>
      <c r="C3453" s="43" t="s">
        <v>59</v>
      </c>
      <c r="D3453" s="52">
        <v>44957</v>
      </c>
      <c r="E3453" s="52">
        <v>45198</v>
      </c>
      <c r="F3453" s="52">
        <v>45198</v>
      </c>
      <c r="G3453" s="47" t="s">
        <v>10</v>
      </c>
      <c r="H3453" s="51">
        <v>2913.87</v>
      </c>
      <c r="I3453" s="53">
        <v>1</v>
      </c>
      <c r="J3453" s="51">
        <v>0</v>
      </c>
      <c r="K3453" s="51">
        <v>0</v>
      </c>
      <c r="L3453" s="51">
        <v>2913.87</v>
      </c>
      <c r="M3453" s="42">
        <v>0</v>
      </c>
      <c r="N3453" s="89" t="s">
        <v>275</v>
      </c>
      <c r="O3453" s="47" t="s">
        <v>1381</v>
      </c>
      <c r="P3453" s="47" t="s">
        <v>888</v>
      </c>
      <c r="Q3453" s="50" t="s">
        <v>1300</v>
      </c>
      <c r="R3453" s="30"/>
    </row>
    <row r="3454" spans="1:18" ht="19.95" customHeight="1">
      <c r="A3454" s="47">
        <v>1</v>
      </c>
      <c r="B3454" s="30" t="s">
        <v>71</v>
      </c>
      <c r="C3454" s="43" t="s">
        <v>864</v>
      </c>
      <c r="D3454" s="52">
        <v>45198</v>
      </c>
      <c r="E3454" s="52">
        <v>45198</v>
      </c>
      <c r="F3454" s="52">
        <v>45198</v>
      </c>
      <c r="G3454" s="47" t="s">
        <v>10</v>
      </c>
      <c r="H3454" s="51">
        <v>2189.64</v>
      </c>
      <c r="I3454" s="53">
        <v>1</v>
      </c>
      <c r="J3454" s="51">
        <v>0</v>
      </c>
      <c r="K3454" s="51">
        <v>0</v>
      </c>
      <c r="L3454" s="51">
        <v>2189.64</v>
      </c>
      <c r="M3454" s="42">
        <v>0</v>
      </c>
      <c r="N3454" s="89" t="s">
        <v>275</v>
      </c>
      <c r="O3454" s="47" t="s">
        <v>1381</v>
      </c>
      <c r="P3454" s="47" t="s">
        <v>888</v>
      </c>
      <c r="Q3454" s="50" t="s">
        <v>1300</v>
      </c>
      <c r="R3454" s="30"/>
    </row>
    <row r="3455" spans="1:18" ht="19.95" customHeight="1">
      <c r="A3455" s="47">
        <v>1</v>
      </c>
      <c r="B3455" s="30" t="s">
        <v>60</v>
      </c>
      <c r="C3455" s="43" t="s">
        <v>59</v>
      </c>
      <c r="D3455" s="52">
        <v>45198</v>
      </c>
      <c r="E3455" s="52">
        <v>45198</v>
      </c>
      <c r="F3455" s="52">
        <v>45198</v>
      </c>
      <c r="G3455" s="47" t="s">
        <v>10</v>
      </c>
      <c r="H3455" s="51">
        <v>1703.48</v>
      </c>
      <c r="I3455" s="53">
        <v>1</v>
      </c>
      <c r="J3455" s="51">
        <v>0</v>
      </c>
      <c r="K3455" s="51">
        <v>0</v>
      </c>
      <c r="L3455" s="51">
        <v>1703.48</v>
      </c>
      <c r="M3455" s="42">
        <v>0</v>
      </c>
      <c r="N3455" s="89" t="s">
        <v>275</v>
      </c>
      <c r="O3455" s="47" t="s">
        <v>1381</v>
      </c>
      <c r="P3455" s="47" t="s">
        <v>888</v>
      </c>
      <c r="Q3455" s="50" t="s">
        <v>1300</v>
      </c>
      <c r="R3455" s="30"/>
    </row>
    <row r="3456" spans="1:18" ht="19.95" customHeight="1">
      <c r="A3456" s="47">
        <v>1</v>
      </c>
      <c r="B3456" s="30" t="s">
        <v>61</v>
      </c>
      <c r="C3456" s="43" t="s">
        <v>59</v>
      </c>
      <c r="D3456" s="52">
        <v>44956</v>
      </c>
      <c r="E3456" s="52">
        <v>45198</v>
      </c>
      <c r="F3456" s="52">
        <v>45198</v>
      </c>
      <c r="G3456" s="47" t="s">
        <v>10</v>
      </c>
      <c r="H3456" s="51">
        <v>2036.59</v>
      </c>
      <c r="I3456" s="53">
        <v>1</v>
      </c>
      <c r="J3456" s="51">
        <v>0</v>
      </c>
      <c r="K3456" s="51">
        <v>0</v>
      </c>
      <c r="L3456" s="51">
        <v>2036.59</v>
      </c>
      <c r="M3456" s="42">
        <v>0</v>
      </c>
      <c r="N3456" s="89" t="s">
        <v>275</v>
      </c>
      <c r="O3456" s="47" t="s">
        <v>1381</v>
      </c>
      <c r="P3456" s="47" t="s">
        <v>888</v>
      </c>
      <c r="Q3456" s="50" t="s">
        <v>1300</v>
      </c>
      <c r="R3456" s="30"/>
    </row>
    <row r="3457" spans="1:18" ht="19.95" customHeight="1">
      <c r="A3457" s="47">
        <v>1</v>
      </c>
      <c r="B3457" s="30" t="s">
        <v>68</v>
      </c>
      <c r="C3457" s="43" t="s">
        <v>863</v>
      </c>
      <c r="D3457" s="52">
        <v>45019</v>
      </c>
      <c r="E3457" s="52">
        <v>45198</v>
      </c>
      <c r="F3457" s="52">
        <v>45198</v>
      </c>
      <c r="G3457" s="47" t="s">
        <v>10</v>
      </c>
      <c r="H3457" s="51">
        <v>2203.35</v>
      </c>
      <c r="I3457" s="53">
        <v>1</v>
      </c>
      <c r="J3457" s="51">
        <v>0</v>
      </c>
      <c r="K3457" s="51">
        <v>0</v>
      </c>
      <c r="L3457" s="51">
        <v>2203.35</v>
      </c>
      <c r="M3457" s="42">
        <v>0</v>
      </c>
      <c r="N3457" s="89" t="s">
        <v>275</v>
      </c>
      <c r="O3457" s="47" t="s">
        <v>1381</v>
      </c>
      <c r="P3457" s="47" t="s">
        <v>888</v>
      </c>
      <c r="Q3457" s="50" t="s">
        <v>1300</v>
      </c>
      <c r="R3457" s="30"/>
    </row>
    <row r="3458" spans="1:18" ht="19.95" customHeight="1">
      <c r="A3458" s="47">
        <v>1</v>
      </c>
      <c r="B3458" s="30" t="s">
        <v>19</v>
      </c>
      <c r="C3458" s="43" t="s">
        <v>652</v>
      </c>
      <c r="D3458" s="52">
        <v>44956</v>
      </c>
      <c r="E3458" s="52">
        <v>45198</v>
      </c>
      <c r="F3458" s="52">
        <v>45198</v>
      </c>
      <c r="G3458" s="47" t="s">
        <v>10</v>
      </c>
      <c r="H3458" s="51">
        <v>41590.400000000001</v>
      </c>
      <c r="I3458" s="53">
        <v>1</v>
      </c>
      <c r="J3458" s="51">
        <v>0</v>
      </c>
      <c r="K3458" s="51">
        <v>0</v>
      </c>
      <c r="L3458" s="51">
        <v>41590.400000000001</v>
      </c>
      <c r="M3458" s="42">
        <v>0</v>
      </c>
      <c r="N3458" s="89" t="s">
        <v>275</v>
      </c>
      <c r="O3458" s="47" t="s">
        <v>2725</v>
      </c>
      <c r="P3458" s="47" t="s">
        <v>879</v>
      </c>
      <c r="Q3458" s="50" t="s">
        <v>1301</v>
      </c>
      <c r="R3458" s="30"/>
    </row>
    <row r="3459" spans="1:18" ht="19.95" customHeight="1">
      <c r="A3459" s="47">
        <v>1</v>
      </c>
      <c r="B3459" s="30" t="s">
        <v>19</v>
      </c>
      <c r="C3459" s="43" t="s">
        <v>868</v>
      </c>
      <c r="D3459" s="52">
        <v>45198</v>
      </c>
      <c r="E3459" s="52">
        <v>45198</v>
      </c>
      <c r="F3459" s="52">
        <v>45198</v>
      </c>
      <c r="G3459" s="47" t="s">
        <v>10</v>
      </c>
      <c r="H3459" s="51">
        <v>3409.6</v>
      </c>
      <c r="I3459" s="53">
        <v>1</v>
      </c>
      <c r="J3459" s="51">
        <v>0</v>
      </c>
      <c r="K3459" s="51">
        <v>0</v>
      </c>
      <c r="L3459" s="51">
        <v>3409.6</v>
      </c>
      <c r="M3459" s="42">
        <v>0</v>
      </c>
      <c r="N3459" s="89" t="s">
        <v>275</v>
      </c>
      <c r="O3459" s="47" t="s">
        <v>1381</v>
      </c>
      <c r="P3459" s="47" t="s">
        <v>671</v>
      </c>
      <c r="Q3459" s="50" t="s">
        <v>868</v>
      </c>
      <c r="R3459" s="30"/>
    </row>
    <row r="3460" spans="1:18" ht="19.95" customHeight="1">
      <c r="A3460" s="47">
        <v>1</v>
      </c>
      <c r="B3460" s="30" t="s">
        <v>19</v>
      </c>
      <c r="C3460" s="43" t="s">
        <v>862</v>
      </c>
      <c r="D3460" s="52">
        <v>44956</v>
      </c>
      <c r="E3460" s="52">
        <v>45198</v>
      </c>
      <c r="F3460" s="52">
        <v>45198</v>
      </c>
      <c r="G3460" s="47" t="s">
        <v>10</v>
      </c>
      <c r="H3460" s="51">
        <v>399.89</v>
      </c>
      <c r="I3460" s="53">
        <v>1</v>
      </c>
      <c r="J3460" s="51">
        <v>0</v>
      </c>
      <c r="K3460" s="51">
        <v>0</v>
      </c>
      <c r="L3460" s="51">
        <v>399.89</v>
      </c>
      <c r="M3460" s="42">
        <v>0</v>
      </c>
      <c r="N3460" s="89" t="s">
        <v>275</v>
      </c>
      <c r="O3460" s="47" t="s">
        <v>1355</v>
      </c>
      <c r="P3460" s="47" t="s">
        <v>672</v>
      </c>
      <c r="Q3460" s="50" t="s">
        <v>1302</v>
      </c>
      <c r="R3460" s="30"/>
    </row>
    <row r="3461" spans="1:18" ht="19.95" customHeight="1">
      <c r="A3461" s="47">
        <v>1</v>
      </c>
      <c r="B3461" s="30" t="s">
        <v>62</v>
      </c>
      <c r="C3461" s="43" t="s">
        <v>59</v>
      </c>
      <c r="D3461" s="52">
        <v>45198</v>
      </c>
      <c r="E3461" s="52">
        <v>45198</v>
      </c>
      <c r="F3461" s="52">
        <v>45198</v>
      </c>
      <c r="G3461" s="47" t="s">
        <v>10</v>
      </c>
      <c r="H3461" s="51">
        <v>5127.49</v>
      </c>
      <c r="I3461" s="53">
        <v>1</v>
      </c>
      <c r="J3461" s="51">
        <v>0</v>
      </c>
      <c r="K3461" s="51">
        <v>0</v>
      </c>
      <c r="L3461" s="51">
        <v>5127.49</v>
      </c>
      <c r="M3461" s="42">
        <v>0</v>
      </c>
      <c r="N3461" s="89" t="s">
        <v>275</v>
      </c>
      <c r="O3461" s="47" t="s">
        <v>1381</v>
      </c>
      <c r="P3461" s="47" t="s">
        <v>888</v>
      </c>
      <c r="Q3461" s="50" t="s">
        <v>1300</v>
      </c>
      <c r="R3461" s="30"/>
    </row>
    <row r="3462" spans="1:18" ht="19.95" customHeight="1">
      <c r="A3462" s="47">
        <v>1</v>
      </c>
      <c r="B3462" s="30" t="s">
        <v>63</v>
      </c>
      <c r="C3462" s="43" t="s">
        <v>59</v>
      </c>
      <c r="D3462" s="52">
        <v>45198</v>
      </c>
      <c r="E3462" s="52">
        <v>45198</v>
      </c>
      <c r="F3462" s="52">
        <v>45198</v>
      </c>
      <c r="G3462" s="47" t="s">
        <v>10</v>
      </c>
      <c r="H3462" s="51">
        <v>4589.6000000000004</v>
      </c>
      <c r="I3462" s="53">
        <v>1</v>
      </c>
      <c r="J3462" s="51">
        <v>0</v>
      </c>
      <c r="K3462" s="51">
        <v>0</v>
      </c>
      <c r="L3462" s="51">
        <v>4589.6000000000004</v>
      </c>
      <c r="M3462" s="42">
        <v>0</v>
      </c>
      <c r="N3462" s="89" t="s">
        <v>275</v>
      </c>
      <c r="O3462" s="47" t="s">
        <v>1381</v>
      </c>
      <c r="P3462" s="47" t="s">
        <v>888</v>
      </c>
      <c r="Q3462" s="50" t="s">
        <v>1300</v>
      </c>
      <c r="R3462" s="30"/>
    </row>
    <row r="3463" spans="1:18" ht="19.95" customHeight="1">
      <c r="A3463" s="47">
        <v>1</v>
      </c>
      <c r="B3463" s="30" t="s">
        <v>64</v>
      </c>
      <c r="C3463" s="43" t="s">
        <v>59</v>
      </c>
      <c r="D3463" s="52">
        <v>45198</v>
      </c>
      <c r="E3463" s="52">
        <v>45198</v>
      </c>
      <c r="F3463" s="52">
        <v>45198</v>
      </c>
      <c r="G3463" s="47" t="s">
        <v>10</v>
      </c>
      <c r="H3463" s="51">
        <v>4645.46</v>
      </c>
      <c r="I3463" s="53">
        <v>1</v>
      </c>
      <c r="J3463" s="51">
        <v>0</v>
      </c>
      <c r="K3463" s="51">
        <v>0</v>
      </c>
      <c r="L3463" s="51">
        <v>4645.46</v>
      </c>
      <c r="M3463" s="42">
        <v>0</v>
      </c>
      <c r="N3463" s="89" t="s">
        <v>275</v>
      </c>
      <c r="O3463" s="47" t="s">
        <v>1381</v>
      </c>
      <c r="P3463" s="47" t="s">
        <v>888</v>
      </c>
      <c r="Q3463" s="50" t="s">
        <v>1300</v>
      </c>
      <c r="R3463" s="30"/>
    </row>
    <row r="3464" spans="1:18" ht="19.95" customHeight="1">
      <c r="A3464" s="47">
        <v>1</v>
      </c>
      <c r="B3464" s="30" t="s">
        <v>65</v>
      </c>
      <c r="C3464" s="43" t="s">
        <v>59</v>
      </c>
      <c r="D3464" s="52">
        <v>45198</v>
      </c>
      <c r="E3464" s="52">
        <v>45198</v>
      </c>
      <c r="F3464" s="52">
        <v>45198</v>
      </c>
      <c r="G3464" s="47" t="s">
        <v>10</v>
      </c>
      <c r="H3464" s="51">
        <v>4406.7299999999996</v>
      </c>
      <c r="I3464" s="53">
        <v>1</v>
      </c>
      <c r="J3464" s="51">
        <v>0</v>
      </c>
      <c r="K3464" s="51">
        <v>0</v>
      </c>
      <c r="L3464" s="51">
        <v>4406.7299999999996</v>
      </c>
      <c r="M3464" s="42">
        <v>0</v>
      </c>
      <c r="N3464" s="89" t="s">
        <v>275</v>
      </c>
      <c r="O3464" s="47" t="s">
        <v>1381</v>
      </c>
      <c r="P3464" s="47" t="s">
        <v>888</v>
      </c>
      <c r="Q3464" s="50" t="s">
        <v>1300</v>
      </c>
      <c r="R3464" s="30"/>
    </row>
    <row r="3465" spans="1:18" ht="19.95" customHeight="1">
      <c r="A3465" s="47">
        <v>1</v>
      </c>
      <c r="B3465" s="30" t="s">
        <v>144</v>
      </c>
      <c r="C3465" s="43" t="s">
        <v>167</v>
      </c>
      <c r="D3465" s="52">
        <v>45182</v>
      </c>
      <c r="E3465" s="52">
        <v>45198</v>
      </c>
      <c r="F3465" s="52">
        <v>45198</v>
      </c>
      <c r="G3465" s="47" t="s">
        <v>10</v>
      </c>
      <c r="H3465" s="51">
        <v>425</v>
      </c>
      <c r="I3465" s="53">
        <v>1</v>
      </c>
      <c r="J3465" s="51">
        <v>0</v>
      </c>
      <c r="K3465" s="51">
        <v>0</v>
      </c>
      <c r="L3465" s="51">
        <v>425</v>
      </c>
      <c r="M3465" s="42">
        <v>0</v>
      </c>
      <c r="N3465" s="89" t="s">
        <v>275</v>
      </c>
      <c r="O3465" s="47" t="s">
        <v>1874</v>
      </c>
      <c r="P3465" s="47" t="s">
        <v>1358</v>
      </c>
      <c r="Q3465" s="50" t="s">
        <v>1312</v>
      </c>
      <c r="R3465" s="30"/>
    </row>
    <row r="3466" spans="1:18" ht="19.95" customHeight="1">
      <c r="A3466" s="47">
        <v>1</v>
      </c>
      <c r="B3466" s="30" t="s">
        <v>228</v>
      </c>
      <c r="C3466" s="43" t="s">
        <v>710</v>
      </c>
      <c r="D3466" s="52">
        <v>45188</v>
      </c>
      <c r="E3466" s="52">
        <v>45198</v>
      </c>
      <c r="F3466" s="52">
        <v>45198</v>
      </c>
      <c r="G3466" s="47" t="s">
        <v>10</v>
      </c>
      <c r="H3466" s="51">
        <v>8929.39</v>
      </c>
      <c r="I3466" s="53">
        <v>1</v>
      </c>
      <c r="J3466" s="51">
        <v>0</v>
      </c>
      <c r="K3466" s="51">
        <v>0</v>
      </c>
      <c r="L3466" s="51">
        <v>8929.39</v>
      </c>
      <c r="M3466" s="42">
        <v>0</v>
      </c>
      <c r="N3466" s="89" t="s">
        <v>275</v>
      </c>
      <c r="O3466" s="47" t="s">
        <v>1874</v>
      </c>
      <c r="P3466" s="47" t="s">
        <v>4192</v>
      </c>
      <c r="Q3466" s="50" t="s">
        <v>743</v>
      </c>
      <c r="R3466" s="30"/>
    </row>
    <row r="3467" spans="1:18" ht="19.95" customHeight="1">
      <c r="A3467" s="47">
        <v>1</v>
      </c>
      <c r="B3467" s="30" t="s">
        <v>69</v>
      </c>
      <c r="C3467" s="43" t="s">
        <v>59</v>
      </c>
      <c r="D3467" s="52">
        <v>45198</v>
      </c>
      <c r="E3467" s="52">
        <v>45198</v>
      </c>
      <c r="F3467" s="52">
        <v>45198</v>
      </c>
      <c r="G3467" s="47" t="s">
        <v>10</v>
      </c>
      <c r="H3467" s="51">
        <v>2111.8000000000002</v>
      </c>
      <c r="I3467" s="53">
        <v>1</v>
      </c>
      <c r="J3467" s="51">
        <v>0</v>
      </c>
      <c r="K3467" s="51">
        <v>0</v>
      </c>
      <c r="L3467" s="51">
        <v>2111.8000000000002</v>
      </c>
      <c r="M3467" s="42">
        <v>0</v>
      </c>
      <c r="N3467" s="89" t="s">
        <v>275</v>
      </c>
      <c r="O3467" s="47" t="s">
        <v>1381</v>
      </c>
      <c r="P3467" s="47" t="s">
        <v>888</v>
      </c>
      <c r="Q3467" s="50" t="s">
        <v>1305</v>
      </c>
      <c r="R3467" s="30"/>
    </row>
    <row r="3468" spans="1:18" ht="19.95" customHeight="1">
      <c r="A3468" s="47">
        <v>1</v>
      </c>
      <c r="B3468" s="30" t="s">
        <v>69</v>
      </c>
      <c r="C3468" s="43" t="s">
        <v>865</v>
      </c>
      <c r="D3468" s="52">
        <v>45198</v>
      </c>
      <c r="E3468" s="52">
        <v>45198</v>
      </c>
      <c r="F3468" s="52">
        <v>45198</v>
      </c>
      <c r="G3468" s="47" t="s">
        <v>10</v>
      </c>
      <c r="H3468" s="51">
        <v>1260</v>
      </c>
      <c r="I3468" s="53">
        <v>1</v>
      </c>
      <c r="J3468" s="51">
        <v>0</v>
      </c>
      <c r="K3468" s="51">
        <v>0</v>
      </c>
      <c r="L3468" s="51">
        <v>1260</v>
      </c>
      <c r="M3468" s="42">
        <v>0</v>
      </c>
      <c r="N3468" s="89" t="s">
        <v>275</v>
      </c>
      <c r="O3468" s="47" t="s">
        <v>1360</v>
      </c>
      <c r="P3468" s="47" t="s">
        <v>876</v>
      </c>
      <c r="Q3468" s="50" t="s">
        <v>1370</v>
      </c>
      <c r="R3468" s="30"/>
    </row>
    <row r="3469" spans="1:18" ht="19.95" customHeight="1">
      <c r="A3469" s="47">
        <v>1</v>
      </c>
      <c r="B3469" s="30" t="s">
        <v>69</v>
      </c>
      <c r="C3469" s="43" t="s">
        <v>70</v>
      </c>
      <c r="D3469" s="52">
        <v>45015</v>
      </c>
      <c r="E3469" s="52">
        <v>45198</v>
      </c>
      <c r="F3469" s="52">
        <v>45198</v>
      </c>
      <c r="G3469" s="47" t="s">
        <v>10</v>
      </c>
      <c r="H3469" s="51">
        <v>207.9</v>
      </c>
      <c r="I3469" s="53">
        <v>1</v>
      </c>
      <c r="J3469" s="51">
        <v>0</v>
      </c>
      <c r="K3469" s="51">
        <v>0</v>
      </c>
      <c r="L3469" s="51">
        <v>207.9</v>
      </c>
      <c r="M3469" s="42">
        <v>0</v>
      </c>
      <c r="N3469" s="89" t="s">
        <v>275</v>
      </c>
      <c r="O3469" s="47" t="s">
        <v>1381</v>
      </c>
      <c r="P3469" s="47" t="s">
        <v>674</v>
      </c>
      <c r="Q3469" s="50" t="s">
        <v>1304</v>
      </c>
      <c r="R3469" s="30"/>
    </row>
    <row r="3470" spans="1:18" ht="19.95" customHeight="1">
      <c r="A3470" s="47">
        <v>1</v>
      </c>
      <c r="B3470" s="30" t="s">
        <v>66</v>
      </c>
      <c r="C3470" s="43" t="s">
        <v>59</v>
      </c>
      <c r="D3470" s="52">
        <v>45198</v>
      </c>
      <c r="E3470" s="52">
        <v>45198</v>
      </c>
      <c r="F3470" s="52">
        <v>45198</v>
      </c>
      <c r="G3470" s="47" t="s">
        <v>10</v>
      </c>
      <c r="H3470" s="51">
        <v>9001.5300000000007</v>
      </c>
      <c r="I3470" s="53">
        <v>1</v>
      </c>
      <c r="J3470" s="51">
        <v>0</v>
      </c>
      <c r="K3470" s="51">
        <v>0</v>
      </c>
      <c r="L3470" s="51">
        <v>9001.5300000000007</v>
      </c>
      <c r="M3470" s="42">
        <v>0</v>
      </c>
      <c r="N3470" s="89" t="s">
        <v>275</v>
      </c>
      <c r="O3470" s="47" t="s">
        <v>1381</v>
      </c>
      <c r="P3470" s="47" t="s">
        <v>888</v>
      </c>
      <c r="Q3470" s="50" t="s">
        <v>1300</v>
      </c>
      <c r="R3470" s="30"/>
    </row>
    <row r="3471" spans="1:18" ht="19.95" customHeight="1">
      <c r="A3471" s="47">
        <v>1</v>
      </c>
      <c r="B3471" s="30" t="s">
        <v>67</v>
      </c>
      <c r="C3471" s="43" t="s">
        <v>59</v>
      </c>
      <c r="D3471" s="52">
        <v>45198</v>
      </c>
      <c r="E3471" s="52">
        <v>45198</v>
      </c>
      <c r="F3471" s="52">
        <v>45198</v>
      </c>
      <c r="G3471" s="47" t="s">
        <v>10</v>
      </c>
      <c r="H3471" s="51">
        <v>3486.89</v>
      </c>
      <c r="I3471" s="53">
        <v>1</v>
      </c>
      <c r="J3471" s="51">
        <v>0</v>
      </c>
      <c r="K3471" s="51">
        <v>0</v>
      </c>
      <c r="L3471" s="51">
        <v>3486.89</v>
      </c>
      <c r="M3471" s="42">
        <v>0</v>
      </c>
      <c r="N3471" s="89" t="s">
        <v>275</v>
      </c>
      <c r="O3471" s="47" t="s">
        <v>1381</v>
      </c>
      <c r="P3471" s="47" t="s">
        <v>888</v>
      </c>
      <c r="Q3471" s="50" t="s">
        <v>1300</v>
      </c>
      <c r="R3471" s="30"/>
    </row>
    <row r="3472" spans="1:18" ht="19.95" customHeight="1">
      <c r="A3472" s="47">
        <v>1</v>
      </c>
      <c r="B3472" s="30" t="s">
        <v>225</v>
      </c>
      <c r="C3472" s="43" t="s">
        <v>1408</v>
      </c>
      <c r="D3472" s="52">
        <v>45175</v>
      </c>
      <c r="E3472" s="52">
        <v>45175</v>
      </c>
      <c r="F3472" s="52">
        <v>45200</v>
      </c>
      <c r="G3472" s="47" t="s">
        <v>10</v>
      </c>
      <c r="H3472" s="55">
        <v>309.60000000000002</v>
      </c>
      <c r="I3472" s="53">
        <v>1</v>
      </c>
      <c r="J3472" s="42">
        <v>0</v>
      </c>
      <c r="K3472" s="46">
        <v>0</v>
      </c>
      <c r="L3472" s="42">
        <v>309.60000000000002</v>
      </c>
      <c r="M3472" s="42">
        <v>0</v>
      </c>
      <c r="N3472" s="47" t="s">
        <v>1583</v>
      </c>
      <c r="O3472" s="47" t="s">
        <v>1342</v>
      </c>
      <c r="P3472" s="47" t="s">
        <v>871</v>
      </c>
      <c r="Q3472" s="50" t="s">
        <v>1596</v>
      </c>
      <c r="R3472" s="30"/>
    </row>
    <row r="3473" spans="1:18" ht="19.95" customHeight="1">
      <c r="A3473" s="47">
        <v>1</v>
      </c>
      <c r="B3473" s="30" t="s">
        <v>1357</v>
      </c>
      <c r="C3473" s="43" t="s">
        <v>1421</v>
      </c>
      <c r="D3473" s="52">
        <v>45167</v>
      </c>
      <c r="E3473" s="52">
        <v>45200</v>
      </c>
      <c r="F3473" s="52">
        <v>45200</v>
      </c>
      <c r="G3473" s="47" t="s">
        <v>10</v>
      </c>
      <c r="H3473" s="54">
        <v>50</v>
      </c>
      <c r="I3473" s="53">
        <v>1</v>
      </c>
      <c r="J3473" s="51">
        <v>0</v>
      </c>
      <c r="K3473" s="46">
        <v>0</v>
      </c>
      <c r="L3473" s="51">
        <v>50</v>
      </c>
      <c r="M3473" s="42">
        <v>0</v>
      </c>
      <c r="N3473" s="47" t="s">
        <v>1583</v>
      </c>
      <c r="O3473" s="47" t="s">
        <v>1342</v>
      </c>
      <c r="P3473" s="47" t="s">
        <v>871</v>
      </c>
      <c r="Q3473" s="50" t="s">
        <v>1819</v>
      </c>
      <c r="R3473" s="30"/>
    </row>
    <row r="3474" spans="1:18" ht="19.95" customHeight="1">
      <c r="A3474" s="47">
        <v>1</v>
      </c>
      <c r="B3474" s="30" t="s">
        <v>1357</v>
      </c>
      <c r="C3474" s="43" t="s">
        <v>1420</v>
      </c>
      <c r="D3474" s="52">
        <v>45181</v>
      </c>
      <c r="E3474" s="52">
        <v>45200</v>
      </c>
      <c r="F3474" s="52">
        <v>45200</v>
      </c>
      <c r="G3474" s="47" t="s">
        <v>10</v>
      </c>
      <c r="H3474" s="55">
        <v>50</v>
      </c>
      <c r="I3474" s="53">
        <v>1</v>
      </c>
      <c r="J3474" s="42">
        <v>0</v>
      </c>
      <c r="K3474" s="46">
        <v>0</v>
      </c>
      <c r="L3474" s="42">
        <v>50</v>
      </c>
      <c r="M3474" s="42">
        <v>0</v>
      </c>
      <c r="N3474" s="47" t="s">
        <v>1583</v>
      </c>
      <c r="O3474" s="47" t="s">
        <v>1342</v>
      </c>
      <c r="P3474" s="47" t="s">
        <v>871</v>
      </c>
      <c r="Q3474" s="50" t="s">
        <v>1614</v>
      </c>
      <c r="R3474" s="30"/>
    </row>
    <row r="3475" spans="1:18" ht="19.95" customHeight="1">
      <c r="A3475" s="47">
        <v>1</v>
      </c>
      <c r="B3475" s="30" t="s">
        <v>222</v>
      </c>
      <c r="C3475" s="43" t="s">
        <v>1407</v>
      </c>
      <c r="D3475" s="52">
        <v>45173</v>
      </c>
      <c r="E3475" s="52">
        <v>45173</v>
      </c>
      <c r="F3475" s="52">
        <v>45200</v>
      </c>
      <c r="G3475" s="47" t="s">
        <v>10</v>
      </c>
      <c r="H3475" s="55">
        <v>34.9</v>
      </c>
      <c r="I3475" s="53">
        <v>1</v>
      </c>
      <c r="J3475" s="42">
        <v>0</v>
      </c>
      <c r="K3475" s="46">
        <v>0</v>
      </c>
      <c r="L3475" s="42">
        <v>34.9</v>
      </c>
      <c r="M3475" s="42">
        <v>0</v>
      </c>
      <c r="N3475" s="47" t="s">
        <v>1583</v>
      </c>
      <c r="O3475" s="47" t="s">
        <v>1342</v>
      </c>
      <c r="P3475" s="47" t="s">
        <v>871</v>
      </c>
      <c r="Q3475" s="50" t="s">
        <v>1595</v>
      </c>
      <c r="R3475" s="30"/>
    </row>
    <row r="3476" spans="1:18" ht="19.95" customHeight="1">
      <c r="A3476" s="47">
        <v>1</v>
      </c>
      <c r="B3476" s="30" t="s">
        <v>226</v>
      </c>
      <c r="C3476" s="43" t="s">
        <v>1409</v>
      </c>
      <c r="D3476" s="52">
        <v>45159</v>
      </c>
      <c r="E3476" s="52">
        <v>45179</v>
      </c>
      <c r="F3476" s="52">
        <v>45200</v>
      </c>
      <c r="G3476" s="47" t="s">
        <v>10</v>
      </c>
      <c r="H3476" s="55">
        <v>310.49</v>
      </c>
      <c r="I3476" s="53">
        <v>1</v>
      </c>
      <c r="J3476" s="42">
        <v>0</v>
      </c>
      <c r="K3476" s="46">
        <v>0</v>
      </c>
      <c r="L3476" s="42">
        <v>310.49</v>
      </c>
      <c r="M3476" s="42">
        <v>0</v>
      </c>
      <c r="N3476" s="47" t="s">
        <v>1584</v>
      </c>
      <c r="O3476" s="47" t="s">
        <v>1355</v>
      </c>
      <c r="P3476" s="47" t="s">
        <v>873</v>
      </c>
      <c r="Q3476" s="50" t="s">
        <v>1597</v>
      </c>
      <c r="R3476" s="30"/>
    </row>
    <row r="3477" spans="1:18" ht="19.95" customHeight="1">
      <c r="A3477" s="47">
        <v>1</v>
      </c>
      <c r="B3477" s="30" t="s">
        <v>226</v>
      </c>
      <c r="C3477" s="43" t="s">
        <v>1412</v>
      </c>
      <c r="D3477" s="52">
        <v>45174</v>
      </c>
      <c r="E3477" s="52">
        <v>45200</v>
      </c>
      <c r="F3477" s="52">
        <v>45200</v>
      </c>
      <c r="G3477" s="47" t="s">
        <v>10</v>
      </c>
      <c r="H3477" s="55">
        <v>319.45</v>
      </c>
      <c r="I3477" s="53">
        <v>1</v>
      </c>
      <c r="J3477" s="42">
        <v>0</v>
      </c>
      <c r="K3477" s="46">
        <v>0</v>
      </c>
      <c r="L3477" s="42">
        <v>319.45</v>
      </c>
      <c r="M3477" s="42">
        <v>0</v>
      </c>
      <c r="N3477" s="47" t="s">
        <v>1584</v>
      </c>
      <c r="O3477" s="47" t="s">
        <v>1355</v>
      </c>
      <c r="P3477" s="47" t="s">
        <v>873</v>
      </c>
      <c r="Q3477" s="50" t="s">
        <v>1600</v>
      </c>
      <c r="R3477" s="30"/>
    </row>
    <row r="3478" spans="1:18" ht="19.95" customHeight="1">
      <c r="A3478" s="47">
        <v>1</v>
      </c>
      <c r="B3478" s="30" t="s">
        <v>1357</v>
      </c>
      <c r="C3478" s="43" t="s">
        <v>1414</v>
      </c>
      <c r="D3478" s="52">
        <v>45175</v>
      </c>
      <c r="E3478" s="52">
        <v>45200</v>
      </c>
      <c r="F3478" s="52">
        <v>45200</v>
      </c>
      <c r="G3478" s="47" t="s">
        <v>10</v>
      </c>
      <c r="H3478" s="55">
        <v>40.75</v>
      </c>
      <c r="I3478" s="53">
        <v>1</v>
      </c>
      <c r="J3478" s="42">
        <v>0</v>
      </c>
      <c r="K3478" s="46">
        <v>0</v>
      </c>
      <c r="L3478" s="42">
        <v>40.75</v>
      </c>
      <c r="M3478" s="42">
        <v>0</v>
      </c>
      <c r="N3478" s="47" t="s">
        <v>1584</v>
      </c>
      <c r="O3478" s="47" t="s">
        <v>1355</v>
      </c>
      <c r="P3478" s="47" t="s">
        <v>872</v>
      </c>
      <c r="Q3478" s="50" t="s">
        <v>1602</v>
      </c>
      <c r="R3478" s="30"/>
    </row>
    <row r="3479" spans="1:18" ht="19.95" customHeight="1">
      <c r="A3479" s="47">
        <v>1</v>
      </c>
      <c r="B3479" s="30" t="s">
        <v>1357</v>
      </c>
      <c r="C3479" s="43" t="s">
        <v>1413</v>
      </c>
      <c r="D3479" s="52">
        <v>45166</v>
      </c>
      <c r="E3479" s="52">
        <v>45200</v>
      </c>
      <c r="F3479" s="52">
        <v>45200</v>
      </c>
      <c r="G3479" s="47" t="s">
        <v>10</v>
      </c>
      <c r="H3479" s="55">
        <v>126.56</v>
      </c>
      <c r="I3479" s="53">
        <v>1</v>
      </c>
      <c r="J3479" s="42">
        <v>0</v>
      </c>
      <c r="K3479" s="46">
        <v>0</v>
      </c>
      <c r="L3479" s="42">
        <v>126.56</v>
      </c>
      <c r="M3479" s="42">
        <v>0</v>
      </c>
      <c r="N3479" s="47" t="s">
        <v>1584</v>
      </c>
      <c r="O3479" s="47" t="s">
        <v>1355</v>
      </c>
      <c r="P3479" s="47" t="s">
        <v>872</v>
      </c>
      <c r="Q3479" s="50" t="s">
        <v>1601</v>
      </c>
      <c r="R3479" s="30"/>
    </row>
    <row r="3480" spans="1:18" ht="19.95" customHeight="1">
      <c r="A3480" s="47">
        <v>1</v>
      </c>
      <c r="B3480" s="30" t="s">
        <v>1357</v>
      </c>
      <c r="C3480" s="43" t="s">
        <v>1438</v>
      </c>
      <c r="D3480" s="52">
        <v>45162</v>
      </c>
      <c r="E3480" s="52">
        <v>45200</v>
      </c>
      <c r="F3480" s="52">
        <v>45200</v>
      </c>
      <c r="G3480" s="47" t="s">
        <v>10</v>
      </c>
      <c r="H3480" s="55">
        <v>1750</v>
      </c>
      <c r="I3480" s="53">
        <v>1</v>
      </c>
      <c r="J3480" s="42">
        <v>0</v>
      </c>
      <c r="K3480" s="46">
        <v>0</v>
      </c>
      <c r="L3480" s="42">
        <v>1750</v>
      </c>
      <c r="M3480" s="42">
        <v>0</v>
      </c>
      <c r="N3480" s="47" t="s">
        <v>1584</v>
      </c>
      <c r="O3480" s="47" t="s">
        <v>1355</v>
      </c>
      <c r="P3480" s="47" t="s">
        <v>870</v>
      </c>
      <c r="Q3480" s="50" t="s">
        <v>1635</v>
      </c>
      <c r="R3480" s="30"/>
    </row>
    <row r="3481" spans="1:18" ht="19.95" customHeight="1">
      <c r="A3481" s="47">
        <v>1</v>
      </c>
      <c r="B3481" s="30" t="s">
        <v>1357</v>
      </c>
      <c r="C3481" s="43" t="s">
        <v>1437</v>
      </c>
      <c r="D3481" s="52">
        <v>45162</v>
      </c>
      <c r="E3481" s="52">
        <v>45200</v>
      </c>
      <c r="F3481" s="52">
        <v>45200</v>
      </c>
      <c r="G3481" s="47" t="s">
        <v>10</v>
      </c>
      <c r="H3481" s="55">
        <v>4214.51</v>
      </c>
      <c r="I3481" s="53">
        <v>1</v>
      </c>
      <c r="J3481" s="42">
        <v>0</v>
      </c>
      <c r="K3481" s="46">
        <v>0</v>
      </c>
      <c r="L3481" s="42">
        <v>4214.51</v>
      </c>
      <c r="M3481" s="42">
        <v>0</v>
      </c>
      <c r="N3481" s="47" t="s">
        <v>1584</v>
      </c>
      <c r="O3481" s="47" t="s">
        <v>1355</v>
      </c>
      <c r="P3481" s="47" t="s">
        <v>281</v>
      </c>
      <c r="Q3481" s="50" t="s">
        <v>1634</v>
      </c>
      <c r="R3481" s="30"/>
    </row>
    <row r="3482" spans="1:18" ht="19.95" customHeight="1">
      <c r="A3482" s="47">
        <v>1</v>
      </c>
      <c r="B3482" s="30" t="s">
        <v>312</v>
      </c>
      <c r="C3482" s="43" t="s">
        <v>1411</v>
      </c>
      <c r="D3482" s="52">
        <v>45174</v>
      </c>
      <c r="E3482" s="52">
        <v>45200</v>
      </c>
      <c r="F3482" s="52">
        <v>45200</v>
      </c>
      <c r="G3482" s="47" t="s">
        <v>10</v>
      </c>
      <c r="H3482" s="55">
        <v>170</v>
      </c>
      <c r="I3482" s="53">
        <v>1</v>
      </c>
      <c r="J3482" s="42">
        <v>0</v>
      </c>
      <c r="K3482" s="46">
        <v>0</v>
      </c>
      <c r="L3482" s="42">
        <v>170</v>
      </c>
      <c r="M3482" s="42">
        <v>0</v>
      </c>
      <c r="N3482" s="47" t="s">
        <v>1585</v>
      </c>
      <c r="O3482" s="47" t="s">
        <v>1342</v>
      </c>
      <c r="P3482" s="47" t="s">
        <v>1820</v>
      </c>
      <c r="Q3482" s="50" t="s">
        <v>1599</v>
      </c>
      <c r="R3482" s="30"/>
    </row>
    <row r="3483" spans="1:18" ht="19.95" customHeight="1">
      <c r="A3483" s="47">
        <v>1</v>
      </c>
      <c r="B3483" s="30" t="s">
        <v>226</v>
      </c>
      <c r="C3483" s="43" t="s">
        <v>1441</v>
      </c>
      <c r="D3483" s="52">
        <v>45187</v>
      </c>
      <c r="E3483" s="52">
        <v>45209</v>
      </c>
      <c r="F3483" s="52">
        <v>45200</v>
      </c>
      <c r="G3483" s="47" t="s">
        <v>10</v>
      </c>
      <c r="H3483" s="55">
        <v>136.96</v>
      </c>
      <c r="I3483" s="53">
        <v>1</v>
      </c>
      <c r="J3483" s="42">
        <v>0</v>
      </c>
      <c r="K3483" s="46">
        <v>0</v>
      </c>
      <c r="L3483" s="42">
        <v>136.96</v>
      </c>
      <c r="M3483" s="42">
        <v>0</v>
      </c>
      <c r="N3483" s="47" t="s">
        <v>1585</v>
      </c>
      <c r="O3483" s="47" t="s">
        <v>1342</v>
      </c>
      <c r="P3483" s="47" t="s">
        <v>1345</v>
      </c>
      <c r="Q3483" s="50" t="s">
        <v>1639</v>
      </c>
      <c r="R3483" s="30"/>
    </row>
    <row r="3484" spans="1:18" ht="19.95" customHeight="1">
      <c r="A3484" s="47">
        <v>1</v>
      </c>
      <c r="B3484" s="30" t="s">
        <v>309</v>
      </c>
      <c r="C3484" s="43" t="s">
        <v>1440</v>
      </c>
      <c r="D3484" s="52">
        <v>45187</v>
      </c>
      <c r="E3484" s="52">
        <v>45207</v>
      </c>
      <c r="F3484" s="52">
        <v>45200</v>
      </c>
      <c r="G3484" s="47" t="s">
        <v>10</v>
      </c>
      <c r="H3484" s="55">
        <v>173.6</v>
      </c>
      <c r="I3484" s="53">
        <v>1</v>
      </c>
      <c r="J3484" s="42">
        <v>0</v>
      </c>
      <c r="K3484" s="46">
        <v>0</v>
      </c>
      <c r="L3484" s="42">
        <v>173.6</v>
      </c>
      <c r="M3484" s="42">
        <v>0</v>
      </c>
      <c r="N3484" s="47" t="s">
        <v>1585</v>
      </c>
      <c r="O3484" s="47" t="s">
        <v>1342</v>
      </c>
      <c r="P3484" s="47" t="s">
        <v>871</v>
      </c>
      <c r="Q3484" s="50" t="s">
        <v>1637</v>
      </c>
      <c r="R3484" s="30"/>
    </row>
    <row r="3485" spans="1:18" ht="19.95" customHeight="1">
      <c r="A3485" s="47">
        <v>1</v>
      </c>
      <c r="B3485" s="30" t="s">
        <v>1357</v>
      </c>
      <c r="C3485" s="43" t="s">
        <v>1434</v>
      </c>
      <c r="D3485" s="52">
        <v>45168</v>
      </c>
      <c r="E3485" s="52">
        <v>45200</v>
      </c>
      <c r="F3485" s="52">
        <v>45200</v>
      </c>
      <c r="G3485" s="47" t="s">
        <v>10</v>
      </c>
      <c r="H3485" s="55">
        <v>100</v>
      </c>
      <c r="I3485" s="53">
        <v>1</v>
      </c>
      <c r="J3485" s="42">
        <v>0</v>
      </c>
      <c r="K3485" s="46">
        <v>0</v>
      </c>
      <c r="L3485" s="42">
        <v>100</v>
      </c>
      <c r="M3485" s="42">
        <v>0</v>
      </c>
      <c r="N3485" s="47" t="s">
        <v>1585</v>
      </c>
      <c r="O3485" s="47" t="s">
        <v>1342</v>
      </c>
      <c r="P3485" s="47" t="s">
        <v>1371</v>
      </c>
      <c r="Q3485" s="50" t="s">
        <v>1629</v>
      </c>
      <c r="R3485" s="30"/>
    </row>
    <row r="3486" spans="1:18" ht="19.95" customHeight="1">
      <c r="A3486" s="47">
        <v>1</v>
      </c>
      <c r="B3486" s="30" t="s">
        <v>1357</v>
      </c>
      <c r="C3486" s="43" t="s">
        <v>1422</v>
      </c>
      <c r="D3486" s="52">
        <v>45183</v>
      </c>
      <c r="E3486" s="52">
        <v>45200</v>
      </c>
      <c r="F3486" s="52">
        <v>45200</v>
      </c>
      <c r="G3486" s="47" t="s">
        <v>10</v>
      </c>
      <c r="H3486" s="55">
        <v>14.9</v>
      </c>
      <c r="I3486" s="53">
        <v>1</v>
      </c>
      <c r="J3486" s="42">
        <v>0</v>
      </c>
      <c r="K3486" s="46">
        <v>0</v>
      </c>
      <c r="L3486" s="42">
        <v>14.9</v>
      </c>
      <c r="M3486" s="42">
        <v>0</v>
      </c>
      <c r="N3486" s="47" t="s">
        <v>1585</v>
      </c>
      <c r="O3486" s="47" t="s">
        <v>1355</v>
      </c>
      <c r="P3486" s="47" t="s">
        <v>886</v>
      </c>
      <c r="Q3486" s="50" t="s">
        <v>1615</v>
      </c>
      <c r="R3486" s="30"/>
    </row>
    <row r="3487" spans="1:18" ht="19.95" customHeight="1">
      <c r="A3487" s="47">
        <v>1</v>
      </c>
      <c r="B3487" s="30" t="s">
        <v>1357</v>
      </c>
      <c r="C3487" s="43" t="s">
        <v>1423</v>
      </c>
      <c r="D3487" s="52">
        <v>45170</v>
      </c>
      <c r="E3487" s="52">
        <v>45200</v>
      </c>
      <c r="F3487" s="52">
        <v>45200</v>
      </c>
      <c r="G3487" s="47" t="s">
        <v>10</v>
      </c>
      <c r="H3487" s="55">
        <v>9.98</v>
      </c>
      <c r="I3487" s="53">
        <v>1</v>
      </c>
      <c r="J3487" s="42">
        <v>0</v>
      </c>
      <c r="K3487" s="46">
        <v>0</v>
      </c>
      <c r="L3487" s="42">
        <v>9.98</v>
      </c>
      <c r="M3487" s="42">
        <v>0</v>
      </c>
      <c r="N3487" s="47" t="s">
        <v>1585</v>
      </c>
      <c r="O3487" s="47" t="s">
        <v>1355</v>
      </c>
      <c r="P3487" s="47" t="s">
        <v>886</v>
      </c>
      <c r="Q3487" s="50" t="s">
        <v>1616</v>
      </c>
      <c r="R3487" s="30"/>
    </row>
    <row r="3488" spans="1:18" ht="19.95" customHeight="1">
      <c r="A3488" s="47">
        <v>1</v>
      </c>
      <c r="B3488" s="30" t="s">
        <v>1357</v>
      </c>
      <c r="C3488" s="43" t="s">
        <v>1425</v>
      </c>
      <c r="D3488" s="52">
        <v>45181</v>
      </c>
      <c r="E3488" s="52">
        <v>45200</v>
      </c>
      <c r="F3488" s="52">
        <v>45200</v>
      </c>
      <c r="G3488" s="47" t="s">
        <v>10</v>
      </c>
      <c r="H3488" s="55">
        <v>14.93</v>
      </c>
      <c r="I3488" s="53">
        <v>1</v>
      </c>
      <c r="J3488" s="42">
        <v>0</v>
      </c>
      <c r="K3488" s="46">
        <v>0</v>
      </c>
      <c r="L3488" s="42">
        <v>14.93</v>
      </c>
      <c r="M3488" s="42">
        <v>0</v>
      </c>
      <c r="N3488" s="47" t="s">
        <v>1585</v>
      </c>
      <c r="O3488" s="47" t="s">
        <v>1355</v>
      </c>
      <c r="P3488" s="47" t="s">
        <v>886</v>
      </c>
      <c r="Q3488" s="50" t="s">
        <v>1618</v>
      </c>
      <c r="R3488" s="30"/>
    </row>
    <row r="3489" spans="1:18" ht="19.95" customHeight="1">
      <c r="A3489" s="47">
        <v>1</v>
      </c>
      <c r="B3489" s="30" t="s">
        <v>1357</v>
      </c>
      <c r="C3489" s="43" t="s">
        <v>1425</v>
      </c>
      <c r="D3489" s="52">
        <v>45181</v>
      </c>
      <c r="E3489" s="52">
        <v>45200</v>
      </c>
      <c r="F3489" s="52">
        <v>45200</v>
      </c>
      <c r="G3489" s="47" t="s">
        <v>10</v>
      </c>
      <c r="H3489" s="55">
        <v>14.98</v>
      </c>
      <c r="I3489" s="53">
        <v>1</v>
      </c>
      <c r="J3489" s="42">
        <v>0</v>
      </c>
      <c r="K3489" s="46">
        <v>0</v>
      </c>
      <c r="L3489" s="42">
        <v>14.98</v>
      </c>
      <c r="M3489" s="42">
        <v>0</v>
      </c>
      <c r="N3489" s="47" t="s">
        <v>1585</v>
      </c>
      <c r="O3489" s="47" t="s">
        <v>1355</v>
      </c>
      <c r="P3489" s="47" t="s">
        <v>886</v>
      </c>
      <c r="Q3489" s="50" t="s">
        <v>1619</v>
      </c>
      <c r="R3489" s="30"/>
    </row>
    <row r="3490" spans="1:18" ht="19.95" customHeight="1">
      <c r="A3490" s="47">
        <v>1</v>
      </c>
      <c r="B3490" s="30" t="s">
        <v>1357</v>
      </c>
      <c r="C3490" s="43" t="s">
        <v>1425</v>
      </c>
      <c r="D3490" s="52">
        <v>45181</v>
      </c>
      <c r="E3490" s="52">
        <v>45200</v>
      </c>
      <c r="F3490" s="52">
        <v>45200</v>
      </c>
      <c r="G3490" s="47" t="s">
        <v>10</v>
      </c>
      <c r="H3490" s="55">
        <v>14.9</v>
      </c>
      <c r="I3490" s="53">
        <v>1</v>
      </c>
      <c r="J3490" s="42">
        <v>0</v>
      </c>
      <c r="K3490" s="46">
        <v>0</v>
      </c>
      <c r="L3490" s="42">
        <v>14.9</v>
      </c>
      <c r="M3490" s="42">
        <v>0</v>
      </c>
      <c r="N3490" s="47" t="s">
        <v>1585</v>
      </c>
      <c r="O3490" s="47" t="s">
        <v>1355</v>
      </c>
      <c r="P3490" s="47" t="s">
        <v>886</v>
      </c>
      <c r="Q3490" s="50" t="s">
        <v>1619</v>
      </c>
      <c r="R3490" s="30"/>
    </row>
    <row r="3491" spans="1:18" ht="19.95" customHeight="1">
      <c r="A3491" s="47">
        <v>1</v>
      </c>
      <c r="B3491" s="30" t="s">
        <v>1357</v>
      </c>
      <c r="C3491" s="43" t="s">
        <v>1425</v>
      </c>
      <c r="D3491" s="52">
        <v>45181</v>
      </c>
      <c r="E3491" s="52">
        <v>45200</v>
      </c>
      <c r="F3491" s="52">
        <v>45200</v>
      </c>
      <c r="G3491" s="47" t="s">
        <v>10</v>
      </c>
      <c r="H3491" s="55">
        <v>7.91</v>
      </c>
      <c r="I3491" s="53">
        <v>1</v>
      </c>
      <c r="J3491" s="42">
        <v>0</v>
      </c>
      <c r="K3491" s="46">
        <v>0</v>
      </c>
      <c r="L3491" s="42">
        <v>7.91</v>
      </c>
      <c r="M3491" s="42">
        <v>0</v>
      </c>
      <c r="N3491" s="47" t="s">
        <v>1585</v>
      </c>
      <c r="O3491" s="47" t="s">
        <v>1355</v>
      </c>
      <c r="P3491" s="47" t="s">
        <v>886</v>
      </c>
      <c r="Q3491" s="50" t="s">
        <v>1619</v>
      </c>
      <c r="R3491" s="30"/>
    </row>
    <row r="3492" spans="1:18" ht="19.95" customHeight="1">
      <c r="A3492" s="47">
        <v>1</v>
      </c>
      <c r="B3492" s="30" t="s">
        <v>1357</v>
      </c>
      <c r="C3492" s="43" t="s">
        <v>1426</v>
      </c>
      <c r="D3492" s="52">
        <v>45183</v>
      </c>
      <c r="E3492" s="52">
        <v>45200</v>
      </c>
      <c r="F3492" s="52">
        <v>45200</v>
      </c>
      <c r="G3492" s="47" t="s">
        <v>10</v>
      </c>
      <c r="H3492" s="55">
        <v>14.95</v>
      </c>
      <c r="I3492" s="53">
        <v>1</v>
      </c>
      <c r="J3492" s="42">
        <v>0</v>
      </c>
      <c r="K3492" s="46">
        <v>0</v>
      </c>
      <c r="L3492" s="42">
        <v>14.95</v>
      </c>
      <c r="M3492" s="42">
        <v>0</v>
      </c>
      <c r="N3492" s="47" t="s">
        <v>1585</v>
      </c>
      <c r="O3492" s="47" t="s">
        <v>1355</v>
      </c>
      <c r="P3492" s="47" t="s">
        <v>886</v>
      </c>
      <c r="Q3492" s="50" t="s">
        <v>1620</v>
      </c>
      <c r="R3492" s="30"/>
    </row>
    <row r="3493" spans="1:18" ht="19.95" customHeight="1">
      <c r="A3493" s="47">
        <v>1</v>
      </c>
      <c r="B3493" s="30" t="s">
        <v>1357</v>
      </c>
      <c r="C3493" s="43" t="s">
        <v>1427</v>
      </c>
      <c r="D3493" s="52">
        <v>45184</v>
      </c>
      <c r="E3493" s="52">
        <v>45200</v>
      </c>
      <c r="F3493" s="52">
        <v>45200</v>
      </c>
      <c r="G3493" s="47" t="s">
        <v>10</v>
      </c>
      <c r="H3493" s="55">
        <v>12.95</v>
      </c>
      <c r="I3493" s="53">
        <v>1</v>
      </c>
      <c r="J3493" s="42">
        <v>0</v>
      </c>
      <c r="K3493" s="46">
        <v>0</v>
      </c>
      <c r="L3493" s="42">
        <v>12.95</v>
      </c>
      <c r="M3493" s="42">
        <v>0</v>
      </c>
      <c r="N3493" s="47" t="s">
        <v>1585</v>
      </c>
      <c r="O3493" s="47" t="s">
        <v>1355</v>
      </c>
      <c r="P3493" s="47" t="s">
        <v>886</v>
      </c>
      <c r="Q3493" s="50" t="s">
        <v>1621</v>
      </c>
      <c r="R3493" s="30"/>
    </row>
    <row r="3494" spans="1:18" ht="19.95" customHeight="1">
      <c r="A3494" s="47">
        <v>1</v>
      </c>
      <c r="B3494" s="30" t="s">
        <v>1357</v>
      </c>
      <c r="C3494" s="43" t="s">
        <v>1428</v>
      </c>
      <c r="D3494" s="52">
        <v>45185</v>
      </c>
      <c r="E3494" s="52">
        <v>45200</v>
      </c>
      <c r="F3494" s="52">
        <v>45200</v>
      </c>
      <c r="G3494" s="47" t="s">
        <v>10</v>
      </c>
      <c r="H3494" s="55">
        <v>8.9499999999999993</v>
      </c>
      <c r="I3494" s="53">
        <v>1</v>
      </c>
      <c r="J3494" s="42">
        <v>0</v>
      </c>
      <c r="K3494" s="46">
        <v>0</v>
      </c>
      <c r="L3494" s="42">
        <v>8.9499999999999993</v>
      </c>
      <c r="M3494" s="42">
        <v>0</v>
      </c>
      <c r="N3494" s="47" t="s">
        <v>1585</v>
      </c>
      <c r="O3494" s="47" t="s">
        <v>1355</v>
      </c>
      <c r="P3494" s="47" t="s">
        <v>886</v>
      </c>
      <c r="Q3494" s="50" t="s">
        <v>1622</v>
      </c>
      <c r="R3494" s="30"/>
    </row>
    <row r="3495" spans="1:18" ht="19.95" customHeight="1">
      <c r="A3495" s="47">
        <v>1</v>
      </c>
      <c r="B3495" s="30" t="s">
        <v>1357</v>
      </c>
      <c r="C3495" s="43" t="s">
        <v>1428</v>
      </c>
      <c r="D3495" s="52">
        <v>45185</v>
      </c>
      <c r="E3495" s="52">
        <v>45200</v>
      </c>
      <c r="F3495" s="52">
        <v>45200</v>
      </c>
      <c r="G3495" s="47" t="s">
        <v>10</v>
      </c>
      <c r="H3495" s="55">
        <v>11.98</v>
      </c>
      <c r="I3495" s="53">
        <v>1</v>
      </c>
      <c r="J3495" s="42">
        <v>0</v>
      </c>
      <c r="K3495" s="46">
        <v>0</v>
      </c>
      <c r="L3495" s="42">
        <v>11.98</v>
      </c>
      <c r="M3495" s="42">
        <v>0</v>
      </c>
      <c r="N3495" s="47" t="s">
        <v>1585</v>
      </c>
      <c r="O3495" s="47" t="s">
        <v>1355</v>
      </c>
      <c r="P3495" s="47" t="s">
        <v>886</v>
      </c>
      <c r="Q3495" s="50" t="s">
        <v>1623</v>
      </c>
      <c r="R3495" s="30"/>
    </row>
    <row r="3496" spans="1:18" ht="19.95" customHeight="1">
      <c r="A3496" s="47">
        <v>1</v>
      </c>
      <c r="B3496" s="30" t="s">
        <v>1357</v>
      </c>
      <c r="C3496" s="43" t="s">
        <v>1431</v>
      </c>
      <c r="D3496" s="52">
        <v>45187</v>
      </c>
      <c r="E3496" s="52">
        <v>45200</v>
      </c>
      <c r="F3496" s="52">
        <v>45200</v>
      </c>
      <c r="G3496" s="47" t="s">
        <v>10</v>
      </c>
      <c r="H3496" s="55">
        <v>5</v>
      </c>
      <c r="I3496" s="53">
        <v>1</v>
      </c>
      <c r="J3496" s="42">
        <v>0</v>
      </c>
      <c r="K3496" s="46">
        <v>0</v>
      </c>
      <c r="L3496" s="42">
        <v>5</v>
      </c>
      <c r="M3496" s="42">
        <v>0</v>
      </c>
      <c r="N3496" s="47" t="s">
        <v>1585</v>
      </c>
      <c r="O3496" s="47" t="s">
        <v>1355</v>
      </c>
      <c r="P3496" s="47" t="s">
        <v>877</v>
      </c>
      <c r="Q3496" s="50" t="s">
        <v>1626</v>
      </c>
      <c r="R3496" s="30"/>
    </row>
    <row r="3497" spans="1:18" ht="19.95" customHeight="1">
      <c r="A3497" s="47">
        <v>1</v>
      </c>
      <c r="B3497" s="30" t="s">
        <v>1357</v>
      </c>
      <c r="C3497" s="43" t="s">
        <v>1424</v>
      </c>
      <c r="D3497" s="52">
        <v>45167</v>
      </c>
      <c r="E3497" s="52">
        <v>45200</v>
      </c>
      <c r="F3497" s="52">
        <v>45200</v>
      </c>
      <c r="G3497" s="47" t="s">
        <v>10</v>
      </c>
      <c r="H3497" s="55">
        <v>1164</v>
      </c>
      <c r="I3497" s="53">
        <v>1</v>
      </c>
      <c r="J3497" s="42">
        <v>0</v>
      </c>
      <c r="K3497" s="46">
        <v>0</v>
      </c>
      <c r="L3497" s="42">
        <v>1164</v>
      </c>
      <c r="M3497" s="42">
        <v>0</v>
      </c>
      <c r="N3497" s="47" t="s">
        <v>1585</v>
      </c>
      <c r="O3497" s="47" t="s">
        <v>1329</v>
      </c>
      <c r="P3497" s="47" t="s">
        <v>878</v>
      </c>
      <c r="Q3497" s="50" t="s">
        <v>1617</v>
      </c>
      <c r="R3497" s="30"/>
    </row>
    <row r="3498" spans="1:18" ht="19.95" customHeight="1">
      <c r="A3498" s="47">
        <v>1</v>
      </c>
      <c r="B3498" s="30" t="s">
        <v>1357</v>
      </c>
      <c r="C3498" s="43" t="s">
        <v>1433</v>
      </c>
      <c r="D3498" s="52">
        <v>45168</v>
      </c>
      <c r="E3498" s="52">
        <v>45200</v>
      </c>
      <c r="F3498" s="52">
        <v>45200</v>
      </c>
      <c r="G3498" s="47" t="s">
        <v>10</v>
      </c>
      <c r="H3498" s="55">
        <v>69.849999999999994</v>
      </c>
      <c r="I3498" s="53">
        <v>1</v>
      </c>
      <c r="J3498" s="42">
        <v>0</v>
      </c>
      <c r="K3498" s="46">
        <v>0</v>
      </c>
      <c r="L3498" s="42">
        <v>69.849999999999994</v>
      </c>
      <c r="M3498" s="42">
        <v>0</v>
      </c>
      <c r="N3498" s="47" t="s">
        <v>1585</v>
      </c>
      <c r="O3498" s="47" t="s">
        <v>1342</v>
      </c>
      <c r="P3498" s="47" t="s">
        <v>1371</v>
      </c>
      <c r="Q3498" s="50" t="s">
        <v>1628</v>
      </c>
      <c r="R3498" s="30"/>
    </row>
    <row r="3499" spans="1:18" ht="19.95" customHeight="1">
      <c r="A3499" s="47">
        <v>1</v>
      </c>
      <c r="B3499" s="30" t="s">
        <v>1357</v>
      </c>
      <c r="C3499" s="43" t="s">
        <v>1433</v>
      </c>
      <c r="D3499" s="52">
        <v>45168</v>
      </c>
      <c r="E3499" s="52">
        <v>45200</v>
      </c>
      <c r="F3499" s="52">
        <v>45200</v>
      </c>
      <c r="G3499" s="47" t="s">
        <v>10</v>
      </c>
      <c r="H3499" s="55">
        <v>157.84</v>
      </c>
      <c r="I3499" s="53">
        <v>1</v>
      </c>
      <c r="J3499" s="42">
        <v>0</v>
      </c>
      <c r="K3499" s="46">
        <v>0</v>
      </c>
      <c r="L3499" s="42">
        <v>157.84</v>
      </c>
      <c r="M3499" s="42">
        <v>0</v>
      </c>
      <c r="N3499" s="47" t="s">
        <v>1585</v>
      </c>
      <c r="O3499" s="47" t="s">
        <v>1355</v>
      </c>
      <c r="P3499" s="47" t="s">
        <v>870</v>
      </c>
      <c r="Q3499" s="50" t="s">
        <v>1630</v>
      </c>
      <c r="R3499" s="30"/>
    </row>
    <row r="3500" spans="1:18" ht="19.95" customHeight="1">
      <c r="A3500" s="47">
        <v>1</v>
      </c>
      <c r="B3500" s="30" t="s">
        <v>1357</v>
      </c>
      <c r="C3500" s="43" t="s">
        <v>1433</v>
      </c>
      <c r="D3500" s="52">
        <v>45168</v>
      </c>
      <c r="E3500" s="52">
        <v>45200</v>
      </c>
      <c r="F3500" s="52">
        <v>45200</v>
      </c>
      <c r="G3500" s="47" t="s">
        <v>10</v>
      </c>
      <c r="H3500" s="55">
        <v>36.479999999999997</v>
      </c>
      <c r="I3500" s="53">
        <v>1</v>
      </c>
      <c r="J3500" s="42">
        <v>0</v>
      </c>
      <c r="K3500" s="46">
        <v>0</v>
      </c>
      <c r="L3500" s="42">
        <v>36.479999999999997</v>
      </c>
      <c r="M3500" s="42">
        <v>0</v>
      </c>
      <c r="N3500" s="47" t="s">
        <v>1585</v>
      </c>
      <c r="O3500" s="47" t="s">
        <v>1342</v>
      </c>
      <c r="P3500" s="47" t="s">
        <v>1371</v>
      </c>
      <c r="Q3500" s="50" t="s">
        <v>1631</v>
      </c>
      <c r="R3500" s="30"/>
    </row>
    <row r="3501" spans="1:18" ht="19.95" customHeight="1">
      <c r="A3501" s="47">
        <v>1</v>
      </c>
      <c r="B3501" s="30" t="s">
        <v>1357</v>
      </c>
      <c r="C3501" s="43" t="s">
        <v>1432</v>
      </c>
      <c r="D3501" s="52">
        <v>45169</v>
      </c>
      <c r="E3501" s="52">
        <v>45200</v>
      </c>
      <c r="F3501" s="52">
        <v>45200</v>
      </c>
      <c r="G3501" s="47" t="s">
        <v>10</v>
      </c>
      <c r="H3501" s="55">
        <v>250.8</v>
      </c>
      <c r="I3501" s="53">
        <v>1</v>
      </c>
      <c r="J3501" s="42">
        <v>0</v>
      </c>
      <c r="K3501" s="46">
        <v>0</v>
      </c>
      <c r="L3501" s="42">
        <v>250.8</v>
      </c>
      <c r="M3501" s="42">
        <v>0</v>
      </c>
      <c r="N3501" s="47" t="s">
        <v>1585</v>
      </c>
      <c r="O3501" s="47" t="s">
        <v>1342</v>
      </c>
      <c r="P3501" s="47" t="s">
        <v>1820</v>
      </c>
      <c r="Q3501" s="50" t="s">
        <v>1627</v>
      </c>
      <c r="R3501" s="30"/>
    </row>
    <row r="3502" spans="1:18" ht="19.95" customHeight="1">
      <c r="A3502" s="47">
        <v>1</v>
      </c>
      <c r="B3502" s="30" t="s">
        <v>254</v>
      </c>
      <c r="C3502" s="43" t="s">
        <v>1439</v>
      </c>
      <c r="D3502" s="52">
        <v>45187</v>
      </c>
      <c r="E3502" s="52">
        <v>45207</v>
      </c>
      <c r="F3502" s="52">
        <v>45200</v>
      </c>
      <c r="G3502" s="47" t="s">
        <v>10</v>
      </c>
      <c r="H3502" s="55">
        <v>1398.2</v>
      </c>
      <c r="I3502" s="53">
        <v>1</v>
      </c>
      <c r="J3502" s="42">
        <v>0</v>
      </c>
      <c r="K3502" s="46">
        <v>0</v>
      </c>
      <c r="L3502" s="42">
        <v>1398.2</v>
      </c>
      <c r="M3502" s="42">
        <v>0</v>
      </c>
      <c r="N3502" s="47" t="s">
        <v>1585</v>
      </c>
      <c r="O3502" s="47" t="s">
        <v>1342</v>
      </c>
      <c r="P3502" s="47" t="s">
        <v>880</v>
      </c>
      <c r="Q3502" s="50" t="s">
        <v>1636</v>
      </c>
      <c r="R3502" s="30"/>
    </row>
    <row r="3503" spans="1:18" ht="19.95" customHeight="1">
      <c r="A3503" s="47">
        <v>1</v>
      </c>
      <c r="B3503" s="30" t="s">
        <v>78</v>
      </c>
      <c r="C3503" s="43" t="s">
        <v>79</v>
      </c>
      <c r="D3503" s="52">
        <v>45168</v>
      </c>
      <c r="E3503" s="52">
        <v>45209</v>
      </c>
      <c r="F3503" s="52">
        <v>45200</v>
      </c>
      <c r="G3503" s="47" t="s">
        <v>10</v>
      </c>
      <c r="H3503" s="55">
        <v>177.5</v>
      </c>
      <c r="I3503" s="53">
        <v>1</v>
      </c>
      <c r="J3503" s="42">
        <v>0</v>
      </c>
      <c r="K3503" s="46">
        <v>0</v>
      </c>
      <c r="L3503" s="42">
        <v>177.5</v>
      </c>
      <c r="M3503" s="42">
        <v>0</v>
      </c>
      <c r="N3503" s="47" t="s">
        <v>1585</v>
      </c>
      <c r="O3503" s="47" t="s">
        <v>1330</v>
      </c>
      <c r="P3503" s="47" t="s">
        <v>881</v>
      </c>
      <c r="Q3503" s="50" t="s">
        <v>1638</v>
      </c>
      <c r="R3503" s="30"/>
    </row>
    <row r="3504" spans="1:18" ht="19.95" customHeight="1">
      <c r="A3504" s="47">
        <v>1</v>
      </c>
      <c r="B3504" s="30" t="s">
        <v>40</v>
      </c>
      <c r="C3504" s="43" t="s">
        <v>1410</v>
      </c>
      <c r="D3504" s="52">
        <v>45184</v>
      </c>
      <c r="E3504" s="52">
        <v>45200</v>
      </c>
      <c r="F3504" s="52">
        <v>45200</v>
      </c>
      <c r="G3504" s="47" t="s">
        <v>10</v>
      </c>
      <c r="H3504" s="55">
        <v>570.91999999999996</v>
      </c>
      <c r="I3504" s="53">
        <v>1</v>
      </c>
      <c r="J3504" s="42">
        <v>0</v>
      </c>
      <c r="K3504" s="46">
        <v>0</v>
      </c>
      <c r="L3504" s="42">
        <v>570.91999999999996</v>
      </c>
      <c r="M3504" s="42">
        <v>0</v>
      </c>
      <c r="N3504" s="47" t="s">
        <v>1585</v>
      </c>
      <c r="O3504" s="47" t="s">
        <v>1342</v>
      </c>
      <c r="P3504" s="47" t="s">
        <v>280</v>
      </c>
      <c r="Q3504" s="50" t="s">
        <v>1598</v>
      </c>
      <c r="R3504" s="30"/>
    </row>
    <row r="3505" spans="1:18" ht="19.95" customHeight="1">
      <c r="A3505" s="47">
        <v>1</v>
      </c>
      <c r="B3505" s="30" t="s">
        <v>1393</v>
      </c>
      <c r="C3505" s="43" t="s">
        <v>1416</v>
      </c>
      <c r="D3505" s="52">
        <v>45161</v>
      </c>
      <c r="E3505" s="52">
        <v>45200</v>
      </c>
      <c r="F3505" s="52">
        <v>45200</v>
      </c>
      <c r="G3505" s="47" t="s">
        <v>10</v>
      </c>
      <c r="H3505" s="55">
        <v>215</v>
      </c>
      <c r="I3505" s="53">
        <v>1</v>
      </c>
      <c r="J3505" s="42">
        <v>0</v>
      </c>
      <c r="K3505" s="46">
        <v>0</v>
      </c>
      <c r="L3505" s="42">
        <v>215</v>
      </c>
      <c r="M3505" s="42">
        <v>0</v>
      </c>
      <c r="N3505" s="47" t="s">
        <v>1582</v>
      </c>
      <c r="O3505" s="47" t="s">
        <v>1355</v>
      </c>
      <c r="P3505" s="47" t="s">
        <v>870</v>
      </c>
      <c r="Q3505" s="50" t="s">
        <v>1606</v>
      </c>
      <c r="R3505" s="30"/>
    </row>
    <row r="3506" spans="1:18" ht="19.95" customHeight="1">
      <c r="A3506" s="47">
        <v>1</v>
      </c>
      <c r="B3506" s="30" t="s">
        <v>1357</v>
      </c>
      <c r="C3506" s="43" t="s">
        <v>1435</v>
      </c>
      <c r="D3506" s="52">
        <v>45159</v>
      </c>
      <c r="E3506" s="52">
        <v>45200</v>
      </c>
      <c r="F3506" s="52">
        <v>45200</v>
      </c>
      <c r="G3506" s="47" t="s">
        <v>10</v>
      </c>
      <c r="H3506" s="55">
        <v>86</v>
      </c>
      <c r="I3506" s="53">
        <v>1</v>
      </c>
      <c r="J3506" s="42">
        <v>0</v>
      </c>
      <c r="K3506" s="46">
        <v>0</v>
      </c>
      <c r="L3506" s="42">
        <v>86</v>
      </c>
      <c r="M3506" s="42">
        <v>0</v>
      </c>
      <c r="N3506" s="47" t="s">
        <v>1582</v>
      </c>
      <c r="O3506" s="47" t="s">
        <v>1355</v>
      </c>
      <c r="P3506" s="47" t="s">
        <v>870</v>
      </c>
      <c r="Q3506" s="50" t="s">
        <v>1632</v>
      </c>
      <c r="R3506" s="30"/>
    </row>
    <row r="3507" spans="1:18" ht="19.95" customHeight="1">
      <c r="A3507" s="47">
        <v>1</v>
      </c>
      <c r="B3507" s="30" t="s">
        <v>1357</v>
      </c>
      <c r="C3507" s="43" t="s">
        <v>1436</v>
      </c>
      <c r="D3507" s="52">
        <v>45160</v>
      </c>
      <c r="E3507" s="52">
        <v>45200</v>
      </c>
      <c r="F3507" s="52">
        <v>45200</v>
      </c>
      <c r="G3507" s="47" t="s">
        <v>10</v>
      </c>
      <c r="H3507" s="55">
        <v>19</v>
      </c>
      <c r="I3507" s="53">
        <v>1</v>
      </c>
      <c r="J3507" s="42">
        <v>0</v>
      </c>
      <c r="K3507" s="46">
        <v>0</v>
      </c>
      <c r="L3507" s="42">
        <v>19</v>
      </c>
      <c r="M3507" s="42">
        <v>0</v>
      </c>
      <c r="N3507" s="47" t="s">
        <v>1582</v>
      </c>
      <c r="O3507" s="47" t="s">
        <v>1355</v>
      </c>
      <c r="P3507" s="47" t="s">
        <v>870</v>
      </c>
      <c r="Q3507" s="50" t="s">
        <v>1633</v>
      </c>
      <c r="R3507" s="30"/>
    </row>
    <row r="3508" spans="1:18" ht="19.95" customHeight="1">
      <c r="A3508" s="47">
        <v>1</v>
      </c>
      <c r="B3508" s="30" t="s">
        <v>1357</v>
      </c>
      <c r="C3508" s="43" t="s">
        <v>1405</v>
      </c>
      <c r="D3508" s="52">
        <v>45161</v>
      </c>
      <c r="E3508" s="52">
        <v>45170</v>
      </c>
      <c r="F3508" s="52">
        <v>45200</v>
      </c>
      <c r="G3508" s="47" t="s">
        <v>10</v>
      </c>
      <c r="H3508" s="55">
        <v>81</v>
      </c>
      <c r="I3508" s="53">
        <v>1</v>
      </c>
      <c r="J3508" s="42">
        <v>0</v>
      </c>
      <c r="K3508" s="46">
        <v>0</v>
      </c>
      <c r="L3508" s="42">
        <v>81</v>
      </c>
      <c r="M3508" s="42">
        <v>0</v>
      </c>
      <c r="N3508" s="47" t="s">
        <v>1582</v>
      </c>
      <c r="O3508" s="47" t="s">
        <v>1355</v>
      </c>
      <c r="P3508" s="47" t="s">
        <v>870</v>
      </c>
      <c r="Q3508" s="50" t="s">
        <v>1593</v>
      </c>
      <c r="R3508" s="30"/>
    </row>
    <row r="3509" spans="1:18" ht="19.95" customHeight="1">
      <c r="A3509" s="47">
        <v>1</v>
      </c>
      <c r="B3509" s="30" t="s">
        <v>1357</v>
      </c>
      <c r="C3509" s="43" t="s">
        <v>1406</v>
      </c>
      <c r="D3509" s="52">
        <v>45161</v>
      </c>
      <c r="E3509" s="52">
        <v>45170</v>
      </c>
      <c r="F3509" s="52">
        <v>45200</v>
      </c>
      <c r="G3509" s="47" t="s">
        <v>10</v>
      </c>
      <c r="H3509" s="55">
        <v>34</v>
      </c>
      <c r="I3509" s="53">
        <v>1</v>
      </c>
      <c r="J3509" s="42">
        <v>0</v>
      </c>
      <c r="K3509" s="46">
        <v>0</v>
      </c>
      <c r="L3509" s="42">
        <v>34</v>
      </c>
      <c r="M3509" s="42">
        <v>0</v>
      </c>
      <c r="N3509" s="47" t="s">
        <v>1582</v>
      </c>
      <c r="O3509" s="47" t="s">
        <v>1355</v>
      </c>
      <c r="P3509" s="47" t="s">
        <v>870</v>
      </c>
      <c r="Q3509" s="50" t="s">
        <v>1594</v>
      </c>
      <c r="R3509" s="30"/>
    </row>
    <row r="3510" spans="1:18" ht="19.95" customHeight="1">
      <c r="A3510" s="47">
        <v>1</v>
      </c>
      <c r="B3510" s="30" t="s">
        <v>1357</v>
      </c>
      <c r="C3510" s="43" t="s">
        <v>1418</v>
      </c>
      <c r="D3510" s="52">
        <v>45179</v>
      </c>
      <c r="E3510" s="52">
        <v>45200</v>
      </c>
      <c r="F3510" s="52">
        <v>45200</v>
      </c>
      <c r="G3510" s="47" t="s">
        <v>10</v>
      </c>
      <c r="H3510" s="55">
        <v>278.19</v>
      </c>
      <c r="I3510" s="53">
        <v>1</v>
      </c>
      <c r="J3510" s="42">
        <v>0</v>
      </c>
      <c r="K3510" s="46">
        <v>0</v>
      </c>
      <c r="L3510" s="42">
        <v>278.19</v>
      </c>
      <c r="M3510" s="42">
        <v>0</v>
      </c>
      <c r="N3510" s="47" t="s">
        <v>1582</v>
      </c>
      <c r="O3510" s="47" t="s">
        <v>1355</v>
      </c>
      <c r="P3510" s="47" t="s">
        <v>872</v>
      </c>
      <c r="Q3510" s="50" t="s">
        <v>1608</v>
      </c>
      <c r="R3510" s="30"/>
    </row>
    <row r="3511" spans="1:18" ht="19.95" customHeight="1">
      <c r="A3511" s="47">
        <v>1</v>
      </c>
      <c r="B3511" s="30" t="s">
        <v>1357</v>
      </c>
      <c r="C3511" s="43" t="s">
        <v>1419</v>
      </c>
      <c r="D3511" s="52">
        <v>45159</v>
      </c>
      <c r="E3511" s="52">
        <v>45200</v>
      </c>
      <c r="F3511" s="52">
        <v>45200</v>
      </c>
      <c r="G3511" s="47" t="s">
        <v>10</v>
      </c>
      <c r="H3511" s="55">
        <v>56.7</v>
      </c>
      <c r="I3511" s="53">
        <v>1</v>
      </c>
      <c r="J3511" s="42">
        <v>0</v>
      </c>
      <c r="K3511" s="46">
        <v>0</v>
      </c>
      <c r="L3511" s="42">
        <v>56.7</v>
      </c>
      <c r="M3511" s="42">
        <v>0</v>
      </c>
      <c r="N3511" s="47" t="s">
        <v>1582</v>
      </c>
      <c r="O3511" s="47" t="s">
        <v>1355</v>
      </c>
      <c r="P3511" s="47" t="s">
        <v>886</v>
      </c>
      <c r="Q3511" s="50" t="s">
        <v>1609</v>
      </c>
      <c r="R3511" s="30"/>
    </row>
    <row r="3512" spans="1:18" ht="19.95" customHeight="1">
      <c r="A3512" s="47">
        <v>1</v>
      </c>
      <c r="B3512" s="30" t="s">
        <v>1357</v>
      </c>
      <c r="C3512" s="43" t="s">
        <v>1429</v>
      </c>
      <c r="D3512" s="52">
        <v>45170</v>
      </c>
      <c r="E3512" s="52">
        <v>45200</v>
      </c>
      <c r="F3512" s="52">
        <v>45200</v>
      </c>
      <c r="G3512" s="47" t="s">
        <v>10</v>
      </c>
      <c r="H3512" s="55">
        <v>973.8</v>
      </c>
      <c r="I3512" s="53">
        <v>1</v>
      </c>
      <c r="J3512" s="42">
        <v>0</v>
      </c>
      <c r="K3512" s="46">
        <v>0</v>
      </c>
      <c r="L3512" s="42">
        <v>973.8</v>
      </c>
      <c r="M3512" s="42">
        <v>0</v>
      </c>
      <c r="N3512" s="47" t="s">
        <v>1582</v>
      </c>
      <c r="O3512" s="47" t="s">
        <v>1342</v>
      </c>
      <c r="P3512" s="47" t="s">
        <v>1590</v>
      </c>
      <c r="Q3512" s="50" t="s">
        <v>1624</v>
      </c>
      <c r="R3512" s="30"/>
    </row>
    <row r="3513" spans="1:18" ht="19.95" customHeight="1">
      <c r="A3513" s="47">
        <v>1</v>
      </c>
      <c r="B3513" s="30" t="s">
        <v>1357</v>
      </c>
      <c r="C3513" s="43" t="s">
        <v>467</v>
      </c>
      <c r="D3513" s="52">
        <v>45160</v>
      </c>
      <c r="E3513" s="52">
        <v>45200</v>
      </c>
      <c r="F3513" s="52">
        <v>45200</v>
      </c>
      <c r="G3513" s="47" t="s">
        <v>10</v>
      </c>
      <c r="H3513" s="55">
        <v>33</v>
      </c>
      <c r="I3513" s="53">
        <v>1</v>
      </c>
      <c r="J3513" s="42">
        <v>0</v>
      </c>
      <c r="K3513" s="46">
        <v>0</v>
      </c>
      <c r="L3513" s="42">
        <v>33</v>
      </c>
      <c r="M3513" s="42">
        <v>0</v>
      </c>
      <c r="N3513" s="47" t="s">
        <v>1582</v>
      </c>
      <c r="O3513" s="47" t="s">
        <v>1355</v>
      </c>
      <c r="P3513" s="47" t="s">
        <v>872</v>
      </c>
      <c r="Q3513" s="50" t="s">
        <v>1603</v>
      </c>
      <c r="R3513" s="30"/>
    </row>
    <row r="3514" spans="1:18" ht="19.95" customHeight="1">
      <c r="A3514" s="47">
        <v>1</v>
      </c>
      <c r="B3514" s="30" t="s">
        <v>1357</v>
      </c>
      <c r="C3514" s="43" t="s">
        <v>467</v>
      </c>
      <c r="D3514" s="52">
        <v>45160</v>
      </c>
      <c r="E3514" s="52">
        <v>45200</v>
      </c>
      <c r="F3514" s="52">
        <v>45200</v>
      </c>
      <c r="G3514" s="47" t="s">
        <v>10</v>
      </c>
      <c r="H3514" s="55">
        <v>24</v>
      </c>
      <c r="I3514" s="53">
        <v>1</v>
      </c>
      <c r="J3514" s="42">
        <v>0</v>
      </c>
      <c r="K3514" s="46">
        <v>0</v>
      </c>
      <c r="L3514" s="42">
        <v>24</v>
      </c>
      <c r="M3514" s="42">
        <v>0</v>
      </c>
      <c r="N3514" s="47" t="s">
        <v>1582</v>
      </c>
      <c r="O3514" s="47" t="s">
        <v>1355</v>
      </c>
      <c r="P3514" s="47" t="s">
        <v>872</v>
      </c>
      <c r="Q3514" s="50" t="s">
        <v>1604</v>
      </c>
      <c r="R3514" s="30"/>
    </row>
    <row r="3515" spans="1:18" ht="19.95" customHeight="1">
      <c r="A3515" s="47">
        <v>1</v>
      </c>
      <c r="B3515" s="30" t="s">
        <v>1357</v>
      </c>
      <c r="C3515" s="43" t="s">
        <v>467</v>
      </c>
      <c r="D3515" s="52">
        <v>45160</v>
      </c>
      <c r="E3515" s="52">
        <v>45200</v>
      </c>
      <c r="F3515" s="52">
        <v>45200</v>
      </c>
      <c r="G3515" s="47" t="s">
        <v>10</v>
      </c>
      <c r="H3515" s="55">
        <v>14.29</v>
      </c>
      <c r="I3515" s="53">
        <v>1</v>
      </c>
      <c r="J3515" s="42">
        <v>0</v>
      </c>
      <c r="K3515" s="46">
        <v>0</v>
      </c>
      <c r="L3515" s="42">
        <v>14.29</v>
      </c>
      <c r="M3515" s="42">
        <v>0</v>
      </c>
      <c r="N3515" s="47" t="s">
        <v>1582</v>
      </c>
      <c r="O3515" s="47" t="s">
        <v>1355</v>
      </c>
      <c r="P3515" s="47" t="s">
        <v>886</v>
      </c>
      <c r="Q3515" s="50" t="s">
        <v>1610</v>
      </c>
      <c r="R3515" s="30"/>
    </row>
    <row r="3516" spans="1:18" ht="19.95" customHeight="1">
      <c r="A3516" s="47">
        <v>1</v>
      </c>
      <c r="B3516" s="30" t="s">
        <v>1357</v>
      </c>
      <c r="C3516" s="43" t="s">
        <v>792</v>
      </c>
      <c r="D3516" s="52">
        <v>45161</v>
      </c>
      <c r="E3516" s="52">
        <v>45200</v>
      </c>
      <c r="F3516" s="52">
        <v>45200</v>
      </c>
      <c r="G3516" s="47" t="s">
        <v>10</v>
      </c>
      <c r="H3516" s="55">
        <v>13.96</v>
      </c>
      <c r="I3516" s="53">
        <v>1</v>
      </c>
      <c r="J3516" s="42">
        <v>0</v>
      </c>
      <c r="K3516" s="46">
        <v>0</v>
      </c>
      <c r="L3516" s="42">
        <v>13.96</v>
      </c>
      <c r="M3516" s="42">
        <v>0</v>
      </c>
      <c r="N3516" s="47" t="s">
        <v>1582</v>
      </c>
      <c r="O3516" s="47" t="s">
        <v>1355</v>
      </c>
      <c r="P3516" s="47" t="s">
        <v>886</v>
      </c>
      <c r="Q3516" s="50" t="s">
        <v>1611</v>
      </c>
      <c r="R3516" s="30"/>
    </row>
    <row r="3517" spans="1:18" ht="19.95" customHeight="1">
      <c r="A3517" s="47">
        <v>1</v>
      </c>
      <c r="B3517" s="30" t="s">
        <v>1357</v>
      </c>
      <c r="C3517" s="43" t="s">
        <v>792</v>
      </c>
      <c r="D3517" s="52">
        <v>45161</v>
      </c>
      <c r="E3517" s="52">
        <v>45200</v>
      </c>
      <c r="F3517" s="52">
        <v>45200</v>
      </c>
      <c r="G3517" s="47" t="s">
        <v>10</v>
      </c>
      <c r="H3517" s="55">
        <v>14.32</v>
      </c>
      <c r="I3517" s="53">
        <v>1</v>
      </c>
      <c r="J3517" s="42">
        <v>0</v>
      </c>
      <c r="K3517" s="46">
        <v>0</v>
      </c>
      <c r="L3517" s="42">
        <v>14.32</v>
      </c>
      <c r="M3517" s="42">
        <v>0</v>
      </c>
      <c r="N3517" s="47" t="s">
        <v>1582</v>
      </c>
      <c r="O3517" s="47" t="s">
        <v>1355</v>
      </c>
      <c r="P3517" s="47" t="s">
        <v>886</v>
      </c>
      <c r="Q3517" s="50" t="s">
        <v>1612</v>
      </c>
      <c r="R3517" s="30"/>
    </row>
    <row r="3518" spans="1:18" ht="19.95" customHeight="1">
      <c r="A3518" s="47">
        <v>1</v>
      </c>
      <c r="B3518" s="30" t="s">
        <v>1357</v>
      </c>
      <c r="C3518" s="43" t="s">
        <v>1368</v>
      </c>
      <c r="D3518" s="52">
        <v>45162</v>
      </c>
      <c r="E3518" s="52">
        <v>45200</v>
      </c>
      <c r="F3518" s="52">
        <v>45200</v>
      </c>
      <c r="G3518" s="47" t="s">
        <v>10</v>
      </c>
      <c r="H3518" s="55">
        <v>30.07</v>
      </c>
      <c r="I3518" s="53">
        <v>1</v>
      </c>
      <c r="J3518" s="42">
        <v>0</v>
      </c>
      <c r="K3518" s="46">
        <v>0</v>
      </c>
      <c r="L3518" s="42">
        <v>30.07</v>
      </c>
      <c r="M3518" s="42">
        <v>0</v>
      </c>
      <c r="N3518" s="47" t="s">
        <v>1582</v>
      </c>
      <c r="O3518" s="47" t="s">
        <v>1355</v>
      </c>
      <c r="P3518" s="47" t="s">
        <v>886</v>
      </c>
      <c r="Q3518" s="50" t="s">
        <v>1613</v>
      </c>
      <c r="R3518" s="30"/>
    </row>
    <row r="3519" spans="1:18" ht="19.95" customHeight="1">
      <c r="A3519" s="47">
        <v>1</v>
      </c>
      <c r="B3519" s="30" t="s">
        <v>1357</v>
      </c>
      <c r="C3519" s="43" t="s">
        <v>1415</v>
      </c>
      <c r="D3519" s="52">
        <v>45160</v>
      </c>
      <c r="E3519" s="52">
        <v>45200</v>
      </c>
      <c r="F3519" s="52">
        <v>45200</v>
      </c>
      <c r="G3519" s="47" t="s">
        <v>10</v>
      </c>
      <c r="H3519" s="55">
        <v>70.900000000000006</v>
      </c>
      <c r="I3519" s="53">
        <v>1</v>
      </c>
      <c r="J3519" s="42">
        <v>0</v>
      </c>
      <c r="K3519" s="46">
        <v>0</v>
      </c>
      <c r="L3519" s="42">
        <v>70.900000000000006</v>
      </c>
      <c r="M3519" s="42">
        <v>0</v>
      </c>
      <c r="N3519" s="47" t="s">
        <v>1582</v>
      </c>
      <c r="O3519" s="47" t="s">
        <v>1355</v>
      </c>
      <c r="P3519" s="47" t="s">
        <v>872</v>
      </c>
      <c r="Q3519" s="50" t="s">
        <v>1605</v>
      </c>
      <c r="R3519" s="30"/>
    </row>
    <row r="3520" spans="1:18" ht="19.95" customHeight="1">
      <c r="A3520" s="47">
        <v>1</v>
      </c>
      <c r="B3520" s="30" t="s">
        <v>1357</v>
      </c>
      <c r="C3520" s="43" t="s">
        <v>1417</v>
      </c>
      <c r="D3520" s="52">
        <v>45161</v>
      </c>
      <c r="E3520" s="52">
        <v>45200</v>
      </c>
      <c r="F3520" s="52">
        <v>45200</v>
      </c>
      <c r="G3520" s="47" t="s">
        <v>10</v>
      </c>
      <c r="H3520" s="55">
        <v>132.69</v>
      </c>
      <c r="I3520" s="53">
        <v>1</v>
      </c>
      <c r="J3520" s="42">
        <v>0</v>
      </c>
      <c r="K3520" s="46">
        <v>0</v>
      </c>
      <c r="L3520" s="42">
        <v>132.69</v>
      </c>
      <c r="M3520" s="42">
        <v>0</v>
      </c>
      <c r="N3520" s="47" t="s">
        <v>1582</v>
      </c>
      <c r="O3520" s="47" t="s">
        <v>1355</v>
      </c>
      <c r="P3520" s="47" t="s">
        <v>872</v>
      </c>
      <c r="Q3520" s="50" t="s">
        <v>1607</v>
      </c>
      <c r="R3520" s="30"/>
    </row>
    <row r="3521" spans="1:18" ht="19.95" customHeight="1">
      <c r="A3521" s="47">
        <v>1</v>
      </c>
      <c r="B3521" s="30" t="s">
        <v>302</v>
      </c>
      <c r="C3521" s="43" t="s">
        <v>1430</v>
      </c>
      <c r="D3521" s="52">
        <v>45160</v>
      </c>
      <c r="E3521" s="52">
        <v>45200</v>
      </c>
      <c r="F3521" s="52">
        <v>45200</v>
      </c>
      <c r="G3521" s="47" t="s">
        <v>10</v>
      </c>
      <c r="H3521" s="55">
        <v>460.95</v>
      </c>
      <c r="I3521" s="53">
        <v>1</v>
      </c>
      <c r="J3521" s="42">
        <v>0</v>
      </c>
      <c r="K3521" s="46">
        <v>0</v>
      </c>
      <c r="L3521" s="42">
        <v>460.95</v>
      </c>
      <c r="M3521" s="42">
        <v>0</v>
      </c>
      <c r="N3521" s="47" t="s">
        <v>1582</v>
      </c>
      <c r="O3521" s="47" t="s">
        <v>1355</v>
      </c>
      <c r="P3521" s="47" t="s">
        <v>870</v>
      </c>
      <c r="Q3521" s="50" t="s">
        <v>1625</v>
      </c>
      <c r="R3521" s="30"/>
    </row>
    <row r="3522" spans="1:18" ht="19.95" customHeight="1">
      <c r="A3522" s="47">
        <v>2</v>
      </c>
      <c r="B3522" s="30" t="s">
        <v>140</v>
      </c>
      <c r="C3522" s="43" t="s">
        <v>717</v>
      </c>
      <c r="D3522" s="52">
        <v>45190</v>
      </c>
      <c r="E3522" s="52">
        <v>45201</v>
      </c>
      <c r="F3522" s="52">
        <v>45201</v>
      </c>
      <c r="G3522" s="47" t="s">
        <v>10</v>
      </c>
      <c r="H3522" s="55">
        <v>7130</v>
      </c>
      <c r="I3522" s="53">
        <v>1</v>
      </c>
      <c r="J3522" s="42">
        <v>0</v>
      </c>
      <c r="K3522" s="46">
        <v>0</v>
      </c>
      <c r="L3522" s="42">
        <v>7130</v>
      </c>
      <c r="M3522" s="42">
        <v>0</v>
      </c>
      <c r="N3522" s="47" t="s">
        <v>1328</v>
      </c>
      <c r="O3522" s="47" t="s">
        <v>1349</v>
      </c>
      <c r="P3522" s="47" t="s">
        <v>741</v>
      </c>
      <c r="Q3522" s="50" t="s">
        <v>1652</v>
      </c>
      <c r="R3522" s="30"/>
    </row>
    <row r="3523" spans="1:18" ht="19.95" customHeight="1">
      <c r="A3523" s="47">
        <v>1</v>
      </c>
      <c r="B3523" s="30" t="s">
        <v>140</v>
      </c>
      <c r="C3523" s="43" t="s">
        <v>716</v>
      </c>
      <c r="D3523" s="52">
        <v>45188</v>
      </c>
      <c r="E3523" s="52">
        <v>45201</v>
      </c>
      <c r="F3523" s="52">
        <v>45201</v>
      </c>
      <c r="G3523" s="47" t="s">
        <v>10</v>
      </c>
      <c r="H3523" s="55">
        <v>2160</v>
      </c>
      <c r="I3523" s="53">
        <v>1</v>
      </c>
      <c r="J3523" s="42">
        <v>0</v>
      </c>
      <c r="K3523" s="46">
        <v>0</v>
      </c>
      <c r="L3523" s="42">
        <v>2160</v>
      </c>
      <c r="M3523" s="42">
        <v>0</v>
      </c>
      <c r="N3523" s="47" t="s">
        <v>1328</v>
      </c>
      <c r="O3523" s="47" t="s">
        <v>1330</v>
      </c>
      <c r="P3523" s="47" t="s">
        <v>887</v>
      </c>
      <c r="Q3523" s="50" t="s">
        <v>749</v>
      </c>
      <c r="R3523" s="30"/>
    </row>
    <row r="3524" spans="1:18" ht="19.95" customHeight="1">
      <c r="A3524" s="47">
        <v>1</v>
      </c>
      <c r="B3524" s="30" t="s">
        <v>138</v>
      </c>
      <c r="C3524" s="43" t="s">
        <v>174</v>
      </c>
      <c r="D3524" s="52">
        <v>45181</v>
      </c>
      <c r="E3524" s="52">
        <v>45201</v>
      </c>
      <c r="F3524" s="52">
        <v>45201</v>
      </c>
      <c r="G3524" s="47" t="s">
        <v>10</v>
      </c>
      <c r="H3524" s="55">
        <v>11000</v>
      </c>
      <c r="I3524" s="53">
        <v>1</v>
      </c>
      <c r="J3524" s="42">
        <v>0</v>
      </c>
      <c r="K3524" s="46">
        <v>0</v>
      </c>
      <c r="L3524" s="42">
        <v>11000</v>
      </c>
      <c r="M3524" s="42">
        <v>0</v>
      </c>
      <c r="N3524" s="47" t="s">
        <v>1328</v>
      </c>
      <c r="O3524" s="47" t="s">
        <v>1349</v>
      </c>
      <c r="P3524" s="47" t="s">
        <v>741</v>
      </c>
      <c r="Q3524" s="50" t="s">
        <v>1648</v>
      </c>
      <c r="R3524" s="30"/>
    </row>
    <row r="3525" spans="1:18" ht="19.95" customHeight="1">
      <c r="A3525" s="47">
        <v>2</v>
      </c>
      <c r="B3525" s="30" t="s">
        <v>143</v>
      </c>
      <c r="C3525" s="43" t="s">
        <v>169</v>
      </c>
      <c r="D3525" s="52">
        <v>45185</v>
      </c>
      <c r="E3525" s="52">
        <v>45201</v>
      </c>
      <c r="F3525" s="52">
        <v>45201</v>
      </c>
      <c r="G3525" s="47" t="s">
        <v>10</v>
      </c>
      <c r="H3525" s="55">
        <v>16204</v>
      </c>
      <c r="I3525" s="53">
        <v>1</v>
      </c>
      <c r="J3525" s="42">
        <v>0</v>
      </c>
      <c r="K3525" s="46">
        <v>0</v>
      </c>
      <c r="L3525" s="42">
        <v>16204</v>
      </c>
      <c r="M3525" s="42">
        <v>0</v>
      </c>
      <c r="N3525" s="47" t="s">
        <v>1328</v>
      </c>
      <c r="O3525" s="47" t="s">
        <v>1349</v>
      </c>
      <c r="P3525" s="47" t="s">
        <v>741</v>
      </c>
      <c r="Q3525" s="50" t="s">
        <v>1647</v>
      </c>
      <c r="R3525" s="30"/>
    </row>
    <row r="3526" spans="1:18" ht="19.95" customHeight="1">
      <c r="A3526" s="47">
        <v>2</v>
      </c>
      <c r="B3526" s="30" t="s">
        <v>143</v>
      </c>
      <c r="C3526" s="43" t="s">
        <v>168</v>
      </c>
      <c r="D3526" s="52">
        <v>45184</v>
      </c>
      <c r="E3526" s="52">
        <v>45201</v>
      </c>
      <c r="F3526" s="52">
        <v>45201</v>
      </c>
      <c r="G3526" s="47" t="s">
        <v>10</v>
      </c>
      <c r="H3526" s="55">
        <v>24752</v>
      </c>
      <c r="I3526" s="53">
        <v>1</v>
      </c>
      <c r="J3526" s="42">
        <v>0</v>
      </c>
      <c r="K3526" s="46">
        <v>0</v>
      </c>
      <c r="L3526" s="42">
        <v>24752</v>
      </c>
      <c r="M3526" s="42">
        <v>0</v>
      </c>
      <c r="N3526" s="47" t="s">
        <v>1328</v>
      </c>
      <c r="O3526" s="47" t="s">
        <v>1349</v>
      </c>
      <c r="P3526" s="47" t="s">
        <v>741</v>
      </c>
      <c r="Q3526" s="50" t="s">
        <v>1646</v>
      </c>
      <c r="R3526" s="30"/>
    </row>
    <row r="3527" spans="1:18" ht="19.95" customHeight="1">
      <c r="A3527" s="47">
        <v>2</v>
      </c>
      <c r="B3527" s="30" t="s">
        <v>143</v>
      </c>
      <c r="C3527" s="43" t="s">
        <v>170</v>
      </c>
      <c r="D3527" s="52">
        <v>45185</v>
      </c>
      <c r="E3527" s="52">
        <v>45201</v>
      </c>
      <c r="F3527" s="52">
        <v>45201</v>
      </c>
      <c r="G3527" s="47" t="s">
        <v>10</v>
      </c>
      <c r="H3527" s="55">
        <v>64816</v>
      </c>
      <c r="I3527" s="53">
        <v>1</v>
      </c>
      <c r="J3527" s="42">
        <v>0</v>
      </c>
      <c r="K3527" s="46">
        <v>0</v>
      </c>
      <c r="L3527" s="42">
        <v>64816</v>
      </c>
      <c r="M3527" s="42">
        <v>0</v>
      </c>
      <c r="N3527" s="47" t="s">
        <v>1328</v>
      </c>
      <c r="O3527" s="47" t="s">
        <v>1349</v>
      </c>
      <c r="P3527" s="47" t="s">
        <v>741</v>
      </c>
      <c r="Q3527" s="50" t="s">
        <v>1650</v>
      </c>
      <c r="R3527" s="30"/>
    </row>
    <row r="3528" spans="1:18" ht="19.95" customHeight="1">
      <c r="A3528" s="47">
        <v>2</v>
      </c>
      <c r="B3528" s="30" t="s">
        <v>143</v>
      </c>
      <c r="C3528" s="43" t="s">
        <v>714</v>
      </c>
      <c r="D3528" s="52">
        <v>45184</v>
      </c>
      <c r="E3528" s="52">
        <v>45201</v>
      </c>
      <c r="F3528" s="52">
        <v>45201</v>
      </c>
      <c r="G3528" s="47" t="s">
        <v>10</v>
      </c>
      <c r="H3528" s="55">
        <v>6688.6</v>
      </c>
      <c r="I3528" s="53">
        <v>1</v>
      </c>
      <c r="J3528" s="42">
        <v>0</v>
      </c>
      <c r="K3528" s="46">
        <v>0</v>
      </c>
      <c r="L3528" s="42">
        <v>6688.6</v>
      </c>
      <c r="M3528" s="42">
        <v>0</v>
      </c>
      <c r="N3528" s="47" t="s">
        <v>1328</v>
      </c>
      <c r="O3528" s="47" t="s">
        <v>1349</v>
      </c>
      <c r="P3528" s="47" t="s">
        <v>741</v>
      </c>
      <c r="Q3528" s="50" t="s">
        <v>747</v>
      </c>
      <c r="R3528" s="30"/>
    </row>
    <row r="3529" spans="1:18" ht="19.95" customHeight="1">
      <c r="A3529" s="47">
        <v>1</v>
      </c>
      <c r="B3529" s="30" t="s">
        <v>1394</v>
      </c>
      <c r="C3529" s="43" t="s">
        <v>1444</v>
      </c>
      <c r="D3529" s="52">
        <v>45050</v>
      </c>
      <c r="E3529" s="52">
        <v>45201</v>
      </c>
      <c r="F3529" s="52">
        <v>45201</v>
      </c>
      <c r="G3529" s="47" t="s">
        <v>18</v>
      </c>
      <c r="H3529" s="44">
        <v>544000</v>
      </c>
      <c r="I3529" s="48">
        <v>5.0076000000000001</v>
      </c>
      <c r="J3529" s="42">
        <v>0</v>
      </c>
      <c r="K3529" s="46">
        <v>0</v>
      </c>
      <c r="L3529" s="42">
        <v>2724134.4</v>
      </c>
      <c r="M3529" s="42">
        <v>0</v>
      </c>
      <c r="N3529" s="47" t="s">
        <v>1328</v>
      </c>
      <c r="O3529" s="47" t="s">
        <v>1330</v>
      </c>
      <c r="P3529" s="47" t="s">
        <v>881</v>
      </c>
      <c r="Q3529" s="50" t="s">
        <v>1653</v>
      </c>
      <c r="R3529" s="30"/>
    </row>
    <row r="3530" spans="1:18" ht="19.95" customHeight="1">
      <c r="A3530" s="47">
        <v>1</v>
      </c>
      <c r="B3530" s="30" t="s">
        <v>32</v>
      </c>
      <c r="C3530" s="43" t="s">
        <v>1445</v>
      </c>
      <c r="D3530" s="52">
        <v>45107</v>
      </c>
      <c r="E3530" s="52">
        <v>45201</v>
      </c>
      <c r="F3530" s="52">
        <v>45201</v>
      </c>
      <c r="G3530" s="47" t="s">
        <v>18</v>
      </c>
      <c r="H3530" s="44">
        <v>1774005</v>
      </c>
      <c r="I3530" s="48">
        <v>5.0076000000000001</v>
      </c>
      <c r="J3530" s="42">
        <v>0</v>
      </c>
      <c r="K3530" s="46">
        <v>0</v>
      </c>
      <c r="L3530" s="42">
        <v>8883507.4399999995</v>
      </c>
      <c r="M3530" s="42">
        <v>0</v>
      </c>
      <c r="N3530" s="47" t="s">
        <v>1328</v>
      </c>
      <c r="O3530" s="47" t="s">
        <v>1330</v>
      </c>
      <c r="P3530" s="47" t="s">
        <v>881</v>
      </c>
      <c r="Q3530" s="50" t="s">
        <v>1654</v>
      </c>
      <c r="R3530" s="30"/>
    </row>
    <row r="3531" spans="1:18" ht="19.95" customHeight="1">
      <c r="A3531" s="47">
        <v>1</v>
      </c>
      <c r="B3531" s="30" t="s">
        <v>16</v>
      </c>
      <c r="C3531" s="43" t="s">
        <v>175</v>
      </c>
      <c r="D3531" s="52">
        <v>45184</v>
      </c>
      <c r="E3531" s="52">
        <v>45201</v>
      </c>
      <c r="F3531" s="52">
        <v>45201</v>
      </c>
      <c r="G3531" s="47" t="s">
        <v>10</v>
      </c>
      <c r="H3531" s="55">
        <v>10733.8</v>
      </c>
      <c r="I3531" s="53">
        <v>1</v>
      </c>
      <c r="J3531" s="42">
        <v>0</v>
      </c>
      <c r="K3531" s="46">
        <v>0</v>
      </c>
      <c r="L3531" s="42">
        <v>10733.8</v>
      </c>
      <c r="M3531" s="42">
        <v>0</v>
      </c>
      <c r="N3531" s="47" t="s">
        <v>1328</v>
      </c>
      <c r="O3531" s="47" t="s">
        <v>1349</v>
      </c>
      <c r="P3531" s="47" t="s">
        <v>741</v>
      </c>
      <c r="Q3531" s="50" t="s">
        <v>1649</v>
      </c>
      <c r="R3531" s="30"/>
    </row>
    <row r="3532" spans="1:18" ht="19.95" customHeight="1">
      <c r="A3532" s="47">
        <v>2</v>
      </c>
      <c r="B3532" s="30" t="s">
        <v>142</v>
      </c>
      <c r="C3532" s="43" t="s">
        <v>715</v>
      </c>
      <c r="D3532" s="52">
        <v>45189</v>
      </c>
      <c r="E3532" s="52">
        <v>45201</v>
      </c>
      <c r="F3532" s="52">
        <v>45201</v>
      </c>
      <c r="G3532" s="47" t="s">
        <v>10</v>
      </c>
      <c r="H3532" s="55">
        <v>33365</v>
      </c>
      <c r="I3532" s="53">
        <v>1</v>
      </c>
      <c r="J3532" s="42">
        <v>0</v>
      </c>
      <c r="K3532" s="46">
        <v>0</v>
      </c>
      <c r="L3532" s="42">
        <v>33365</v>
      </c>
      <c r="M3532" s="42">
        <v>0</v>
      </c>
      <c r="N3532" s="47" t="s">
        <v>1328</v>
      </c>
      <c r="O3532" s="47" t="s">
        <v>1349</v>
      </c>
      <c r="P3532" s="47" t="s">
        <v>741</v>
      </c>
      <c r="Q3532" s="50" t="s">
        <v>1651</v>
      </c>
      <c r="R3532" s="30"/>
    </row>
    <row r="3533" spans="1:18" ht="19.95" customHeight="1">
      <c r="A3533" s="47">
        <v>2</v>
      </c>
      <c r="B3533" s="30" t="s">
        <v>142</v>
      </c>
      <c r="C3533" s="43" t="s">
        <v>718</v>
      </c>
      <c r="D3533" s="52">
        <v>45191</v>
      </c>
      <c r="E3533" s="52">
        <v>45201</v>
      </c>
      <c r="F3533" s="52">
        <v>45201</v>
      </c>
      <c r="G3533" s="47" t="s">
        <v>10</v>
      </c>
      <c r="H3533" s="55">
        <v>31070</v>
      </c>
      <c r="I3533" s="53">
        <v>1</v>
      </c>
      <c r="J3533" s="42">
        <v>0</v>
      </c>
      <c r="K3533" s="46">
        <v>0</v>
      </c>
      <c r="L3533" s="42">
        <v>31070</v>
      </c>
      <c r="M3533" s="42">
        <v>0</v>
      </c>
      <c r="N3533" s="47" t="s">
        <v>1328</v>
      </c>
      <c r="O3533" s="47" t="s">
        <v>1349</v>
      </c>
      <c r="P3533" s="47" t="s">
        <v>741</v>
      </c>
      <c r="Q3533" s="50" t="s">
        <v>751</v>
      </c>
      <c r="R3533" s="30"/>
    </row>
    <row r="3534" spans="1:18" ht="19.95" customHeight="1">
      <c r="A3534" s="47">
        <v>2</v>
      </c>
      <c r="B3534" s="30" t="s">
        <v>8</v>
      </c>
      <c r="C3534" s="43" t="s">
        <v>1442</v>
      </c>
      <c r="D3534" s="52">
        <v>45191</v>
      </c>
      <c r="E3534" s="52">
        <v>45201</v>
      </c>
      <c r="F3534" s="52">
        <v>45201</v>
      </c>
      <c r="G3534" s="47" t="s">
        <v>10</v>
      </c>
      <c r="H3534" s="55">
        <v>1320</v>
      </c>
      <c r="I3534" s="53">
        <v>1</v>
      </c>
      <c r="J3534" s="42">
        <v>0</v>
      </c>
      <c r="K3534" s="46">
        <v>0</v>
      </c>
      <c r="L3534" s="42">
        <v>1320</v>
      </c>
      <c r="M3534" s="42">
        <v>0</v>
      </c>
      <c r="N3534" s="47" t="s">
        <v>269</v>
      </c>
      <c r="O3534" s="47" t="s">
        <v>1346</v>
      </c>
      <c r="P3534" s="47" t="s">
        <v>284</v>
      </c>
      <c r="Q3534" s="50" t="s">
        <v>1640</v>
      </c>
      <c r="R3534" s="30"/>
    </row>
    <row r="3535" spans="1:18" ht="19.95" customHeight="1">
      <c r="A3535" s="47">
        <v>2</v>
      </c>
      <c r="B3535" s="30" t="s">
        <v>234</v>
      </c>
      <c r="C3535" s="43" t="s">
        <v>721</v>
      </c>
      <c r="D3535" s="52">
        <v>45194</v>
      </c>
      <c r="E3535" s="52">
        <v>45201</v>
      </c>
      <c r="F3535" s="52">
        <v>45201</v>
      </c>
      <c r="G3535" s="47" t="s">
        <v>10</v>
      </c>
      <c r="H3535" s="55">
        <v>961.88</v>
      </c>
      <c r="I3535" s="53">
        <v>1</v>
      </c>
      <c r="J3535" s="42">
        <v>0</v>
      </c>
      <c r="K3535" s="46">
        <v>0</v>
      </c>
      <c r="L3535" s="42">
        <v>961.88</v>
      </c>
      <c r="M3535" s="42">
        <v>0</v>
      </c>
      <c r="N3535" s="47" t="s">
        <v>269</v>
      </c>
      <c r="O3535" s="47" t="s">
        <v>1874</v>
      </c>
      <c r="P3535" s="47" t="s">
        <v>1372</v>
      </c>
      <c r="Q3535" s="50" t="s">
        <v>754</v>
      </c>
      <c r="R3535" s="30"/>
    </row>
    <row r="3536" spans="1:18" ht="19.95" customHeight="1">
      <c r="A3536" s="47">
        <v>1</v>
      </c>
      <c r="B3536" s="30" t="s">
        <v>27</v>
      </c>
      <c r="C3536" s="43" t="s">
        <v>1443</v>
      </c>
      <c r="D3536" s="52">
        <v>45203</v>
      </c>
      <c r="E3536" s="52">
        <v>45201</v>
      </c>
      <c r="F3536" s="52">
        <v>45201</v>
      </c>
      <c r="G3536" s="47" t="s">
        <v>10</v>
      </c>
      <c r="H3536" s="55">
        <v>9000</v>
      </c>
      <c r="I3536" s="53">
        <v>1</v>
      </c>
      <c r="J3536" s="42">
        <v>0</v>
      </c>
      <c r="K3536" s="46">
        <v>0</v>
      </c>
      <c r="L3536" s="42">
        <v>9000</v>
      </c>
      <c r="M3536" s="42">
        <v>0</v>
      </c>
      <c r="N3536" s="47" t="s">
        <v>269</v>
      </c>
      <c r="O3536" s="47" t="s">
        <v>1329</v>
      </c>
      <c r="P3536" s="47" t="s">
        <v>1379</v>
      </c>
      <c r="Q3536" s="50" t="s">
        <v>1642</v>
      </c>
      <c r="R3536" s="30"/>
    </row>
    <row r="3537" spans="1:18" ht="19.95" customHeight="1">
      <c r="A3537" s="47">
        <v>1</v>
      </c>
      <c r="B3537" s="30" t="s">
        <v>318</v>
      </c>
      <c r="C3537" s="43" t="s">
        <v>719</v>
      </c>
      <c r="D3537" s="52">
        <v>45194</v>
      </c>
      <c r="E3537" s="52">
        <v>45201</v>
      </c>
      <c r="F3537" s="52">
        <v>45201</v>
      </c>
      <c r="G3537" s="47" t="s">
        <v>10</v>
      </c>
      <c r="H3537" s="55">
        <v>15591.24</v>
      </c>
      <c r="I3537" s="53">
        <v>1</v>
      </c>
      <c r="J3537" s="42">
        <v>0</v>
      </c>
      <c r="K3537" s="46">
        <v>0</v>
      </c>
      <c r="L3537" s="42">
        <v>15591.24</v>
      </c>
      <c r="M3537" s="42">
        <v>0</v>
      </c>
      <c r="N3537" s="47" t="s">
        <v>269</v>
      </c>
      <c r="O3537" s="45" t="s">
        <v>1874</v>
      </c>
      <c r="P3537" s="47" t="s">
        <v>1344</v>
      </c>
      <c r="Q3537" s="50" t="s">
        <v>752</v>
      </c>
      <c r="R3537" s="30"/>
    </row>
    <row r="3538" spans="1:18" ht="19.95" customHeight="1">
      <c r="A3538" s="47">
        <v>2</v>
      </c>
      <c r="B3538" s="30" t="s">
        <v>318</v>
      </c>
      <c r="C3538" s="43" t="s">
        <v>720</v>
      </c>
      <c r="D3538" s="52">
        <v>45194</v>
      </c>
      <c r="E3538" s="52">
        <v>45201</v>
      </c>
      <c r="F3538" s="52">
        <v>45201</v>
      </c>
      <c r="G3538" s="47" t="s">
        <v>10</v>
      </c>
      <c r="H3538" s="55">
        <v>658.26</v>
      </c>
      <c r="I3538" s="53">
        <v>1</v>
      </c>
      <c r="J3538" s="42">
        <v>0</v>
      </c>
      <c r="K3538" s="46">
        <v>0</v>
      </c>
      <c r="L3538" s="42">
        <v>658.26</v>
      </c>
      <c r="M3538" s="42">
        <v>0</v>
      </c>
      <c r="N3538" s="47" t="s">
        <v>269</v>
      </c>
      <c r="O3538" s="45" t="s">
        <v>1874</v>
      </c>
      <c r="P3538" s="47" t="s">
        <v>1344</v>
      </c>
      <c r="Q3538" s="50" t="s">
        <v>753</v>
      </c>
      <c r="R3538" s="30"/>
    </row>
    <row r="3539" spans="1:18" ht="19.95" customHeight="1">
      <c r="A3539" s="47">
        <v>1</v>
      </c>
      <c r="B3539" s="30" t="s">
        <v>14</v>
      </c>
      <c r="C3539" s="43" t="s">
        <v>172</v>
      </c>
      <c r="D3539" s="52">
        <v>45184</v>
      </c>
      <c r="E3539" s="52">
        <v>45201</v>
      </c>
      <c r="F3539" s="52">
        <v>45201</v>
      </c>
      <c r="G3539" s="47" t="s">
        <v>10</v>
      </c>
      <c r="H3539" s="55">
        <v>2440</v>
      </c>
      <c r="I3539" s="53">
        <v>1</v>
      </c>
      <c r="J3539" s="42">
        <v>0</v>
      </c>
      <c r="K3539" s="46">
        <v>0</v>
      </c>
      <c r="L3539" s="42">
        <v>2440</v>
      </c>
      <c r="M3539" s="42">
        <v>0</v>
      </c>
      <c r="N3539" s="47" t="s">
        <v>269</v>
      </c>
      <c r="O3539" s="45" t="s">
        <v>1351</v>
      </c>
      <c r="P3539" s="47" t="s">
        <v>1353</v>
      </c>
      <c r="Q3539" s="50" t="s">
        <v>1644</v>
      </c>
      <c r="R3539" s="30"/>
    </row>
    <row r="3540" spans="1:18" ht="19.95" customHeight="1">
      <c r="A3540" s="47">
        <v>1</v>
      </c>
      <c r="B3540" s="30" t="s">
        <v>12</v>
      </c>
      <c r="C3540" s="43" t="s">
        <v>72</v>
      </c>
      <c r="D3540" s="52">
        <v>45009</v>
      </c>
      <c r="E3540" s="52">
        <v>45201</v>
      </c>
      <c r="F3540" s="52">
        <v>45201</v>
      </c>
      <c r="G3540" s="47" t="s">
        <v>10</v>
      </c>
      <c r="H3540" s="55">
        <v>4600</v>
      </c>
      <c r="I3540" s="53">
        <v>1</v>
      </c>
      <c r="J3540" s="42">
        <v>0</v>
      </c>
      <c r="K3540" s="46">
        <v>0</v>
      </c>
      <c r="L3540" s="42">
        <v>4600</v>
      </c>
      <c r="M3540" s="42">
        <v>0</v>
      </c>
      <c r="N3540" s="47" t="s">
        <v>269</v>
      </c>
      <c r="O3540" s="47" t="s">
        <v>1342</v>
      </c>
      <c r="P3540" s="47" t="s">
        <v>278</v>
      </c>
      <c r="Q3540" s="50" t="s">
        <v>1641</v>
      </c>
      <c r="R3540" s="30"/>
    </row>
    <row r="3541" spans="1:18" ht="19.95" customHeight="1">
      <c r="A3541" s="47">
        <v>1</v>
      </c>
      <c r="B3541" s="30" t="s">
        <v>43</v>
      </c>
      <c r="C3541" s="43" t="s">
        <v>173</v>
      </c>
      <c r="D3541" s="52">
        <v>45183</v>
      </c>
      <c r="E3541" s="52">
        <v>45201</v>
      </c>
      <c r="F3541" s="52">
        <v>45201</v>
      </c>
      <c r="G3541" s="47" t="s">
        <v>10</v>
      </c>
      <c r="H3541" s="55">
        <v>2880</v>
      </c>
      <c r="I3541" s="53">
        <v>1</v>
      </c>
      <c r="J3541" s="42">
        <v>0</v>
      </c>
      <c r="K3541" s="46">
        <v>0</v>
      </c>
      <c r="L3541" s="42">
        <v>2880</v>
      </c>
      <c r="M3541" s="42">
        <v>0</v>
      </c>
      <c r="N3541" s="47" t="s">
        <v>269</v>
      </c>
      <c r="O3541" s="45" t="s">
        <v>1351</v>
      </c>
      <c r="P3541" s="47" t="s">
        <v>1353</v>
      </c>
      <c r="Q3541" s="50" t="s">
        <v>1645</v>
      </c>
      <c r="R3541" s="30"/>
    </row>
    <row r="3542" spans="1:18" ht="19.95" customHeight="1">
      <c r="A3542" s="47">
        <v>2</v>
      </c>
      <c r="B3542" s="30" t="s">
        <v>73</v>
      </c>
      <c r="C3542" s="43" t="s">
        <v>171</v>
      </c>
      <c r="D3542" s="52">
        <v>45174</v>
      </c>
      <c r="E3542" s="52">
        <v>45201</v>
      </c>
      <c r="F3542" s="52">
        <v>45201</v>
      </c>
      <c r="G3542" s="47" t="s">
        <v>10</v>
      </c>
      <c r="H3542" s="55">
        <v>5409.74</v>
      </c>
      <c r="I3542" s="53">
        <v>1</v>
      </c>
      <c r="J3542" s="42">
        <v>0</v>
      </c>
      <c r="K3542" s="46">
        <v>0</v>
      </c>
      <c r="L3542" s="42">
        <v>5409.74</v>
      </c>
      <c r="M3542" s="42">
        <v>0</v>
      </c>
      <c r="N3542" s="47" t="s">
        <v>269</v>
      </c>
      <c r="O3542" s="47" t="s">
        <v>1351</v>
      </c>
      <c r="P3542" s="47" t="s">
        <v>1352</v>
      </c>
      <c r="Q3542" s="50" t="s">
        <v>1643</v>
      </c>
      <c r="R3542" s="30"/>
    </row>
    <row r="3543" spans="1:18" ht="19.95" customHeight="1">
      <c r="A3543" s="47">
        <v>4</v>
      </c>
      <c r="B3543" s="30" t="s">
        <v>143</v>
      </c>
      <c r="C3543" s="43" t="s">
        <v>724</v>
      </c>
      <c r="D3543" s="52">
        <v>45187</v>
      </c>
      <c r="E3543" s="52">
        <v>45202</v>
      </c>
      <c r="F3543" s="52">
        <v>45202</v>
      </c>
      <c r="G3543" s="47" t="s">
        <v>10</v>
      </c>
      <c r="H3543" s="55">
        <v>7030</v>
      </c>
      <c r="I3543" s="53">
        <v>1</v>
      </c>
      <c r="J3543" s="42">
        <v>0</v>
      </c>
      <c r="K3543" s="46">
        <v>0</v>
      </c>
      <c r="L3543" s="42">
        <v>7030</v>
      </c>
      <c r="M3543" s="42">
        <v>0</v>
      </c>
      <c r="N3543" s="47" t="s">
        <v>1328</v>
      </c>
      <c r="O3543" s="47" t="s">
        <v>1349</v>
      </c>
      <c r="P3543" s="47" t="s">
        <v>741</v>
      </c>
      <c r="Q3543" s="50" t="s">
        <v>757</v>
      </c>
      <c r="R3543" s="30"/>
    </row>
    <row r="3544" spans="1:18" ht="19.95" customHeight="1">
      <c r="A3544" s="47">
        <v>4</v>
      </c>
      <c r="B3544" s="30" t="s">
        <v>143</v>
      </c>
      <c r="C3544" s="43" t="s">
        <v>725</v>
      </c>
      <c r="D3544" s="52">
        <v>45187</v>
      </c>
      <c r="E3544" s="52">
        <v>45202</v>
      </c>
      <c r="F3544" s="52">
        <v>45202</v>
      </c>
      <c r="G3544" s="47" t="s">
        <v>10</v>
      </c>
      <c r="H3544" s="55">
        <v>1850</v>
      </c>
      <c r="I3544" s="53">
        <v>1</v>
      </c>
      <c r="J3544" s="42">
        <v>0</v>
      </c>
      <c r="K3544" s="46">
        <v>0</v>
      </c>
      <c r="L3544" s="42">
        <v>1850</v>
      </c>
      <c r="M3544" s="42">
        <v>0</v>
      </c>
      <c r="N3544" s="47" t="s">
        <v>1328</v>
      </c>
      <c r="O3544" s="47" t="s">
        <v>1349</v>
      </c>
      <c r="P3544" s="47" t="s">
        <v>741</v>
      </c>
      <c r="Q3544" s="50" t="s">
        <v>1655</v>
      </c>
      <c r="R3544" s="30"/>
    </row>
    <row r="3545" spans="1:18" ht="19.95" customHeight="1">
      <c r="A3545" s="47">
        <v>1</v>
      </c>
      <c r="B3545" s="30" t="s">
        <v>143</v>
      </c>
      <c r="C3545" s="43" t="s">
        <v>726</v>
      </c>
      <c r="D3545" s="52">
        <v>45187</v>
      </c>
      <c r="E3545" s="52">
        <v>45202</v>
      </c>
      <c r="F3545" s="52">
        <v>45202</v>
      </c>
      <c r="G3545" s="47" t="s">
        <v>10</v>
      </c>
      <c r="H3545" s="55">
        <v>5735</v>
      </c>
      <c r="I3545" s="53">
        <v>1</v>
      </c>
      <c r="J3545" s="42">
        <v>0</v>
      </c>
      <c r="K3545" s="46">
        <v>0</v>
      </c>
      <c r="L3545" s="42">
        <v>5735</v>
      </c>
      <c r="M3545" s="42">
        <v>0</v>
      </c>
      <c r="N3545" s="47" t="s">
        <v>1328</v>
      </c>
      <c r="O3545" s="47" t="s">
        <v>1349</v>
      </c>
      <c r="P3545" s="47" t="s">
        <v>741</v>
      </c>
      <c r="Q3545" s="50" t="s">
        <v>759</v>
      </c>
      <c r="R3545" s="30"/>
    </row>
    <row r="3546" spans="1:18" ht="19.95" customHeight="1">
      <c r="A3546" s="47">
        <v>2</v>
      </c>
      <c r="B3546" s="30" t="s">
        <v>143</v>
      </c>
      <c r="C3546" s="43" t="s">
        <v>727</v>
      </c>
      <c r="D3546" s="52">
        <v>45187</v>
      </c>
      <c r="E3546" s="52">
        <v>45202</v>
      </c>
      <c r="F3546" s="52">
        <v>45202</v>
      </c>
      <c r="G3546" s="47" t="s">
        <v>10</v>
      </c>
      <c r="H3546" s="55">
        <v>7115.5</v>
      </c>
      <c r="I3546" s="53">
        <v>1</v>
      </c>
      <c r="J3546" s="42">
        <v>0</v>
      </c>
      <c r="K3546" s="46">
        <v>0</v>
      </c>
      <c r="L3546" s="42">
        <v>7115.5</v>
      </c>
      <c r="M3546" s="42">
        <v>0</v>
      </c>
      <c r="N3546" s="47" t="s">
        <v>1328</v>
      </c>
      <c r="O3546" s="47" t="s">
        <v>1349</v>
      </c>
      <c r="P3546" s="47" t="s">
        <v>741</v>
      </c>
      <c r="Q3546" s="50" t="s">
        <v>760</v>
      </c>
      <c r="R3546" s="30"/>
    </row>
    <row r="3547" spans="1:18" ht="19.95" customHeight="1">
      <c r="A3547" s="47">
        <v>2</v>
      </c>
      <c r="B3547" s="30" t="s">
        <v>143</v>
      </c>
      <c r="C3547" s="43" t="s">
        <v>728</v>
      </c>
      <c r="D3547" s="52">
        <v>45187</v>
      </c>
      <c r="E3547" s="52">
        <v>45202</v>
      </c>
      <c r="F3547" s="52">
        <v>45202</v>
      </c>
      <c r="G3547" s="47" t="s">
        <v>10</v>
      </c>
      <c r="H3547" s="55">
        <v>28462</v>
      </c>
      <c r="I3547" s="53">
        <v>1</v>
      </c>
      <c r="J3547" s="42">
        <v>0</v>
      </c>
      <c r="K3547" s="46">
        <v>0</v>
      </c>
      <c r="L3547" s="42">
        <v>28462</v>
      </c>
      <c r="M3547" s="42">
        <v>0</v>
      </c>
      <c r="N3547" s="47" t="s">
        <v>1328</v>
      </c>
      <c r="O3547" s="47" t="s">
        <v>1349</v>
      </c>
      <c r="P3547" s="47" t="s">
        <v>741</v>
      </c>
      <c r="Q3547" s="50" t="s">
        <v>1656</v>
      </c>
      <c r="R3547" s="30"/>
    </row>
    <row r="3548" spans="1:18" ht="19.95" customHeight="1">
      <c r="A3548" s="47">
        <v>2</v>
      </c>
      <c r="B3548" s="30" t="s">
        <v>308</v>
      </c>
      <c r="C3548" s="43" t="s">
        <v>1447</v>
      </c>
      <c r="D3548" s="52">
        <v>45197</v>
      </c>
      <c r="E3548" s="52">
        <v>45202</v>
      </c>
      <c r="F3548" s="52">
        <v>45202</v>
      </c>
      <c r="G3548" s="47" t="s">
        <v>10</v>
      </c>
      <c r="H3548" s="55">
        <v>8048</v>
      </c>
      <c r="I3548" s="53">
        <v>1</v>
      </c>
      <c r="J3548" s="42">
        <v>0</v>
      </c>
      <c r="K3548" s="46">
        <v>0</v>
      </c>
      <c r="L3548" s="42">
        <v>8048</v>
      </c>
      <c r="M3548" s="42">
        <v>0</v>
      </c>
      <c r="N3548" s="47" t="s">
        <v>1328</v>
      </c>
      <c r="O3548" s="47" t="s">
        <v>1349</v>
      </c>
      <c r="P3548" s="47" t="s">
        <v>741</v>
      </c>
      <c r="Q3548" s="50" t="s">
        <v>1658</v>
      </c>
      <c r="R3548" s="30"/>
    </row>
    <row r="3549" spans="1:18" ht="19.95" customHeight="1">
      <c r="A3549" s="47">
        <v>1</v>
      </c>
      <c r="B3549" s="30" t="s">
        <v>308</v>
      </c>
      <c r="C3549" s="43" t="s">
        <v>1446</v>
      </c>
      <c r="D3549" s="52">
        <v>45197</v>
      </c>
      <c r="E3549" s="52">
        <v>45202</v>
      </c>
      <c r="F3549" s="52">
        <v>45202</v>
      </c>
      <c r="G3549" s="47" t="s">
        <v>10</v>
      </c>
      <c r="H3549" s="55">
        <v>4070</v>
      </c>
      <c r="I3549" s="53">
        <v>1</v>
      </c>
      <c r="J3549" s="42">
        <v>0</v>
      </c>
      <c r="K3549" s="46">
        <v>0</v>
      </c>
      <c r="L3549" s="42">
        <v>4070</v>
      </c>
      <c r="M3549" s="42">
        <v>0</v>
      </c>
      <c r="N3549" s="47" t="s">
        <v>1328</v>
      </c>
      <c r="O3549" s="47" t="s">
        <v>1349</v>
      </c>
      <c r="P3549" s="47" t="s">
        <v>741</v>
      </c>
      <c r="Q3549" s="50" t="s">
        <v>1657</v>
      </c>
      <c r="R3549" s="30"/>
    </row>
    <row r="3550" spans="1:18" ht="19.95" customHeight="1">
      <c r="A3550" s="47">
        <v>1</v>
      </c>
      <c r="B3550" s="30" t="s">
        <v>16</v>
      </c>
      <c r="C3550" s="43" t="s">
        <v>723</v>
      </c>
      <c r="D3550" s="52">
        <v>45187</v>
      </c>
      <c r="E3550" s="52">
        <v>45202</v>
      </c>
      <c r="F3550" s="52">
        <v>45202</v>
      </c>
      <c r="G3550" s="47" t="s">
        <v>10</v>
      </c>
      <c r="H3550" s="55">
        <v>31845.8</v>
      </c>
      <c r="I3550" s="53">
        <v>1</v>
      </c>
      <c r="J3550" s="42">
        <v>0</v>
      </c>
      <c r="K3550" s="46">
        <v>0</v>
      </c>
      <c r="L3550" s="42">
        <v>31845.8</v>
      </c>
      <c r="M3550" s="42">
        <v>0</v>
      </c>
      <c r="N3550" s="47" t="s">
        <v>1328</v>
      </c>
      <c r="O3550" s="47" t="s">
        <v>1349</v>
      </c>
      <c r="P3550" s="47" t="s">
        <v>741</v>
      </c>
      <c r="Q3550" s="50" t="s">
        <v>756</v>
      </c>
      <c r="R3550" s="30"/>
    </row>
    <row r="3551" spans="1:18" ht="19.95" customHeight="1">
      <c r="A3551" s="47">
        <v>1</v>
      </c>
      <c r="B3551" s="30" t="s">
        <v>16</v>
      </c>
      <c r="C3551" s="43" t="s">
        <v>722</v>
      </c>
      <c r="D3551" s="52">
        <v>45187</v>
      </c>
      <c r="E3551" s="52">
        <v>45202</v>
      </c>
      <c r="F3551" s="52">
        <v>45202</v>
      </c>
      <c r="G3551" s="47" t="s">
        <v>10</v>
      </c>
      <c r="H3551" s="55">
        <v>13599.6</v>
      </c>
      <c r="I3551" s="53">
        <v>1</v>
      </c>
      <c r="J3551" s="42">
        <v>0</v>
      </c>
      <c r="K3551" s="46">
        <v>0</v>
      </c>
      <c r="L3551" s="42">
        <v>13599.6</v>
      </c>
      <c r="M3551" s="42">
        <v>0</v>
      </c>
      <c r="N3551" s="47" t="s">
        <v>1328</v>
      </c>
      <c r="O3551" s="47" t="s">
        <v>1349</v>
      </c>
      <c r="P3551" s="47" t="s">
        <v>741</v>
      </c>
      <c r="Q3551" s="50" t="s">
        <v>755</v>
      </c>
      <c r="R3551" s="30"/>
    </row>
    <row r="3552" spans="1:18" ht="19.95" customHeight="1">
      <c r="A3552" s="47">
        <v>1</v>
      </c>
      <c r="B3552" s="30" t="s">
        <v>25</v>
      </c>
      <c r="C3552" s="43" t="s">
        <v>26</v>
      </c>
      <c r="D3552" s="52">
        <v>45065</v>
      </c>
      <c r="E3552" s="52">
        <v>45202</v>
      </c>
      <c r="F3552" s="52">
        <v>45202</v>
      </c>
      <c r="G3552" s="47" t="s">
        <v>10</v>
      </c>
      <c r="H3552" s="55">
        <v>6471.17</v>
      </c>
      <c r="I3552" s="53">
        <v>1</v>
      </c>
      <c r="J3552" s="42">
        <v>0</v>
      </c>
      <c r="K3552" s="46">
        <v>0</v>
      </c>
      <c r="L3552" s="42">
        <v>6471.17</v>
      </c>
      <c r="M3552" s="42">
        <v>0</v>
      </c>
      <c r="N3552" s="47" t="s">
        <v>269</v>
      </c>
      <c r="O3552" s="47" t="s">
        <v>1351</v>
      </c>
      <c r="P3552" s="47" t="s">
        <v>1591</v>
      </c>
      <c r="Q3552" s="50" t="s">
        <v>957</v>
      </c>
      <c r="R3552" s="30"/>
    </row>
    <row r="3553" spans="1:18" ht="19.95" customHeight="1">
      <c r="A3553" s="47">
        <v>1</v>
      </c>
      <c r="B3553" s="30" t="s">
        <v>19</v>
      </c>
      <c r="C3553" s="43" t="s">
        <v>1448</v>
      </c>
      <c r="D3553" s="52">
        <v>45202</v>
      </c>
      <c r="E3553" s="52">
        <v>45202</v>
      </c>
      <c r="F3553" s="52">
        <v>45202</v>
      </c>
      <c r="G3553" s="47" t="s">
        <v>10</v>
      </c>
      <c r="H3553" s="55">
        <v>401.74</v>
      </c>
      <c r="I3553" s="53">
        <v>1</v>
      </c>
      <c r="J3553" s="42">
        <v>0</v>
      </c>
      <c r="K3553" s="46">
        <v>0</v>
      </c>
      <c r="L3553" s="42">
        <v>401.74</v>
      </c>
      <c r="M3553" s="42">
        <v>0</v>
      </c>
      <c r="N3553" s="47" t="s">
        <v>275</v>
      </c>
      <c r="O3553" s="47" t="s">
        <v>1355</v>
      </c>
      <c r="P3553" s="47" t="s">
        <v>672</v>
      </c>
      <c r="Q3553" s="50" t="s">
        <v>1660</v>
      </c>
      <c r="R3553" s="30"/>
    </row>
    <row r="3554" spans="1:18" ht="19.95" customHeight="1">
      <c r="A3554" s="47">
        <v>1</v>
      </c>
      <c r="B3554" s="30" t="s">
        <v>1395</v>
      </c>
      <c r="C3554" s="43" t="s">
        <v>1449</v>
      </c>
      <c r="D3554" s="52">
        <v>45202</v>
      </c>
      <c r="E3554" s="52">
        <v>45202</v>
      </c>
      <c r="F3554" s="52">
        <v>45202</v>
      </c>
      <c r="G3554" s="47" t="s">
        <v>10</v>
      </c>
      <c r="H3554" s="55">
        <v>81.25</v>
      </c>
      <c r="I3554" s="53">
        <v>1</v>
      </c>
      <c r="J3554" s="42">
        <v>0</v>
      </c>
      <c r="K3554" s="46">
        <v>0</v>
      </c>
      <c r="L3554" s="42">
        <v>81.25</v>
      </c>
      <c r="M3554" s="42">
        <v>0</v>
      </c>
      <c r="N3554" s="47" t="s">
        <v>275</v>
      </c>
      <c r="O3554" s="47" t="s">
        <v>1374</v>
      </c>
      <c r="P3554" s="47" t="s">
        <v>874</v>
      </c>
      <c r="Q3554" s="50" t="s">
        <v>1661</v>
      </c>
      <c r="R3554" s="30"/>
    </row>
    <row r="3555" spans="1:18" ht="19.95" customHeight="1">
      <c r="A3555" s="47">
        <v>1</v>
      </c>
      <c r="B3555" s="30" t="s">
        <v>319</v>
      </c>
      <c r="C3555" s="43" t="s">
        <v>317</v>
      </c>
      <c r="D3555" s="52">
        <v>45201</v>
      </c>
      <c r="E3555" s="52">
        <v>45202</v>
      </c>
      <c r="F3555" s="52">
        <v>45202</v>
      </c>
      <c r="G3555" s="47" t="s">
        <v>10</v>
      </c>
      <c r="H3555" s="55">
        <v>750</v>
      </c>
      <c r="I3555" s="53">
        <v>1</v>
      </c>
      <c r="J3555" s="42">
        <v>0</v>
      </c>
      <c r="K3555" s="46">
        <v>0</v>
      </c>
      <c r="L3555" s="42">
        <v>750</v>
      </c>
      <c r="M3555" s="42">
        <v>0</v>
      </c>
      <c r="N3555" s="47" t="s">
        <v>275</v>
      </c>
      <c r="O3555" s="47" t="s">
        <v>1351</v>
      </c>
      <c r="P3555" s="47" t="s">
        <v>1350</v>
      </c>
      <c r="Q3555" s="50" t="s">
        <v>1659</v>
      </c>
      <c r="R3555" s="30"/>
    </row>
    <row r="3556" spans="1:18" ht="19.95" customHeight="1">
      <c r="A3556" s="47">
        <v>1</v>
      </c>
      <c r="B3556" s="30" t="s">
        <v>239</v>
      </c>
      <c r="C3556" s="43" t="s">
        <v>1450</v>
      </c>
      <c r="D3556" s="52">
        <v>45203</v>
      </c>
      <c r="E3556" s="52">
        <v>45203</v>
      </c>
      <c r="F3556" s="52">
        <v>45203</v>
      </c>
      <c r="G3556" s="47" t="s">
        <v>10</v>
      </c>
      <c r="H3556" s="55">
        <v>5</v>
      </c>
      <c r="I3556" s="53">
        <v>1</v>
      </c>
      <c r="J3556" s="42">
        <v>0</v>
      </c>
      <c r="K3556" s="46">
        <v>0</v>
      </c>
      <c r="L3556" s="42">
        <v>5</v>
      </c>
      <c r="M3556" s="42">
        <v>0</v>
      </c>
      <c r="N3556" s="47" t="s">
        <v>1328</v>
      </c>
      <c r="O3556" s="47" t="s">
        <v>1374</v>
      </c>
      <c r="P3556" s="47" t="s">
        <v>874</v>
      </c>
      <c r="Q3556" s="50" t="s">
        <v>1662</v>
      </c>
      <c r="R3556" s="30"/>
    </row>
    <row r="3557" spans="1:18" ht="19.95" customHeight="1">
      <c r="A3557" s="47">
        <v>2</v>
      </c>
      <c r="B3557" s="30" t="s">
        <v>139</v>
      </c>
      <c r="C3557" s="43" t="s">
        <v>729</v>
      </c>
      <c r="D3557" s="52">
        <v>45188</v>
      </c>
      <c r="E3557" s="52">
        <v>45203</v>
      </c>
      <c r="F3557" s="52">
        <v>45203</v>
      </c>
      <c r="G3557" s="47" t="s">
        <v>10</v>
      </c>
      <c r="H3557" s="55">
        <v>23594.6</v>
      </c>
      <c r="I3557" s="53">
        <v>1</v>
      </c>
      <c r="J3557" s="42">
        <v>0</v>
      </c>
      <c r="K3557" s="46">
        <v>0</v>
      </c>
      <c r="L3557" s="42">
        <v>23594.6</v>
      </c>
      <c r="M3557" s="42">
        <v>0</v>
      </c>
      <c r="N3557" s="47" t="s">
        <v>1328</v>
      </c>
      <c r="O3557" s="47" t="s">
        <v>1349</v>
      </c>
      <c r="P3557" s="47" t="s">
        <v>741</v>
      </c>
      <c r="Q3557" s="50" t="s">
        <v>762</v>
      </c>
      <c r="R3557" s="30"/>
    </row>
    <row r="3558" spans="1:18" ht="19.95" customHeight="1">
      <c r="A3558" s="47">
        <v>1</v>
      </c>
      <c r="B3558" s="30" t="s">
        <v>220</v>
      </c>
      <c r="C3558" s="43">
        <v>7328758</v>
      </c>
      <c r="D3558" s="52">
        <v>45194</v>
      </c>
      <c r="E3558" s="52">
        <v>45203</v>
      </c>
      <c r="F3558" s="52">
        <v>45203</v>
      </c>
      <c r="G3558" s="47" t="s">
        <v>10</v>
      </c>
      <c r="H3558" s="55">
        <v>56.63</v>
      </c>
      <c r="I3558" s="53">
        <v>1</v>
      </c>
      <c r="J3558" s="42">
        <v>0</v>
      </c>
      <c r="K3558" s="46">
        <v>0</v>
      </c>
      <c r="L3558" s="42">
        <v>56.63</v>
      </c>
      <c r="M3558" s="42">
        <v>0</v>
      </c>
      <c r="N3558" s="47" t="s">
        <v>269</v>
      </c>
      <c r="O3558" s="47" t="s">
        <v>1342</v>
      </c>
      <c r="P3558" s="47" t="s">
        <v>286</v>
      </c>
      <c r="Q3558" s="50" t="s">
        <v>1663</v>
      </c>
      <c r="R3558" s="30"/>
    </row>
    <row r="3559" spans="1:18" ht="19.95" customHeight="1">
      <c r="A3559" s="47">
        <v>1</v>
      </c>
      <c r="B3559" s="30" t="s">
        <v>435</v>
      </c>
      <c r="C3559" s="43" t="s">
        <v>1451</v>
      </c>
      <c r="D3559" s="52">
        <v>45202</v>
      </c>
      <c r="E3559" s="52">
        <v>45203</v>
      </c>
      <c r="F3559" s="52">
        <v>45203</v>
      </c>
      <c r="G3559" s="47" t="s">
        <v>10</v>
      </c>
      <c r="H3559" s="55">
        <v>100</v>
      </c>
      <c r="I3559" s="53">
        <v>1</v>
      </c>
      <c r="J3559" s="42">
        <v>0</v>
      </c>
      <c r="K3559" s="46">
        <v>0</v>
      </c>
      <c r="L3559" s="42">
        <v>100</v>
      </c>
      <c r="M3559" s="42">
        <v>0</v>
      </c>
      <c r="N3559" s="47" t="s">
        <v>275</v>
      </c>
      <c r="O3559" s="47" t="s">
        <v>1351</v>
      </c>
      <c r="P3559" s="47" t="s">
        <v>1350</v>
      </c>
      <c r="Q3559" s="50" t="s">
        <v>1664</v>
      </c>
      <c r="R3559" s="30"/>
    </row>
    <row r="3560" spans="1:18" ht="19.95" customHeight="1">
      <c r="A3560" s="47">
        <v>1</v>
      </c>
      <c r="B3560" s="30" t="s">
        <v>1396</v>
      </c>
      <c r="C3560" s="43" t="s">
        <v>1453</v>
      </c>
      <c r="D3560" s="52">
        <v>45203</v>
      </c>
      <c r="E3560" s="52">
        <v>45203</v>
      </c>
      <c r="F3560" s="52">
        <v>45203</v>
      </c>
      <c r="G3560" s="47" t="s">
        <v>10</v>
      </c>
      <c r="H3560" s="55">
        <v>220</v>
      </c>
      <c r="I3560" s="53">
        <v>1</v>
      </c>
      <c r="J3560" s="42">
        <v>0</v>
      </c>
      <c r="K3560" s="46">
        <v>0</v>
      </c>
      <c r="L3560" s="42">
        <v>220</v>
      </c>
      <c r="M3560" s="42">
        <v>0</v>
      </c>
      <c r="N3560" s="47" t="s">
        <v>275</v>
      </c>
      <c r="O3560" s="47" t="s">
        <v>1342</v>
      </c>
      <c r="P3560" s="47" t="s">
        <v>282</v>
      </c>
      <c r="Q3560" s="50" t="s">
        <v>1822</v>
      </c>
      <c r="R3560" s="30"/>
    </row>
    <row r="3561" spans="1:18" ht="19.95" customHeight="1">
      <c r="A3561" s="47">
        <v>1</v>
      </c>
      <c r="B3561" s="30" t="s">
        <v>1357</v>
      </c>
      <c r="C3561" s="43" t="s">
        <v>1454</v>
      </c>
      <c r="D3561" s="52">
        <v>45203</v>
      </c>
      <c r="E3561" s="52">
        <v>45203</v>
      </c>
      <c r="F3561" s="52">
        <v>45203</v>
      </c>
      <c r="G3561" s="47" t="s">
        <v>10</v>
      </c>
      <c r="H3561" s="55">
        <v>375</v>
      </c>
      <c r="I3561" s="53">
        <v>1</v>
      </c>
      <c r="J3561" s="42">
        <v>0</v>
      </c>
      <c r="K3561" s="46">
        <v>0</v>
      </c>
      <c r="L3561" s="42">
        <v>375</v>
      </c>
      <c r="M3561" s="42">
        <v>0</v>
      </c>
      <c r="N3561" s="47" t="s">
        <v>275</v>
      </c>
      <c r="O3561" s="47" t="s">
        <v>1329</v>
      </c>
      <c r="P3561" s="47" t="s">
        <v>1373</v>
      </c>
      <c r="Q3561" s="50" t="s">
        <v>1666</v>
      </c>
      <c r="R3561" s="30"/>
    </row>
    <row r="3562" spans="1:18" ht="19.95" customHeight="1">
      <c r="A3562" s="47">
        <v>1</v>
      </c>
      <c r="B3562" s="30" t="s">
        <v>397</v>
      </c>
      <c r="C3562" s="43" t="s">
        <v>739</v>
      </c>
      <c r="D3562" s="52">
        <v>45191</v>
      </c>
      <c r="E3562" s="52">
        <v>45209</v>
      </c>
      <c r="F3562" s="52">
        <v>45203</v>
      </c>
      <c r="G3562" s="47" t="s">
        <v>10</v>
      </c>
      <c r="H3562" s="55">
        <v>7000</v>
      </c>
      <c r="I3562" s="53">
        <v>1</v>
      </c>
      <c r="J3562" s="42">
        <v>0</v>
      </c>
      <c r="K3562" s="46">
        <v>0</v>
      </c>
      <c r="L3562" s="42">
        <v>7000</v>
      </c>
      <c r="M3562" s="42">
        <v>0</v>
      </c>
      <c r="N3562" s="47" t="s">
        <v>275</v>
      </c>
      <c r="O3562" s="47" t="s">
        <v>1351</v>
      </c>
      <c r="P3562" s="47" t="s">
        <v>1354</v>
      </c>
      <c r="Q3562" s="50" t="s">
        <v>1667</v>
      </c>
      <c r="R3562" s="30"/>
    </row>
    <row r="3563" spans="1:18" ht="19.95" customHeight="1">
      <c r="A3563" s="47">
        <v>1</v>
      </c>
      <c r="B3563" s="30" t="s">
        <v>66</v>
      </c>
      <c r="C3563" s="43" t="s">
        <v>1452</v>
      </c>
      <c r="D3563" s="52">
        <v>45203</v>
      </c>
      <c r="E3563" s="52">
        <v>45203</v>
      </c>
      <c r="F3563" s="52">
        <v>45203</v>
      </c>
      <c r="G3563" s="47" t="s">
        <v>10</v>
      </c>
      <c r="H3563" s="55">
        <v>120</v>
      </c>
      <c r="I3563" s="53">
        <v>1</v>
      </c>
      <c r="J3563" s="42">
        <v>0</v>
      </c>
      <c r="K3563" s="46">
        <v>0</v>
      </c>
      <c r="L3563" s="42">
        <v>120</v>
      </c>
      <c r="M3563" s="42">
        <v>0</v>
      </c>
      <c r="N3563" s="47" t="s">
        <v>275</v>
      </c>
      <c r="O3563" s="47" t="s">
        <v>1355</v>
      </c>
      <c r="P3563" s="47" t="s">
        <v>672</v>
      </c>
      <c r="Q3563" s="50" t="s">
        <v>1665</v>
      </c>
      <c r="R3563" s="30"/>
    </row>
    <row r="3564" spans="1:18" ht="19.95" customHeight="1">
      <c r="A3564" s="47">
        <v>2</v>
      </c>
      <c r="B3564" s="30" t="s">
        <v>293</v>
      </c>
      <c r="C3564" s="43" t="s">
        <v>861</v>
      </c>
      <c r="D3564" s="52">
        <v>45204</v>
      </c>
      <c r="E3564" s="52">
        <v>45204</v>
      </c>
      <c r="F3564" s="52">
        <v>45204</v>
      </c>
      <c r="G3564" s="47" t="s">
        <v>10</v>
      </c>
      <c r="H3564" s="55">
        <v>700.61</v>
      </c>
      <c r="I3564" s="53">
        <v>1</v>
      </c>
      <c r="J3564" s="42">
        <v>0</v>
      </c>
      <c r="K3564" s="46">
        <v>0</v>
      </c>
      <c r="L3564" s="42">
        <v>700.61</v>
      </c>
      <c r="M3564" s="42">
        <v>0</v>
      </c>
      <c r="N3564" s="47" t="s">
        <v>1328</v>
      </c>
      <c r="O3564" s="47" t="s">
        <v>1349</v>
      </c>
      <c r="P3564" s="47" t="s">
        <v>283</v>
      </c>
      <c r="Q3564" s="50" t="s">
        <v>1682</v>
      </c>
      <c r="R3564" s="30"/>
    </row>
    <row r="3565" spans="1:18" ht="19.95" customHeight="1">
      <c r="A3565" s="47">
        <v>2</v>
      </c>
      <c r="B3565" s="30" t="s">
        <v>293</v>
      </c>
      <c r="C3565" s="43" t="s">
        <v>861</v>
      </c>
      <c r="D3565" s="52">
        <v>45204</v>
      </c>
      <c r="E3565" s="52">
        <v>45204</v>
      </c>
      <c r="F3565" s="52">
        <v>45204</v>
      </c>
      <c r="G3565" s="47" t="s">
        <v>10</v>
      </c>
      <c r="H3565" s="55">
        <v>370.91</v>
      </c>
      <c r="I3565" s="53">
        <v>1</v>
      </c>
      <c r="J3565" s="42">
        <v>0</v>
      </c>
      <c r="K3565" s="46">
        <v>0</v>
      </c>
      <c r="L3565" s="42">
        <v>370.91</v>
      </c>
      <c r="M3565" s="42">
        <v>0</v>
      </c>
      <c r="N3565" s="47" t="s">
        <v>1328</v>
      </c>
      <c r="O3565" s="47" t="s">
        <v>1349</v>
      </c>
      <c r="P3565" s="47" t="s">
        <v>283</v>
      </c>
      <c r="Q3565" s="50" t="s">
        <v>1683</v>
      </c>
      <c r="R3565" s="30"/>
    </row>
    <row r="3566" spans="1:18" ht="19.95" customHeight="1">
      <c r="A3566" s="47">
        <v>2</v>
      </c>
      <c r="B3566" s="30" t="s">
        <v>140</v>
      </c>
      <c r="C3566" s="43" t="s">
        <v>1458</v>
      </c>
      <c r="D3566" s="52">
        <v>45196</v>
      </c>
      <c r="E3566" s="52">
        <v>45204</v>
      </c>
      <c r="F3566" s="52">
        <v>45204</v>
      </c>
      <c r="G3566" s="47" t="s">
        <v>10</v>
      </c>
      <c r="H3566" s="55">
        <v>34065</v>
      </c>
      <c r="I3566" s="53">
        <v>1</v>
      </c>
      <c r="J3566" s="42">
        <v>0</v>
      </c>
      <c r="K3566" s="46">
        <v>0</v>
      </c>
      <c r="L3566" s="42">
        <v>34065</v>
      </c>
      <c r="M3566" s="42">
        <v>0</v>
      </c>
      <c r="N3566" s="47" t="s">
        <v>1328</v>
      </c>
      <c r="O3566" s="47" t="s">
        <v>1349</v>
      </c>
      <c r="P3566" s="47" t="s">
        <v>741</v>
      </c>
      <c r="Q3566" s="50" t="s">
        <v>1674</v>
      </c>
      <c r="R3566" s="30"/>
    </row>
    <row r="3567" spans="1:18" ht="19.95" customHeight="1">
      <c r="A3567" s="47">
        <v>1</v>
      </c>
      <c r="B3567" s="30" t="s">
        <v>143</v>
      </c>
      <c r="C3567" s="43" t="s">
        <v>732</v>
      </c>
      <c r="D3567" s="52">
        <v>45189</v>
      </c>
      <c r="E3567" s="52">
        <v>45204</v>
      </c>
      <c r="F3567" s="52">
        <v>45204</v>
      </c>
      <c r="G3567" s="47" t="s">
        <v>10</v>
      </c>
      <c r="H3567" s="55">
        <v>16215</v>
      </c>
      <c r="I3567" s="53">
        <v>1</v>
      </c>
      <c r="J3567" s="42">
        <v>0</v>
      </c>
      <c r="K3567" s="46">
        <v>0</v>
      </c>
      <c r="L3567" s="42">
        <v>16215</v>
      </c>
      <c r="M3567" s="42">
        <v>0</v>
      </c>
      <c r="N3567" s="47" t="s">
        <v>1328</v>
      </c>
      <c r="O3567" s="47" t="s">
        <v>1349</v>
      </c>
      <c r="P3567" s="47" t="s">
        <v>741</v>
      </c>
      <c r="Q3567" s="50" t="s">
        <v>765</v>
      </c>
      <c r="R3567" s="30"/>
    </row>
    <row r="3568" spans="1:18" ht="19.95" customHeight="1">
      <c r="A3568" s="47">
        <v>1</v>
      </c>
      <c r="B3568" s="30" t="s">
        <v>308</v>
      </c>
      <c r="C3568" s="43" t="s">
        <v>1465</v>
      </c>
      <c r="D3568" s="52">
        <v>45201</v>
      </c>
      <c r="E3568" s="52">
        <v>45204</v>
      </c>
      <c r="F3568" s="52">
        <v>45204</v>
      </c>
      <c r="G3568" s="47" t="s">
        <v>10</v>
      </c>
      <c r="H3568" s="55">
        <v>10000</v>
      </c>
      <c r="I3568" s="53">
        <v>1</v>
      </c>
      <c r="J3568" s="42">
        <v>0</v>
      </c>
      <c r="K3568" s="46">
        <v>0</v>
      </c>
      <c r="L3568" s="42">
        <v>10000</v>
      </c>
      <c r="M3568" s="42">
        <v>0</v>
      </c>
      <c r="N3568" s="47" t="s">
        <v>1328</v>
      </c>
      <c r="O3568" s="47" t="s">
        <v>1349</v>
      </c>
      <c r="P3568" s="47" t="s">
        <v>741</v>
      </c>
      <c r="Q3568" s="50" t="s">
        <v>1681</v>
      </c>
      <c r="R3568" s="30"/>
    </row>
    <row r="3569" spans="1:18" ht="19.95" customHeight="1">
      <c r="A3569" s="47">
        <v>4</v>
      </c>
      <c r="B3569" s="30" t="s">
        <v>308</v>
      </c>
      <c r="C3569" s="43" t="s">
        <v>1464</v>
      </c>
      <c r="D3569" s="52">
        <v>45201</v>
      </c>
      <c r="E3569" s="52">
        <v>45204</v>
      </c>
      <c r="F3569" s="52">
        <v>45204</v>
      </c>
      <c r="G3569" s="47" t="s">
        <v>10</v>
      </c>
      <c r="H3569" s="55">
        <v>7200</v>
      </c>
      <c r="I3569" s="53">
        <v>1</v>
      </c>
      <c r="J3569" s="42">
        <v>0</v>
      </c>
      <c r="K3569" s="46">
        <v>0</v>
      </c>
      <c r="L3569" s="42">
        <v>7200</v>
      </c>
      <c r="M3569" s="42">
        <v>0</v>
      </c>
      <c r="N3569" s="47" t="s">
        <v>1328</v>
      </c>
      <c r="O3569" s="47" t="s">
        <v>1349</v>
      </c>
      <c r="P3569" s="47" t="s">
        <v>741</v>
      </c>
      <c r="Q3569" s="50" t="s">
        <v>1680</v>
      </c>
      <c r="R3569" s="30"/>
    </row>
    <row r="3570" spans="1:18" ht="19.95" customHeight="1">
      <c r="A3570" s="47">
        <v>5</v>
      </c>
      <c r="B3570" s="30" t="s">
        <v>308</v>
      </c>
      <c r="C3570" s="43" t="s">
        <v>1463</v>
      </c>
      <c r="D3570" s="52">
        <v>45201</v>
      </c>
      <c r="E3570" s="52">
        <v>45204</v>
      </c>
      <c r="F3570" s="52">
        <v>45204</v>
      </c>
      <c r="G3570" s="47" t="s">
        <v>10</v>
      </c>
      <c r="H3570" s="55">
        <v>9600</v>
      </c>
      <c r="I3570" s="53">
        <v>1</v>
      </c>
      <c r="J3570" s="42">
        <v>0</v>
      </c>
      <c r="K3570" s="46">
        <v>0</v>
      </c>
      <c r="L3570" s="42">
        <v>9600</v>
      </c>
      <c r="M3570" s="42">
        <v>0</v>
      </c>
      <c r="N3570" s="47" t="s">
        <v>1328</v>
      </c>
      <c r="O3570" s="47" t="s">
        <v>1349</v>
      </c>
      <c r="P3570" s="47" t="s">
        <v>741</v>
      </c>
      <c r="Q3570" s="50" t="s">
        <v>1679</v>
      </c>
      <c r="R3570" s="30"/>
    </row>
    <row r="3571" spans="1:18" ht="19.95" customHeight="1">
      <c r="A3571" s="47">
        <v>2</v>
      </c>
      <c r="B3571" s="30" t="s">
        <v>308</v>
      </c>
      <c r="C3571" s="43" t="s">
        <v>1462</v>
      </c>
      <c r="D3571" s="52">
        <v>45201</v>
      </c>
      <c r="E3571" s="52">
        <v>45204</v>
      </c>
      <c r="F3571" s="52">
        <v>45204</v>
      </c>
      <c r="G3571" s="47" t="s">
        <v>10</v>
      </c>
      <c r="H3571" s="55">
        <v>2816.8</v>
      </c>
      <c r="I3571" s="53">
        <v>1</v>
      </c>
      <c r="J3571" s="42">
        <v>0</v>
      </c>
      <c r="K3571" s="46">
        <v>0</v>
      </c>
      <c r="L3571" s="42">
        <v>2816.8</v>
      </c>
      <c r="M3571" s="42">
        <v>0</v>
      </c>
      <c r="N3571" s="47" t="s">
        <v>1328</v>
      </c>
      <c r="O3571" s="47" t="s">
        <v>1349</v>
      </c>
      <c r="P3571" s="47" t="s">
        <v>741</v>
      </c>
      <c r="Q3571" s="50" t="s">
        <v>1678</v>
      </c>
      <c r="R3571" s="30"/>
    </row>
    <row r="3572" spans="1:18" ht="19.95" customHeight="1">
      <c r="A3572" s="47">
        <v>5</v>
      </c>
      <c r="B3572" s="30" t="s">
        <v>308</v>
      </c>
      <c r="C3572" s="43" t="s">
        <v>1461</v>
      </c>
      <c r="D3572" s="52">
        <v>45201</v>
      </c>
      <c r="E3572" s="52">
        <v>45204</v>
      </c>
      <c r="F3572" s="52">
        <v>45204</v>
      </c>
      <c r="G3572" s="47" t="s">
        <v>10</v>
      </c>
      <c r="H3572" s="55">
        <v>4320</v>
      </c>
      <c r="I3572" s="53">
        <v>1</v>
      </c>
      <c r="J3572" s="42">
        <v>0</v>
      </c>
      <c r="K3572" s="46">
        <v>0</v>
      </c>
      <c r="L3572" s="42">
        <v>4320</v>
      </c>
      <c r="M3572" s="42">
        <v>0</v>
      </c>
      <c r="N3572" s="47" t="s">
        <v>1328</v>
      </c>
      <c r="O3572" s="47" t="s">
        <v>1349</v>
      </c>
      <c r="P3572" s="47" t="s">
        <v>741</v>
      </c>
      <c r="Q3572" s="50" t="s">
        <v>1677</v>
      </c>
      <c r="R3572" s="30"/>
    </row>
    <row r="3573" spans="1:18" ht="19.95" customHeight="1">
      <c r="A3573" s="47">
        <v>1</v>
      </c>
      <c r="B3573" s="30" t="s">
        <v>308</v>
      </c>
      <c r="C3573" s="43" t="s">
        <v>1460</v>
      </c>
      <c r="D3573" s="52">
        <v>45201</v>
      </c>
      <c r="E3573" s="52">
        <v>45204</v>
      </c>
      <c r="F3573" s="52">
        <v>45204</v>
      </c>
      <c r="G3573" s="47" t="s">
        <v>10</v>
      </c>
      <c r="H3573" s="55">
        <v>6720</v>
      </c>
      <c r="I3573" s="53">
        <v>1</v>
      </c>
      <c r="J3573" s="42">
        <v>0</v>
      </c>
      <c r="K3573" s="46">
        <v>0</v>
      </c>
      <c r="L3573" s="42">
        <v>6720</v>
      </c>
      <c r="M3573" s="42">
        <v>0</v>
      </c>
      <c r="N3573" s="47" t="s">
        <v>1328</v>
      </c>
      <c r="O3573" s="47" t="s">
        <v>1349</v>
      </c>
      <c r="P3573" s="47" t="s">
        <v>741</v>
      </c>
      <c r="Q3573" s="50" t="s">
        <v>1676</v>
      </c>
      <c r="R3573" s="30"/>
    </row>
    <row r="3574" spans="1:18" ht="19.95" customHeight="1">
      <c r="A3574" s="47">
        <v>2</v>
      </c>
      <c r="B3574" s="30" t="s">
        <v>308</v>
      </c>
      <c r="C3574" s="43" t="s">
        <v>1459</v>
      </c>
      <c r="D3574" s="52">
        <v>45201</v>
      </c>
      <c r="E3574" s="52">
        <v>45204</v>
      </c>
      <c r="F3574" s="52">
        <v>45204</v>
      </c>
      <c r="G3574" s="47" t="s">
        <v>10</v>
      </c>
      <c r="H3574" s="55">
        <v>3330</v>
      </c>
      <c r="I3574" s="53">
        <v>1</v>
      </c>
      <c r="J3574" s="42">
        <v>0</v>
      </c>
      <c r="K3574" s="46">
        <v>0</v>
      </c>
      <c r="L3574" s="42">
        <v>3330</v>
      </c>
      <c r="M3574" s="42">
        <v>0</v>
      </c>
      <c r="N3574" s="47" t="s">
        <v>1328</v>
      </c>
      <c r="O3574" s="47" t="s">
        <v>1349</v>
      </c>
      <c r="P3574" s="47" t="s">
        <v>741</v>
      </c>
      <c r="Q3574" s="50" t="s">
        <v>1675</v>
      </c>
      <c r="R3574" s="30"/>
    </row>
    <row r="3575" spans="1:18" ht="19.95" customHeight="1">
      <c r="A3575" s="47">
        <v>1</v>
      </c>
      <c r="B3575" s="30" t="s">
        <v>16</v>
      </c>
      <c r="C3575" s="43" t="s">
        <v>730</v>
      </c>
      <c r="D3575" s="52">
        <v>45189</v>
      </c>
      <c r="E3575" s="52">
        <v>45204</v>
      </c>
      <c r="F3575" s="52">
        <v>45204</v>
      </c>
      <c r="G3575" s="47" t="s">
        <v>10</v>
      </c>
      <c r="H3575" s="55">
        <v>11343.6</v>
      </c>
      <c r="I3575" s="53">
        <v>1</v>
      </c>
      <c r="J3575" s="42">
        <v>0</v>
      </c>
      <c r="K3575" s="46">
        <v>0</v>
      </c>
      <c r="L3575" s="42">
        <v>11343.6</v>
      </c>
      <c r="M3575" s="42">
        <v>0</v>
      </c>
      <c r="N3575" s="47" t="s">
        <v>1328</v>
      </c>
      <c r="O3575" s="47" t="s">
        <v>1349</v>
      </c>
      <c r="P3575" s="47" t="s">
        <v>741</v>
      </c>
      <c r="Q3575" s="50" t="s">
        <v>763</v>
      </c>
      <c r="R3575" s="30"/>
    </row>
    <row r="3576" spans="1:18" ht="19.95" customHeight="1">
      <c r="A3576" s="47">
        <v>1</v>
      </c>
      <c r="B3576" s="30" t="s">
        <v>16</v>
      </c>
      <c r="C3576" s="43" t="s">
        <v>1466</v>
      </c>
      <c r="D3576" s="52">
        <v>45189</v>
      </c>
      <c r="E3576" s="52">
        <v>45204</v>
      </c>
      <c r="F3576" s="52">
        <v>45204</v>
      </c>
      <c r="G3576" s="47" t="s">
        <v>10</v>
      </c>
      <c r="H3576" s="55">
        <v>21249.8</v>
      </c>
      <c r="I3576" s="53">
        <v>1</v>
      </c>
      <c r="J3576" s="42">
        <v>0</v>
      </c>
      <c r="K3576" s="46">
        <v>0</v>
      </c>
      <c r="L3576" s="42">
        <v>21249.8</v>
      </c>
      <c r="M3576" s="42">
        <v>0</v>
      </c>
      <c r="N3576" s="47" t="s">
        <v>1328</v>
      </c>
      <c r="O3576" s="47" t="s">
        <v>1349</v>
      </c>
      <c r="P3576" s="47" t="s">
        <v>741</v>
      </c>
      <c r="Q3576" s="50" t="s">
        <v>1684</v>
      </c>
      <c r="R3576" s="30"/>
    </row>
    <row r="3577" spans="1:18" ht="19.95" customHeight="1">
      <c r="A3577" s="47">
        <v>1</v>
      </c>
      <c r="B3577" s="30" t="s">
        <v>16</v>
      </c>
      <c r="C3577" s="43" t="s">
        <v>731</v>
      </c>
      <c r="D3577" s="52">
        <v>45189</v>
      </c>
      <c r="E3577" s="52">
        <v>45204</v>
      </c>
      <c r="F3577" s="52">
        <v>45204</v>
      </c>
      <c r="G3577" s="47" t="s">
        <v>10</v>
      </c>
      <c r="H3577" s="55">
        <v>6748</v>
      </c>
      <c r="I3577" s="53">
        <v>1</v>
      </c>
      <c r="J3577" s="42">
        <v>0</v>
      </c>
      <c r="K3577" s="46">
        <v>0</v>
      </c>
      <c r="L3577" s="42">
        <v>6748</v>
      </c>
      <c r="M3577" s="42">
        <v>0</v>
      </c>
      <c r="N3577" s="47" t="s">
        <v>1328</v>
      </c>
      <c r="O3577" s="47" t="s">
        <v>1349</v>
      </c>
      <c r="P3577" s="47" t="s">
        <v>741</v>
      </c>
      <c r="Q3577" s="50" t="s">
        <v>1670</v>
      </c>
      <c r="R3577" s="30"/>
    </row>
    <row r="3578" spans="1:18" ht="19.95" customHeight="1">
      <c r="A3578" s="47">
        <v>2</v>
      </c>
      <c r="B3578" s="30" t="s">
        <v>142</v>
      </c>
      <c r="C3578" s="43" t="s">
        <v>733</v>
      </c>
      <c r="D3578" s="52">
        <v>45194</v>
      </c>
      <c r="E3578" s="52">
        <v>45204</v>
      </c>
      <c r="F3578" s="52">
        <v>45204</v>
      </c>
      <c r="G3578" s="47" t="s">
        <v>10</v>
      </c>
      <c r="H3578" s="55">
        <v>33370</v>
      </c>
      <c r="I3578" s="53">
        <v>1</v>
      </c>
      <c r="J3578" s="42">
        <v>0</v>
      </c>
      <c r="K3578" s="46">
        <v>0</v>
      </c>
      <c r="L3578" s="42">
        <v>33370</v>
      </c>
      <c r="M3578" s="42">
        <v>0</v>
      </c>
      <c r="N3578" s="47" t="s">
        <v>1328</v>
      </c>
      <c r="O3578" s="47" t="s">
        <v>1349</v>
      </c>
      <c r="P3578" s="47" t="s">
        <v>741</v>
      </c>
      <c r="Q3578" s="50" t="s">
        <v>1672</v>
      </c>
      <c r="R3578" s="30"/>
    </row>
    <row r="3579" spans="1:18" ht="19.95" customHeight="1">
      <c r="A3579" s="47">
        <v>1</v>
      </c>
      <c r="B3579" s="30" t="s">
        <v>28</v>
      </c>
      <c r="C3579" s="43" t="s">
        <v>1455</v>
      </c>
      <c r="D3579" s="52">
        <v>45202</v>
      </c>
      <c r="E3579" s="52">
        <v>45204</v>
      </c>
      <c r="F3579" s="52">
        <v>45204</v>
      </c>
      <c r="G3579" s="47" t="s">
        <v>10</v>
      </c>
      <c r="H3579" s="55">
        <v>1693.41</v>
      </c>
      <c r="I3579" s="53">
        <v>1</v>
      </c>
      <c r="J3579" s="42">
        <v>0</v>
      </c>
      <c r="K3579" s="46">
        <v>0</v>
      </c>
      <c r="L3579" s="42">
        <v>1693.41</v>
      </c>
      <c r="M3579" s="42">
        <v>0</v>
      </c>
      <c r="N3579" s="47" t="s">
        <v>269</v>
      </c>
      <c r="O3579" s="47" t="s">
        <v>1342</v>
      </c>
      <c r="P3579" s="47" t="s">
        <v>287</v>
      </c>
      <c r="Q3579" s="50" t="s">
        <v>1668</v>
      </c>
      <c r="R3579" s="30"/>
    </row>
    <row r="3580" spans="1:18" ht="19.95" customHeight="1">
      <c r="A3580" s="47">
        <v>1</v>
      </c>
      <c r="B3580" s="30" t="s">
        <v>23</v>
      </c>
      <c r="C3580" s="43" t="s">
        <v>1467</v>
      </c>
      <c r="D3580" s="52">
        <v>45204</v>
      </c>
      <c r="E3580" s="52">
        <v>45204</v>
      </c>
      <c r="F3580" s="52">
        <v>45204</v>
      </c>
      <c r="G3580" s="47" t="s">
        <v>10</v>
      </c>
      <c r="H3580" s="55">
        <v>2026.8</v>
      </c>
      <c r="I3580" s="53">
        <v>1</v>
      </c>
      <c r="J3580" s="42">
        <v>0</v>
      </c>
      <c r="K3580" s="46">
        <v>0</v>
      </c>
      <c r="L3580" s="42">
        <v>2026.8</v>
      </c>
      <c r="M3580" s="42">
        <v>0</v>
      </c>
      <c r="N3580" s="47" t="s">
        <v>269</v>
      </c>
      <c r="O3580" s="47" t="s">
        <v>1351</v>
      </c>
      <c r="P3580" s="47" t="s">
        <v>1378</v>
      </c>
      <c r="Q3580" s="50" t="s">
        <v>1685</v>
      </c>
      <c r="R3580" s="30"/>
    </row>
    <row r="3581" spans="1:18" ht="19.95" customHeight="1">
      <c r="A3581" s="47">
        <v>1</v>
      </c>
      <c r="B3581" s="30" t="s">
        <v>14</v>
      </c>
      <c r="C3581" s="43" t="s">
        <v>1456</v>
      </c>
      <c r="D3581" s="52">
        <v>45189</v>
      </c>
      <c r="E3581" s="52">
        <v>45204</v>
      </c>
      <c r="F3581" s="52">
        <v>45204</v>
      </c>
      <c r="G3581" s="47" t="s">
        <v>10</v>
      </c>
      <c r="H3581" s="55">
        <v>2440</v>
      </c>
      <c r="I3581" s="53">
        <v>1</v>
      </c>
      <c r="J3581" s="42">
        <v>0</v>
      </c>
      <c r="K3581" s="46">
        <v>0</v>
      </c>
      <c r="L3581" s="42">
        <v>2440</v>
      </c>
      <c r="M3581" s="42">
        <v>0</v>
      </c>
      <c r="N3581" s="47" t="s">
        <v>269</v>
      </c>
      <c r="O3581" s="45" t="s">
        <v>1351</v>
      </c>
      <c r="P3581" s="47" t="s">
        <v>1353</v>
      </c>
      <c r="Q3581" s="50" t="s">
        <v>1669</v>
      </c>
      <c r="R3581" s="30"/>
    </row>
    <row r="3582" spans="1:18" ht="19.95" customHeight="1">
      <c r="A3582" s="47">
        <v>1</v>
      </c>
      <c r="B3582" s="30" t="s">
        <v>252</v>
      </c>
      <c r="C3582" s="43" t="s">
        <v>696</v>
      </c>
      <c r="D3582" s="52">
        <v>45189</v>
      </c>
      <c r="E3582" s="52">
        <v>45204</v>
      </c>
      <c r="F3582" s="52">
        <v>45204</v>
      </c>
      <c r="G3582" s="47" t="s">
        <v>10</v>
      </c>
      <c r="H3582" s="55">
        <v>2379.8000000000002</v>
      </c>
      <c r="I3582" s="53">
        <v>1</v>
      </c>
      <c r="J3582" s="42">
        <v>0</v>
      </c>
      <c r="K3582" s="46">
        <v>0</v>
      </c>
      <c r="L3582" s="42">
        <v>2379.8000000000002</v>
      </c>
      <c r="M3582" s="42">
        <v>0</v>
      </c>
      <c r="N3582" s="47" t="s">
        <v>269</v>
      </c>
      <c r="O3582" s="45" t="s">
        <v>1351</v>
      </c>
      <c r="P3582" s="47" t="s">
        <v>1353</v>
      </c>
      <c r="Q3582" s="50" t="s">
        <v>1671</v>
      </c>
      <c r="R3582" s="30"/>
    </row>
    <row r="3583" spans="1:18" ht="19.95" customHeight="1">
      <c r="A3583" s="47">
        <v>1</v>
      </c>
      <c r="B3583" s="30" t="s">
        <v>1357</v>
      </c>
      <c r="C3583" s="43" t="s">
        <v>1468</v>
      </c>
      <c r="D3583" s="52">
        <v>45204</v>
      </c>
      <c r="E3583" s="52">
        <v>45204</v>
      </c>
      <c r="F3583" s="52">
        <v>45204</v>
      </c>
      <c r="G3583" s="47" t="s">
        <v>10</v>
      </c>
      <c r="H3583" s="55">
        <v>375</v>
      </c>
      <c r="I3583" s="53">
        <v>1</v>
      </c>
      <c r="J3583" s="42">
        <v>0</v>
      </c>
      <c r="K3583" s="46">
        <v>0</v>
      </c>
      <c r="L3583" s="42">
        <v>375</v>
      </c>
      <c r="M3583" s="42">
        <v>0</v>
      </c>
      <c r="N3583" s="47" t="s">
        <v>275</v>
      </c>
      <c r="O3583" s="47" t="s">
        <v>1329</v>
      </c>
      <c r="P3583" s="47" t="s">
        <v>1373</v>
      </c>
      <c r="Q3583" s="50" t="s">
        <v>1686</v>
      </c>
      <c r="R3583" s="30"/>
    </row>
    <row r="3584" spans="1:18" ht="19.95" customHeight="1">
      <c r="A3584" s="47">
        <v>1</v>
      </c>
      <c r="B3584" s="30" t="s">
        <v>228</v>
      </c>
      <c r="C3584" s="43" t="s">
        <v>1457</v>
      </c>
      <c r="D3584" s="52">
        <v>45194</v>
      </c>
      <c r="E3584" s="52">
        <v>45204</v>
      </c>
      <c r="F3584" s="52">
        <v>45204</v>
      </c>
      <c r="G3584" s="47" t="s">
        <v>10</v>
      </c>
      <c r="H3584" s="55">
        <v>8550</v>
      </c>
      <c r="I3584" s="53">
        <v>1</v>
      </c>
      <c r="J3584" s="42">
        <v>0</v>
      </c>
      <c r="K3584" s="46">
        <v>0</v>
      </c>
      <c r="L3584" s="42">
        <v>8550</v>
      </c>
      <c r="M3584" s="42">
        <v>0</v>
      </c>
      <c r="N3584" s="47" t="s">
        <v>275</v>
      </c>
      <c r="O3584" s="47" t="s">
        <v>1874</v>
      </c>
      <c r="P3584" s="47" t="s">
        <v>1592</v>
      </c>
      <c r="Q3584" s="50" t="s">
        <v>1673</v>
      </c>
      <c r="R3584" s="30"/>
    </row>
    <row r="3585" spans="1:18" ht="19.95" customHeight="1">
      <c r="A3585" s="47">
        <v>5</v>
      </c>
      <c r="B3585" s="30" t="s">
        <v>138</v>
      </c>
      <c r="C3585" s="43" t="s">
        <v>1474</v>
      </c>
      <c r="D3585" s="52">
        <v>45171</v>
      </c>
      <c r="E3585" s="52">
        <v>45205</v>
      </c>
      <c r="F3585" s="52">
        <v>45205</v>
      </c>
      <c r="G3585" s="47" t="s">
        <v>10</v>
      </c>
      <c r="H3585" s="55">
        <v>2220</v>
      </c>
      <c r="I3585" s="53">
        <v>1</v>
      </c>
      <c r="J3585" s="42">
        <v>0</v>
      </c>
      <c r="K3585" s="46">
        <v>0</v>
      </c>
      <c r="L3585" s="42">
        <v>2220</v>
      </c>
      <c r="M3585" s="42">
        <v>0</v>
      </c>
      <c r="N3585" s="47" t="s">
        <v>1328</v>
      </c>
      <c r="O3585" s="47" t="s">
        <v>1349</v>
      </c>
      <c r="P3585" s="47" t="s">
        <v>887</v>
      </c>
      <c r="Q3585" s="50" t="s">
        <v>1692</v>
      </c>
      <c r="R3585" s="30"/>
    </row>
    <row r="3586" spans="1:18" ht="19.95" customHeight="1">
      <c r="A3586" s="47">
        <v>1</v>
      </c>
      <c r="B3586" s="30" t="s">
        <v>255</v>
      </c>
      <c r="C3586" s="43" t="s">
        <v>1476</v>
      </c>
      <c r="D3586" s="52">
        <v>45205</v>
      </c>
      <c r="E3586" s="52">
        <v>45205</v>
      </c>
      <c r="F3586" s="52">
        <v>45205</v>
      </c>
      <c r="G3586" s="47" t="s">
        <v>10</v>
      </c>
      <c r="H3586" s="55">
        <v>10000</v>
      </c>
      <c r="I3586" s="53">
        <v>1</v>
      </c>
      <c r="J3586" s="42">
        <v>0</v>
      </c>
      <c r="K3586" s="46">
        <v>0</v>
      </c>
      <c r="L3586" s="42">
        <v>10000</v>
      </c>
      <c r="M3586" s="42">
        <v>0</v>
      </c>
      <c r="N3586" s="47" t="s">
        <v>1328</v>
      </c>
      <c r="O3586" s="45" t="s">
        <v>1349</v>
      </c>
      <c r="P3586" s="47" t="s">
        <v>1336</v>
      </c>
      <c r="Q3586" s="50" t="s">
        <v>1694</v>
      </c>
      <c r="R3586" s="30"/>
    </row>
    <row r="3587" spans="1:18" ht="19.95" customHeight="1">
      <c r="A3587" s="47">
        <v>1</v>
      </c>
      <c r="B3587" s="30" t="s">
        <v>143</v>
      </c>
      <c r="C3587" s="43" t="s">
        <v>1471</v>
      </c>
      <c r="D3587" s="52">
        <v>45190</v>
      </c>
      <c r="E3587" s="52">
        <v>45205</v>
      </c>
      <c r="F3587" s="52">
        <v>45205</v>
      </c>
      <c r="G3587" s="47" t="s">
        <v>10</v>
      </c>
      <c r="H3587" s="55">
        <v>21620</v>
      </c>
      <c r="I3587" s="53">
        <v>1</v>
      </c>
      <c r="J3587" s="42">
        <v>0</v>
      </c>
      <c r="K3587" s="46">
        <v>0</v>
      </c>
      <c r="L3587" s="42">
        <v>21620</v>
      </c>
      <c r="M3587" s="42">
        <v>0</v>
      </c>
      <c r="N3587" s="47" t="s">
        <v>1328</v>
      </c>
      <c r="O3587" s="47" t="s">
        <v>1349</v>
      </c>
      <c r="P3587" s="47" t="s">
        <v>741</v>
      </c>
      <c r="Q3587" s="50" t="s">
        <v>1689</v>
      </c>
      <c r="R3587" s="30"/>
    </row>
    <row r="3588" spans="1:18" ht="19.95" customHeight="1">
      <c r="A3588" s="47">
        <v>4</v>
      </c>
      <c r="B3588" s="30" t="s">
        <v>143</v>
      </c>
      <c r="C3588" s="43" t="s">
        <v>1472</v>
      </c>
      <c r="D3588" s="52">
        <v>45190</v>
      </c>
      <c r="E3588" s="52">
        <v>45205</v>
      </c>
      <c r="F3588" s="52">
        <v>45205</v>
      </c>
      <c r="G3588" s="47" t="s">
        <v>10</v>
      </c>
      <c r="H3588" s="55">
        <v>1665</v>
      </c>
      <c r="I3588" s="53">
        <v>1</v>
      </c>
      <c r="J3588" s="42">
        <v>0</v>
      </c>
      <c r="K3588" s="46">
        <v>0</v>
      </c>
      <c r="L3588" s="42">
        <v>1665</v>
      </c>
      <c r="M3588" s="42">
        <v>0</v>
      </c>
      <c r="N3588" s="47" t="s">
        <v>1328</v>
      </c>
      <c r="O3588" s="47" t="s">
        <v>1349</v>
      </c>
      <c r="P3588" s="47" t="s">
        <v>741</v>
      </c>
      <c r="Q3588" s="50" t="s">
        <v>1690</v>
      </c>
      <c r="R3588" s="30"/>
    </row>
    <row r="3589" spans="1:18" ht="19.95" customHeight="1">
      <c r="A3589" s="47">
        <v>4</v>
      </c>
      <c r="B3589" s="30" t="s">
        <v>143</v>
      </c>
      <c r="C3589" s="43" t="s">
        <v>1473</v>
      </c>
      <c r="D3589" s="52">
        <v>45190</v>
      </c>
      <c r="E3589" s="52">
        <v>45205</v>
      </c>
      <c r="F3589" s="52">
        <v>45205</v>
      </c>
      <c r="G3589" s="47" t="s">
        <v>10</v>
      </c>
      <c r="H3589" s="55">
        <v>6845</v>
      </c>
      <c r="I3589" s="53">
        <v>1</v>
      </c>
      <c r="J3589" s="42">
        <v>0</v>
      </c>
      <c r="K3589" s="46">
        <v>0</v>
      </c>
      <c r="L3589" s="42">
        <v>6845</v>
      </c>
      <c r="M3589" s="42">
        <v>0</v>
      </c>
      <c r="N3589" s="47" t="s">
        <v>1328</v>
      </c>
      <c r="O3589" s="47" t="s">
        <v>1349</v>
      </c>
      <c r="P3589" s="47" t="s">
        <v>741</v>
      </c>
      <c r="Q3589" s="50" t="s">
        <v>1691</v>
      </c>
      <c r="R3589" s="30"/>
    </row>
    <row r="3590" spans="1:18" ht="19.95" customHeight="1">
      <c r="A3590" s="47">
        <v>1</v>
      </c>
      <c r="B3590" s="30" t="s">
        <v>16</v>
      </c>
      <c r="C3590" s="43" t="s">
        <v>734</v>
      </c>
      <c r="D3590" s="52">
        <v>45190</v>
      </c>
      <c r="E3590" s="52">
        <v>45205</v>
      </c>
      <c r="F3590" s="52">
        <v>45205</v>
      </c>
      <c r="G3590" s="47" t="s">
        <v>10</v>
      </c>
      <c r="H3590" s="55">
        <v>11086</v>
      </c>
      <c r="I3590" s="53">
        <v>1</v>
      </c>
      <c r="J3590" s="42">
        <v>0</v>
      </c>
      <c r="K3590" s="46">
        <v>0</v>
      </c>
      <c r="L3590" s="42">
        <v>11086</v>
      </c>
      <c r="M3590" s="42">
        <v>0</v>
      </c>
      <c r="N3590" s="47" t="s">
        <v>1328</v>
      </c>
      <c r="O3590" s="47" t="s">
        <v>1349</v>
      </c>
      <c r="P3590" s="47" t="s">
        <v>741</v>
      </c>
      <c r="Q3590" s="50" t="s">
        <v>767</v>
      </c>
      <c r="R3590" s="30"/>
    </row>
    <row r="3591" spans="1:18" ht="19.95" customHeight="1">
      <c r="A3591" s="47">
        <v>1</v>
      </c>
      <c r="B3591" s="30" t="s">
        <v>30</v>
      </c>
      <c r="C3591" s="43" t="s">
        <v>1469</v>
      </c>
      <c r="D3591" s="52">
        <v>45188</v>
      </c>
      <c r="E3591" s="52">
        <v>45205</v>
      </c>
      <c r="F3591" s="52">
        <v>45205</v>
      </c>
      <c r="G3591" s="47" t="s">
        <v>10</v>
      </c>
      <c r="H3591" s="55">
        <v>4542.03</v>
      </c>
      <c r="I3591" s="53">
        <v>1</v>
      </c>
      <c r="J3591" s="42">
        <v>0</v>
      </c>
      <c r="K3591" s="46">
        <v>0</v>
      </c>
      <c r="L3591" s="42">
        <v>4542.03</v>
      </c>
      <c r="M3591" s="42">
        <v>0</v>
      </c>
      <c r="N3591" s="47" t="s">
        <v>269</v>
      </c>
      <c r="O3591" s="47" t="s">
        <v>1381</v>
      </c>
      <c r="P3591" s="47" t="s">
        <v>279</v>
      </c>
      <c r="Q3591" s="50" t="s">
        <v>1687</v>
      </c>
      <c r="R3591" s="30"/>
    </row>
    <row r="3592" spans="1:18" ht="19.95" customHeight="1">
      <c r="A3592" s="47">
        <v>1</v>
      </c>
      <c r="B3592" s="30" t="s">
        <v>14</v>
      </c>
      <c r="C3592" s="43" t="s">
        <v>1470</v>
      </c>
      <c r="D3592" s="52">
        <v>45190</v>
      </c>
      <c r="E3592" s="52">
        <v>45205</v>
      </c>
      <c r="F3592" s="52">
        <v>45205</v>
      </c>
      <c r="G3592" s="47" t="s">
        <v>10</v>
      </c>
      <c r="H3592" s="54">
        <v>3050</v>
      </c>
      <c r="I3592" s="53">
        <v>1</v>
      </c>
      <c r="J3592" s="51">
        <v>0</v>
      </c>
      <c r="K3592" s="46">
        <v>0</v>
      </c>
      <c r="L3592" s="51">
        <v>3050</v>
      </c>
      <c r="M3592" s="42">
        <v>0</v>
      </c>
      <c r="N3592" s="47" t="s">
        <v>269</v>
      </c>
      <c r="O3592" s="45" t="s">
        <v>1351</v>
      </c>
      <c r="P3592" s="47" t="s">
        <v>1353</v>
      </c>
      <c r="Q3592" s="50" t="s">
        <v>1688</v>
      </c>
      <c r="R3592" s="30"/>
    </row>
    <row r="3593" spans="1:18" ht="19.95" customHeight="1">
      <c r="A3593" s="47">
        <v>1</v>
      </c>
      <c r="B3593" s="30" t="s">
        <v>63</v>
      </c>
      <c r="C3593" s="43" t="s">
        <v>1475</v>
      </c>
      <c r="D3593" s="52">
        <v>45205</v>
      </c>
      <c r="E3593" s="52">
        <v>45205</v>
      </c>
      <c r="F3593" s="52">
        <v>45205</v>
      </c>
      <c r="G3593" s="47" t="s">
        <v>10</v>
      </c>
      <c r="H3593" s="55">
        <v>492</v>
      </c>
      <c r="I3593" s="53">
        <v>1</v>
      </c>
      <c r="J3593" s="42">
        <v>0</v>
      </c>
      <c r="K3593" s="46">
        <v>0</v>
      </c>
      <c r="L3593" s="42">
        <v>492</v>
      </c>
      <c r="M3593" s="42">
        <v>0</v>
      </c>
      <c r="N3593" s="47" t="s">
        <v>275</v>
      </c>
      <c r="O3593" s="47" t="s">
        <v>1355</v>
      </c>
      <c r="P3593" s="47" t="s">
        <v>672</v>
      </c>
      <c r="Q3593" s="50" t="s">
        <v>1693</v>
      </c>
      <c r="R3593" s="30"/>
    </row>
    <row r="3594" spans="1:18" ht="19.95" customHeight="1">
      <c r="A3594" s="47">
        <v>1</v>
      </c>
      <c r="B3594" s="30" t="s">
        <v>1395</v>
      </c>
      <c r="C3594" s="43" t="s">
        <v>1477</v>
      </c>
      <c r="D3594" s="52">
        <v>45205</v>
      </c>
      <c r="E3594" s="52">
        <v>45205</v>
      </c>
      <c r="F3594" s="52">
        <v>45205</v>
      </c>
      <c r="G3594" s="47" t="s">
        <v>10</v>
      </c>
      <c r="H3594" s="55">
        <v>7.6</v>
      </c>
      <c r="I3594" s="53">
        <v>1</v>
      </c>
      <c r="J3594" s="42">
        <v>0</v>
      </c>
      <c r="K3594" s="46">
        <v>0</v>
      </c>
      <c r="L3594" s="42">
        <v>7.6</v>
      </c>
      <c r="M3594" s="42">
        <v>0</v>
      </c>
      <c r="N3594" s="47" t="s">
        <v>275</v>
      </c>
      <c r="O3594" s="47" t="s">
        <v>1374</v>
      </c>
      <c r="P3594" s="47" t="s">
        <v>874</v>
      </c>
      <c r="Q3594" s="50" t="s">
        <v>1695</v>
      </c>
      <c r="R3594" s="30"/>
    </row>
    <row r="3595" spans="1:18" ht="19.95" customHeight="1">
      <c r="A3595" s="47">
        <v>1</v>
      </c>
      <c r="B3595" s="30" t="s">
        <v>226</v>
      </c>
      <c r="C3595" s="43" t="s">
        <v>1479</v>
      </c>
      <c r="D3595" s="52">
        <v>45181</v>
      </c>
      <c r="E3595" s="52">
        <v>45207</v>
      </c>
      <c r="F3595" s="52">
        <v>45207</v>
      </c>
      <c r="G3595" s="47" t="s">
        <v>10</v>
      </c>
      <c r="H3595" s="55">
        <v>254.76</v>
      </c>
      <c r="I3595" s="53">
        <v>1</v>
      </c>
      <c r="J3595" s="42">
        <v>0</v>
      </c>
      <c r="K3595" s="46">
        <v>0</v>
      </c>
      <c r="L3595" s="42">
        <v>254.76</v>
      </c>
      <c r="M3595" s="42">
        <v>0</v>
      </c>
      <c r="N3595" s="47" t="s">
        <v>1586</v>
      </c>
      <c r="O3595" s="47" t="s">
        <v>1342</v>
      </c>
      <c r="P3595" s="47" t="s">
        <v>1345</v>
      </c>
      <c r="Q3595" s="50" t="s">
        <v>1697</v>
      </c>
      <c r="R3595" s="30"/>
    </row>
    <row r="3596" spans="1:18" ht="19.95" customHeight="1">
      <c r="A3596" s="47">
        <v>1</v>
      </c>
      <c r="B3596" s="30" t="s">
        <v>697</v>
      </c>
      <c r="C3596" s="43" t="s">
        <v>1482</v>
      </c>
      <c r="D3596" s="52">
        <v>45190</v>
      </c>
      <c r="E3596" s="52">
        <v>45207</v>
      </c>
      <c r="F3596" s="52">
        <v>45207</v>
      </c>
      <c r="G3596" s="47" t="s">
        <v>10</v>
      </c>
      <c r="H3596" s="55">
        <v>1840.48</v>
      </c>
      <c r="I3596" s="53">
        <v>1</v>
      </c>
      <c r="J3596" s="42">
        <v>0</v>
      </c>
      <c r="K3596" s="46">
        <v>0</v>
      </c>
      <c r="L3596" s="42">
        <v>1840.48</v>
      </c>
      <c r="M3596" s="42">
        <v>0</v>
      </c>
      <c r="N3596" s="47" t="s">
        <v>1586</v>
      </c>
      <c r="O3596" s="47" t="s">
        <v>1342</v>
      </c>
      <c r="P3596" s="47" t="s">
        <v>883</v>
      </c>
      <c r="Q3596" s="50" t="s">
        <v>1700</v>
      </c>
      <c r="R3596" s="30"/>
    </row>
    <row r="3597" spans="1:18" ht="19.95" customHeight="1">
      <c r="A3597" s="47">
        <v>1</v>
      </c>
      <c r="B3597" s="30" t="s">
        <v>697</v>
      </c>
      <c r="C3597" s="43" t="s">
        <v>1489</v>
      </c>
      <c r="D3597" s="52">
        <v>45190</v>
      </c>
      <c r="E3597" s="52">
        <v>45207</v>
      </c>
      <c r="F3597" s="52">
        <v>45207</v>
      </c>
      <c r="G3597" s="47" t="s">
        <v>10</v>
      </c>
      <c r="H3597" s="55">
        <v>359.52</v>
      </c>
      <c r="I3597" s="53">
        <v>1</v>
      </c>
      <c r="J3597" s="42">
        <v>0</v>
      </c>
      <c r="K3597" s="46">
        <v>0</v>
      </c>
      <c r="L3597" s="42">
        <v>359.52</v>
      </c>
      <c r="M3597" s="42">
        <v>0</v>
      </c>
      <c r="N3597" s="47" t="s">
        <v>1586</v>
      </c>
      <c r="O3597" s="47" t="s">
        <v>1342</v>
      </c>
      <c r="P3597" s="47" t="s">
        <v>883</v>
      </c>
      <c r="Q3597" s="50" t="s">
        <v>1708</v>
      </c>
      <c r="R3597" s="30"/>
    </row>
    <row r="3598" spans="1:18" ht="19.95" customHeight="1">
      <c r="A3598" s="47">
        <v>1</v>
      </c>
      <c r="B3598" s="30" t="s">
        <v>1399</v>
      </c>
      <c r="C3598" s="43" t="s">
        <v>1483</v>
      </c>
      <c r="D3598" s="52">
        <v>45181</v>
      </c>
      <c r="E3598" s="52">
        <v>45207</v>
      </c>
      <c r="F3598" s="52">
        <v>45207</v>
      </c>
      <c r="G3598" s="47" t="s">
        <v>10</v>
      </c>
      <c r="H3598" s="55">
        <v>142.25</v>
      </c>
      <c r="I3598" s="53">
        <v>1</v>
      </c>
      <c r="J3598" s="42">
        <v>0</v>
      </c>
      <c r="K3598" s="46">
        <v>0</v>
      </c>
      <c r="L3598" s="42">
        <v>142.25</v>
      </c>
      <c r="M3598" s="42">
        <v>0</v>
      </c>
      <c r="N3598" s="47" t="s">
        <v>1586</v>
      </c>
      <c r="O3598" s="47" t="s">
        <v>1355</v>
      </c>
      <c r="P3598" s="47" t="s">
        <v>872</v>
      </c>
      <c r="Q3598" s="50" t="s">
        <v>1701</v>
      </c>
      <c r="R3598" s="30"/>
    </row>
    <row r="3599" spans="1:18" ht="19.95" customHeight="1">
      <c r="A3599" s="47">
        <v>1</v>
      </c>
      <c r="B3599" s="30" t="s">
        <v>1399</v>
      </c>
      <c r="C3599" s="43" t="s">
        <v>1484</v>
      </c>
      <c r="D3599" s="52">
        <v>45183</v>
      </c>
      <c r="E3599" s="52">
        <v>45207</v>
      </c>
      <c r="F3599" s="52">
        <v>45207</v>
      </c>
      <c r="G3599" s="47" t="s">
        <v>10</v>
      </c>
      <c r="H3599" s="55">
        <v>10.75</v>
      </c>
      <c r="I3599" s="53">
        <v>1</v>
      </c>
      <c r="J3599" s="42">
        <v>0</v>
      </c>
      <c r="K3599" s="46">
        <v>0</v>
      </c>
      <c r="L3599" s="42">
        <v>10.75</v>
      </c>
      <c r="M3599" s="42">
        <v>0</v>
      </c>
      <c r="N3599" s="47" t="s">
        <v>1586</v>
      </c>
      <c r="O3599" s="47" t="s">
        <v>1355</v>
      </c>
      <c r="P3599" s="47" t="s">
        <v>872</v>
      </c>
      <c r="Q3599" s="50" t="s">
        <v>1702</v>
      </c>
      <c r="R3599" s="30"/>
    </row>
    <row r="3600" spans="1:18" ht="19.95" customHeight="1">
      <c r="A3600" s="47">
        <v>1</v>
      </c>
      <c r="B3600" s="30" t="s">
        <v>1398</v>
      </c>
      <c r="C3600" s="43" t="s">
        <v>1481</v>
      </c>
      <c r="D3600" s="52">
        <v>45188</v>
      </c>
      <c r="E3600" s="52">
        <v>45207</v>
      </c>
      <c r="F3600" s="52">
        <v>45207</v>
      </c>
      <c r="G3600" s="47" t="s">
        <v>10</v>
      </c>
      <c r="H3600" s="55">
        <v>363.5</v>
      </c>
      <c r="I3600" s="53">
        <v>1</v>
      </c>
      <c r="J3600" s="42">
        <v>0</v>
      </c>
      <c r="K3600" s="46">
        <v>0</v>
      </c>
      <c r="L3600" s="42">
        <v>363.5</v>
      </c>
      <c r="M3600" s="42">
        <v>0</v>
      </c>
      <c r="N3600" s="47" t="s">
        <v>1586</v>
      </c>
      <c r="O3600" s="47" t="s">
        <v>1342</v>
      </c>
      <c r="P3600" s="47" t="s">
        <v>871</v>
      </c>
      <c r="Q3600" s="50" t="s">
        <v>1699</v>
      </c>
      <c r="R3600" s="30"/>
    </row>
    <row r="3601" spans="1:18" ht="19.95" customHeight="1">
      <c r="A3601" s="47">
        <v>1</v>
      </c>
      <c r="B3601" s="30" t="s">
        <v>1401</v>
      </c>
      <c r="C3601" s="43" t="s">
        <v>1488</v>
      </c>
      <c r="D3601" s="52">
        <v>45187</v>
      </c>
      <c r="E3601" s="52">
        <v>45207</v>
      </c>
      <c r="F3601" s="52">
        <v>45207</v>
      </c>
      <c r="G3601" s="47" t="s">
        <v>10</v>
      </c>
      <c r="H3601" s="55">
        <v>59.8</v>
      </c>
      <c r="I3601" s="53">
        <v>1</v>
      </c>
      <c r="J3601" s="42">
        <v>0</v>
      </c>
      <c r="K3601" s="46">
        <v>0</v>
      </c>
      <c r="L3601" s="42">
        <v>59.8</v>
      </c>
      <c r="M3601" s="42">
        <v>0</v>
      </c>
      <c r="N3601" s="47" t="s">
        <v>1587</v>
      </c>
      <c r="O3601" s="47" t="s">
        <v>1355</v>
      </c>
      <c r="P3601" s="47" t="s">
        <v>872</v>
      </c>
      <c r="Q3601" s="50" t="s">
        <v>1707</v>
      </c>
      <c r="R3601" s="30"/>
    </row>
    <row r="3602" spans="1:18" ht="19.95" customHeight="1">
      <c r="A3602" s="47">
        <v>1</v>
      </c>
      <c r="B3602" s="30" t="s">
        <v>1357</v>
      </c>
      <c r="C3602" s="43" t="s">
        <v>1486</v>
      </c>
      <c r="D3602" s="52">
        <v>45191</v>
      </c>
      <c r="E3602" s="52">
        <v>45207</v>
      </c>
      <c r="F3602" s="52">
        <v>45207</v>
      </c>
      <c r="G3602" s="47" t="s">
        <v>10</v>
      </c>
      <c r="H3602" s="55">
        <v>13</v>
      </c>
      <c r="I3602" s="53">
        <v>1</v>
      </c>
      <c r="J3602" s="42">
        <v>0</v>
      </c>
      <c r="K3602" s="46">
        <v>0</v>
      </c>
      <c r="L3602" s="42">
        <v>13</v>
      </c>
      <c r="M3602" s="42">
        <v>0</v>
      </c>
      <c r="N3602" s="47" t="s">
        <v>1587</v>
      </c>
      <c r="O3602" s="47" t="s">
        <v>1355</v>
      </c>
      <c r="P3602" s="47" t="s">
        <v>877</v>
      </c>
      <c r="Q3602" s="50" t="s">
        <v>1705</v>
      </c>
      <c r="R3602" s="30"/>
    </row>
    <row r="3603" spans="1:18" ht="19.95" customHeight="1">
      <c r="A3603" s="47">
        <v>1</v>
      </c>
      <c r="B3603" s="30" t="s">
        <v>1357</v>
      </c>
      <c r="C3603" s="43" t="s">
        <v>1487</v>
      </c>
      <c r="D3603" s="52">
        <v>45191</v>
      </c>
      <c r="E3603" s="52">
        <v>45207</v>
      </c>
      <c r="F3603" s="52">
        <v>45207</v>
      </c>
      <c r="G3603" s="47" t="s">
        <v>10</v>
      </c>
      <c r="H3603" s="55">
        <v>12</v>
      </c>
      <c r="I3603" s="53">
        <v>1</v>
      </c>
      <c r="J3603" s="42">
        <v>0</v>
      </c>
      <c r="K3603" s="46">
        <v>0</v>
      </c>
      <c r="L3603" s="42">
        <v>12</v>
      </c>
      <c r="M3603" s="42">
        <v>0</v>
      </c>
      <c r="N3603" s="47" t="s">
        <v>1587</v>
      </c>
      <c r="O3603" s="47" t="s">
        <v>1355</v>
      </c>
      <c r="P3603" s="47" t="s">
        <v>877</v>
      </c>
      <c r="Q3603" s="50" t="s">
        <v>1706</v>
      </c>
      <c r="R3603" s="30"/>
    </row>
    <row r="3604" spans="1:18" ht="19.95" customHeight="1">
      <c r="A3604" s="47">
        <v>1</v>
      </c>
      <c r="B3604" s="30" t="s">
        <v>7816</v>
      </c>
      <c r="C3604" s="43" t="s">
        <v>7858</v>
      </c>
      <c r="D3604" s="52">
        <v>45191</v>
      </c>
      <c r="E3604" s="52">
        <v>45238</v>
      </c>
      <c r="F3604" s="52">
        <v>45207</v>
      </c>
      <c r="G3604" s="47" t="s">
        <v>10</v>
      </c>
      <c r="H3604" s="42">
        <v>589.9</v>
      </c>
      <c r="I3604" s="53">
        <v>1</v>
      </c>
      <c r="J3604" s="42">
        <v>0</v>
      </c>
      <c r="K3604" s="42">
        <v>0</v>
      </c>
      <c r="L3604" s="42">
        <v>589.9</v>
      </c>
      <c r="M3604" s="42">
        <v>0</v>
      </c>
      <c r="N3604" s="47" t="s">
        <v>1587</v>
      </c>
      <c r="O3604" s="47" t="s">
        <v>1342</v>
      </c>
      <c r="P3604" s="47" t="s">
        <v>871</v>
      </c>
      <c r="Q3604" s="30" t="s">
        <v>7925</v>
      </c>
      <c r="R3604" s="30"/>
    </row>
    <row r="3605" spans="1:18" ht="19.95" customHeight="1">
      <c r="A3605" s="47">
        <v>1</v>
      </c>
      <c r="B3605" s="30" t="s">
        <v>304</v>
      </c>
      <c r="C3605" s="43" t="s">
        <v>1480</v>
      </c>
      <c r="D3605" s="52">
        <v>45187</v>
      </c>
      <c r="E3605" s="52">
        <v>45207</v>
      </c>
      <c r="F3605" s="52">
        <v>45207</v>
      </c>
      <c r="G3605" s="47" t="s">
        <v>10</v>
      </c>
      <c r="H3605" s="55">
        <v>136.79</v>
      </c>
      <c r="I3605" s="53">
        <v>1</v>
      </c>
      <c r="J3605" s="42">
        <v>0</v>
      </c>
      <c r="K3605" s="46">
        <v>0</v>
      </c>
      <c r="L3605" s="42">
        <v>136.79</v>
      </c>
      <c r="M3605" s="42">
        <v>0</v>
      </c>
      <c r="N3605" s="47" t="s">
        <v>1587</v>
      </c>
      <c r="O3605" s="47" t="s">
        <v>1342</v>
      </c>
      <c r="P3605" s="47" t="s">
        <v>1345</v>
      </c>
      <c r="Q3605" s="50" t="s">
        <v>1698</v>
      </c>
      <c r="R3605" s="30"/>
    </row>
    <row r="3606" spans="1:18" ht="19.95" customHeight="1">
      <c r="A3606" s="47">
        <v>1</v>
      </c>
      <c r="B3606" s="30" t="s">
        <v>1357</v>
      </c>
      <c r="C3606" s="43" t="s">
        <v>1425</v>
      </c>
      <c r="D3606" s="52">
        <v>45181</v>
      </c>
      <c r="E3606" s="52">
        <v>45207</v>
      </c>
      <c r="F3606" s="52">
        <v>45207</v>
      </c>
      <c r="G3606" s="47" t="s">
        <v>10</v>
      </c>
      <c r="H3606" s="55">
        <v>390.5</v>
      </c>
      <c r="I3606" s="53">
        <v>1</v>
      </c>
      <c r="J3606" s="42">
        <v>0</v>
      </c>
      <c r="K3606" s="46">
        <v>0</v>
      </c>
      <c r="L3606" s="42">
        <v>390.5</v>
      </c>
      <c r="M3606" s="42">
        <v>0</v>
      </c>
      <c r="N3606" s="47" t="s">
        <v>1588</v>
      </c>
      <c r="O3606" s="47" t="s">
        <v>1355</v>
      </c>
      <c r="P3606" s="47" t="s">
        <v>872</v>
      </c>
      <c r="Q3606" s="50" t="s">
        <v>1704</v>
      </c>
      <c r="R3606" s="30"/>
    </row>
    <row r="3607" spans="1:18" ht="19.95" customHeight="1">
      <c r="A3607" s="47">
        <v>1</v>
      </c>
      <c r="B3607" s="30" t="s">
        <v>1400</v>
      </c>
      <c r="C3607" s="43" t="s">
        <v>1485</v>
      </c>
      <c r="D3607" s="52">
        <v>45188</v>
      </c>
      <c r="E3607" s="52">
        <v>45207</v>
      </c>
      <c r="F3607" s="52">
        <v>45207</v>
      </c>
      <c r="G3607" s="47" t="s">
        <v>10</v>
      </c>
      <c r="H3607" s="55">
        <v>160.44999999999999</v>
      </c>
      <c r="I3607" s="53">
        <v>1</v>
      </c>
      <c r="J3607" s="42">
        <v>0</v>
      </c>
      <c r="K3607" s="46">
        <v>0</v>
      </c>
      <c r="L3607" s="42">
        <v>160.44999999999999</v>
      </c>
      <c r="M3607" s="42">
        <v>0</v>
      </c>
      <c r="N3607" s="47" t="s">
        <v>1588</v>
      </c>
      <c r="O3607" s="47" t="s">
        <v>1355</v>
      </c>
      <c r="P3607" s="47" t="s">
        <v>872</v>
      </c>
      <c r="Q3607" s="50" t="s">
        <v>1703</v>
      </c>
      <c r="R3607" s="30"/>
    </row>
    <row r="3608" spans="1:18" ht="19.95" customHeight="1">
      <c r="A3608" s="47">
        <v>1</v>
      </c>
      <c r="B3608" s="30" t="s">
        <v>232</v>
      </c>
      <c r="C3608" s="43" t="s">
        <v>1490</v>
      </c>
      <c r="D3608" s="52">
        <v>45188</v>
      </c>
      <c r="E3608" s="52">
        <v>45207</v>
      </c>
      <c r="F3608" s="52">
        <v>45207</v>
      </c>
      <c r="G3608" s="47" t="s">
        <v>10</v>
      </c>
      <c r="H3608" s="55">
        <v>39</v>
      </c>
      <c r="I3608" s="53">
        <v>1</v>
      </c>
      <c r="J3608" s="42">
        <v>0</v>
      </c>
      <c r="K3608" s="46">
        <v>0</v>
      </c>
      <c r="L3608" s="42">
        <v>39</v>
      </c>
      <c r="M3608" s="42">
        <v>0</v>
      </c>
      <c r="N3608" s="47" t="s">
        <v>1589</v>
      </c>
      <c r="O3608" s="47" t="s">
        <v>1329</v>
      </c>
      <c r="P3608" s="47" t="s">
        <v>878</v>
      </c>
      <c r="Q3608" s="50" t="s">
        <v>1709</v>
      </c>
      <c r="R3608" s="30"/>
    </row>
    <row r="3609" spans="1:18" ht="19.95" customHeight="1">
      <c r="A3609" s="47">
        <v>1</v>
      </c>
      <c r="B3609" s="30" t="s">
        <v>1357</v>
      </c>
      <c r="C3609" s="43" t="s">
        <v>1491</v>
      </c>
      <c r="D3609" s="52">
        <v>45188</v>
      </c>
      <c r="E3609" s="52">
        <v>45207</v>
      </c>
      <c r="F3609" s="52">
        <v>45207</v>
      </c>
      <c r="G3609" s="47" t="s">
        <v>10</v>
      </c>
      <c r="H3609" s="55">
        <v>700</v>
      </c>
      <c r="I3609" s="53">
        <v>1</v>
      </c>
      <c r="J3609" s="42">
        <v>0</v>
      </c>
      <c r="K3609" s="46">
        <v>0</v>
      </c>
      <c r="L3609" s="42">
        <v>700</v>
      </c>
      <c r="M3609" s="42">
        <v>0</v>
      </c>
      <c r="N3609" s="47" t="s">
        <v>1589</v>
      </c>
      <c r="O3609" s="47" t="s">
        <v>1342</v>
      </c>
      <c r="P3609" s="47" t="s">
        <v>871</v>
      </c>
      <c r="Q3609" s="50" t="s">
        <v>1710</v>
      </c>
      <c r="R3609" s="30"/>
    </row>
    <row r="3610" spans="1:18" ht="19.95" customHeight="1">
      <c r="A3610" s="47">
        <v>1</v>
      </c>
      <c r="B3610" s="30" t="s">
        <v>1397</v>
      </c>
      <c r="C3610" s="43" t="s">
        <v>1478</v>
      </c>
      <c r="D3610" s="52">
        <v>45146</v>
      </c>
      <c r="E3610" s="52">
        <v>45207</v>
      </c>
      <c r="F3610" s="52">
        <v>45207</v>
      </c>
      <c r="G3610" s="47" t="s">
        <v>10</v>
      </c>
      <c r="H3610" s="55">
        <v>1822.5</v>
      </c>
      <c r="I3610" s="53">
        <v>1</v>
      </c>
      <c r="J3610" s="42">
        <v>0</v>
      </c>
      <c r="K3610" s="46">
        <v>0</v>
      </c>
      <c r="L3610" s="42">
        <v>1822.5</v>
      </c>
      <c r="M3610" s="42">
        <v>0</v>
      </c>
      <c r="N3610" s="47" t="s">
        <v>270</v>
      </c>
      <c r="O3610" s="47" t="s">
        <v>1342</v>
      </c>
      <c r="P3610" s="47" t="s">
        <v>871</v>
      </c>
      <c r="Q3610" s="50" t="s">
        <v>1696</v>
      </c>
      <c r="R3610" s="30"/>
    </row>
    <row r="3611" spans="1:18" ht="19.95" customHeight="1">
      <c r="A3611" s="47">
        <v>1</v>
      </c>
      <c r="B3611" s="30" t="s">
        <v>1357</v>
      </c>
      <c r="C3611" s="43" t="s">
        <v>1493</v>
      </c>
      <c r="D3611" s="52">
        <v>45180</v>
      </c>
      <c r="E3611" s="52">
        <v>45207</v>
      </c>
      <c r="F3611" s="52">
        <v>45207</v>
      </c>
      <c r="G3611" s="47" t="s">
        <v>10</v>
      </c>
      <c r="H3611" s="55">
        <v>691</v>
      </c>
      <c r="I3611" s="53">
        <v>1</v>
      </c>
      <c r="J3611" s="42">
        <v>0</v>
      </c>
      <c r="K3611" s="46">
        <v>0</v>
      </c>
      <c r="L3611" s="42">
        <v>691</v>
      </c>
      <c r="M3611" s="42">
        <v>0</v>
      </c>
      <c r="N3611" s="47" t="s">
        <v>270</v>
      </c>
      <c r="O3611" s="47" t="s">
        <v>1355</v>
      </c>
      <c r="P3611" s="47" t="s">
        <v>870</v>
      </c>
      <c r="Q3611" s="50" t="s">
        <v>1712</v>
      </c>
      <c r="R3611" s="30"/>
    </row>
    <row r="3612" spans="1:18" ht="19.95" customHeight="1">
      <c r="A3612" s="47">
        <v>1</v>
      </c>
      <c r="B3612" s="30" t="s">
        <v>1357</v>
      </c>
      <c r="C3612" s="43" t="s">
        <v>1494</v>
      </c>
      <c r="D3612" s="52">
        <v>45181</v>
      </c>
      <c r="E3612" s="52">
        <v>45207</v>
      </c>
      <c r="F3612" s="52">
        <v>45207</v>
      </c>
      <c r="G3612" s="47" t="s">
        <v>10</v>
      </c>
      <c r="H3612" s="55">
        <v>828.8</v>
      </c>
      <c r="I3612" s="53">
        <v>1</v>
      </c>
      <c r="J3612" s="42">
        <v>0</v>
      </c>
      <c r="K3612" s="46">
        <v>0</v>
      </c>
      <c r="L3612" s="42">
        <v>828.8</v>
      </c>
      <c r="M3612" s="42">
        <v>0</v>
      </c>
      <c r="N3612" s="47" t="s">
        <v>270</v>
      </c>
      <c r="O3612" s="47" t="s">
        <v>1355</v>
      </c>
      <c r="P3612" s="47" t="s">
        <v>870</v>
      </c>
      <c r="Q3612" s="50" t="s">
        <v>1713</v>
      </c>
      <c r="R3612" s="30"/>
    </row>
    <row r="3613" spans="1:18" ht="19.95" customHeight="1">
      <c r="A3613" s="47">
        <v>1</v>
      </c>
      <c r="B3613" s="30" t="s">
        <v>1357</v>
      </c>
      <c r="C3613" s="43" t="s">
        <v>1368</v>
      </c>
      <c r="D3613" s="52">
        <v>45162</v>
      </c>
      <c r="E3613" s="52">
        <v>45207</v>
      </c>
      <c r="F3613" s="52">
        <v>45207</v>
      </c>
      <c r="G3613" s="47" t="s">
        <v>10</v>
      </c>
      <c r="H3613" s="55">
        <v>104.26</v>
      </c>
      <c r="I3613" s="53">
        <v>1</v>
      </c>
      <c r="J3613" s="42">
        <v>0</v>
      </c>
      <c r="K3613" s="46">
        <v>0</v>
      </c>
      <c r="L3613" s="42">
        <v>104.26</v>
      </c>
      <c r="M3613" s="42">
        <v>0</v>
      </c>
      <c r="N3613" s="47" t="s">
        <v>270</v>
      </c>
      <c r="O3613" s="47" t="s">
        <v>1355</v>
      </c>
      <c r="P3613" s="47" t="s">
        <v>872</v>
      </c>
      <c r="Q3613" s="50" t="s">
        <v>1714</v>
      </c>
      <c r="R3613" s="30"/>
    </row>
    <row r="3614" spans="1:18" ht="19.95" customHeight="1">
      <c r="A3614" s="47">
        <v>1</v>
      </c>
      <c r="B3614" s="30" t="s">
        <v>1357</v>
      </c>
      <c r="C3614" s="43" t="s">
        <v>1492</v>
      </c>
      <c r="D3614" s="52">
        <v>45180</v>
      </c>
      <c r="E3614" s="52">
        <v>45207</v>
      </c>
      <c r="F3614" s="52">
        <v>45207</v>
      </c>
      <c r="G3614" s="47" t="s">
        <v>10</v>
      </c>
      <c r="H3614" s="55">
        <v>3258.23</v>
      </c>
      <c r="I3614" s="53">
        <v>1</v>
      </c>
      <c r="J3614" s="42">
        <v>0</v>
      </c>
      <c r="K3614" s="46">
        <v>0</v>
      </c>
      <c r="L3614" s="42">
        <v>3258.23</v>
      </c>
      <c r="M3614" s="42">
        <v>0</v>
      </c>
      <c r="N3614" s="47" t="s">
        <v>270</v>
      </c>
      <c r="O3614" s="47" t="s">
        <v>1355</v>
      </c>
      <c r="P3614" s="47" t="s">
        <v>281</v>
      </c>
      <c r="Q3614" s="50" t="s">
        <v>1711</v>
      </c>
      <c r="R3614" s="30"/>
    </row>
    <row r="3615" spans="1:18" ht="19.95" customHeight="1">
      <c r="A3615" s="47">
        <v>1</v>
      </c>
      <c r="B3615" s="30" t="s">
        <v>1357</v>
      </c>
      <c r="C3615" s="43" t="s">
        <v>1499</v>
      </c>
      <c r="D3615" s="52">
        <v>45180</v>
      </c>
      <c r="E3615" s="52">
        <v>45207</v>
      </c>
      <c r="F3615" s="52">
        <v>45207</v>
      </c>
      <c r="G3615" s="47" t="s">
        <v>10</v>
      </c>
      <c r="H3615" s="55">
        <v>360</v>
      </c>
      <c r="I3615" s="53">
        <v>1</v>
      </c>
      <c r="J3615" s="42">
        <v>0</v>
      </c>
      <c r="K3615" s="46">
        <v>0</v>
      </c>
      <c r="L3615" s="42">
        <v>360</v>
      </c>
      <c r="M3615" s="42">
        <v>0</v>
      </c>
      <c r="N3615" s="47" t="s">
        <v>271</v>
      </c>
      <c r="O3615" s="47" t="s">
        <v>1355</v>
      </c>
      <c r="P3615" s="47" t="s">
        <v>873</v>
      </c>
      <c r="Q3615" s="50" t="s">
        <v>1720</v>
      </c>
      <c r="R3615" s="30"/>
    </row>
    <row r="3616" spans="1:18" ht="19.95" customHeight="1">
      <c r="A3616" s="47">
        <v>1</v>
      </c>
      <c r="B3616" s="30" t="s">
        <v>1357</v>
      </c>
      <c r="C3616" s="43" t="s">
        <v>1498</v>
      </c>
      <c r="D3616" s="52">
        <v>45181</v>
      </c>
      <c r="E3616" s="52">
        <v>45207</v>
      </c>
      <c r="F3616" s="52">
        <v>45207</v>
      </c>
      <c r="G3616" s="47" t="s">
        <v>10</v>
      </c>
      <c r="H3616" s="55">
        <v>292.73</v>
      </c>
      <c r="I3616" s="53">
        <v>1</v>
      </c>
      <c r="J3616" s="42">
        <v>0</v>
      </c>
      <c r="K3616" s="46">
        <v>0</v>
      </c>
      <c r="L3616" s="42">
        <v>292.73</v>
      </c>
      <c r="M3616" s="42">
        <v>0</v>
      </c>
      <c r="N3616" s="47" t="s">
        <v>271</v>
      </c>
      <c r="O3616" s="47" t="s">
        <v>1355</v>
      </c>
      <c r="P3616" s="47" t="s">
        <v>873</v>
      </c>
      <c r="Q3616" s="50" t="s">
        <v>1719</v>
      </c>
      <c r="R3616" s="30"/>
    </row>
    <row r="3617" spans="1:18" ht="19.95" customHeight="1">
      <c r="A3617" s="47">
        <v>1</v>
      </c>
      <c r="B3617" s="30" t="s">
        <v>1357</v>
      </c>
      <c r="C3617" s="43" t="s">
        <v>1496</v>
      </c>
      <c r="D3617" s="52">
        <v>45166</v>
      </c>
      <c r="E3617" s="52">
        <v>45207</v>
      </c>
      <c r="F3617" s="52">
        <v>45207</v>
      </c>
      <c r="G3617" s="47" t="s">
        <v>10</v>
      </c>
      <c r="H3617" s="55">
        <v>40</v>
      </c>
      <c r="I3617" s="53">
        <v>1</v>
      </c>
      <c r="J3617" s="42">
        <v>0</v>
      </c>
      <c r="K3617" s="46">
        <v>0</v>
      </c>
      <c r="L3617" s="42">
        <v>40</v>
      </c>
      <c r="M3617" s="42">
        <v>0</v>
      </c>
      <c r="N3617" s="47" t="s">
        <v>271</v>
      </c>
      <c r="O3617" s="47" t="s">
        <v>1355</v>
      </c>
      <c r="P3617" s="47" t="s">
        <v>281</v>
      </c>
      <c r="Q3617" s="50" t="s">
        <v>1716</v>
      </c>
      <c r="R3617" s="30"/>
    </row>
    <row r="3618" spans="1:18" ht="19.95" customHeight="1">
      <c r="A3618" s="47">
        <v>1</v>
      </c>
      <c r="B3618" s="30" t="s">
        <v>1357</v>
      </c>
      <c r="C3618" s="43" t="s">
        <v>1500</v>
      </c>
      <c r="D3618" s="52">
        <v>45167</v>
      </c>
      <c r="E3618" s="52">
        <v>45207</v>
      </c>
      <c r="F3618" s="52">
        <v>45207</v>
      </c>
      <c r="G3618" s="47" t="s">
        <v>10</v>
      </c>
      <c r="H3618" s="55">
        <v>1674.83</v>
      </c>
      <c r="I3618" s="53">
        <v>1</v>
      </c>
      <c r="J3618" s="42">
        <v>0</v>
      </c>
      <c r="K3618" s="46">
        <v>0</v>
      </c>
      <c r="L3618" s="42">
        <v>1674.83</v>
      </c>
      <c r="M3618" s="42">
        <v>0</v>
      </c>
      <c r="N3618" s="47" t="s">
        <v>271</v>
      </c>
      <c r="O3618" s="47" t="s">
        <v>1355</v>
      </c>
      <c r="P3618" s="47" t="s">
        <v>281</v>
      </c>
      <c r="Q3618" s="50" t="s">
        <v>1722</v>
      </c>
      <c r="R3618" s="30"/>
    </row>
    <row r="3619" spans="1:18" ht="19.95" customHeight="1">
      <c r="A3619" s="47">
        <v>1</v>
      </c>
      <c r="B3619" s="30" t="s">
        <v>1357</v>
      </c>
      <c r="C3619" s="43" t="s">
        <v>1495</v>
      </c>
      <c r="D3619" s="52">
        <v>45168</v>
      </c>
      <c r="E3619" s="52">
        <v>45207</v>
      </c>
      <c r="F3619" s="52">
        <v>45207</v>
      </c>
      <c r="G3619" s="47" t="s">
        <v>10</v>
      </c>
      <c r="H3619" s="55">
        <v>80</v>
      </c>
      <c r="I3619" s="53">
        <v>1</v>
      </c>
      <c r="J3619" s="42">
        <v>0</v>
      </c>
      <c r="K3619" s="46">
        <v>0</v>
      </c>
      <c r="L3619" s="42">
        <v>80</v>
      </c>
      <c r="M3619" s="42">
        <v>0</v>
      </c>
      <c r="N3619" s="47" t="s">
        <v>271</v>
      </c>
      <c r="O3619" s="47" t="s">
        <v>1355</v>
      </c>
      <c r="P3619" s="47" t="s">
        <v>877</v>
      </c>
      <c r="Q3619" s="50" t="s">
        <v>1715</v>
      </c>
      <c r="R3619" s="30"/>
    </row>
    <row r="3620" spans="1:18" ht="19.95" customHeight="1">
      <c r="A3620" s="47">
        <v>1</v>
      </c>
      <c r="B3620" s="30" t="s">
        <v>1357</v>
      </c>
      <c r="C3620" s="43" t="s">
        <v>1495</v>
      </c>
      <c r="D3620" s="52">
        <v>45168</v>
      </c>
      <c r="E3620" s="52">
        <v>45207</v>
      </c>
      <c r="F3620" s="52">
        <v>45207</v>
      </c>
      <c r="G3620" s="47" t="s">
        <v>10</v>
      </c>
      <c r="H3620" s="55">
        <v>25</v>
      </c>
      <c r="I3620" s="53">
        <v>1</v>
      </c>
      <c r="J3620" s="42">
        <v>0</v>
      </c>
      <c r="K3620" s="46">
        <v>0</v>
      </c>
      <c r="L3620" s="42">
        <v>25</v>
      </c>
      <c r="M3620" s="42">
        <v>0</v>
      </c>
      <c r="N3620" s="47" t="s">
        <v>271</v>
      </c>
      <c r="O3620" s="47" t="s">
        <v>1355</v>
      </c>
      <c r="P3620" s="47" t="s">
        <v>281</v>
      </c>
      <c r="Q3620" s="50" t="s">
        <v>1717</v>
      </c>
      <c r="R3620" s="30"/>
    </row>
    <row r="3621" spans="1:18" ht="19.95" customHeight="1">
      <c r="A3621" s="47">
        <v>1</v>
      </c>
      <c r="B3621" s="30" t="s">
        <v>1357</v>
      </c>
      <c r="C3621" s="43" t="s">
        <v>1495</v>
      </c>
      <c r="D3621" s="52">
        <v>45168</v>
      </c>
      <c r="E3621" s="52">
        <v>45207</v>
      </c>
      <c r="F3621" s="52">
        <v>45207</v>
      </c>
      <c r="G3621" s="47" t="s">
        <v>10</v>
      </c>
      <c r="H3621" s="55">
        <v>600</v>
      </c>
      <c r="I3621" s="53">
        <v>1</v>
      </c>
      <c r="J3621" s="42">
        <v>0</v>
      </c>
      <c r="K3621" s="46">
        <v>0</v>
      </c>
      <c r="L3621" s="42">
        <v>600</v>
      </c>
      <c r="M3621" s="42">
        <v>0</v>
      </c>
      <c r="N3621" s="47" t="s">
        <v>271</v>
      </c>
      <c r="O3621" s="47" t="s">
        <v>1355</v>
      </c>
      <c r="P3621" s="47" t="s">
        <v>870</v>
      </c>
      <c r="Q3621" s="50" t="s">
        <v>1721</v>
      </c>
      <c r="R3621" s="30"/>
    </row>
    <row r="3622" spans="1:18" ht="19.95" customHeight="1">
      <c r="A3622" s="47">
        <v>1</v>
      </c>
      <c r="B3622" s="30" t="s">
        <v>1357</v>
      </c>
      <c r="C3622" s="43" t="s">
        <v>1497</v>
      </c>
      <c r="D3622" s="52">
        <v>45184</v>
      </c>
      <c r="E3622" s="52">
        <v>45207</v>
      </c>
      <c r="F3622" s="52">
        <v>45207</v>
      </c>
      <c r="G3622" s="47" t="s">
        <v>10</v>
      </c>
      <c r="H3622" s="55">
        <v>779.27</v>
      </c>
      <c r="I3622" s="53">
        <v>1</v>
      </c>
      <c r="J3622" s="42">
        <v>0</v>
      </c>
      <c r="K3622" s="46">
        <v>0</v>
      </c>
      <c r="L3622" s="42">
        <v>779.27</v>
      </c>
      <c r="M3622" s="42">
        <v>0</v>
      </c>
      <c r="N3622" s="47" t="s">
        <v>271</v>
      </c>
      <c r="O3622" s="47" t="s">
        <v>1355</v>
      </c>
      <c r="P3622" s="47" t="s">
        <v>281</v>
      </c>
      <c r="Q3622" s="50" t="s">
        <v>1718</v>
      </c>
      <c r="R3622" s="30"/>
    </row>
    <row r="3623" spans="1:18" ht="19.95" customHeight="1">
      <c r="A3623" s="47">
        <v>2</v>
      </c>
      <c r="B3623" s="30" t="s">
        <v>138</v>
      </c>
      <c r="C3623" s="43" t="s">
        <v>1503</v>
      </c>
      <c r="D3623" s="52">
        <v>45187</v>
      </c>
      <c r="E3623" s="52">
        <v>45207</v>
      </c>
      <c r="F3623" s="52">
        <v>45208</v>
      </c>
      <c r="G3623" s="47" t="s">
        <v>10</v>
      </c>
      <c r="H3623" s="55">
        <v>35287.199999999997</v>
      </c>
      <c r="I3623" s="53">
        <v>1</v>
      </c>
      <c r="J3623" s="42">
        <v>0</v>
      </c>
      <c r="K3623" s="46">
        <v>0</v>
      </c>
      <c r="L3623" s="42">
        <v>35287.199999999997</v>
      </c>
      <c r="M3623" s="42">
        <v>0</v>
      </c>
      <c r="N3623" s="47" t="s">
        <v>1328</v>
      </c>
      <c r="O3623" s="47" t="s">
        <v>1349</v>
      </c>
      <c r="P3623" s="47" t="s">
        <v>741</v>
      </c>
      <c r="Q3623" s="50" t="s">
        <v>1725</v>
      </c>
      <c r="R3623" s="30"/>
    </row>
    <row r="3624" spans="1:18" ht="19.95" customHeight="1">
      <c r="A3624" s="47">
        <v>4</v>
      </c>
      <c r="B3624" s="30" t="s">
        <v>230</v>
      </c>
      <c r="C3624" s="43" t="s">
        <v>1509</v>
      </c>
      <c r="D3624" s="52">
        <v>45210</v>
      </c>
      <c r="E3624" s="52">
        <v>45224</v>
      </c>
      <c r="F3624" s="52">
        <v>45208</v>
      </c>
      <c r="G3624" s="47" t="s">
        <v>10</v>
      </c>
      <c r="H3624" s="55">
        <v>114000</v>
      </c>
      <c r="I3624" s="53">
        <v>1</v>
      </c>
      <c r="J3624" s="42">
        <v>0</v>
      </c>
      <c r="K3624" s="46">
        <v>0</v>
      </c>
      <c r="L3624" s="42">
        <v>114000</v>
      </c>
      <c r="M3624" s="42">
        <v>0</v>
      </c>
      <c r="N3624" s="47" t="s">
        <v>1328</v>
      </c>
      <c r="O3624" s="47" t="s">
        <v>1330</v>
      </c>
      <c r="P3624" s="47" t="s">
        <v>881</v>
      </c>
      <c r="Q3624" s="50" t="s">
        <v>1732</v>
      </c>
      <c r="R3624" s="30"/>
    </row>
    <row r="3625" spans="1:18" ht="19.95" customHeight="1">
      <c r="A3625" s="47">
        <v>2</v>
      </c>
      <c r="B3625" s="30" t="s">
        <v>230</v>
      </c>
      <c r="C3625" s="43" t="s">
        <v>1508</v>
      </c>
      <c r="D3625" s="52">
        <v>45210</v>
      </c>
      <c r="E3625" s="52">
        <v>45224</v>
      </c>
      <c r="F3625" s="52">
        <v>45208</v>
      </c>
      <c r="G3625" s="47" t="s">
        <v>10</v>
      </c>
      <c r="H3625" s="55">
        <v>285000</v>
      </c>
      <c r="I3625" s="53">
        <v>1</v>
      </c>
      <c r="J3625" s="42">
        <v>0</v>
      </c>
      <c r="K3625" s="46">
        <v>0</v>
      </c>
      <c r="L3625" s="42">
        <v>285000</v>
      </c>
      <c r="M3625" s="42">
        <v>0</v>
      </c>
      <c r="N3625" s="47" t="s">
        <v>1328</v>
      </c>
      <c r="O3625" s="47" t="s">
        <v>1330</v>
      </c>
      <c r="P3625" s="47" t="s">
        <v>881</v>
      </c>
      <c r="Q3625" s="50" t="s">
        <v>1731</v>
      </c>
      <c r="R3625" s="30"/>
    </row>
    <row r="3626" spans="1:18" ht="19.95" customHeight="1">
      <c r="A3626" s="47">
        <v>1</v>
      </c>
      <c r="B3626" s="30" t="s">
        <v>143</v>
      </c>
      <c r="C3626" s="43" t="s">
        <v>1501</v>
      </c>
      <c r="D3626" s="52">
        <v>45191</v>
      </c>
      <c r="E3626" s="52">
        <v>45206</v>
      </c>
      <c r="F3626" s="52">
        <v>45208</v>
      </c>
      <c r="G3626" s="47" t="s">
        <v>10</v>
      </c>
      <c r="H3626" s="55">
        <v>16215</v>
      </c>
      <c r="I3626" s="53">
        <v>1</v>
      </c>
      <c r="J3626" s="42">
        <v>0</v>
      </c>
      <c r="K3626" s="46">
        <v>0</v>
      </c>
      <c r="L3626" s="42">
        <v>16215</v>
      </c>
      <c r="M3626" s="42">
        <v>0</v>
      </c>
      <c r="N3626" s="47" t="s">
        <v>1328</v>
      </c>
      <c r="O3626" s="47" t="s">
        <v>1349</v>
      </c>
      <c r="P3626" s="47" t="s">
        <v>741</v>
      </c>
      <c r="Q3626" s="50" t="s">
        <v>1723</v>
      </c>
      <c r="R3626" s="30"/>
    </row>
    <row r="3627" spans="1:18" ht="19.95" customHeight="1">
      <c r="A3627" s="47">
        <v>2</v>
      </c>
      <c r="B3627" s="30" t="s">
        <v>143</v>
      </c>
      <c r="C3627" s="43" t="s">
        <v>1502</v>
      </c>
      <c r="D3627" s="52">
        <v>45192</v>
      </c>
      <c r="E3627" s="52">
        <v>45207</v>
      </c>
      <c r="F3627" s="52">
        <v>45208</v>
      </c>
      <c r="G3627" s="47" t="s">
        <v>10</v>
      </c>
      <c r="H3627" s="55">
        <v>11970</v>
      </c>
      <c r="I3627" s="53">
        <v>1</v>
      </c>
      <c r="J3627" s="42">
        <v>0</v>
      </c>
      <c r="K3627" s="46">
        <v>0</v>
      </c>
      <c r="L3627" s="42">
        <v>11970</v>
      </c>
      <c r="M3627" s="42">
        <v>0</v>
      </c>
      <c r="N3627" s="47" t="s">
        <v>1328</v>
      </c>
      <c r="O3627" s="47" t="s">
        <v>1349</v>
      </c>
      <c r="P3627" s="47" t="s">
        <v>741</v>
      </c>
      <c r="Q3627" s="50" t="s">
        <v>1724</v>
      </c>
      <c r="R3627" s="30"/>
    </row>
    <row r="3628" spans="1:18" ht="19.95" customHeight="1">
      <c r="A3628" s="47">
        <v>4</v>
      </c>
      <c r="B3628" s="30" t="s">
        <v>16</v>
      </c>
      <c r="C3628" s="43" t="s">
        <v>738</v>
      </c>
      <c r="D3628" s="52">
        <v>45191</v>
      </c>
      <c r="E3628" s="52">
        <v>45208</v>
      </c>
      <c r="F3628" s="52">
        <v>45208</v>
      </c>
      <c r="G3628" s="47" t="s">
        <v>10</v>
      </c>
      <c r="H3628" s="55">
        <v>6720</v>
      </c>
      <c r="I3628" s="53">
        <v>1</v>
      </c>
      <c r="J3628" s="42">
        <v>0</v>
      </c>
      <c r="K3628" s="46">
        <v>0</v>
      </c>
      <c r="L3628" s="42">
        <v>6720</v>
      </c>
      <c r="M3628" s="42">
        <v>0</v>
      </c>
      <c r="N3628" s="47" t="s">
        <v>1328</v>
      </c>
      <c r="O3628" s="47" t="s">
        <v>1349</v>
      </c>
      <c r="P3628" s="47" t="s">
        <v>741</v>
      </c>
      <c r="Q3628" s="50" t="s">
        <v>1727</v>
      </c>
      <c r="R3628" s="30"/>
    </row>
    <row r="3629" spans="1:18" ht="19.95" customHeight="1">
      <c r="A3629" s="47">
        <v>2</v>
      </c>
      <c r="B3629" s="30" t="s">
        <v>1402</v>
      </c>
      <c r="C3629" s="43" t="s">
        <v>1505</v>
      </c>
      <c r="D3629" s="52">
        <v>45195</v>
      </c>
      <c r="E3629" s="52">
        <v>45208</v>
      </c>
      <c r="F3629" s="52">
        <v>45208</v>
      </c>
      <c r="G3629" s="47" t="s">
        <v>10</v>
      </c>
      <c r="H3629" s="55">
        <v>35665</v>
      </c>
      <c r="I3629" s="53">
        <v>1</v>
      </c>
      <c r="J3629" s="42">
        <v>0</v>
      </c>
      <c r="K3629" s="46">
        <v>0</v>
      </c>
      <c r="L3629" s="42">
        <v>35665</v>
      </c>
      <c r="M3629" s="42">
        <v>0</v>
      </c>
      <c r="N3629" s="47" t="s">
        <v>1328</v>
      </c>
      <c r="O3629" s="47" t="s">
        <v>1349</v>
      </c>
      <c r="P3629" s="47" t="s">
        <v>741</v>
      </c>
      <c r="Q3629" s="50" t="s">
        <v>1728</v>
      </c>
      <c r="R3629" s="30"/>
    </row>
    <row r="3630" spans="1:18" ht="19.95" customHeight="1">
      <c r="A3630" s="47">
        <v>1</v>
      </c>
      <c r="B3630" s="30" t="s">
        <v>234</v>
      </c>
      <c r="C3630" s="43" t="s">
        <v>737</v>
      </c>
      <c r="D3630" s="52">
        <v>45191</v>
      </c>
      <c r="E3630" s="52">
        <v>45206</v>
      </c>
      <c r="F3630" s="52">
        <v>45208</v>
      </c>
      <c r="G3630" s="47" t="s">
        <v>10</v>
      </c>
      <c r="H3630" s="55">
        <v>17550.12</v>
      </c>
      <c r="I3630" s="53">
        <v>1</v>
      </c>
      <c r="J3630" s="42">
        <v>0</v>
      </c>
      <c r="K3630" s="46">
        <v>0</v>
      </c>
      <c r="L3630" s="42">
        <v>17550.12</v>
      </c>
      <c r="M3630" s="42">
        <v>0</v>
      </c>
      <c r="N3630" s="47" t="s">
        <v>269</v>
      </c>
      <c r="O3630" s="45" t="s">
        <v>1874</v>
      </c>
      <c r="P3630" s="47" t="s">
        <v>1344</v>
      </c>
      <c r="Q3630" s="50" t="s">
        <v>769</v>
      </c>
      <c r="R3630" s="30"/>
    </row>
    <row r="3631" spans="1:18" ht="19.95" customHeight="1">
      <c r="A3631" s="47">
        <v>4</v>
      </c>
      <c r="B3631" s="30" t="s">
        <v>15</v>
      </c>
      <c r="C3631" s="43" t="s">
        <v>736</v>
      </c>
      <c r="D3631" s="52">
        <v>45191</v>
      </c>
      <c r="E3631" s="52">
        <v>45206</v>
      </c>
      <c r="F3631" s="52">
        <v>45208</v>
      </c>
      <c r="G3631" s="47" t="s">
        <v>10</v>
      </c>
      <c r="H3631" s="55">
        <v>3271.2</v>
      </c>
      <c r="I3631" s="53">
        <v>1</v>
      </c>
      <c r="J3631" s="42">
        <v>0</v>
      </c>
      <c r="K3631" s="46">
        <v>0</v>
      </c>
      <c r="L3631" s="42">
        <v>3271.2</v>
      </c>
      <c r="M3631" s="42">
        <v>0</v>
      </c>
      <c r="N3631" s="47" t="s">
        <v>269</v>
      </c>
      <c r="O3631" s="45" t="s">
        <v>1351</v>
      </c>
      <c r="P3631" s="47" t="s">
        <v>1353</v>
      </c>
      <c r="Q3631" s="50" t="s">
        <v>768</v>
      </c>
      <c r="R3631" s="30"/>
    </row>
    <row r="3632" spans="1:18" ht="19.95" customHeight="1">
      <c r="A3632" s="47">
        <v>1</v>
      </c>
      <c r="B3632" s="30" t="s">
        <v>42</v>
      </c>
      <c r="C3632" s="43" t="s">
        <v>1504</v>
      </c>
      <c r="D3632" s="52">
        <v>45197</v>
      </c>
      <c r="E3632" s="52">
        <v>45208</v>
      </c>
      <c r="F3632" s="52">
        <v>45208</v>
      </c>
      <c r="G3632" s="47" t="s">
        <v>10</v>
      </c>
      <c r="H3632" s="55">
        <v>158.1</v>
      </c>
      <c r="I3632" s="53">
        <v>1</v>
      </c>
      <c r="J3632" s="42">
        <v>0</v>
      </c>
      <c r="K3632" s="46">
        <v>0</v>
      </c>
      <c r="L3632" s="42">
        <v>158.1</v>
      </c>
      <c r="M3632" s="42">
        <v>0</v>
      </c>
      <c r="N3632" s="47" t="s">
        <v>269</v>
      </c>
      <c r="O3632" s="47" t="s">
        <v>1355</v>
      </c>
      <c r="P3632" s="47" t="s">
        <v>877</v>
      </c>
      <c r="Q3632" s="50" t="s">
        <v>1726</v>
      </c>
      <c r="R3632" s="30"/>
    </row>
    <row r="3633" spans="1:18" ht="19.95" customHeight="1">
      <c r="A3633" s="47">
        <v>1</v>
      </c>
      <c r="B3633" s="30" t="s">
        <v>231</v>
      </c>
      <c r="C3633" s="43" t="s">
        <v>1507</v>
      </c>
      <c r="D3633" s="52">
        <v>45199</v>
      </c>
      <c r="E3633" s="52">
        <v>45208</v>
      </c>
      <c r="F3633" s="52">
        <v>45208</v>
      </c>
      <c r="G3633" s="47" t="s">
        <v>10</v>
      </c>
      <c r="H3633" s="55">
        <v>658.9</v>
      </c>
      <c r="I3633" s="53">
        <v>1</v>
      </c>
      <c r="J3633" s="42">
        <v>0</v>
      </c>
      <c r="K3633" s="46">
        <v>0</v>
      </c>
      <c r="L3633" s="42">
        <v>658.9</v>
      </c>
      <c r="M3633" s="42">
        <v>0</v>
      </c>
      <c r="N3633" s="47" t="s">
        <v>275</v>
      </c>
      <c r="O3633" s="45" t="s">
        <v>1874</v>
      </c>
      <c r="P3633" s="47" t="s">
        <v>1344</v>
      </c>
      <c r="Q3633" s="50" t="s">
        <v>1730</v>
      </c>
      <c r="R3633" s="30"/>
    </row>
    <row r="3634" spans="1:18" ht="19.95" customHeight="1">
      <c r="A3634" s="47">
        <v>1</v>
      </c>
      <c r="B3634" s="30" t="s">
        <v>231</v>
      </c>
      <c r="C3634" s="43" t="s">
        <v>1506</v>
      </c>
      <c r="D3634" s="52">
        <v>45199</v>
      </c>
      <c r="E3634" s="52">
        <v>45208</v>
      </c>
      <c r="F3634" s="52">
        <v>45208</v>
      </c>
      <c r="G3634" s="47" t="s">
        <v>10</v>
      </c>
      <c r="H3634" s="55">
        <v>7718.7</v>
      </c>
      <c r="I3634" s="53">
        <v>1</v>
      </c>
      <c r="J3634" s="42">
        <v>0</v>
      </c>
      <c r="K3634" s="46">
        <v>0</v>
      </c>
      <c r="L3634" s="42">
        <v>7718.7</v>
      </c>
      <c r="M3634" s="42">
        <v>0</v>
      </c>
      <c r="N3634" s="47" t="s">
        <v>275</v>
      </c>
      <c r="O3634" s="45" t="s">
        <v>1874</v>
      </c>
      <c r="P3634" s="47" t="s">
        <v>1344</v>
      </c>
      <c r="Q3634" s="50" t="s">
        <v>1729</v>
      </c>
      <c r="R3634" s="30"/>
    </row>
    <row r="3635" spans="1:18" ht="19.95" customHeight="1">
      <c r="A3635" s="47">
        <v>1</v>
      </c>
      <c r="B3635" s="30" t="s">
        <v>780</v>
      </c>
      <c r="C3635" s="43" t="s">
        <v>1450</v>
      </c>
      <c r="D3635" s="52">
        <v>45209</v>
      </c>
      <c r="E3635" s="52">
        <v>45209</v>
      </c>
      <c r="F3635" s="52">
        <v>45209</v>
      </c>
      <c r="G3635" s="47" t="s">
        <v>10</v>
      </c>
      <c r="H3635" s="55">
        <v>550</v>
      </c>
      <c r="I3635" s="53">
        <v>1</v>
      </c>
      <c r="J3635" s="42">
        <v>0</v>
      </c>
      <c r="K3635" s="46">
        <v>0</v>
      </c>
      <c r="L3635" s="42">
        <v>550</v>
      </c>
      <c r="M3635" s="42">
        <v>0</v>
      </c>
      <c r="N3635" s="47" t="s">
        <v>1328</v>
      </c>
      <c r="O3635" s="47" t="s">
        <v>1374</v>
      </c>
      <c r="P3635" s="47" t="s">
        <v>874</v>
      </c>
      <c r="Q3635" s="50" t="s">
        <v>1763</v>
      </c>
      <c r="R3635" s="30"/>
    </row>
    <row r="3636" spans="1:18" ht="19.95" customHeight="1">
      <c r="A3636" s="47">
        <v>1</v>
      </c>
      <c r="B3636" s="30" t="s">
        <v>780</v>
      </c>
      <c r="C3636" s="43" t="s">
        <v>1450</v>
      </c>
      <c r="D3636" s="52">
        <v>45209</v>
      </c>
      <c r="E3636" s="52">
        <v>45209</v>
      </c>
      <c r="F3636" s="52">
        <v>45209</v>
      </c>
      <c r="G3636" s="47" t="s">
        <v>10</v>
      </c>
      <c r="H3636" s="55">
        <v>154.22999999999999</v>
      </c>
      <c r="I3636" s="53">
        <v>1</v>
      </c>
      <c r="J3636" s="42">
        <v>0</v>
      </c>
      <c r="K3636" s="46">
        <v>0</v>
      </c>
      <c r="L3636" s="42">
        <v>154.22999999999999</v>
      </c>
      <c r="M3636" s="42">
        <v>0</v>
      </c>
      <c r="N3636" s="47" t="s">
        <v>1328</v>
      </c>
      <c r="O3636" s="47" t="s">
        <v>1374</v>
      </c>
      <c r="P3636" s="47" t="s">
        <v>874</v>
      </c>
      <c r="Q3636" s="50" t="s">
        <v>1764</v>
      </c>
      <c r="R3636" s="30"/>
    </row>
    <row r="3637" spans="1:18" ht="19.95" customHeight="1">
      <c r="A3637" s="47">
        <v>4</v>
      </c>
      <c r="B3637" s="30" t="s">
        <v>141</v>
      </c>
      <c r="C3637" s="43" t="s">
        <v>1524</v>
      </c>
      <c r="D3637" s="52">
        <v>45201</v>
      </c>
      <c r="E3637" s="52">
        <v>45209</v>
      </c>
      <c r="F3637" s="52">
        <v>45209</v>
      </c>
      <c r="G3637" s="47" t="s">
        <v>10</v>
      </c>
      <c r="H3637" s="55">
        <v>5174.88</v>
      </c>
      <c r="I3637" s="53">
        <v>1</v>
      </c>
      <c r="J3637" s="42">
        <v>0</v>
      </c>
      <c r="K3637" s="46">
        <v>0</v>
      </c>
      <c r="L3637" s="42">
        <v>5174.88</v>
      </c>
      <c r="M3637" s="42">
        <v>0</v>
      </c>
      <c r="N3637" s="47" t="s">
        <v>1328</v>
      </c>
      <c r="O3637" s="47" t="s">
        <v>1349</v>
      </c>
      <c r="P3637" s="47" t="s">
        <v>741</v>
      </c>
      <c r="Q3637" s="50" t="s">
        <v>1748</v>
      </c>
      <c r="R3637" s="30"/>
    </row>
    <row r="3638" spans="1:18" ht="19.95" customHeight="1">
      <c r="A3638" s="47">
        <v>4</v>
      </c>
      <c r="B3638" s="30" t="s">
        <v>141</v>
      </c>
      <c r="C3638" s="43" t="s">
        <v>1525</v>
      </c>
      <c r="D3638" s="52">
        <v>45201</v>
      </c>
      <c r="E3638" s="52">
        <v>45209</v>
      </c>
      <c r="F3638" s="52">
        <v>45209</v>
      </c>
      <c r="G3638" s="47" t="s">
        <v>10</v>
      </c>
      <c r="H3638" s="55">
        <v>12074.6</v>
      </c>
      <c r="I3638" s="53">
        <v>1</v>
      </c>
      <c r="J3638" s="42">
        <v>0</v>
      </c>
      <c r="K3638" s="46">
        <v>0</v>
      </c>
      <c r="L3638" s="42">
        <v>12074.6</v>
      </c>
      <c r="M3638" s="42">
        <v>0</v>
      </c>
      <c r="N3638" s="47" t="s">
        <v>1328</v>
      </c>
      <c r="O3638" s="47" t="s">
        <v>1349</v>
      </c>
      <c r="P3638" s="47" t="s">
        <v>741</v>
      </c>
      <c r="Q3638" s="50" t="s">
        <v>1749</v>
      </c>
      <c r="R3638" s="30"/>
    </row>
    <row r="3639" spans="1:18" ht="19.95" customHeight="1">
      <c r="A3639" s="47">
        <v>2</v>
      </c>
      <c r="B3639" s="30" t="s">
        <v>138</v>
      </c>
      <c r="C3639" s="43" t="s">
        <v>1528</v>
      </c>
      <c r="D3639" s="52">
        <v>45189</v>
      </c>
      <c r="E3639" s="52">
        <v>45209</v>
      </c>
      <c r="F3639" s="52">
        <v>45209</v>
      </c>
      <c r="G3639" s="47" t="s">
        <v>10</v>
      </c>
      <c r="H3639" s="55">
        <v>34032.699999999997</v>
      </c>
      <c r="I3639" s="53">
        <v>1</v>
      </c>
      <c r="J3639" s="42">
        <v>0</v>
      </c>
      <c r="K3639" s="46">
        <v>0</v>
      </c>
      <c r="L3639" s="42">
        <v>34032.699999999997</v>
      </c>
      <c r="M3639" s="42">
        <v>0</v>
      </c>
      <c r="N3639" s="47" t="s">
        <v>1328</v>
      </c>
      <c r="O3639" s="47" t="s">
        <v>1349</v>
      </c>
      <c r="P3639" s="47" t="s">
        <v>741</v>
      </c>
      <c r="Q3639" s="50" t="s">
        <v>1752</v>
      </c>
      <c r="R3639" s="30"/>
    </row>
    <row r="3640" spans="1:18" ht="19.95" customHeight="1">
      <c r="A3640" s="47">
        <v>4</v>
      </c>
      <c r="B3640" s="30" t="s">
        <v>249</v>
      </c>
      <c r="C3640" s="43" t="s">
        <v>1529</v>
      </c>
      <c r="D3640" s="52">
        <v>45203</v>
      </c>
      <c r="E3640" s="52">
        <v>45209</v>
      </c>
      <c r="F3640" s="52">
        <v>45209</v>
      </c>
      <c r="G3640" s="47" t="s">
        <v>10</v>
      </c>
      <c r="H3640" s="55">
        <v>7990</v>
      </c>
      <c r="I3640" s="53">
        <v>1</v>
      </c>
      <c r="J3640" s="42">
        <v>0</v>
      </c>
      <c r="K3640" s="46">
        <v>0</v>
      </c>
      <c r="L3640" s="42">
        <v>7990</v>
      </c>
      <c r="M3640" s="42">
        <v>0</v>
      </c>
      <c r="N3640" s="47" t="s">
        <v>1328</v>
      </c>
      <c r="O3640" s="47" t="s">
        <v>1874</v>
      </c>
      <c r="P3640" s="47" t="s">
        <v>1592</v>
      </c>
      <c r="Q3640" s="50" t="s">
        <v>1753</v>
      </c>
      <c r="R3640" s="30"/>
    </row>
    <row r="3641" spans="1:18" ht="19.95" customHeight="1">
      <c r="A3641" s="47">
        <v>1</v>
      </c>
      <c r="B3641" s="30" t="s">
        <v>257</v>
      </c>
      <c r="C3641" s="43" t="s">
        <v>1537</v>
      </c>
      <c r="D3641" s="52">
        <v>45209</v>
      </c>
      <c r="E3641" s="52">
        <v>45209</v>
      </c>
      <c r="F3641" s="52">
        <v>45209</v>
      </c>
      <c r="G3641" s="47" t="s">
        <v>10</v>
      </c>
      <c r="H3641" s="55">
        <v>88301.91</v>
      </c>
      <c r="I3641" s="53">
        <v>1</v>
      </c>
      <c r="J3641" s="42">
        <v>0</v>
      </c>
      <c r="K3641" s="46">
        <v>0</v>
      </c>
      <c r="L3641" s="42">
        <v>88301.91</v>
      </c>
      <c r="M3641" s="42">
        <v>0</v>
      </c>
      <c r="N3641" s="47" t="s">
        <v>1328</v>
      </c>
      <c r="O3641" s="47" t="s">
        <v>1874</v>
      </c>
      <c r="P3641" s="47" t="s">
        <v>889</v>
      </c>
      <c r="Q3641" s="50" t="s">
        <v>1761</v>
      </c>
      <c r="R3641" s="30"/>
    </row>
    <row r="3642" spans="1:18" ht="19.95" customHeight="1">
      <c r="A3642" s="47">
        <v>1</v>
      </c>
      <c r="B3642" s="30" t="s">
        <v>143</v>
      </c>
      <c r="C3642" s="43" t="s">
        <v>1523</v>
      </c>
      <c r="D3642" s="52">
        <v>45194</v>
      </c>
      <c r="E3642" s="52">
        <v>45209</v>
      </c>
      <c r="F3642" s="52">
        <v>45209</v>
      </c>
      <c r="G3642" s="47" t="s">
        <v>10</v>
      </c>
      <c r="H3642" s="55">
        <v>10810.01</v>
      </c>
      <c r="I3642" s="53">
        <v>1</v>
      </c>
      <c r="J3642" s="42">
        <v>0</v>
      </c>
      <c r="K3642" s="46">
        <v>0</v>
      </c>
      <c r="L3642" s="42">
        <v>10810.01</v>
      </c>
      <c r="M3642" s="42">
        <v>0</v>
      </c>
      <c r="N3642" s="47" t="s">
        <v>1328</v>
      </c>
      <c r="O3642" s="47" t="s">
        <v>1349</v>
      </c>
      <c r="P3642" s="47" t="s">
        <v>741</v>
      </c>
      <c r="Q3642" s="50" t="s">
        <v>1747</v>
      </c>
      <c r="R3642" s="30"/>
    </row>
    <row r="3643" spans="1:18" ht="19.95" customHeight="1">
      <c r="A3643" s="47">
        <v>1</v>
      </c>
      <c r="B3643" s="30" t="s">
        <v>308</v>
      </c>
      <c r="C3643" s="43" t="s">
        <v>1533</v>
      </c>
      <c r="D3643" s="52">
        <v>45204</v>
      </c>
      <c r="E3643" s="52">
        <v>45209</v>
      </c>
      <c r="F3643" s="52">
        <v>45209</v>
      </c>
      <c r="G3643" s="47" t="s">
        <v>10</v>
      </c>
      <c r="H3643" s="55">
        <v>10000</v>
      </c>
      <c r="I3643" s="53">
        <v>1</v>
      </c>
      <c r="J3643" s="42">
        <v>0</v>
      </c>
      <c r="K3643" s="46">
        <v>0</v>
      </c>
      <c r="L3643" s="42">
        <v>10000</v>
      </c>
      <c r="M3643" s="42">
        <v>0</v>
      </c>
      <c r="N3643" s="47" t="s">
        <v>1328</v>
      </c>
      <c r="O3643" s="47" t="s">
        <v>1349</v>
      </c>
      <c r="P3643" s="47" t="s">
        <v>741</v>
      </c>
      <c r="Q3643" s="50" t="s">
        <v>1757</v>
      </c>
      <c r="R3643" s="30"/>
    </row>
    <row r="3644" spans="1:18" ht="19.95" customHeight="1">
      <c r="A3644" s="47">
        <v>4</v>
      </c>
      <c r="B3644" s="30" t="s">
        <v>308</v>
      </c>
      <c r="C3644" s="43" t="s">
        <v>1534</v>
      </c>
      <c r="D3644" s="52">
        <v>45204</v>
      </c>
      <c r="E3644" s="52">
        <v>45209</v>
      </c>
      <c r="F3644" s="52">
        <v>45209</v>
      </c>
      <c r="G3644" s="47" t="s">
        <v>10</v>
      </c>
      <c r="H3644" s="55">
        <v>8840</v>
      </c>
      <c r="I3644" s="53">
        <v>1</v>
      </c>
      <c r="J3644" s="42">
        <v>0</v>
      </c>
      <c r="K3644" s="46">
        <v>0</v>
      </c>
      <c r="L3644" s="42">
        <v>8840</v>
      </c>
      <c r="M3644" s="42">
        <v>0</v>
      </c>
      <c r="N3644" s="47" t="s">
        <v>1328</v>
      </c>
      <c r="O3644" s="47" t="s">
        <v>1349</v>
      </c>
      <c r="P3644" s="47" t="s">
        <v>741</v>
      </c>
      <c r="Q3644" s="50" t="s">
        <v>1758</v>
      </c>
      <c r="R3644" s="30"/>
    </row>
    <row r="3645" spans="1:18" ht="19.95" customHeight="1">
      <c r="A3645" s="47">
        <v>1</v>
      </c>
      <c r="B3645" s="30" t="s">
        <v>308</v>
      </c>
      <c r="C3645" s="43" t="s">
        <v>1535</v>
      </c>
      <c r="D3645" s="52">
        <v>45204</v>
      </c>
      <c r="E3645" s="52">
        <v>45209</v>
      </c>
      <c r="F3645" s="52">
        <v>45209</v>
      </c>
      <c r="G3645" s="47" t="s">
        <v>10</v>
      </c>
      <c r="H3645" s="55">
        <v>4440</v>
      </c>
      <c r="I3645" s="53">
        <v>1</v>
      </c>
      <c r="J3645" s="42">
        <v>0</v>
      </c>
      <c r="K3645" s="46">
        <v>0</v>
      </c>
      <c r="L3645" s="42">
        <v>4440</v>
      </c>
      <c r="M3645" s="42">
        <v>0</v>
      </c>
      <c r="N3645" s="47" t="s">
        <v>1328</v>
      </c>
      <c r="O3645" s="47" t="s">
        <v>1349</v>
      </c>
      <c r="P3645" s="47" t="s">
        <v>741</v>
      </c>
      <c r="Q3645" s="50" t="s">
        <v>1759</v>
      </c>
      <c r="R3645" s="30"/>
    </row>
    <row r="3646" spans="1:18" ht="19.95" customHeight="1">
      <c r="A3646" s="47">
        <v>1</v>
      </c>
      <c r="B3646" s="30" t="s">
        <v>236</v>
      </c>
      <c r="C3646" s="43" t="s">
        <v>1526</v>
      </c>
      <c r="D3646" s="52">
        <v>45202</v>
      </c>
      <c r="E3646" s="52">
        <v>45209</v>
      </c>
      <c r="F3646" s="52">
        <v>45209</v>
      </c>
      <c r="G3646" s="47" t="s">
        <v>10</v>
      </c>
      <c r="H3646" s="55">
        <v>31635.7</v>
      </c>
      <c r="I3646" s="53">
        <v>1</v>
      </c>
      <c r="J3646" s="42">
        <v>0</v>
      </c>
      <c r="K3646" s="46">
        <v>0</v>
      </c>
      <c r="L3646" s="42">
        <v>31635.7</v>
      </c>
      <c r="M3646" s="42">
        <v>0</v>
      </c>
      <c r="N3646" s="47" t="s">
        <v>1328</v>
      </c>
      <c r="O3646" s="47" t="s">
        <v>1330</v>
      </c>
      <c r="P3646" s="47" t="s">
        <v>1343</v>
      </c>
      <c r="Q3646" s="50" t="s">
        <v>1750</v>
      </c>
      <c r="R3646" s="30"/>
    </row>
    <row r="3647" spans="1:18" ht="19.95" customHeight="1">
      <c r="A3647" s="47">
        <v>1</v>
      </c>
      <c r="B3647" s="30" t="s">
        <v>236</v>
      </c>
      <c r="C3647" s="43" t="s">
        <v>1527</v>
      </c>
      <c r="D3647" s="52">
        <v>45202</v>
      </c>
      <c r="E3647" s="52">
        <v>45209</v>
      </c>
      <c r="F3647" s="52">
        <v>45209</v>
      </c>
      <c r="G3647" s="47" t="s">
        <v>10</v>
      </c>
      <c r="H3647" s="55">
        <v>30325.9</v>
      </c>
      <c r="I3647" s="53">
        <v>1</v>
      </c>
      <c r="J3647" s="42">
        <v>0</v>
      </c>
      <c r="K3647" s="46">
        <v>0</v>
      </c>
      <c r="L3647" s="42">
        <v>30325.9</v>
      </c>
      <c r="M3647" s="42">
        <v>0</v>
      </c>
      <c r="N3647" s="47" t="s">
        <v>1328</v>
      </c>
      <c r="O3647" s="47" t="s">
        <v>1330</v>
      </c>
      <c r="P3647" s="47" t="s">
        <v>1343</v>
      </c>
      <c r="Q3647" s="50" t="s">
        <v>1751</v>
      </c>
      <c r="R3647" s="30"/>
    </row>
    <row r="3648" spans="1:18" ht="19.95" customHeight="1">
      <c r="A3648" s="47">
        <v>1</v>
      </c>
      <c r="B3648" s="30" t="s">
        <v>16</v>
      </c>
      <c r="C3648" s="43" t="s">
        <v>1521</v>
      </c>
      <c r="D3648" s="52">
        <v>45194</v>
      </c>
      <c r="E3648" s="52">
        <v>45209</v>
      </c>
      <c r="F3648" s="52">
        <v>45209</v>
      </c>
      <c r="G3648" s="47" t="s">
        <v>10</v>
      </c>
      <c r="H3648" s="55">
        <v>6676.6</v>
      </c>
      <c r="I3648" s="53">
        <v>1</v>
      </c>
      <c r="J3648" s="42">
        <v>0</v>
      </c>
      <c r="K3648" s="46">
        <v>0</v>
      </c>
      <c r="L3648" s="42">
        <v>6676.6</v>
      </c>
      <c r="M3648" s="42">
        <v>0</v>
      </c>
      <c r="N3648" s="47" t="s">
        <v>1328</v>
      </c>
      <c r="O3648" s="47" t="s">
        <v>1349</v>
      </c>
      <c r="P3648" s="47" t="s">
        <v>741</v>
      </c>
      <c r="Q3648" s="50" t="s">
        <v>1745</v>
      </c>
      <c r="R3648" s="30"/>
    </row>
    <row r="3649" spans="1:18" ht="19.95" customHeight="1">
      <c r="A3649" s="47">
        <v>4</v>
      </c>
      <c r="B3649" s="30" t="s">
        <v>16</v>
      </c>
      <c r="C3649" s="43" t="s">
        <v>1520</v>
      </c>
      <c r="D3649" s="52">
        <v>45194</v>
      </c>
      <c r="E3649" s="52">
        <v>45209</v>
      </c>
      <c r="F3649" s="52">
        <v>45209</v>
      </c>
      <c r="G3649" s="47" t="s">
        <v>10</v>
      </c>
      <c r="H3649" s="55">
        <v>7000</v>
      </c>
      <c r="I3649" s="53">
        <v>1</v>
      </c>
      <c r="J3649" s="42">
        <v>0</v>
      </c>
      <c r="K3649" s="46">
        <v>0</v>
      </c>
      <c r="L3649" s="42">
        <v>7000</v>
      </c>
      <c r="M3649" s="42">
        <v>0</v>
      </c>
      <c r="N3649" s="47" t="s">
        <v>1328</v>
      </c>
      <c r="O3649" s="47" t="s">
        <v>1349</v>
      </c>
      <c r="P3649" s="47" t="s">
        <v>741</v>
      </c>
      <c r="Q3649" s="50" t="s">
        <v>1744</v>
      </c>
      <c r="R3649" s="30"/>
    </row>
    <row r="3650" spans="1:18" ht="19.95" customHeight="1">
      <c r="A3650" s="47">
        <v>4</v>
      </c>
      <c r="B3650" s="30" t="s">
        <v>16</v>
      </c>
      <c r="C3650" s="43" t="s">
        <v>1519</v>
      </c>
      <c r="D3650" s="52">
        <v>45194</v>
      </c>
      <c r="E3650" s="52">
        <v>45209</v>
      </c>
      <c r="F3650" s="52">
        <v>45209</v>
      </c>
      <c r="G3650" s="47" t="s">
        <v>10</v>
      </c>
      <c r="H3650" s="55">
        <v>7000</v>
      </c>
      <c r="I3650" s="53">
        <v>1</v>
      </c>
      <c r="J3650" s="42">
        <v>0</v>
      </c>
      <c r="K3650" s="46">
        <v>0</v>
      </c>
      <c r="L3650" s="42">
        <v>7000</v>
      </c>
      <c r="M3650" s="42">
        <v>0</v>
      </c>
      <c r="N3650" s="47" t="s">
        <v>1328</v>
      </c>
      <c r="O3650" s="47" t="s">
        <v>1349</v>
      </c>
      <c r="P3650" s="47" t="s">
        <v>741</v>
      </c>
      <c r="Q3650" s="50" t="s">
        <v>1743</v>
      </c>
      <c r="R3650" s="30"/>
    </row>
    <row r="3651" spans="1:18" ht="19.95" customHeight="1">
      <c r="A3651" s="47">
        <v>1</v>
      </c>
      <c r="B3651" s="30" t="s">
        <v>259</v>
      </c>
      <c r="C3651" s="43" t="s">
        <v>1538</v>
      </c>
      <c r="D3651" s="52">
        <v>45209</v>
      </c>
      <c r="E3651" s="52">
        <v>45209</v>
      </c>
      <c r="F3651" s="52">
        <v>45209</v>
      </c>
      <c r="G3651" s="47" t="s">
        <v>10</v>
      </c>
      <c r="H3651" s="55">
        <v>35698.870000000003</v>
      </c>
      <c r="I3651" s="53">
        <v>1</v>
      </c>
      <c r="J3651" s="42">
        <v>0</v>
      </c>
      <c r="K3651" s="46">
        <v>0</v>
      </c>
      <c r="L3651" s="42">
        <v>35698.870000000003</v>
      </c>
      <c r="M3651" s="42">
        <v>0</v>
      </c>
      <c r="N3651" s="47" t="s">
        <v>1328</v>
      </c>
      <c r="O3651" s="47" t="s">
        <v>1874</v>
      </c>
      <c r="P3651" s="47" t="s">
        <v>1358</v>
      </c>
      <c r="Q3651" s="50" t="s">
        <v>1762</v>
      </c>
      <c r="R3651" s="30"/>
    </row>
    <row r="3652" spans="1:18" ht="19.95" customHeight="1">
      <c r="A3652" s="47">
        <v>4</v>
      </c>
      <c r="B3652" s="30" t="s">
        <v>33</v>
      </c>
      <c r="C3652" s="43" t="s">
        <v>1510</v>
      </c>
      <c r="D3652" s="52">
        <v>44959</v>
      </c>
      <c r="E3652" s="52">
        <v>45209</v>
      </c>
      <c r="F3652" s="52">
        <v>45209</v>
      </c>
      <c r="G3652" s="47" t="s">
        <v>10</v>
      </c>
      <c r="H3652" s="55">
        <v>2012</v>
      </c>
      <c r="I3652" s="53">
        <v>1</v>
      </c>
      <c r="J3652" s="42">
        <v>0</v>
      </c>
      <c r="K3652" s="46">
        <v>0</v>
      </c>
      <c r="L3652" s="42">
        <v>2012</v>
      </c>
      <c r="M3652" s="42">
        <v>0</v>
      </c>
      <c r="N3652" s="47" t="s">
        <v>269</v>
      </c>
      <c r="O3652" s="47" t="s">
        <v>1346</v>
      </c>
      <c r="P3652" s="47" t="s">
        <v>284</v>
      </c>
      <c r="Q3652" s="50" t="s">
        <v>1734</v>
      </c>
      <c r="R3652" s="30"/>
    </row>
    <row r="3653" spans="1:18" ht="19.95" customHeight="1">
      <c r="A3653" s="47">
        <v>1</v>
      </c>
      <c r="B3653" s="30" t="s">
        <v>37</v>
      </c>
      <c r="C3653" s="43" t="s">
        <v>1514</v>
      </c>
      <c r="D3653" s="52">
        <v>45181</v>
      </c>
      <c r="E3653" s="52">
        <v>45209</v>
      </c>
      <c r="F3653" s="52">
        <v>45209</v>
      </c>
      <c r="G3653" s="47" t="s">
        <v>10</v>
      </c>
      <c r="H3653" s="55">
        <v>349.9</v>
      </c>
      <c r="I3653" s="53">
        <v>1</v>
      </c>
      <c r="J3653" s="42">
        <v>0</v>
      </c>
      <c r="K3653" s="46">
        <v>0</v>
      </c>
      <c r="L3653" s="42">
        <v>349.9</v>
      </c>
      <c r="M3653" s="42">
        <v>0</v>
      </c>
      <c r="N3653" s="47" t="s">
        <v>269</v>
      </c>
      <c r="O3653" s="47" t="s">
        <v>1329</v>
      </c>
      <c r="P3653" s="47" t="s">
        <v>878</v>
      </c>
      <c r="Q3653" s="50" t="s">
        <v>1738</v>
      </c>
      <c r="R3653" s="30"/>
    </row>
    <row r="3654" spans="1:18" ht="19.95" customHeight="1">
      <c r="A3654" s="47">
        <v>6</v>
      </c>
      <c r="B3654" s="30" t="s">
        <v>38</v>
      </c>
      <c r="C3654" s="43" t="s">
        <v>1515</v>
      </c>
      <c r="D3654" s="52">
        <v>45194</v>
      </c>
      <c r="E3654" s="52">
        <v>45209</v>
      </c>
      <c r="F3654" s="52">
        <v>45209</v>
      </c>
      <c r="G3654" s="47" t="s">
        <v>10</v>
      </c>
      <c r="H3654" s="55">
        <v>660</v>
      </c>
      <c r="I3654" s="53">
        <v>1</v>
      </c>
      <c r="J3654" s="42">
        <v>0</v>
      </c>
      <c r="K3654" s="46">
        <v>0</v>
      </c>
      <c r="L3654" s="42">
        <v>660</v>
      </c>
      <c r="M3654" s="42">
        <v>0</v>
      </c>
      <c r="N3654" s="47" t="s">
        <v>269</v>
      </c>
      <c r="O3654" s="47" t="s">
        <v>1346</v>
      </c>
      <c r="P3654" s="47" t="s">
        <v>284</v>
      </c>
      <c r="Q3654" s="50" t="s">
        <v>1739</v>
      </c>
      <c r="R3654" s="30"/>
    </row>
    <row r="3655" spans="1:18" ht="19.95" customHeight="1">
      <c r="A3655" s="47">
        <v>1</v>
      </c>
      <c r="B3655" s="30" t="s">
        <v>34</v>
      </c>
      <c r="C3655" s="43" t="s">
        <v>1511</v>
      </c>
      <c r="D3655" s="52">
        <v>45200</v>
      </c>
      <c r="E3655" s="52">
        <v>45209</v>
      </c>
      <c r="F3655" s="52">
        <v>45209</v>
      </c>
      <c r="G3655" s="47" t="s">
        <v>10</v>
      </c>
      <c r="H3655" s="55">
        <v>957.5</v>
      </c>
      <c r="I3655" s="53">
        <v>1</v>
      </c>
      <c r="J3655" s="42">
        <v>0</v>
      </c>
      <c r="K3655" s="46">
        <v>0</v>
      </c>
      <c r="L3655" s="42">
        <v>957.5</v>
      </c>
      <c r="M3655" s="42">
        <v>0</v>
      </c>
      <c r="N3655" s="47" t="s">
        <v>269</v>
      </c>
      <c r="O3655" s="47" t="s">
        <v>1329</v>
      </c>
      <c r="P3655" s="47" t="s">
        <v>878</v>
      </c>
      <c r="Q3655" s="50" t="s">
        <v>1735</v>
      </c>
      <c r="R3655" s="30"/>
    </row>
    <row r="3656" spans="1:18" ht="19.95" customHeight="1">
      <c r="A3656" s="47">
        <v>2</v>
      </c>
      <c r="B3656" s="30" t="s">
        <v>36</v>
      </c>
      <c r="C3656" s="43" t="s">
        <v>1512</v>
      </c>
      <c r="D3656" s="52">
        <v>45181</v>
      </c>
      <c r="E3656" s="52">
        <v>45209</v>
      </c>
      <c r="F3656" s="52">
        <v>45209</v>
      </c>
      <c r="G3656" s="47" t="s">
        <v>10</v>
      </c>
      <c r="H3656" s="55">
        <v>557.83000000000004</v>
      </c>
      <c r="I3656" s="53">
        <v>1</v>
      </c>
      <c r="J3656" s="42">
        <v>0</v>
      </c>
      <c r="K3656" s="46">
        <v>0</v>
      </c>
      <c r="L3656" s="42">
        <v>557.83000000000004</v>
      </c>
      <c r="M3656" s="42">
        <v>0</v>
      </c>
      <c r="N3656" s="47" t="s">
        <v>269</v>
      </c>
      <c r="O3656" s="47" t="s">
        <v>1346</v>
      </c>
      <c r="P3656" s="47" t="s">
        <v>284</v>
      </c>
      <c r="Q3656" s="50" t="s">
        <v>1736</v>
      </c>
      <c r="R3656" s="30"/>
    </row>
    <row r="3657" spans="1:18" ht="19.95" customHeight="1">
      <c r="A3657" s="47">
        <v>1</v>
      </c>
      <c r="B3657" s="30" t="s">
        <v>315</v>
      </c>
      <c r="C3657" s="43" t="s">
        <v>1522</v>
      </c>
      <c r="D3657" s="52">
        <v>45201</v>
      </c>
      <c r="E3657" s="52">
        <v>45209</v>
      </c>
      <c r="F3657" s="52">
        <v>45209</v>
      </c>
      <c r="G3657" s="47" t="s">
        <v>10</v>
      </c>
      <c r="H3657" s="55">
        <v>4254.6000000000004</v>
      </c>
      <c r="I3657" s="53">
        <v>1</v>
      </c>
      <c r="J3657" s="42">
        <v>0</v>
      </c>
      <c r="K3657" s="46">
        <v>0</v>
      </c>
      <c r="L3657" s="42">
        <v>4254.6000000000004</v>
      </c>
      <c r="M3657" s="42">
        <v>0</v>
      </c>
      <c r="N3657" s="47" t="s">
        <v>269</v>
      </c>
      <c r="O3657" s="45" t="s">
        <v>1351</v>
      </c>
      <c r="P3657" s="47" t="s">
        <v>1353</v>
      </c>
      <c r="Q3657" s="50" t="s">
        <v>1746</v>
      </c>
      <c r="R3657" s="30"/>
    </row>
    <row r="3658" spans="1:18" ht="19.95" customHeight="1">
      <c r="A3658" s="47">
        <v>1</v>
      </c>
      <c r="B3658" s="30" t="s">
        <v>48</v>
      </c>
      <c r="C3658" s="43" t="s">
        <v>1516</v>
      </c>
      <c r="D3658" s="52">
        <v>45202</v>
      </c>
      <c r="E3658" s="52">
        <v>45209</v>
      </c>
      <c r="F3658" s="52">
        <v>45209</v>
      </c>
      <c r="G3658" s="47" t="s">
        <v>10</v>
      </c>
      <c r="H3658" s="55">
        <v>3293</v>
      </c>
      <c r="I3658" s="53">
        <v>1</v>
      </c>
      <c r="J3658" s="42">
        <v>0</v>
      </c>
      <c r="K3658" s="46">
        <v>0</v>
      </c>
      <c r="L3658" s="42">
        <v>3293</v>
      </c>
      <c r="M3658" s="42">
        <v>0</v>
      </c>
      <c r="N3658" s="47" t="s">
        <v>269</v>
      </c>
      <c r="O3658" s="47" t="s">
        <v>1329</v>
      </c>
      <c r="P3658" s="47" t="s">
        <v>878</v>
      </c>
      <c r="Q3658" s="50" t="s">
        <v>1740</v>
      </c>
      <c r="R3658" s="30"/>
    </row>
    <row r="3659" spans="1:18" ht="19.95" customHeight="1">
      <c r="A3659" s="47">
        <v>1</v>
      </c>
      <c r="B3659" s="30" t="s">
        <v>242</v>
      </c>
      <c r="C3659" s="43" t="s">
        <v>1536</v>
      </c>
      <c r="D3659" s="52">
        <v>45209</v>
      </c>
      <c r="E3659" s="52">
        <v>45209</v>
      </c>
      <c r="F3659" s="52">
        <v>45209</v>
      </c>
      <c r="G3659" s="47" t="s">
        <v>10</v>
      </c>
      <c r="H3659" s="55">
        <v>63.35</v>
      </c>
      <c r="I3659" s="53">
        <v>1</v>
      </c>
      <c r="J3659" s="42">
        <v>0</v>
      </c>
      <c r="K3659" s="46">
        <v>0</v>
      </c>
      <c r="L3659" s="42">
        <v>63.35</v>
      </c>
      <c r="M3659" s="42">
        <v>0</v>
      </c>
      <c r="N3659" s="47" t="s">
        <v>269</v>
      </c>
      <c r="O3659" s="47" t="s">
        <v>1362</v>
      </c>
      <c r="P3659" s="47" t="s">
        <v>1363</v>
      </c>
      <c r="Q3659" s="50" t="s">
        <v>1760</v>
      </c>
      <c r="R3659" s="30"/>
    </row>
    <row r="3660" spans="1:18" ht="19.95" customHeight="1">
      <c r="A3660" s="47">
        <v>1</v>
      </c>
      <c r="B3660" s="30" t="s">
        <v>397</v>
      </c>
      <c r="C3660" s="43" t="s">
        <v>739</v>
      </c>
      <c r="D3660" s="52">
        <v>45191</v>
      </c>
      <c r="E3660" s="52">
        <v>45209</v>
      </c>
      <c r="F3660" s="52">
        <v>45209</v>
      </c>
      <c r="G3660" s="47" t="s">
        <v>10</v>
      </c>
      <c r="H3660" s="55">
        <v>7000</v>
      </c>
      <c r="I3660" s="53">
        <v>1</v>
      </c>
      <c r="J3660" s="42">
        <v>0</v>
      </c>
      <c r="K3660" s="46">
        <v>0</v>
      </c>
      <c r="L3660" s="42">
        <v>7000</v>
      </c>
      <c r="M3660" s="42">
        <v>0</v>
      </c>
      <c r="N3660" s="47" t="s">
        <v>269</v>
      </c>
      <c r="O3660" s="47" t="s">
        <v>1351</v>
      </c>
      <c r="P3660" s="47" t="s">
        <v>1354</v>
      </c>
      <c r="Q3660" s="50" t="s">
        <v>1667</v>
      </c>
      <c r="R3660" s="30"/>
    </row>
    <row r="3661" spans="1:18" ht="19.95" customHeight="1">
      <c r="A3661" s="47">
        <v>1</v>
      </c>
      <c r="B3661" s="30" t="s">
        <v>46</v>
      </c>
      <c r="C3661" s="43" t="s">
        <v>1513</v>
      </c>
      <c r="D3661" s="52">
        <v>45203</v>
      </c>
      <c r="E3661" s="52">
        <v>45209</v>
      </c>
      <c r="F3661" s="52">
        <v>45209</v>
      </c>
      <c r="G3661" s="47" t="s">
        <v>10</v>
      </c>
      <c r="H3661" s="55">
        <v>3800</v>
      </c>
      <c r="I3661" s="53">
        <v>1</v>
      </c>
      <c r="J3661" s="42">
        <v>0</v>
      </c>
      <c r="K3661" s="46">
        <v>0</v>
      </c>
      <c r="L3661" s="42">
        <v>3800</v>
      </c>
      <c r="M3661" s="42">
        <v>0</v>
      </c>
      <c r="N3661" s="47" t="s">
        <v>269</v>
      </c>
      <c r="O3661" s="47" t="s">
        <v>1351</v>
      </c>
      <c r="P3661" s="47" t="s">
        <v>1350</v>
      </c>
      <c r="Q3661" s="50" t="s">
        <v>1737</v>
      </c>
      <c r="R3661" s="30"/>
    </row>
    <row r="3662" spans="1:18" ht="19.95" customHeight="1">
      <c r="A3662" s="47">
        <v>5</v>
      </c>
      <c r="B3662" s="30" t="s">
        <v>785</v>
      </c>
      <c r="C3662" s="43" t="s">
        <v>1530</v>
      </c>
      <c r="D3662" s="52">
        <v>45204</v>
      </c>
      <c r="E3662" s="52">
        <v>45209</v>
      </c>
      <c r="F3662" s="52">
        <v>45209</v>
      </c>
      <c r="G3662" s="47" t="s">
        <v>10</v>
      </c>
      <c r="H3662" s="55">
        <v>19530.099999999999</v>
      </c>
      <c r="I3662" s="53">
        <v>1</v>
      </c>
      <c r="J3662" s="42">
        <v>0</v>
      </c>
      <c r="K3662" s="46">
        <v>0</v>
      </c>
      <c r="L3662" s="42">
        <v>19530.099999999999</v>
      </c>
      <c r="M3662" s="42">
        <v>0</v>
      </c>
      <c r="N3662" s="47" t="s">
        <v>269</v>
      </c>
      <c r="O3662" s="47" t="s">
        <v>1874</v>
      </c>
      <c r="P3662" s="47" t="s">
        <v>1592</v>
      </c>
      <c r="Q3662" s="50" t="s">
        <v>1754</v>
      </c>
      <c r="R3662" s="30"/>
    </row>
    <row r="3663" spans="1:18" ht="19.95" customHeight="1">
      <c r="A3663" s="47">
        <v>5</v>
      </c>
      <c r="B3663" s="30" t="s">
        <v>141</v>
      </c>
      <c r="C3663" s="43" t="s">
        <v>1531</v>
      </c>
      <c r="D3663" s="52">
        <v>45201</v>
      </c>
      <c r="E3663" s="52">
        <v>45209</v>
      </c>
      <c r="F3663" s="52">
        <v>45209</v>
      </c>
      <c r="G3663" s="47" t="s">
        <v>10</v>
      </c>
      <c r="H3663" s="55">
        <v>4218.12</v>
      </c>
      <c r="I3663" s="53">
        <v>1</v>
      </c>
      <c r="J3663" s="42">
        <v>0</v>
      </c>
      <c r="K3663" s="46">
        <v>0</v>
      </c>
      <c r="L3663" s="42">
        <v>4218.12</v>
      </c>
      <c r="M3663" s="42">
        <v>0</v>
      </c>
      <c r="N3663" s="47" t="s">
        <v>275</v>
      </c>
      <c r="O3663" s="47" t="s">
        <v>1349</v>
      </c>
      <c r="P3663" s="47" t="s">
        <v>741</v>
      </c>
      <c r="Q3663" s="50" t="s">
        <v>1755</v>
      </c>
      <c r="R3663" s="30"/>
    </row>
    <row r="3664" spans="1:18" ht="19.95" customHeight="1">
      <c r="A3664" s="47">
        <v>1</v>
      </c>
      <c r="B3664" s="30" t="s">
        <v>141</v>
      </c>
      <c r="C3664" s="43" t="s">
        <v>1532</v>
      </c>
      <c r="D3664" s="52">
        <v>45201</v>
      </c>
      <c r="E3664" s="52">
        <v>45209</v>
      </c>
      <c r="F3664" s="52">
        <v>45209</v>
      </c>
      <c r="G3664" s="47" t="s">
        <v>10</v>
      </c>
      <c r="H3664" s="55">
        <v>9841.68</v>
      </c>
      <c r="I3664" s="53">
        <v>1</v>
      </c>
      <c r="J3664" s="42">
        <v>0</v>
      </c>
      <c r="K3664" s="46">
        <v>0</v>
      </c>
      <c r="L3664" s="42">
        <v>9841.68</v>
      </c>
      <c r="M3664" s="42">
        <v>0</v>
      </c>
      <c r="N3664" s="47" t="s">
        <v>275</v>
      </c>
      <c r="O3664" s="47" t="s">
        <v>1349</v>
      </c>
      <c r="P3664" s="47" t="s">
        <v>741</v>
      </c>
      <c r="Q3664" s="50" t="s">
        <v>1756</v>
      </c>
      <c r="R3664" s="30"/>
    </row>
    <row r="3665" spans="1:18" ht="19.95" customHeight="1">
      <c r="A3665" s="47">
        <v>2</v>
      </c>
      <c r="B3665" s="30" t="s">
        <v>665</v>
      </c>
      <c r="C3665" s="43" t="s">
        <v>666</v>
      </c>
      <c r="D3665" s="52">
        <v>45191</v>
      </c>
      <c r="E3665" s="52">
        <v>45159</v>
      </c>
      <c r="F3665" s="52">
        <v>45209</v>
      </c>
      <c r="G3665" s="47" t="s">
        <v>10</v>
      </c>
      <c r="H3665" s="55">
        <v>319347</v>
      </c>
      <c r="I3665" s="53">
        <v>1</v>
      </c>
      <c r="J3665" s="42">
        <v>0</v>
      </c>
      <c r="K3665" s="46">
        <v>0</v>
      </c>
      <c r="L3665" s="42">
        <v>319347</v>
      </c>
      <c r="M3665" s="42">
        <v>0</v>
      </c>
      <c r="N3665" s="47" t="s">
        <v>275</v>
      </c>
      <c r="O3665" s="47" t="s">
        <v>1330</v>
      </c>
      <c r="P3665" s="47" t="s">
        <v>881</v>
      </c>
      <c r="Q3665" s="50" t="s">
        <v>1733</v>
      </c>
      <c r="R3665" s="30"/>
    </row>
    <row r="3666" spans="1:18" ht="19.95" customHeight="1">
      <c r="A3666" s="47">
        <v>1</v>
      </c>
      <c r="B3666" s="30" t="s">
        <v>1395</v>
      </c>
      <c r="C3666" s="43" t="s">
        <v>1477</v>
      </c>
      <c r="D3666" s="52">
        <v>45209</v>
      </c>
      <c r="E3666" s="52">
        <v>45209</v>
      </c>
      <c r="F3666" s="52">
        <v>45209</v>
      </c>
      <c r="G3666" s="47" t="s">
        <v>10</v>
      </c>
      <c r="H3666" s="55">
        <v>80</v>
      </c>
      <c r="I3666" s="53">
        <v>1</v>
      </c>
      <c r="J3666" s="42">
        <v>0</v>
      </c>
      <c r="K3666" s="46">
        <v>0</v>
      </c>
      <c r="L3666" s="42">
        <v>80</v>
      </c>
      <c r="M3666" s="42">
        <v>0</v>
      </c>
      <c r="N3666" s="47" t="s">
        <v>275</v>
      </c>
      <c r="O3666" s="47" t="s">
        <v>1374</v>
      </c>
      <c r="P3666" s="47" t="s">
        <v>874</v>
      </c>
      <c r="Q3666" s="50" t="s">
        <v>1765</v>
      </c>
      <c r="R3666" s="30"/>
    </row>
    <row r="3667" spans="1:18" ht="19.95" customHeight="1">
      <c r="A3667" s="47">
        <v>4</v>
      </c>
      <c r="B3667" s="30" t="s">
        <v>39</v>
      </c>
      <c r="C3667" s="43" t="s">
        <v>1517</v>
      </c>
      <c r="D3667" s="52">
        <v>45180</v>
      </c>
      <c r="E3667" s="52">
        <v>45209</v>
      </c>
      <c r="F3667" s="52">
        <v>45209</v>
      </c>
      <c r="G3667" s="47" t="s">
        <v>10</v>
      </c>
      <c r="H3667" s="55">
        <v>1000</v>
      </c>
      <c r="I3667" s="53">
        <v>1</v>
      </c>
      <c r="J3667" s="42">
        <v>0</v>
      </c>
      <c r="K3667" s="46">
        <v>0</v>
      </c>
      <c r="L3667" s="42">
        <v>1000</v>
      </c>
      <c r="M3667" s="42">
        <v>0</v>
      </c>
      <c r="N3667" s="47" t="s">
        <v>275</v>
      </c>
      <c r="O3667" s="47" t="s">
        <v>1329</v>
      </c>
      <c r="P3667" s="47" t="s">
        <v>875</v>
      </c>
      <c r="Q3667" s="50" t="s">
        <v>1741</v>
      </c>
      <c r="R3667" s="30"/>
    </row>
    <row r="3668" spans="1:18" ht="19.95" customHeight="1">
      <c r="A3668" s="47">
        <v>4</v>
      </c>
      <c r="B3668" s="30" t="s">
        <v>39</v>
      </c>
      <c r="C3668" s="43" t="s">
        <v>1518</v>
      </c>
      <c r="D3668" s="52">
        <v>45205</v>
      </c>
      <c r="E3668" s="52">
        <v>45209</v>
      </c>
      <c r="F3668" s="52">
        <v>45209</v>
      </c>
      <c r="G3668" s="47" t="s">
        <v>10</v>
      </c>
      <c r="H3668" s="55">
        <v>1000</v>
      </c>
      <c r="I3668" s="53">
        <v>1</v>
      </c>
      <c r="J3668" s="42">
        <v>0</v>
      </c>
      <c r="K3668" s="46">
        <v>0</v>
      </c>
      <c r="L3668" s="42">
        <v>1000</v>
      </c>
      <c r="M3668" s="42">
        <v>0</v>
      </c>
      <c r="N3668" s="47" t="s">
        <v>275</v>
      </c>
      <c r="O3668" s="47" t="s">
        <v>1329</v>
      </c>
      <c r="P3668" s="47" t="s">
        <v>875</v>
      </c>
      <c r="Q3668" s="50" t="s">
        <v>1742</v>
      </c>
      <c r="R3668" s="30"/>
    </row>
    <row r="3669" spans="1:18" ht="19.95" customHeight="1">
      <c r="A3669" s="47">
        <v>1</v>
      </c>
      <c r="B3669" s="30" t="s">
        <v>783</v>
      </c>
      <c r="C3669" s="43" t="s">
        <v>1539</v>
      </c>
      <c r="D3669" s="52">
        <v>45209</v>
      </c>
      <c r="E3669" s="52">
        <v>45209</v>
      </c>
      <c r="F3669" s="52">
        <v>45209</v>
      </c>
      <c r="G3669" s="47" t="s">
        <v>10</v>
      </c>
      <c r="H3669" s="55">
        <v>201.87</v>
      </c>
      <c r="I3669" s="53">
        <v>1</v>
      </c>
      <c r="J3669" s="42">
        <v>0</v>
      </c>
      <c r="K3669" s="46">
        <v>0</v>
      </c>
      <c r="L3669" s="42">
        <v>201.87</v>
      </c>
      <c r="M3669" s="42">
        <v>0</v>
      </c>
      <c r="N3669" s="47" t="s">
        <v>276</v>
      </c>
      <c r="O3669" s="47" t="s">
        <v>1374</v>
      </c>
      <c r="P3669" s="47" t="s">
        <v>874</v>
      </c>
      <c r="Q3669" s="50" t="s">
        <v>1766</v>
      </c>
      <c r="R3669" s="30"/>
    </row>
    <row r="3670" spans="1:18" ht="19.95" customHeight="1">
      <c r="A3670" s="47">
        <v>2</v>
      </c>
      <c r="B3670" s="30" t="s">
        <v>244</v>
      </c>
      <c r="C3670" s="43" t="s">
        <v>1545</v>
      </c>
      <c r="D3670" s="52">
        <v>45195</v>
      </c>
      <c r="E3670" s="52">
        <v>45210</v>
      </c>
      <c r="F3670" s="52">
        <v>45210</v>
      </c>
      <c r="G3670" s="47" t="s">
        <v>10</v>
      </c>
      <c r="H3670" s="55">
        <v>21482.11</v>
      </c>
      <c r="I3670" s="53">
        <v>1</v>
      </c>
      <c r="J3670" s="42">
        <v>0</v>
      </c>
      <c r="K3670" s="46">
        <v>0</v>
      </c>
      <c r="L3670" s="42">
        <v>21482.11</v>
      </c>
      <c r="M3670" s="42">
        <v>0</v>
      </c>
      <c r="N3670" s="47" t="s">
        <v>1328</v>
      </c>
      <c r="O3670" s="47" t="s">
        <v>1349</v>
      </c>
      <c r="P3670" s="47" t="s">
        <v>741</v>
      </c>
      <c r="Q3670" s="50" t="s">
        <v>1772</v>
      </c>
      <c r="R3670" s="30"/>
    </row>
    <row r="3671" spans="1:18" ht="19.95" customHeight="1">
      <c r="A3671" s="47">
        <v>2</v>
      </c>
      <c r="B3671" s="30" t="s">
        <v>244</v>
      </c>
      <c r="C3671" s="43" t="s">
        <v>1544</v>
      </c>
      <c r="D3671" s="52">
        <v>45195</v>
      </c>
      <c r="E3671" s="52">
        <v>45210</v>
      </c>
      <c r="F3671" s="52">
        <v>45210</v>
      </c>
      <c r="G3671" s="47" t="s">
        <v>10</v>
      </c>
      <c r="H3671" s="55">
        <v>2958.9</v>
      </c>
      <c r="I3671" s="53">
        <v>1</v>
      </c>
      <c r="J3671" s="42">
        <v>0</v>
      </c>
      <c r="K3671" s="46">
        <v>0</v>
      </c>
      <c r="L3671" s="42">
        <v>2958.9</v>
      </c>
      <c r="M3671" s="42">
        <v>0</v>
      </c>
      <c r="N3671" s="47" t="s">
        <v>1328</v>
      </c>
      <c r="O3671" s="47" t="s">
        <v>1349</v>
      </c>
      <c r="P3671" s="47" t="s">
        <v>741</v>
      </c>
      <c r="Q3671" s="50" t="s">
        <v>1771</v>
      </c>
      <c r="R3671" s="30"/>
    </row>
    <row r="3672" spans="1:18" ht="19.95" customHeight="1">
      <c r="A3672" s="47">
        <v>2</v>
      </c>
      <c r="B3672" s="30" t="s">
        <v>138</v>
      </c>
      <c r="C3672" s="43" t="s">
        <v>1546</v>
      </c>
      <c r="D3672" s="52">
        <v>45190</v>
      </c>
      <c r="E3672" s="52">
        <v>45210</v>
      </c>
      <c r="F3672" s="52">
        <v>45210</v>
      </c>
      <c r="G3672" s="47" t="s">
        <v>10</v>
      </c>
      <c r="H3672" s="55">
        <v>8978.7999999999993</v>
      </c>
      <c r="I3672" s="53">
        <v>1</v>
      </c>
      <c r="J3672" s="42">
        <v>0</v>
      </c>
      <c r="K3672" s="46">
        <v>0</v>
      </c>
      <c r="L3672" s="42">
        <v>8978.7999999999993</v>
      </c>
      <c r="M3672" s="42">
        <v>0</v>
      </c>
      <c r="N3672" s="47" t="s">
        <v>1328</v>
      </c>
      <c r="O3672" s="47" t="s">
        <v>1349</v>
      </c>
      <c r="P3672" s="47" t="s">
        <v>741</v>
      </c>
      <c r="Q3672" s="50" t="s">
        <v>1773</v>
      </c>
      <c r="R3672" s="30"/>
    </row>
    <row r="3673" spans="1:18" ht="19.95" customHeight="1">
      <c r="A3673" s="47">
        <v>2</v>
      </c>
      <c r="B3673" s="30" t="s">
        <v>139</v>
      </c>
      <c r="C3673" s="43" t="s">
        <v>1541</v>
      </c>
      <c r="D3673" s="52">
        <v>45195</v>
      </c>
      <c r="E3673" s="52">
        <v>45210</v>
      </c>
      <c r="F3673" s="52">
        <v>45210</v>
      </c>
      <c r="G3673" s="47" t="s">
        <v>10</v>
      </c>
      <c r="H3673" s="55">
        <v>4332.6000000000004</v>
      </c>
      <c r="I3673" s="53">
        <v>1</v>
      </c>
      <c r="J3673" s="42">
        <v>0</v>
      </c>
      <c r="K3673" s="46">
        <v>0</v>
      </c>
      <c r="L3673" s="42">
        <v>4332.6000000000004</v>
      </c>
      <c r="M3673" s="42">
        <v>0</v>
      </c>
      <c r="N3673" s="47" t="s">
        <v>1328</v>
      </c>
      <c r="O3673" s="47" t="s">
        <v>1349</v>
      </c>
      <c r="P3673" s="47" t="s">
        <v>741</v>
      </c>
      <c r="Q3673" s="50" t="s">
        <v>1768</v>
      </c>
      <c r="R3673" s="30"/>
    </row>
    <row r="3674" spans="1:18" ht="19.95" customHeight="1">
      <c r="A3674" s="47">
        <v>2</v>
      </c>
      <c r="B3674" s="30" t="s">
        <v>143</v>
      </c>
      <c r="C3674" s="43" t="s">
        <v>1543</v>
      </c>
      <c r="D3674" s="52">
        <v>45195</v>
      </c>
      <c r="E3674" s="52">
        <v>45210</v>
      </c>
      <c r="F3674" s="52">
        <v>45210</v>
      </c>
      <c r="G3674" s="47" t="s">
        <v>10</v>
      </c>
      <c r="H3674" s="55">
        <v>13500</v>
      </c>
      <c r="I3674" s="53">
        <v>1</v>
      </c>
      <c r="J3674" s="42">
        <v>0</v>
      </c>
      <c r="K3674" s="46">
        <v>0</v>
      </c>
      <c r="L3674" s="42">
        <v>13500</v>
      </c>
      <c r="M3674" s="42">
        <v>0</v>
      </c>
      <c r="N3674" s="47" t="s">
        <v>1328</v>
      </c>
      <c r="O3674" s="47" t="s">
        <v>1349</v>
      </c>
      <c r="P3674" s="47" t="s">
        <v>741</v>
      </c>
      <c r="Q3674" s="50" t="s">
        <v>1770</v>
      </c>
      <c r="R3674" s="30"/>
    </row>
    <row r="3675" spans="1:18" ht="19.95" customHeight="1">
      <c r="A3675" s="47">
        <v>4</v>
      </c>
      <c r="B3675" s="30" t="s">
        <v>16</v>
      </c>
      <c r="C3675" s="43" t="s">
        <v>1540</v>
      </c>
      <c r="D3675" s="52">
        <v>45195</v>
      </c>
      <c r="E3675" s="52">
        <v>45210</v>
      </c>
      <c r="F3675" s="52">
        <v>45210</v>
      </c>
      <c r="G3675" s="47" t="s">
        <v>10</v>
      </c>
      <c r="H3675" s="55">
        <v>5760</v>
      </c>
      <c r="I3675" s="53">
        <v>1</v>
      </c>
      <c r="J3675" s="42">
        <v>0</v>
      </c>
      <c r="K3675" s="46">
        <v>0</v>
      </c>
      <c r="L3675" s="42">
        <v>5760</v>
      </c>
      <c r="M3675" s="42">
        <v>0</v>
      </c>
      <c r="N3675" s="47" t="s">
        <v>1328</v>
      </c>
      <c r="O3675" s="47" t="s">
        <v>1349</v>
      </c>
      <c r="P3675" s="47" t="s">
        <v>741</v>
      </c>
      <c r="Q3675" s="50" t="s">
        <v>1767</v>
      </c>
      <c r="R3675" s="30"/>
    </row>
    <row r="3676" spans="1:18" ht="19.95" customHeight="1">
      <c r="A3676" s="47">
        <v>2</v>
      </c>
      <c r="B3676" s="30" t="s">
        <v>1402</v>
      </c>
      <c r="C3676" s="43" t="s">
        <v>1542</v>
      </c>
      <c r="D3676" s="52">
        <v>45197</v>
      </c>
      <c r="E3676" s="52">
        <v>45210</v>
      </c>
      <c r="F3676" s="52">
        <v>45210</v>
      </c>
      <c r="G3676" s="47" t="s">
        <v>10</v>
      </c>
      <c r="H3676" s="55">
        <v>24030</v>
      </c>
      <c r="I3676" s="53">
        <v>1</v>
      </c>
      <c r="J3676" s="42">
        <v>0</v>
      </c>
      <c r="K3676" s="46">
        <v>0</v>
      </c>
      <c r="L3676" s="42">
        <v>24030</v>
      </c>
      <c r="M3676" s="42">
        <v>0</v>
      </c>
      <c r="N3676" s="47" t="s">
        <v>1328</v>
      </c>
      <c r="O3676" s="47" t="s">
        <v>1349</v>
      </c>
      <c r="P3676" s="47" t="s">
        <v>741</v>
      </c>
      <c r="Q3676" s="50" t="s">
        <v>1769</v>
      </c>
      <c r="R3676" s="30"/>
    </row>
    <row r="3677" spans="1:18" ht="19.95" customHeight="1">
      <c r="A3677" s="47">
        <v>1</v>
      </c>
      <c r="B3677" s="30" t="s">
        <v>29</v>
      </c>
      <c r="C3677" s="43" t="s">
        <v>740</v>
      </c>
      <c r="D3677" s="52">
        <v>45190</v>
      </c>
      <c r="E3677" s="52">
        <v>45210</v>
      </c>
      <c r="F3677" s="52">
        <v>45210</v>
      </c>
      <c r="G3677" s="47" t="s">
        <v>10</v>
      </c>
      <c r="H3677" s="55">
        <v>1445</v>
      </c>
      <c r="I3677" s="53">
        <v>1</v>
      </c>
      <c r="J3677" s="42">
        <v>0</v>
      </c>
      <c r="K3677" s="46">
        <v>0</v>
      </c>
      <c r="L3677" s="42">
        <v>1445</v>
      </c>
      <c r="M3677" s="42">
        <v>0</v>
      </c>
      <c r="N3677" s="47" t="s">
        <v>269</v>
      </c>
      <c r="O3677" s="45" t="s">
        <v>1351</v>
      </c>
      <c r="P3677" s="47" t="s">
        <v>1353</v>
      </c>
      <c r="Q3677" s="50" t="s">
        <v>772</v>
      </c>
      <c r="R3677" s="30"/>
    </row>
    <row r="3678" spans="1:18" ht="19.95" customHeight="1">
      <c r="A3678" s="47">
        <v>1</v>
      </c>
      <c r="B3678" s="30" t="s">
        <v>44</v>
      </c>
      <c r="C3678" s="43" t="s">
        <v>45</v>
      </c>
      <c r="D3678" s="52">
        <v>44909</v>
      </c>
      <c r="E3678" s="52">
        <v>45210</v>
      </c>
      <c r="F3678" s="52">
        <v>45210</v>
      </c>
      <c r="G3678" s="47" t="s">
        <v>10</v>
      </c>
      <c r="H3678" s="55">
        <v>25861.66</v>
      </c>
      <c r="I3678" s="53">
        <v>1</v>
      </c>
      <c r="J3678" s="42">
        <v>0</v>
      </c>
      <c r="K3678" s="46">
        <v>0</v>
      </c>
      <c r="L3678" s="42">
        <v>25861.66</v>
      </c>
      <c r="M3678" s="42">
        <v>0</v>
      </c>
      <c r="N3678" s="47" t="s">
        <v>269</v>
      </c>
      <c r="O3678" s="47" t="s">
        <v>1381</v>
      </c>
      <c r="P3678" s="47" t="s">
        <v>882</v>
      </c>
      <c r="Q3678" s="50" t="s">
        <v>1099</v>
      </c>
      <c r="R3678" s="30"/>
    </row>
    <row r="3679" spans="1:18" ht="19.95" customHeight="1">
      <c r="A3679" s="47">
        <v>1</v>
      </c>
      <c r="B3679" s="30" t="s">
        <v>318</v>
      </c>
      <c r="C3679" s="43" t="s">
        <v>1550</v>
      </c>
      <c r="D3679" s="52">
        <v>45204</v>
      </c>
      <c r="E3679" s="52">
        <v>45210</v>
      </c>
      <c r="F3679" s="52">
        <v>45210</v>
      </c>
      <c r="G3679" s="47" t="s">
        <v>10</v>
      </c>
      <c r="H3679" s="55">
        <v>4300</v>
      </c>
      <c r="I3679" s="53">
        <v>1</v>
      </c>
      <c r="J3679" s="42">
        <v>0</v>
      </c>
      <c r="K3679" s="46">
        <v>0</v>
      </c>
      <c r="L3679" s="42">
        <v>4300</v>
      </c>
      <c r="M3679" s="42">
        <v>0</v>
      </c>
      <c r="N3679" s="47" t="s">
        <v>269</v>
      </c>
      <c r="O3679" s="47" t="s">
        <v>1874</v>
      </c>
      <c r="P3679" s="47" t="s">
        <v>1592</v>
      </c>
      <c r="Q3679" s="50" t="s">
        <v>1777</v>
      </c>
      <c r="R3679" s="30"/>
    </row>
    <row r="3680" spans="1:18" ht="19.95" customHeight="1">
      <c r="A3680" s="47">
        <v>5</v>
      </c>
      <c r="B3680" s="30" t="s">
        <v>300</v>
      </c>
      <c r="C3680" s="43" t="s">
        <v>1551</v>
      </c>
      <c r="D3680" s="52">
        <v>45210</v>
      </c>
      <c r="E3680" s="52">
        <v>45210</v>
      </c>
      <c r="F3680" s="52">
        <v>45210</v>
      </c>
      <c r="G3680" s="47" t="s">
        <v>10</v>
      </c>
      <c r="H3680" s="55">
        <v>10250.1</v>
      </c>
      <c r="I3680" s="53">
        <v>1</v>
      </c>
      <c r="J3680" s="42">
        <v>0</v>
      </c>
      <c r="K3680" s="46">
        <v>0</v>
      </c>
      <c r="L3680" s="42">
        <v>10250.1</v>
      </c>
      <c r="M3680" s="42">
        <v>0</v>
      </c>
      <c r="N3680" s="47" t="s">
        <v>269</v>
      </c>
      <c r="O3680" s="47" t="s">
        <v>1874</v>
      </c>
      <c r="P3680" s="47" t="s">
        <v>1358</v>
      </c>
      <c r="Q3680" s="50" t="s">
        <v>1778</v>
      </c>
      <c r="R3680" s="30"/>
    </row>
    <row r="3681" spans="1:18" ht="19.95" customHeight="1">
      <c r="A3681" s="47">
        <v>1</v>
      </c>
      <c r="B3681" s="30" t="s">
        <v>251</v>
      </c>
      <c r="C3681" s="43" t="s">
        <v>1549</v>
      </c>
      <c r="D3681" s="52">
        <v>45209</v>
      </c>
      <c r="E3681" s="52">
        <v>45210</v>
      </c>
      <c r="F3681" s="52">
        <v>45210</v>
      </c>
      <c r="G3681" s="47" t="s">
        <v>10</v>
      </c>
      <c r="H3681" s="55">
        <v>150</v>
      </c>
      <c r="I3681" s="53">
        <v>1</v>
      </c>
      <c r="J3681" s="42">
        <v>0</v>
      </c>
      <c r="K3681" s="46">
        <v>0</v>
      </c>
      <c r="L3681" s="42">
        <v>150</v>
      </c>
      <c r="M3681" s="42">
        <v>0</v>
      </c>
      <c r="N3681" s="47" t="s">
        <v>269</v>
      </c>
      <c r="O3681" s="47" t="s">
        <v>1329</v>
      </c>
      <c r="P3681" s="47" t="s">
        <v>875</v>
      </c>
      <c r="Q3681" s="50" t="s">
        <v>1776</v>
      </c>
      <c r="R3681" s="30"/>
    </row>
    <row r="3682" spans="1:18" ht="19.95" customHeight="1">
      <c r="A3682" s="47">
        <v>5</v>
      </c>
      <c r="B3682" s="30" t="s">
        <v>298</v>
      </c>
      <c r="C3682" s="43" t="s">
        <v>1547</v>
      </c>
      <c r="D3682" s="52">
        <v>45190</v>
      </c>
      <c r="E3682" s="52">
        <v>45210</v>
      </c>
      <c r="F3682" s="52">
        <v>45210</v>
      </c>
      <c r="G3682" s="47" t="s">
        <v>10</v>
      </c>
      <c r="H3682" s="55">
        <v>93.48</v>
      </c>
      <c r="I3682" s="53">
        <v>1</v>
      </c>
      <c r="J3682" s="42">
        <v>0</v>
      </c>
      <c r="K3682" s="46">
        <v>0</v>
      </c>
      <c r="L3682" s="42">
        <v>93.48</v>
      </c>
      <c r="M3682" s="42">
        <v>0</v>
      </c>
      <c r="N3682" s="47" t="s">
        <v>269</v>
      </c>
      <c r="O3682" s="47" t="s">
        <v>1874</v>
      </c>
      <c r="P3682" s="47" t="s">
        <v>1358</v>
      </c>
      <c r="Q3682" s="50" t="s">
        <v>1774</v>
      </c>
      <c r="R3682" s="30"/>
    </row>
    <row r="3683" spans="1:18" ht="19.95" customHeight="1">
      <c r="A3683" s="47">
        <v>2</v>
      </c>
      <c r="B3683" s="30" t="s">
        <v>298</v>
      </c>
      <c r="C3683" s="43" t="s">
        <v>1548</v>
      </c>
      <c r="D3683" s="52">
        <v>45190</v>
      </c>
      <c r="E3683" s="52">
        <v>45210</v>
      </c>
      <c r="F3683" s="52">
        <v>45210</v>
      </c>
      <c r="G3683" s="47" t="s">
        <v>10</v>
      </c>
      <c r="H3683" s="55">
        <v>279.98</v>
      </c>
      <c r="I3683" s="53">
        <v>1</v>
      </c>
      <c r="J3683" s="42">
        <v>0</v>
      </c>
      <c r="K3683" s="46">
        <v>0</v>
      </c>
      <c r="L3683" s="42">
        <v>279.98</v>
      </c>
      <c r="M3683" s="42">
        <v>0</v>
      </c>
      <c r="N3683" s="47" t="s">
        <v>269</v>
      </c>
      <c r="O3683" s="47" t="s">
        <v>1874</v>
      </c>
      <c r="P3683" s="47" t="s">
        <v>1358</v>
      </c>
      <c r="Q3683" s="50" t="s">
        <v>1775</v>
      </c>
      <c r="R3683" s="30"/>
    </row>
    <row r="3684" spans="1:18" ht="19.95" customHeight="1">
      <c r="A3684" s="47">
        <v>1</v>
      </c>
      <c r="B3684" s="30" t="s">
        <v>1395</v>
      </c>
      <c r="C3684" s="43" t="s">
        <v>1477</v>
      </c>
      <c r="D3684" s="52">
        <v>45210</v>
      </c>
      <c r="E3684" s="52">
        <v>45210</v>
      </c>
      <c r="F3684" s="52">
        <v>45210</v>
      </c>
      <c r="G3684" s="47" t="s">
        <v>10</v>
      </c>
      <c r="H3684" s="55">
        <v>118</v>
      </c>
      <c r="I3684" s="53">
        <v>1</v>
      </c>
      <c r="J3684" s="42">
        <v>0</v>
      </c>
      <c r="K3684" s="46">
        <v>0</v>
      </c>
      <c r="L3684" s="42">
        <v>118</v>
      </c>
      <c r="M3684" s="42">
        <v>0</v>
      </c>
      <c r="N3684" s="47" t="s">
        <v>275</v>
      </c>
      <c r="O3684" s="47" t="s">
        <v>1374</v>
      </c>
      <c r="P3684" s="47" t="s">
        <v>874</v>
      </c>
      <c r="Q3684" s="50" t="s">
        <v>1780</v>
      </c>
      <c r="R3684" s="30"/>
    </row>
    <row r="3685" spans="1:18" ht="19.95" customHeight="1">
      <c r="A3685" s="47">
        <v>1</v>
      </c>
      <c r="B3685" s="30" t="s">
        <v>297</v>
      </c>
      <c r="C3685" s="43" t="s">
        <v>1552</v>
      </c>
      <c r="D3685" s="52">
        <v>45210</v>
      </c>
      <c r="E3685" s="52">
        <v>45210</v>
      </c>
      <c r="F3685" s="52">
        <v>45210</v>
      </c>
      <c r="G3685" s="47" t="s">
        <v>10</v>
      </c>
      <c r="H3685" s="55">
        <v>16068.67</v>
      </c>
      <c r="I3685" s="53">
        <v>1</v>
      </c>
      <c r="J3685" s="42">
        <v>0</v>
      </c>
      <c r="K3685" s="46">
        <v>0</v>
      </c>
      <c r="L3685" s="42">
        <v>16068.67</v>
      </c>
      <c r="M3685" s="42">
        <v>0</v>
      </c>
      <c r="N3685" s="47" t="s">
        <v>275</v>
      </c>
      <c r="O3685" s="45" t="s">
        <v>1349</v>
      </c>
      <c r="P3685" s="47" t="s">
        <v>1336</v>
      </c>
      <c r="Q3685" s="50" t="s">
        <v>1779</v>
      </c>
      <c r="R3685" s="30"/>
    </row>
    <row r="3686" spans="1:18" ht="19.95" customHeight="1">
      <c r="A3686" s="47">
        <v>4</v>
      </c>
      <c r="B3686" s="30" t="s">
        <v>141</v>
      </c>
      <c r="C3686" s="43" t="s">
        <v>1566</v>
      </c>
      <c r="D3686" s="52">
        <v>45203</v>
      </c>
      <c r="E3686" s="52">
        <v>45212</v>
      </c>
      <c r="F3686" s="52">
        <v>45212</v>
      </c>
      <c r="G3686" s="47" t="s">
        <v>10</v>
      </c>
      <c r="H3686" s="55">
        <v>2400</v>
      </c>
      <c r="I3686" s="53">
        <v>1</v>
      </c>
      <c r="J3686" s="42">
        <v>0</v>
      </c>
      <c r="K3686" s="46">
        <v>0</v>
      </c>
      <c r="L3686" s="42">
        <v>2400</v>
      </c>
      <c r="M3686" s="42">
        <v>0</v>
      </c>
      <c r="N3686" s="47" t="s">
        <v>1328</v>
      </c>
      <c r="O3686" s="47" t="s">
        <v>1349</v>
      </c>
      <c r="P3686" s="47" t="s">
        <v>741</v>
      </c>
      <c r="Q3686" s="50" t="s">
        <v>1795</v>
      </c>
      <c r="R3686" s="30"/>
    </row>
    <row r="3687" spans="1:18" ht="19.95" customHeight="1">
      <c r="A3687" s="47">
        <v>4</v>
      </c>
      <c r="B3687" s="30" t="s">
        <v>141</v>
      </c>
      <c r="C3687" s="43" t="s">
        <v>1567</v>
      </c>
      <c r="D3687" s="52">
        <v>45203</v>
      </c>
      <c r="E3687" s="52">
        <v>45212</v>
      </c>
      <c r="F3687" s="52">
        <v>45212</v>
      </c>
      <c r="G3687" s="47" t="s">
        <v>10</v>
      </c>
      <c r="H3687" s="55">
        <v>5600</v>
      </c>
      <c r="I3687" s="53">
        <v>1</v>
      </c>
      <c r="J3687" s="42">
        <v>0</v>
      </c>
      <c r="K3687" s="46">
        <v>0</v>
      </c>
      <c r="L3687" s="42">
        <v>5600</v>
      </c>
      <c r="M3687" s="42">
        <v>0</v>
      </c>
      <c r="N3687" s="47" t="s">
        <v>1328</v>
      </c>
      <c r="O3687" s="47" t="s">
        <v>1349</v>
      </c>
      <c r="P3687" s="47" t="s">
        <v>741</v>
      </c>
      <c r="Q3687" s="50" t="s">
        <v>1796</v>
      </c>
      <c r="R3687" s="30"/>
    </row>
    <row r="3688" spans="1:18" ht="19.95" customHeight="1">
      <c r="A3688" s="47">
        <v>2</v>
      </c>
      <c r="B3688" s="30" t="s">
        <v>138</v>
      </c>
      <c r="C3688" s="43" t="s">
        <v>1563</v>
      </c>
      <c r="D3688" s="52">
        <v>45191</v>
      </c>
      <c r="E3688" s="52">
        <v>45212</v>
      </c>
      <c r="F3688" s="52">
        <v>45212</v>
      </c>
      <c r="G3688" s="47" t="s">
        <v>10</v>
      </c>
      <c r="H3688" s="55">
        <v>21264</v>
      </c>
      <c r="I3688" s="53">
        <v>1</v>
      </c>
      <c r="J3688" s="42">
        <v>0</v>
      </c>
      <c r="K3688" s="46">
        <v>0</v>
      </c>
      <c r="L3688" s="42">
        <v>21264</v>
      </c>
      <c r="M3688" s="42">
        <v>0</v>
      </c>
      <c r="N3688" s="47" t="s">
        <v>1328</v>
      </c>
      <c r="O3688" s="47" t="s">
        <v>1349</v>
      </c>
      <c r="P3688" s="47" t="s">
        <v>741</v>
      </c>
      <c r="Q3688" s="50" t="s">
        <v>1792</v>
      </c>
      <c r="R3688" s="30"/>
    </row>
    <row r="3689" spans="1:18" ht="19.95" customHeight="1">
      <c r="A3689" s="47">
        <v>2</v>
      </c>
      <c r="B3689" s="30" t="s">
        <v>138</v>
      </c>
      <c r="C3689" s="43" t="s">
        <v>1562</v>
      </c>
      <c r="D3689" s="52">
        <v>45192</v>
      </c>
      <c r="E3689" s="52">
        <v>45212</v>
      </c>
      <c r="F3689" s="52">
        <v>45212</v>
      </c>
      <c r="G3689" s="47" t="s">
        <v>10</v>
      </c>
      <c r="H3689" s="55">
        <v>359.2</v>
      </c>
      <c r="I3689" s="53">
        <v>1</v>
      </c>
      <c r="J3689" s="42">
        <v>0</v>
      </c>
      <c r="K3689" s="46">
        <v>0</v>
      </c>
      <c r="L3689" s="42">
        <v>359.2</v>
      </c>
      <c r="M3689" s="42">
        <v>0</v>
      </c>
      <c r="N3689" s="47" t="s">
        <v>1328</v>
      </c>
      <c r="O3689" s="47" t="s">
        <v>1349</v>
      </c>
      <c r="P3689" s="47" t="s">
        <v>741</v>
      </c>
      <c r="Q3689" s="50" t="s">
        <v>1791</v>
      </c>
      <c r="R3689" s="30"/>
    </row>
    <row r="3690" spans="1:18" ht="19.95" customHeight="1">
      <c r="A3690" s="47">
        <v>2</v>
      </c>
      <c r="B3690" s="30" t="s">
        <v>138</v>
      </c>
      <c r="C3690" s="43" t="s">
        <v>1561</v>
      </c>
      <c r="D3690" s="52">
        <v>45192</v>
      </c>
      <c r="E3690" s="52">
        <v>45212</v>
      </c>
      <c r="F3690" s="52">
        <v>45212</v>
      </c>
      <c r="G3690" s="47" t="s">
        <v>10</v>
      </c>
      <c r="H3690" s="55">
        <v>67361.399999999994</v>
      </c>
      <c r="I3690" s="53">
        <v>1</v>
      </c>
      <c r="J3690" s="42">
        <v>0</v>
      </c>
      <c r="K3690" s="46">
        <v>0</v>
      </c>
      <c r="L3690" s="42">
        <v>67361.399999999994</v>
      </c>
      <c r="M3690" s="42">
        <v>0</v>
      </c>
      <c r="N3690" s="47" t="s">
        <v>1328</v>
      </c>
      <c r="O3690" s="47" t="s">
        <v>1349</v>
      </c>
      <c r="P3690" s="47" t="s">
        <v>741</v>
      </c>
      <c r="Q3690" s="50" t="s">
        <v>1790</v>
      </c>
      <c r="R3690" s="30"/>
    </row>
    <row r="3691" spans="1:18" ht="19.95" customHeight="1">
      <c r="A3691" s="47">
        <v>2</v>
      </c>
      <c r="B3691" s="30" t="s">
        <v>143</v>
      </c>
      <c r="C3691" s="43" t="s">
        <v>1555</v>
      </c>
      <c r="D3691" s="52">
        <v>45196</v>
      </c>
      <c r="E3691" s="52">
        <v>45212</v>
      </c>
      <c r="F3691" s="52">
        <v>45212</v>
      </c>
      <c r="G3691" s="47" t="s">
        <v>10</v>
      </c>
      <c r="H3691" s="55">
        <v>26184.6</v>
      </c>
      <c r="I3691" s="53">
        <v>1</v>
      </c>
      <c r="J3691" s="42">
        <v>0</v>
      </c>
      <c r="K3691" s="46">
        <v>0</v>
      </c>
      <c r="L3691" s="42">
        <v>26184.6</v>
      </c>
      <c r="M3691" s="42">
        <v>0</v>
      </c>
      <c r="N3691" s="47" t="s">
        <v>1328</v>
      </c>
      <c r="O3691" s="47" t="s">
        <v>1349</v>
      </c>
      <c r="P3691" s="47" t="s">
        <v>741</v>
      </c>
      <c r="Q3691" s="50" t="s">
        <v>1784</v>
      </c>
      <c r="R3691" s="30"/>
    </row>
    <row r="3692" spans="1:18" ht="19.95" customHeight="1">
      <c r="A3692" s="47">
        <v>5</v>
      </c>
      <c r="B3692" s="30" t="s">
        <v>143</v>
      </c>
      <c r="C3692" s="43" t="s">
        <v>1556</v>
      </c>
      <c r="D3692" s="52">
        <v>45196</v>
      </c>
      <c r="E3692" s="52">
        <v>45212</v>
      </c>
      <c r="F3692" s="52">
        <v>45212</v>
      </c>
      <c r="G3692" s="47" t="s">
        <v>10</v>
      </c>
      <c r="H3692" s="55">
        <v>11500</v>
      </c>
      <c r="I3692" s="53">
        <v>1</v>
      </c>
      <c r="J3692" s="42">
        <v>0</v>
      </c>
      <c r="K3692" s="46">
        <v>0</v>
      </c>
      <c r="L3692" s="42">
        <v>11500</v>
      </c>
      <c r="M3692" s="42">
        <v>0</v>
      </c>
      <c r="N3692" s="47" t="s">
        <v>1328</v>
      </c>
      <c r="O3692" s="47" t="s">
        <v>1349</v>
      </c>
      <c r="P3692" s="47" t="s">
        <v>741</v>
      </c>
      <c r="Q3692" s="50" t="s">
        <v>1785</v>
      </c>
      <c r="R3692" s="30"/>
    </row>
    <row r="3693" spans="1:18" ht="19.95" customHeight="1">
      <c r="A3693" s="47">
        <v>5</v>
      </c>
      <c r="B3693" s="30" t="s">
        <v>143</v>
      </c>
      <c r="C3693" s="43" t="s">
        <v>1557</v>
      </c>
      <c r="D3693" s="52">
        <v>45196</v>
      </c>
      <c r="E3693" s="52">
        <v>45212</v>
      </c>
      <c r="F3693" s="52">
        <v>45212</v>
      </c>
      <c r="G3693" s="47" t="s">
        <v>10</v>
      </c>
      <c r="H3693" s="55">
        <v>3000</v>
      </c>
      <c r="I3693" s="53">
        <v>1</v>
      </c>
      <c r="J3693" s="42">
        <v>0</v>
      </c>
      <c r="K3693" s="46">
        <v>0</v>
      </c>
      <c r="L3693" s="42">
        <v>3000</v>
      </c>
      <c r="M3693" s="42">
        <v>0</v>
      </c>
      <c r="N3693" s="47" t="s">
        <v>1328</v>
      </c>
      <c r="O3693" s="47" t="s">
        <v>1349</v>
      </c>
      <c r="P3693" s="47" t="s">
        <v>741</v>
      </c>
      <c r="Q3693" s="50" t="s">
        <v>1786</v>
      </c>
      <c r="R3693" s="30"/>
    </row>
    <row r="3694" spans="1:18" ht="19.95" customHeight="1">
      <c r="A3694" s="47">
        <v>5</v>
      </c>
      <c r="B3694" s="30" t="s">
        <v>143</v>
      </c>
      <c r="C3694" s="43" t="s">
        <v>1560</v>
      </c>
      <c r="D3694" s="52">
        <v>45189</v>
      </c>
      <c r="E3694" s="52">
        <v>45212</v>
      </c>
      <c r="F3694" s="52">
        <v>45212</v>
      </c>
      <c r="G3694" s="47" t="s">
        <v>10</v>
      </c>
      <c r="H3694" s="55">
        <v>2220</v>
      </c>
      <c r="I3694" s="53">
        <v>1</v>
      </c>
      <c r="J3694" s="42">
        <v>0</v>
      </c>
      <c r="K3694" s="46">
        <v>0</v>
      </c>
      <c r="L3694" s="42">
        <v>2220</v>
      </c>
      <c r="M3694" s="42">
        <v>0</v>
      </c>
      <c r="N3694" s="47" t="s">
        <v>1328</v>
      </c>
      <c r="O3694" s="47" t="s">
        <v>1330</v>
      </c>
      <c r="P3694" s="47" t="s">
        <v>887</v>
      </c>
      <c r="Q3694" s="50" t="s">
        <v>1789</v>
      </c>
      <c r="R3694" s="30"/>
    </row>
    <row r="3695" spans="1:18" ht="19.95" customHeight="1">
      <c r="A3695" s="47">
        <v>5</v>
      </c>
      <c r="B3695" s="30" t="s">
        <v>143</v>
      </c>
      <c r="C3695" s="43" t="s">
        <v>1559</v>
      </c>
      <c r="D3695" s="52">
        <v>45189</v>
      </c>
      <c r="E3695" s="52">
        <v>45212</v>
      </c>
      <c r="F3695" s="52">
        <v>45212</v>
      </c>
      <c r="G3695" s="47" t="s">
        <v>10</v>
      </c>
      <c r="H3695" s="55">
        <v>2220</v>
      </c>
      <c r="I3695" s="53">
        <v>1</v>
      </c>
      <c r="J3695" s="42">
        <v>0</v>
      </c>
      <c r="K3695" s="46">
        <v>0</v>
      </c>
      <c r="L3695" s="42">
        <v>2220</v>
      </c>
      <c r="M3695" s="42">
        <v>0</v>
      </c>
      <c r="N3695" s="47" t="s">
        <v>1328</v>
      </c>
      <c r="O3695" s="47" t="s">
        <v>1330</v>
      </c>
      <c r="P3695" s="47" t="s">
        <v>887</v>
      </c>
      <c r="Q3695" s="50" t="s">
        <v>1788</v>
      </c>
      <c r="R3695" s="30"/>
    </row>
    <row r="3696" spans="1:18" ht="19.95" customHeight="1">
      <c r="A3696" s="47">
        <v>1</v>
      </c>
      <c r="B3696" s="30" t="s">
        <v>16</v>
      </c>
      <c r="C3696" s="43" t="s">
        <v>1554</v>
      </c>
      <c r="D3696" s="52">
        <v>45196</v>
      </c>
      <c r="E3696" s="52">
        <v>45212</v>
      </c>
      <c r="F3696" s="52">
        <v>45212</v>
      </c>
      <c r="G3696" s="47" t="s">
        <v>10</v>
      </c>
      <c r="H3696" s="55">
        <v>10491.8</v>
      </c>
      <c r="I3696" s="53">
        <v>1</v>
      </c>
      <c r="J3696" s="42">
        <v>0</v>
      </c>
      <c r="K3696" s="46">
        <v>0</v>
      </c>
      <c r="L3696" s="42">
        <v>10491.8</v>
      </c>
      <c r="M3696" s="42">
        <v>0</v>
      </c>
      <c r="N3696" s="47" t="s">
        <v>1328</v>
      </c>
      <c r="O3696" s="47" t="s">
        <v>1349</v>
      </c>
      <c r="P3696" s="47" t="s">
        <v>741</v>
      </c>
      <c r="Q3696" s="50" t="s">
        <v>1783</v>
      </c>
      <c r="R3696" s="30"/>
    </row>
    <row r="3697" spans="1:18" ht="19.95" customHeight="1">
      <c r="A3697" s="47">
        <v>5</v>
      </c>
      <c r="B3697" s="30" t="s">
        <v>16</v>
      </c>
      <c r="C3697" s="43" t="s">
        <v>1558</v>
      </c>
      <c r="D3697" s="52">
        <v>45196</v>
      </c>
      <c r="E3697" s="52">
        <v>45212</v>
      </c>
      <c r="F3697" s="52">
        <v>45212</v>
      </c>
      <c r="G3697" s="47" t="s">
        <v>10</v>
      </c>
      <c r="H3697" s="55">
        <v>8960</v>
      </c>
      <c r="I3697" s="53">
        <v>1</v>
      </c>
      <c r="J3697" s="42">
        <v>0</v>
      </c>
      <c r="K3697" s="46">
        <v>0</v>
      </c>
      <c r="L3697" s="42">
        <v>8960</v>
      </c>
      <c r="M3697" s="42">
        <v>0</v>
      </c>
      <c r="N3697" s="47" t="s">
        <v>1328</v>
      </c>
      <c r="O3697" s="47" t="s">
        <v>1349</v>
      </c>
      <c r="P3697" s="47" t="s">
        <v>741</v>
      </c>
      <c r="Q3697" s="50" t="s">
        <v>1787</v>
      </c>
      <c r="R3697" s="30"/>
    </row>
    <row r="3698" spans="1:18" ht="19.95" customHeight="1">
      <c r="A3698" s="47">
        <v>5</v>
      </c>
      <c r="B3698" s="30" t="s">
        <v>16</v>
      </c>
      <c r="C3698" s="43" t="s">
        <v>1564</v>
      </c>
      <c r="D3698" s="52">
        <v>45197</v>
      </c>
      <c r="E3698" s="52">
        <v>45212</v>
      </c>
      <c r="F3698" s="52">
        <v>45212</v>
      </c>
      <c r="G3698" s="47" t="s">
        <v>10</v>
      </c>
      <c r="H3698" s="55">
        <v>7000</v>
      </c>
      <c r="I3698" s="53">
        <v>1</v>
      </c>
      <c r="J3698" s="42">
        <v>0</v>
      </c>
      <c r="K3698" s="46">
        <v>0</v>
      </c>
      <c r="L3698" s="42">
        <v>7000</v>
      </c>
      <c r="M3698" s="42">
        <v>0</v>
      </c>
      <c r="N3698" s="47" t="s">
        <v>1328</v>
      </c>
      <c r="O3698" s="47" t="s">
        <v>1349</v>
      </c>
      <c r="P3698" s="47" t="s">
        <v>741</v>
      </c>
      <c r="Q3698" s="50" t="s">
        <v>1793</v>
      </c>
      <c r="R3698" s="30"/>
    </row>
    <row r="3699" spans="1:18" ht="19.95" customHeight="1">
      <c r="A3699" s="47">
        <v>1</v>
      </c>
      <c r="B3699" s="30" t="s">
        <v>320</v>
      </c>
      <c r="C3699" s="43" t="s">
        <v>1565</v>
      </c>
      <c r="D3699" s="52">
        <v>45203</v>
      </c>
      <c r="E3699" s="52">
        <v>45212</v>
      </c>
      <c r="F3699" s="52">
        <v>45212</v>
      </c>
      <c r="G3699" s="47" t="s">
        <v>10</v>
      </c>
      <c r="H3699" s="55">
        <v>2100</v>
      </c>
      <c r="I3699" s="53">
        <v>1</v>
      </c>
      <c r="J3699" s="42">
        <v>0</v>
      </c>
      <c r="K3699" s="46">
        <v>0</v>
      </c>
      <c r="L3699" s="42">
        <v>2100</v>
      </c>
      <c r="M3699" s="42">
        <v>0</v>
      </c>
      <c r="N3699" s="47" t="s">
        <v>269</v>
      </c>
      <c r="O3699" s="47" t="s">
        <v>1351</v>
      </c>
      <c r="P3699" s="47" t="s">
        <v>1350</v>
      </c>
      <c r="Q3699" s="50" t="s">
        <v>1794</v>
      </c>
      <c r="R3699" s="30"/>
    </row>
    <row r="3700" spans="1:18" ht="19.95" customHeight="1">
      <c r="A3700" s="47">
        <v>1</v>
      </c>
      <c r="B3700" s="30" t="s">
        <v>1403</v>
      </c>
      <c r="C3700" s="43" t="s">
        <v>1568</v>
      </c>
      <c r="D3700" s="52">
        <v>45212</v>
      </c>
      <c r="E3700" s="52">
        <v>45212</v>
      </c>
      <c r="F3700" s="52">
        <v>45212</v>
      </c>
      <c r="G3700" s="47" t="s">
        <v>10</v>
      </c>
      <c r="H3700" s="55">
        <v>126.5</v>
      </c>
      <c r="I3700" s="53">
        <v>1</v>
      </c>
      <c r="J3700" s="42">
        <v>0</v>
      </c>
      <c r="K3700" s="46">
        <v>0</v>
      </c>
      <c r="L3700" s="42">
        <v>126.5</v>
      </c>
      <c r="M3700" s="42">
        <v>0</v>
      </c>
      <c r="N3700" s="47" t="s">
        <v>269</v>
      </c>
      <c r="O3700" s="47" t="s">
        <v>1374</v>
      </c>
      <c r="P3700" s="47" t="s">
        <v>874</v>
      </c>
      <c r="Q3700" s="50" t="s">
        <v>1797</v>
      </c>
      <c r="R3700" s="30"/>
    </row>
    <row r="3701" spans="1:18" ht="19.95" customHeight="1">
      <c r="A3701" s="47">
        <v>1</v>
      </c>
      <c r="B3701" s="30" t="s">
        <v>145</v>
      </c>
      <c r="C3701" s="43" t="s">
        <v>180</v>
      </c>
      <c r="D3701" s="52">
        <v>45181</v>
      </c>
      <c r="E3701" s="52">
        <v>45212</v>
      </c>
      <c r="F3701" s="52">
        <v>45212</v>
      </c>
      <c r="G3701" s="47" t="s">
        <v>10</v>
      </c>
      <c r="H3701" s="55">
        <v>1787</v>
      </c>
      <c r="I3701" s="53">
        <v>1</v>
      </c>
      <c r="J3701" s="42">
        <v>0</v>
      </c>
      <c r="K3701" s="46">
        <v>0</v>
      </c>
      <c r="L3701" s="42">
        <v>1787</v>
      </c>
      <c r="M3701" s="42">
        <v>0</v>
      </c>
      <c r="N3701" s="47" t="s">
        <v>269</v>
      </c>
      <c r="O3701" s="47" t="s">
        <v>1351</v>
      </c>
      <c r="P3701" s="47" t="s">
        <v>1352</v>
      </c>
      <c r="Q3701" s="50" t="s">
        <v>1782</v>
      </c>
      <c r="R3701" s="30"/>
    </row>
    <row r="3702" spans="1:18" ht="19.95" customHeight="1">
      <c r="A3702" s="47">
        <v>1</v>
      </c>
      <c r="B3702" s="30" t="s">
        <v>49</v>
      </c>
      <c r="C3702" s="43" t="s">
        <v>1553</v>
      </c>
      <c r="D3702" s="52">
        <v>44965</v>
      </c>
      <c r="E3702" s="52">
        <v>45212</v>
      </c>
      <c r="F3702" s="52">
        <v>45212</v>
      </c>
      <c r="G3702" s="47" t="s">
        <v>10</v>
      </c>
      <c r="H3702" s="55">
        <v>545</v>
      </c>
      <c r="I3702" s="53">
        <v>1</v>
      </c>
      <c r="J3702" s="42">
        <v>0</v>
      </c>
      <c r="K3702" s="46">
        <v>0</v>
      </c>
      <c r="L3702" s="42">
        <v>545</v>
      </c>
      <c r="M3702" s="42">
        <v>0</v>
      </c>
      <c r="N3702" s="47" t="s">
        <v>269</v>
      </c>
      <c r="O3702" s="47" t="s">
        <v>1342</v>
      </c>
      <c r="P3702" s="47" t="s">
        <v>1380</v>
      </c>
      <c r="Q3702" s="50" t="s">
        <v>1781</v>
      </c>
      <c r="R3702" s="30"/>
    </row>
    <row r="3703" spans="1:18" ht="19.95" customHeight="1">
      <c r="A3703" s="47">
        <v>1</v>
      </c>
      <c r="B3703" s="30" t="s">
        <v>780</v>
      </c>
      <c r="C3703" s="43" t="s">
        <v>1450</v>
      </c>
      <c r="D3703" s="52">
        <v>45215</v>
      </c>
      <c r="E3703" s="52">
        <v>45215</v>
      </c>
      <c r="F3703" s="52">
        <v>45215</v>
      </c>
      <c r="G3703" s="47" t="s">
        <v>10</v>
      </c>
      <c r="H3703" s="55">
        <v>154.22999999999999</v>
      </c>
      <c r="I3703" s="53">
        <v>1</v>
      </c>
      <c r="J3703" s="42">
        <v>0</v>
      </c>
      <c r="K3703" s="46">
        <v>0</v>
      </c>
      <c r="L3703" s="42">
        <v>154.22999999999999</v>
      </c>
      <c r="M3703" s="42">
        <v>0</v>
      </c>
      <c r="N3703" s="47" t="s">
        <v>1328</v>
      </c>
      <c r="O3703" s="47" t="s">
        <v>1374</v>
      </c>
      <c r="P3703" s="47" t="s">
        <v>874</v>
      </c>
      <c r="Q3703" s="50" t="s">
        <v>1818</v>
      </c>
      <c r="R3703" s="30"/>
    </row>
    <row r="3704" spans="1:18" ht="19.95" customHeight="1">
      <c r="A3704" s="47">
        <v>2</v>
      </c>
      <c r="B3704" s="30" t="s">
        <v>138</v>
      </c>
      <c r="C3704" s="43" t="s">
        <v>1576</v>
      </c>
      <c r="D3704" s="52">
        <v>45193</v>
      </c>
      <c r="E3704" s="52">
        <v>45215</v>
      </c>
      <c r="F3704" s="52">
        <v>45215</v>
      </c>
      <c r="G3704" s="47" t="s">
        <v>10</v>
      </c>
      <c r="H3704" s="55">
        <v>46276.800000000003</v>
      </c>
      <c r="I3704" s="53">
        <v>1</v>
      </c>
      <c r="J3704" s="42">
        <v>0</v>
      </c>
      <c r="K3704" s="46">
        <v>0</v>
      </c>
      <c r="L3704" s="42">
        <v>46276.800000000003</v>
      </c>
      <c r="M3704" s="42">
        <v>0</v>
      </c>
      <c r="N3704" s="47" t="s">
        <v>1328</v>
      </c>
      <c r="O3704" s="47" t="s">
        <v>1349</v>
      </c>
      <c r="P3704" s="47" t="s">
        <v>741</v>
      </c>
      <c r="Q3704" s="50" t="s">
        <v>1808</v>
      </c>
      <c r="R3704" s="30"/>
    </row>
    <row r="3705" spans="1:18" ht="19.95" customHeight="1">
      <c r="A3705" s="47">
        <v>2</v>
      </c>
      <c r="B3705" s="30" t="s">
        <v>138</v>
      </c>
      <c r="C3705" s="43" t="s">
        <v>1577</v>
      </c>
      <c r="D3705" s="52">
        <v>45194</v>
      </c>
      <c r="E3705" s="52">
        <v>45215</v>
      </c>
      <c r="F3705" s="52">
        <v>45215</v>
      </c>
      <c r="G3705" s="47" t="s">
        <v>10</v>
      </c>
      <c r="H3705" s="55">
        <v>3282.2</v>
      </c>
      <c r="I3705" s="53">
        <v>1</v>
      </c>
      <c r="J3705" s="42">
        <v>0</v>
      </c>
      <c r="K3705" s="46">
        <v>0</v>
      </c>
      <c r="L3705" s="42">
        <v>3282.2</v>
      </c>
      <c r="M3705" s="42">
        <v>0</v>
      </c>
      <c r="N3705" s="47" t="s">
        <v>1328</v>
      </c>
      <c r="O3705" s="47" t="s">
        <v>1349</v>
      </c>
      <c r="P3705" s="47" t="s">
        <v>741</v>
      </c>
      <c r="Q3705" s="50" t="s">
        <v>1809</v>
      </c>
      <c r="R3705" s="30"/>
    </row>
    <row r="3706" spans="1:18" ht="19.95" customHeight="1">
      <c r="A3706" s="47">
        <v>2</v>
      </c>
      <c r="B3706" s="30" t="s">
        <v>138</v>
      </c>
      <c r="C3706" s="43" t="s">
        <v>1578</v>
      </c>
      <c r="D3706" s="52">
        <v>45195</v>
      </c>
      <c r="E3706" s="52">
        <v>45215</v>
      </c>
      <c r="F3706" s="52">
        <v>45215</v>
      </c>
      <c r="G3706" s="47" t="s">
        <v>10</v>
      </c>
      <c r="H3706" s="55">
        <v>479.8</v>
      </c>
      <c r="I3706" s="53">
        <v>1</v>
      </c>
      <c r="J3706" s="42">
        <v>0</v>
      </c>
      <c r="K3706" s="46">
        <v>0</v>
      </c>
      <c r="L3706" s="42">
        <v>479.8</v>
      </c>
      <c r="M3706" s="42">
        <v>0</v>
      </c>
      <c r="N3706" s="47" t="s">
        <v>1328</v>
      </c>
      <c r="O3706" s="47" t="s">
        <v>1349</v>
      </c>
      <c r="P3706" s="47" t="s">
        <v>741</v>
      </c>
      <c r="Q3706" s="50" t="s">
        <v>1810</v>
      </c>
      <c r="R3706" s="30"/>
    </row>
    <row r="3707" spans="1:18" ht="19.95" customHeight="1">
      <c r="A3707" s="47">
        <v>2</v>
      </c>
      <c r="B3707" s="30" t="s">
        <v>257</v>
      </c>
      <c r="C3707" s="43" t="s">
        <v>582</v>
      </c>
      <c r="D3707" s="52">
        <v>45215</v>
      </c>
      <c r="E3707" s="52">
        <v>45215</v>
      </c>
      <c r="F3707" s="52">
        <v>45215</v>
      </c>
      <c r="G3707" s="47" t="s">
        <v>10</v>
      </c>
      <c r="H3707" s="55">
        <v>515.74</v>
      </c>
      <c r="I3707" s="53">
        <v>1</v>
      </c>
      <c r="J3707" s="42">
        <v>0</v>
      </c>
      <c r="K3707" s="46">
        <v>0</v>
      </c>
      <c r="L3707" s="42">
        <v>515.74</v>
      </c>
      <c r="M3707" s="42">
        <v>0</v>
      </c>
      <c r="N3707" s="47" t="s">
        <v>1328</v>
      </c>
      <c r="O3707" s="47" t="s">
        <v>1874</v>
      </c>
      <c r="P3707" s="47" t="s">
        <v>889</v>
      </c>
      <c r="Q3707" s="50" t="s">
        <v>1814</v>
      </c>
      <c r="R3707" s="30"/>
    </row>
    <row r="3708" spans="1:18" ht="19.95" customHeight="1">
      <c r="A3708" s="47">
        <v>1</v>
      </c>
      <c r="B3708" s="30" t="s">
        <v>257</v>
      </c>
      <c r="C3708" s="43" t="s">
        <v>582</v>
      </c>
      <c r="D3708" s="52">
        <v>45215</v>
      </c>
      <c r="E3708" s="52">
        <v>45215</v>
      </c>
      <c r="F3708" s="52">
        <v>45215</v>
      </c>
      <c r="G3708" s="47" t="s">
        <v>10</v>
      </c>
      <c r="H3708" s="55">
        <v>178.06</v>
      </c>
      <c r="I3708" s="53">
        <v>1</v>
      </c>
      <c r="J3708" s="42">
        <v>0</v>
      </c>
      <c r="K3708" s="46">
        <v>0</v>
      </c>
      <c r="L3708" s="42">
        <v>178.06</v>
      </c>
      <c r="M3708" s="42">
        <v>0</v>
      </c>
      <c r="N3708" s="47" t="s">
        <v>1328</v>
      </c>
      <c r="O3708" s="47" t="s">
        <v>1874</v>
      </c>
      <c r="P3708" s="47" t="s">
        <v>889</v>
      </c>
      <c r="Q3708" s="50" t="s">
        <v>1815</v>
      </c>
      <c r="R3708" s="30"/>
    </row>
    <row r="3709" spans="1:18" ht="19.95" customHeight="1">
      <c r="A3709" s="47">
        <v>1</v>
      </c>
      <c r="B3709" s="30" t="s">
        <v>257</v>
      </c>
      <c r="C3709" s="43" t="s">
        <v>660</v>
      </c>
      <c r="D3709" s="52">
        <v>45215</v>
      </c>
      <c r="E3709" s="52">
        <v>45215</v>
      </c>
      <c r="F3709" s="52">
        <v>45215</v>
      </c>
      <c r="G3709" s="47" t="s">
        <v>10</v>
      </c>
      <c r="H3709" s="55">
        <v>48204.57</v>
      </c>
      <c r="I3709" s="53">
        <v>1</v>
      </c>
      <c r="J3709" s="42">
        <v>0</v>
      </c>
      <c r="K3709" s="46">
        <v>0</v>
      </c>
      <c r="L3709" s="42">
        <v>48204.57</v>
      </c>
      <c r="M3709" s="42">
        <v>0</v>
      </c>
      <c r="N3709" s="47" t="s">
        <v>1328</v>
      </c>
      <c r="O3709" s="47" t="s">
        <v>1874</v>
      </c>
      <c r="P3709" s="47" t="s">
        <v>889</v>
      </c>
      <c r="Q3709" s="50" t="s">
        <v>1817</v>
      </c>
      <c r="R3709" s="30"/>
    </row>
    <row r="3710" spans="1:18" ht="19.95" customHeight="1">
      <c r="A3710" s="47">
        <v>2</v>
      </c>
      <c r="B3710" s="30" t="s">
        <v>143</v>
      </c>
      <c r="C3710" s="43" t="s">
        <v>1571</v>
      </c>
      <c r="D3710" s="52">
        <v>45199</v>
      </c>
      <c r="E3710" s="52">
        <v>45215</v>
      </c>
      <c r="F3710" s="52">
        <v>45215</v>
      </c>
      <c r="G3710" s="47" t="s">
        <v>10</v>
      </c>
      <c r="H3710" s="55">
        <v>9508.2000000000007</v>
      </c>
      <c r="I3710" s="53">
        <v>1</v>
      </c>
      <c r="J3710" s="42">
        <v>0</v>
      </c>
      <c r="K3710" s="46">
        <v>0</v>
      </c>
      <c r="L3710" s="42">
        <v>9508.2000000000007</v>
      </c>
      <c r="M3710" s="42">
        <v>0</v>
      </c>
      <c r="N3710" s="47" t="s">
        <v>1328</v>
      </c>
      <c r="O3710" s="47" t="s">
        <v>1349</v>
      </c>
      <c r="P3710" s="47" t="s">
        <v>741</v>
      </c>
      <c r="Q3710" s="50" t="s">
        <v>1800</v>
      </c>
      <c r="R3710" s="30"/>
    </row>
    <row r="3711" spans="1:18" ht="19.95" customHeight="1">
      <c r="A3711" s="47">
        <v>5</v>
      </c>
      <c r="B3711" s="30" t="s">
        <v>16</v>
      </c>
      <c r="C3711" s="43" t="s">
        <v>1573</v>
      </c>
      <c r="D3711" s="52">
        <v>45198</v>
      </c>
      <c r="E3711" s="52">
        <v>45215</v>
      </c>
      <c r="F3711" s="52">
        <v>45215</v>
      </c>
      <c r="G3711" s="47" t="s">
        <v>10</v>
      </c>
      <c r="H3711" s="55">
        <v>7500</v>
      </c>
      <c r="I3711" s="53">
        <v>1</v>
      </c>
      <c r="J3711" s="42">
        <v>0</v>
      </c>
      <c r="K3711" s="46">
        <v>0</v>
      </c>
      <c r="L3711" s="42">
        <v>7500</v>
      </c>
      <c r="M3711" s="42">
        <v>0</v>
      </c>
      <c r="N3711" s="47" t="s">
        <v>1328</v>
      </c>
      <c r="O3711" s="47" t="s">
        <v>1349</v>
      </c>
      <c r="P3711" s="47" t="s">
        <v>741</v>
      </c>
      <c r="Q3711" s="50" t="s">
        <v>1802</v>
      </c>
      <c r="R3711" s="30"/>
    </row>
    <row r="3712" spans="1:18" ht="19.95" customHeight="1">
      <c r="A3712" s="47">
        <v>5</v>
      </c>
      <c r="B3712" s="30" t="s">
        <v>16</v>
      </c>
      <c r="C3712" s="43" t="s">
        <v>1572</v>
      </c>
      <c r="D3712" s="52">
        <v>45198</v>
      </c>
      <c r="E3712" s="52">
        <v>45215</v>
      </c>
      <c r="F3712" s="52">
        <v>45215</v>
      </c>
      <c r="G3712" s="47" t="s">
        <v>10</v>
      </c>
      <c r="H3712" s="55">
        <v>12320</v>
      </c>
      <c r="I3712" s="53">
        <v>1</v>
      </c>
      <c r="J3712" s="42">
        <v>0</v>
      </c>
      <c r="K3712" s="46">
        <v>0</v>
      </c>
      <c r="L3712" s="42">
        <v>12320</v>
      </c>
      <c r="M3712" s="42">
        <v>0</v>
      </c>
      <c r="N3712" s="47" t="s">
        <v>1328</v>
      </c>
      <c r="O3712" s="47" t="s">
        <v>1349</v>
      </c>
      <c r="P3712" s="47" t="s">
        <v>741</v>
      </c>
      <c r="Q3712" s="50" t="s">
        <v>1801</v>
      </c>
      <c r="R3712" s="30"/>
    </row>
    <row r="3713" spans="1:18" ht="19.95" customHeight="1">
      <c r="A3713" s="47">
        <v>1</v>
      </c>
      <c r="B3713" s="30" t="s">
        <v>259</v>
      </c>
      <c r="C3713" s="43" t="s">
        <v>1581</v>
      </c>
      <c r="D3713" s="52">
        <v>45215</v>
      </c>
      <c r="E3713" s="52">
        <v>45215</v>
      </c>
      <c r="F3713" s="52">
        <v>45215</v>
      </c>
      <c r="G3713" s="47" t="s">
        <v>10</v>
      </c>
      <c r="H3713" s="55">
        <v>21979.99</v>
      </c>
      <c r="I3713" s="53">
        <v>1</v>
      </c>
      <c r="J3713" s="42">
        <v>0</v>
      </c>
      <c r="K3713" s="46">
        <v>0</v>
      </c>
      <c r="L3713" s="42">
        <v>21979.99</v>
      </c>
      <c r="M3713" s="42">
        <v>0</v>
      </c>
      <c r="N3713" s="47" t="s">
        <v>1328</v>
      </c>
      <c r="O3713" s="47" t="s">
        <v>1874</v>
      </c>
      <c r="P3713" s="47" t="s">
        <v>1358</v>
      </c>
      <c r="Q3713" s="50" t="s">
        <v>1816</v>
      </c>
      <c r="R3713" s="30"/>
    </row>
    <row r="3714" spans="1:18" ht="19.95" customHeight="1">
      <c r="A3714" s="47">
        <v>2</v>
      </c>
      <c r="B3714" s="30" t="s">
        <v>229</v>
      </c>
      <c r="C3714" s="43" t="s">
        <v>1574</v>
      </c>
      <c r="D3714" s="52">
        <v>45198</v>
      </c>
      <c r="E3714" s="52">
        <v>45215</v>
      </c>
      <c r="F3714" s="52">
        <v>45215</v>
      </c>
      <c r="G3714" s="47" t="s">
        <v>10</v>
      </c>
      <c r="H3714" s="55">
        <v>83435.8</v>
      </c>
      <c r="I3714" s="53">
        <v>1</v>
      </c>
      <c r="J3714" s="42">
        <v>0</v>
      </c>
      <c r="K3714" s="46">
        <v>0</v>
      </c>
      <c r="L3714" s="42">
        <v>83435.8</v>
      </c>
      <c r="M3714" s="42">
        <v>0</v>
      </c>
      <c r="N3714" s="47" t="s">
        <v>1328</v>
      </c>
      <c r="O3714" s="47" t="s">
        <v>1349</v>
      </c>
      <c r="P3714" s="47" t="s">
        <v>741</v>
      </c>
      <c r="Q3714" s="50" t="s">
        <v>1803</v>
      </c>
      <c r="R3714" s="30"/>
    </row>
    <row r="3715" spans="1:18" ht="19.95" customHeight="1">
      <c r="A3715" s="47">
        <v>4</v>
      </c>
      <c r="B3715" s="30" t="s">
        <v>1404</v>
      </c>
      <c r="C3715" s="43" t="s">
        <v>1579</v>
      </c>
      <c r="D3715" s="52">
        <v>45203</v>
      </c>
      <c r="E3715" s="52">
        <v>45215</v>
      </c>
      <c r="F3715" s="52">
        <v>45215</v>
      </c>
      <c r="G3715" s="47" t="s">
        <v>10</v>
      </c>
      <c r="H3715" s="55">
        <v>6149.7</v>
      </c>
      <c r="I3715" s="53">
        <v>1</v>
      </c>
      <c r="J3715" s="42">
        <v>0</v>
      </c>
      <c r="K3715" s="46">
        <v>0</v>
      </c>
      <c r="L3715" s="42">
        <v>6149.7</v>
      </c>
      <c r="M3715" s="42">
        <v>0</v>
      </c>
      <c r="N3715" s="47" t="s">
        <v>1328</v>
      </c>
      <c r="O3715" s="47" t="s">
        <v>1349</v>
      </c>
      <c r="P3715" s="47" t="s">
        <v>741</v>
      </c>
      <c r="Q3715" s="50" t="s">
        <v>1811</v>
      </c>
      <c r="R3715" s="30"/>
    </row>
    <row r="3716" spans="1:18" ht="19.95" customHeight="1">
      <c r="A3716" s="47">
        <v>4</v>
      </c>
      <c r="B3716" s="30" t="s">
        <v>1404</v>
      </c>
      <c r="C3716" s="43" t="s">
        <v>1580</v>
      </c>
      <c r="D3716" s="52">
        <v>45203</v>
      </c>
      <c r="E3716" s="52">
        <v>45215</v>
      </c>
      <c r="F3716" s="52">
        <v>45215</v>
      </c>
      <c r="G3716" s="47" t="s">
        <v>10</v>
      </c>
      <c r="H3716" s="55">
        <v>5850</v>
      </c>
      <c r="I3716" s="53">
        <v>1</v>
      </c>
      <c r="J3716" s="42">
        <v>0</v>
      </c>
      <c r="K3716" s="46">
        <v>0</v>
      </c>
      <c r="L3716" s="42">
        <v>5850</v>
      </c>
      <c r="M3716" s="42">
        <v>0</v>
      </c>
      <c r="N3716" s="47" t="s">
        <v>1328</v>
      </c>
      <c r="O3716" s="47" t="s">
        <v>1349</v>
      </c>
      <c r="P3716" s="47" t="s">
        <v>741</v>
      </c>
      <c r="Q3716" s="50" t="s">
        <v>1812</v>
      </c>
      <c r="R3716" s="30"/>
    </row>
    <row r="3717" spans="1:18" ht="19.95" customHeight="1">
      <c r="A3717" s="47">
        <v>1</v>
      </c>
      <c r="B3717" s="30" t="s">
        <v>220</v>
      </c>
      <c r="C3717" s="43">
        <v>7240066</v>
      </c>
      <c r="D3717" s="52">
        <v>45189</v>
      </c>
      <c r="E3717" s="52">
        <v>45215</v>
      </c>
      <c r="F3717" s="52">
        <v>45215</v>
      </c>
      <c r="G3717" s="47" t="s">
        <v>10</v>
      </c>
      <c r="H3717" s="55">
        <v>309.06</v>
      </c>
      <c r="I3717" s="53">
        <v>1</v>
      </c>
      <c r="J3717" s="42">
        <v>0</v>
      </c>
      <c r="K3717" s="46">
        <v>0</v>
      </c>
      <c r="L3717" s="42">
        <v>309.06</v>
      </c>
      <c r="M3717" s="42">
        <v>0</v>
      </c>
      <c r="N3717" s="47" t="s">
        <v>269</v>
      </c>
      <c r="O3717" s="47" t="s">
        <v>1342</v>
      </c>
      <c r="P3717" s="47" t="s">
        <v>286</v>
      </c>
      <c r="Q3717" s="50" t="s">
        <v>1805</v>
      </c>
      <c r="R3717" s="30"/>
    </row>
    <row r="3718" spans="1:18" ht="19.95" customHeight="1">
      <c r="A3718" s="47">
        <v>1</v>
      </c>
      <c r="B3718" s="30" t="s">
        <v>220</v>
      </c>
      <c r="C3718" s="43">
        <v>7240133</v>
      </c>
      <c r="D3718" s="52">
        <v>45189</v>
      </c>
      <c r="E3718" s="52">
        <v>45215</v>
      </c>
      <c r="F3718" s="52">
        <v>45215</v>
      </c>
      <c r="G3718" s="47" t="s">
        <v>10</v>
      </c>
      <c r="H3718" s="55">
        <v>610.5</v>
      </c>
      <c r="I3718" s="53">
        <v>1</v>
      </c>
      <c r="J3718" s="42">
        <v>0</v>
      </c>
      <c r="K3718" s="46">
        <v>0</v>
      </c>
      <c r="L3718" s="42">
        <v>610.5</v>
      </c>
      <c r="M3718" s="42">
        <v>0</v>
      </c>
      <c r="N3718" s="47" t="s">
        <v>269</v>
      </c>
      <c r="O3718" s="47" t="s">
        <v>1342</v>
      </c>
      <c r="P3718" s="47" t="s">
        <v>286</v>
      </c>
      <c r="Q3718" s="50" t="s">
        <v>1806</v>
      </c>
      <c r="R3718" s="30"/>
    </row>
    <row r="3719" spans="1:18" ht="19.95" customHeight="1">
      <c r="A3719" s="47">
        <v>1</v>
      </c>
      <c r="B3719" s="30" t="s">
        <v>220</v>
      </c>
      <c r="C3719" s="43">
        <v>7328745</v>
      </c>
      <c r="D3719" s="52">
        <v>45194</v>
      </c>
      <c r="E3719" s="52">
        <v>45215</v>
      </c>
      <c r="F3719" s="52">
        <v>45215</v>
      </c>
      <c r="G3719" s="47" t="s">
        <v>10</v>
      </c>
      <c r="H3719" s="55">
        <v>113.26</v>
      </c>
      <c r="I3719" s="53">
        <v>1</v>
      </c>
      <c r="J3719" s="42">
        <v>0</v>
      </c>
      <c r="K3719" s="46">
        <v>0</v>
      </c>
      <c r="L3719" s="42">
        <v>113.26</v>
      </c>
      <c r="M3719" s="42">
        <v>0</v>
      </c>
      <c r="N3719" s="47" t="s">
        <v>269</v>
      </c>
      <c r="O3719" s="47" t="s">
        <v>1342</v>
      </c>
      <c r="P3719" s="47" t="s">
        <v>286</v>
      </c>
      <c r="Q3719" s="50" t="s">
        <v>1807</v>
      </c>
      <c r="R3719" s="30"/>
    </row>
    <row r="3720" spans="1:18" ht="19.95" customHeight="1">
      <c r="A3720" s="47">
        <v>1</v>
      </c>
      <c r="B3720" s="30" t="s">
        <v>14</v>
      </c>
      <c r="C3720" s="43" t="s">
        <v>1570</v>
      </c>
      <c r="D3720" s="52">
        <v>45199</v>
      </c>
      <c r="E3720" s="52">
        <v>45215</v>
      </c>
      <c r="F3720" s="52">
        <v>45215</v>
      </c>
      <c r="G3720" s="47" t="s">
        <v>10</v>
      </c>
      <c r="H3720" s="55">
        <v>1964.2</v>
      </c>
      <c r="I3720" s="53">
        <v>1</v>
      </c>
      <c r="J3720" s="42">
        <v>0</v>
      </c>
      <c r="K3720" s="46">
        <v>0</v>
      </c>
      <c r="L3720" s="42">
        <v>1964.2</v>
      </c>
      <c r="M3720" s="42">
        <v>0</v>
      </c>
      <c r="N3720" s="47" t="s">
        <v>269</v>
      </c>
      <c r="O3720" s="45" t="s">
        <v>1351</v>
      </c>
      <c r="P3720" s="47" t="s">
        <v>1353</v>
      </c>
      <c r="Q3720" s="50" t="s">
        <v>1799</v>
      </c>
      <c r="R3720" s="30"/>
    </row>
    <row r="3721" spans="1:18" ht="19.95" customHeight="1">
      <c r="A3721" s="47">
        <v>1</v>
      </c>
      <c r="B3721" s="30" t="s">
        <v>14</v>
      </c>
      <c r="C3721" s="43" t="s">
        <v>1569</v>
      </c>
      <c r="D3721" s="52">
        <v>45198</v>
      </c>
      <c r="E3721" s="52">
        <v>45215</v>
      </c>
      <c r="F3721" s="52">
        <v>45215</v>
      </c>
      <c r="G3721" s="47" t="s">
        <v>10</v>
      </c>
      <c r="H3721" s="55">
        <v>2708.4</v>
      </c>
      <c r="I3721" s="53">
        <v>1</v>
      </c>
      <c r="J3721" s="42">
        <v>0</v>
      </c>
      <c r="K3721" s="46">
        <v>0</v>
      </c>
      <c r="L3721" s="42">
        <v>2708.4</v>
      </c>
      <c r="M3721" s="42">
        <v>0</v>
      </c>
      <c r="N3721" s="47" t="s">
        <v>269</v>
      </c>
      <c r="O3721" s="45" t="s">
        <v>1351</v>
      </c>
      <c r="P3721" s="47" t="s">
        <v>1353</v>
      </c>
      <c r="Q3721" s="50" t="s">
        <v>1798</v>
      </c>
      <c r="R3721" s="30"/>
    </row>
    <row r="3722" spans="1:18" ht="19.95" customHeight="1">
      <c r="A3722" s="47">
        <v>1</v>
      </c>
      <c r="B3722" s="30" t="s">
        <v>237</v>
      </c>
      <c r="C3722" s="43">
        <v>2885943</v>
      </c>
      <c r="D3722" s="52">
        <v>45200</v>
      </c>
      <c r="E3722" s="52">
        <v>45215</v>
      </c>
      <c r="F3722" s="52">
        <v>45215</v>
      </c>
      <c r="G3722" s="47" t="s">
        <v>10</v>
      </c>
      <c r="H3722" s="55">
        <v>109.99</v>
      </c>
      <c r="I3722" s="53">
        <v>1</v>
      </c>
      <c r="J3722" s="42">
        <v>0</v>
      </c>
      <c r="K3722" s="46">
        <v>0</v>
      </c>
      <c r="L3722" s="42">
        <v>109.99</v>
      </c>
      <c r="M3722" s="42">
        <v>0</v>
      </c>
      <c r="N3722" s="47" t="s">
        <v>269</v>
      </c>
      <c r="O3722" s="47" t="s">
        <v>1342</v>
      </c>
      <c r="P3722" s="47" t="s">
        <v>280</v>
      </c>
      <c r="Q3722" s="50" t="s">
        <v>1813</v>
      </c>
      <c r="R3722" s="30"/>
    </row>
    <row r="3723" spans="1:18" ht="19.95" customHeight="1">
      <c r="A3723" s="47">
        <v>2</v>
      </c>
      <c r="B3723" s="30" t="s">
        <v>229</v>
      </c>
      <c r="C3723" s="43" t="s">
        <v>1575</v>
      </c>
      <c r="D3723" s="52">
        <v>45198</v>
      </c>
      <c r="E3723" s="52">
        <v>45215</v>
      </c>
      <c r="F3723" s="52">
        <v>45215</v>
      </c>
      <c r="G3723" s="47" t="s">
        <v>10</v>
      </c>
      <c r="H3723" s="55">
        <v>39208.800000000003</v>
      </c>
      <c r="I3723" s="53">
        <v>1</v>
      </c>
      <c r="J3723" s="42">
        <v>0</v>
      </c>
      <c r="K3723" s="46">
        <v>0</v>
      </c>
      <c r="L3723" s="42">
        <v>39208.800000000003</v>
      </c>
      <c r="M3723" s="42">
        <v>0</v>
      </c>
      <c r="N3723" s="47" t="s">
        <v>275</v>
      </c>
      <c r="O3723" s="47" t="s">
        <v>1349</v>
      </c>
      <c r="P3723" s="47" t="s">
        <v>741</v>
      </c>
      <c r="Q3723" s="50" t="s">
        <v>1804</v>
      </c>
      <c r="R3723" s="30"/>
    </row>
    <row r="3724" spans="1:18" ht="19.95" customHeight="1">
      <c r="A3724" s="47">
        <v>2</v>
      </c>
      <c r="B3724" s="30" t="s">
        <v>138</v>
      </c>
      <c r="C3724" s="43" t="s">
        <v>1829</v>
      </c>
      <c r="D3724" s="52">
        <v>45196</v>
      </c>
      <c r="E3724" s="52">
        <v>45216</v>
      </c>
      <c r="F3724" s="52">
        <v>45216</v>
      </c>
      <c r="G3724" s="47" t="s">
        <v>10</v>
      </c>
      <c r="H3724" s="46">
        <v>998.8</v>
      </c>
      <c r="I3724" s="53">
        <v>1</v>
      </c>
      <c r="J3724" s="42">
        <v>0</v>
      </c>
      <c r="K3724" s="46">
        <v>0</v>
      </c>
      <c r="L3724" s="42">
        <v>998.8</v>
      </c>
      <c r="M3724" s="42">
        <v>0</v>
      </c>
      <c r="N3724" s="47" t="s">
        <v>1328</v>
      </c>
      <c r="O3724" s="47" t="s">
        <v>1349</v>
      </c>
      <c r="P3724" s="47" t="s">
        <v>741</v>
      </c>
      <c r="Q3724" s="50" t="s">
        <v>1839</v>
      </c>
      <c r="R3724" s="30"/>
    </row>
    <row r="3725" spans="1:18" ht="19.95" customHeight="1">
      <c r="A3725" s="47">
        <v>2</v>
      </c>
      <c r="B3725" s="30" t="s">
        <v>308</v>
      </c>
      <c r="C3725" s="43" t="s">
        <v>1830</v>
      </c>
      <c r="D3725" s="52">
        <v>45212</v>
      </c>
      <c r="E3725" s="52">
        <v>45216</v>
      </c>
      <c r="F3725" s="52">
        <v>45216</v>
      </c>
      <c r="G3725" s="47" t="s">
        <v>10</v>
      </c>
      <c r="H3725" s="46">
        <v>40273.199999999997</v>
      </c>
      <c r="I3725" s="53">
        <v>1</v>
      </c>
      <c r="J3725" s="42">
        <v>0</v>
      </c>
      <c r="K3725" s="46">
        <v>0</v>
      </c>
      <c r="L3725" s="42">
        <v>40273.199999999997</v>
      </c>
      <c r="M3725" s="42">
        <v>0</v>
      </c>
      <c r="N3725" s="47" t="s">
        <v>1328</v>
      </c>
      <c r="O3725" s="47" t="s">
        <v>1349</v>
      </c>
      <c r="P3725" s="47" t="s">
        <v>741</v>
      </c>
      <c r="Q3725" s="50" t="s">
        <v>1840</v>
      </c>
      <c r="R3725" s="30"/>
    </row>
    <row r="3726" spans="1:18" ht="19.95" customHeight="1">
      <c r="A3726" s="47">
        <v>2</v>
      </c>
      <c r="B3726" s="30" t="s">
        <v>308</v>
      </c>
      <c r="C3726" s="43" t="s">
        <v>1831</v>
      </c>
      <c r="D3726" s="52">
        <v>45212</v>
      </c>
      <c r="E3726" s="52">
        <v>45216</v>
      </c>
      <c r="F3726" s="52">
        <v>45216</v>
      </c>
      <c r="G3726" s="47" t="s">
        <v>10</v>
      </c>
      <c r="H3726" s="46">
        <v>3908.3</v>
      </c>
      <c r="I3726" s="53">
        <v>1</v>
      </c>
      <c r="J3726" s="42">
        <v>0</v>
      </c>
      <c r="K3726" s="46">
        <v>0</v>
      </c>
      <c r="L3726" s="42">
        <v>3908.3</v>
      </c>
      <c r="M3726" s="42">
        <v>0</v>
      </c>
      <c r="N3726" s="47" t="s">
        <v>1328</v>
      </c>
      <c r="O3726" s="47" t="s">
        <v>1349</v>
      </c>
      <c r="P3726" s="47" t="s">
        <v>741</v>
      </c>
      <c r="Q3726" s="50" t="s">
        <v>1841</v>
      </c>
      <c r="R3726" s="30"/>
    </row>
    <row r="3727" spans="1:18" ht="19.95" customHeight="1">
      <c r="A3727" s="47">
        <v>2</v>
      </c>
      <c r="B3727" s="30" t="s">
        <v>308</v>
      </c>
      <c r="C3727" s="43" t="s">
        <v>1832</v>
      </c>
      <c r="D3727" s="52">
        <v>45212</v>
      </c>
      <c r="E3727" s="52">
        <v>45216</v>
      </c>
      <c r="F3727" s="52">
        <v>45216</v>
      </c>
      <c r="G3727" s="47" t="s">
        <v>10</v>
      </c>
      <c r="H3727" s="46">
        <v>50000</v>
      </c>
      <c r="I3727" s="53">
        <v>1</v>
      </c>
      <c r="J3727" s="42">
        <v>0</v>
      </c>
      <c r="K3727" s="46">
        <v>0</v>
      </c>
      <c r="L3727" s="42">
        <v>50000</v>
      </c>
      <c r="M3727" s="42">
        <v>0</v>
      </c>
      <c r="N3727" s="47" t="s">
        <v>1328</v>
      </c>
      <c r="O3727" s="47" t="s">
        <v>1349</v>
      </c>
      <c r="P3727" s="47" t="s">
        <v>741</v>
      </c>
      <c r="Q3727" s="50" t="s">
        <v>1842</v>
      </c>
      <c r="R3727" s="30"/>
    </row>
    <row r="3728" spans="1:18" ht="19.95" customHeight="1">
      <c r="A3728" s="47">
        <v>2</v>
      </c>
      <c r="B3728" s="30" t="s">
        <v>308</v>
      </c>
      <c r="C3728" s="43" t="s">
        <v>1833</v>
      </c>
      <c r="D3728" s="52">
        <v>45212</v>
      </c>
      <c r="E3728" s="52">
        <v>45216</v>
      </c>
      <c r="F3728" s="52">
        <v>45216</v>
      </c>
      <c r="G3728" s="47" t="s">
        <v>10</v>
      </c>
      <c r="H3728" s="46">
        <v>9000</v>
      </c>
      <c r="I3728" s="53">
        <v>1</v>
      </c>
      <c r="J3728" s="42">
        <v>0</v>
      </c>
      <c r="K3728" s="46">
        <v>0</v>
      </c>
      <c r="L3728" s="42">
        <v>9000</v>
      </c>
      <c r="M3728" s="42">
        <v>0</v>
      </c>
      <c r="N3728" s="47" t="s">
        <v>1328</v>
      </c>
      <c r="O3728" s="47" t="s">
        <v>1349</v>
      </c>
      <c r="P3728" s="47" t="s">
        <v>741</v>
      </c>
      <c r="Q3728" s="50" t="s">
        <v>1843</v>
      </c>
      <c r="R3728" s="30"/>
    </row>
    <row r="3729" spans="1:18" ht="19.95" customHeight="1">
      <c r="A3729" s="47">
        <v>1</v>
      </c>
      <c r="B3729" s="30" t="s">
        <v>16</v>
      </c>
      <c r="C3729" s="43" t="s">
        <v>1827</v>
      </c>
      <c r="D3729" s="52">
        <v>45201</v>
      </c>
      <c r="E3729" s="52">
        <v>45216</v>
      </c>
      <c r="F3729" s="52">
        <v>45216</v>
      </c>
      <c r="G3729" s="47" t="s">
        <v>10</v>
      </c>
      <c r="H3729" s="46">
        <v>11040</v>
      </c>
      <c r="I3729" s="53">
        <v>1</v>
      </c>
      <c r="J3729" s="42">
        <v>0</v>
      </c>
      <c r="K3729" s="46">
        <v>0</v>
      </c>
      <c r="L3729" s="42">
        <v>11040</v>
      </c>
      <c r="M3729" s="42">
        <v>0</v>
      </c>
      <c r="N3729" s="47" t="s">
        <v>1328</v>
      </c>
      <c r="O3729" s="47" t="s">
        <v>1349</v>
      </c>
      <c r="P3729" s="47" t="s">
        <v>741</v>
      </c>
      <c r="Q3729" s="50" t="s">
        <v>1837</v>
      </c>
      <c r="R3729" s="30"/>
    </row>
    <row r="3730" spans="1:18" ht="19.95" customHeight="1">
      <c r="A3730" s="47">
        <v>5</v>
      </c>
      <c r="B3730" s="30" t="s">
        <v>16</v>
      </c>
      <c r="C3730" s="43" t="s">
        <v>1826</v>
      </c>
      <c r="D3730" s="52">
        <v>45201</v>
      </c>
      <c r="E3730" s="52">
        <v>45216</v>
      </c>
      <c r="F3730" s="52">
        <v>45216</v>
      </c>
      <c r="G3730" s="47" t="s">
        <v>10</v>
      </c>
      <c r="H3730" s="46">
        <v>45600</v>
      </c>
      <c r="I3730" s="53">
        <v>1</v>
      </c>
      <c r="J3730" s="42">
        <v>0</v>
      </c>
      <c r="K3730" s="46">
        <v>0</v>
      </c>
      <c r="L3730" s="42">
        <v>45600</v>
      </c>
      <c r="M3730" s="42">
        <v>0</v>
      </c>
      <c r="N3730" s="47" t="s">
        <v>1328</v>
      </c>
      <c r="O3730" s="47" t="s">
        <v>1349</v>
      </c>
      <c r="P3730" s="47" t="s">
        <v>741</v>
      </c>
      <c r="Q3730" s="50" t="s">
        <v>1836</v>
      </c>
      <c r="R3730" s="30"/>
    </row>
    <row r="3731" spans="1:18" ht="19.95" customHeight="1">
      <c r="A3731" s="47">
        <v>1</v>
      </c>
      <c r="B3731" s="30" t="s">
        <v>16</v>
      </c>
      <c r="C3731" s="43" t="s">
        <v>1825</v>
      </c>
      <c r="D3731" s="52">
        <v>45201</v>
      </c>
      <c r="E3731" s="52">
        <v>45216</v>
      </c>
      <c r="F3731" s="52">
        <v>45216</v>
      </c>
      <c r="G3731" s="47" t="s">
        <v>10</v>
      </c>
      <c r="H3731" s="46">
        <v>6720</v>
      </c>
      <c r="I3731" s="53">
        <v>1</v>
      </c>
      <c r="J3731" s="42">
        <v>0</v>
      </c>
      <c r="K3731" s="46">
        <v>0</v>
      </c>
      <c r="L3731" s="42">
        <v>6720</v>
      </c>
      <c r="M3731" s="42">
        <v>0</v>
      </c>
      <c r="N3731" s="47" t="s">
        <v>1328</v>
      </c>
      <c r="O3731" s="47" t="s">
        <v>1349</v>
      </c>
      <c r="P3731" s="47" t="s">
        <v>741</v>
      </c>
      <c r="Q3731" s="50" t="s">
        <v>1835</v>
      </c>
      <c r="R3731" s="30"/>
    </row>
    <row r="3732" spans="1:18" ht="19.95" customHeight="1">
      <c r="A3732" s="47">
        <v>5</v>
      </c>
      <c r="B3732" s="30" t="s">
        <v>16</v>
      </c>
      <c r="C3732" s="43" t="s">
        <v>1828</v>
      </c>
      <c r="D3732" s="52">
        <v>45201</v>
      </c>
      <c r="E3732" s="52">
        <v>45216</v>
      </c>
      <c r="F3732" s="52">
        <v>45216</v>
      </c>
      <c r="G3732" s="47" t="s">
        <v>10</v>
      </c>
      <c r="H3732" s="46">
        <v>5320</v>
      </c>
      <c r="I3732" s="53">
        <v>1</v>
      </c>
      <c r="J3732" s="42">
        <v>0</v>
      </c>
      <c r="K3732" s="46">
        <v>0</v>
      </c>
      <c r="L3732" s="42">
        <v>5320</v>
      </c>
      <c r="M3732" s="42">
        <v>0</v>
      </c>
      <c r="N3732" s="47" t="s">
        <v>1328</v>
      </c>
      <c r="O3732" s="47" t="s">
        <v>1349</v>
      </c>
      <c r="P3732" s="47" t="s">
        <v>741</v>
      </c>
      <c r="Q3732" s="50" t="s">
        <v>1838</v>
      </c>
      <c r="R3732" s="30"/>
    </row>
    <row r="3733" spans="1:18" ht="19.95" customHeight="1">
      <c r="A3733" s="47">
        <v>1</v>
      </c>
      <c r="B3733" s="30" t="s">
        <v>1823</v>
      </c>
      <c r="C3733" s="43" t="s">
        <v>1824</v>
      </c>
      <c r="D3733" s="52">
        <v>45201</v>
      </c>
      <c r="E3733" s="52">
        <v>45216</v>
      </c>
      <c r="F3733" s="52">
        <v>45216</v>
      </c>
      <c r="G3733" s="47" t="s">
        <v>10</v>
      </c>
      <c r="H3733" s="46">
        <v>110</v>
      </c>
      <c r="I3733" s="53">
        <v>1</v>
      </c>
      <c r="J3733" s="42">
        <v>0</v>
      </c>
      <c r="K3733" s="46">
        <v>0</v>
      </c>
      <c r="L3733" s="42">
        <v>110</v>
      </c>
      <c r="M3733" s="42">
        <v>0</v>
      </c>
      <c r="N3733" s="47" t="s">
        <v>269</v>
      </c>
      <c r="O3733" s="47" t="s">
        <v>1329</v>
      </c>
      <c r="P3733" s="47" t="s">
        <v>673</v>
      </c>
      <c r="Q3733" s="50" t="s">
        <v>1834</v>
      </c>
      <c r="R3733" s="30"/>
    </row>
    <row r="3734" spans="1:18" ht="19.95" customHeight="1">
      <c r="A3734" s="47">
        <v>1</v>
      </c>
      <c r="B3734" s="30" t="s">
        <v>1395</v>
      </c>
      <c r="C3734" s="43" t="s">
        <v>1477</v>
      </c>
      <c r="D3734" s="52">
        <v>45216</v>
      </c>
      <c r="E3734" s="52">
        <v>45216</v>
      </c>
      <c r="F3734" s="52">
        <v>45216</v>
      </c>
      <c r="G3734" s="47" t="s">
        <v>10</v>
      </c>
      <c r="H3734" s="46">
        <v>240</v>
      </c>
      <c r="I3734" s="53">
        <v>1</v>
      </c>
      <c r="J3734" s="42">
        <v>0</v>
      </c>
      <c r="K3734" s="46">
        <v>0</v>
      </c>
      <c r="L3734" s="42">
        <v>240</v>
      </c>
      <c r="M3734" s="42">
        <v>0</v>
      </c>
      <c r="N3734" s="47" t="s">
        <v>275</v>
      </c>
      <c r="O3734" s="47" t="s">
        <v>1374</v>
      </c>
      <c r="P3734" s="47" t="s">
        <v>874</v>
      </c>
      <c r="Q3734" s="50" t="s">
        <v>1844</v>
      </c>
      <c r="R3734" s="30"/>
    </row>
    <row r="3735" spans="1:18" ht="19.95" customHeight="1">
      <c r="A3735" s="47">
        <v>5</v>
      </c>
      <c r="B3735" s="30" t="s">
        <v>234</v>
      </c>
      <c r="C3735" s="43" t="s">
        <v>1847</v>
      </c>
      <c r="D3735" s="52">
        <v>45209</v>
      </c>
      <c r="E3735" s="52">
        <v>45217</v>
      </c>
      <c r="F3735" s="52">
        <v>45217</v>
      </c>
      <c r="G3735" s="47" t="s">
        <v>10</v>
      </c>
      <c r="H3735" s="42">
        <v>574.94000000000005</v>
      </c>
      <c r="I3735" s="53">
        <v>1</v>
      </c>
      <c r="J3735" s="42">
        <v>0</v>
      </c>
      <c r="K3735" s="46">
        <v>0</v>
      </c>
      <c r="L3735" s="42">
        <v>574.94000000000005</v>
      </c>
      <c r="M3735" s="42">
        <v>0</v>
      </c>
      <c r="N3735" s="47" t="s">
        <v>1328</v>
      </c>
      <c r="O3735" s="47" t="s">
        <v>1874</v>
      </c>
      <c r="P3735" s="47" t="s">
        <v>1372</v>
      </c>
      <c r="Q3735" s="50" t="s">
        <v>1860</v>
      </c>
      <c r="R3735" s="30"/>
    </row>
    <row r="3736" spans="1:18" ht="19.95" customHeight="1">
      <c r="A3736" s="47">
        <v>5</v>
      </c>
      <c r="B3736" s="30" t="s">
        <v>234</v>
      </c>
      <c r="C3736" s="43" t="s">
        <v>1848</v>
      </c>
      <c r="D3736" s="52">
        <v>45209</v>
      </c>
      <c r="E3736" s="52">
        <v>45217</v>
      </c>
      <c r="F3736" s="52">
        <v>45217</v>
      </c>
      <c r="G3736" s="47" t="s">
        <v>10</v>
      </c>
      <c r="H3736" s="42">
        <v>679.21</v>
      </c>
      <c r="I3736" s="53">
        <v>1</v>
      </c>
      <c r="J3736" s="42">
        <v>0</v>
      </c>
      <c r="K3736" s="46">
        <v>0</v>
      </c>
      <c r="L3736" s="42">
        <v>679.21</v>
      </c>
      <c r="M3736" s="42">
        <v>0</v>
      </c>
      <c r="N3736" s="47" t="s">
        <v>1328</v>
      </c>
      <c r="O3736" s="47" t="s">
        <v>1874</v>
      </c>
      <c r="P3736" s="47" t="s">
        <v>1372</v>
      </c>
      <c r="Q3736" s="50" t="s">
        <v>1861</v>
      </c>
      <c r="R3736" s="30"/>
    </row>
    <row r="3737" spans="1:18" ht="19.95" customHeight="1">
      <c r="A3737" s="47">
        <v>5</v>
      </c>
      <c r="B3737" s="30" t="s">
        <v>234</v>
      </c>
      <c r="C3737" s="43" t="s">
        <v>1849</v>
      </c>
      <c r="D3737" s="52">
        <v>45209</v>
      </c>
      <c r="E3737" s="52">
        <v>45217</v>
      </c>
      <c r="F3737" s="52">
        <v>45217</v>
      </c>
      <c r="G3737" s="47" t="s">
        <v>10</v>
      </c>
      <c r="H3737" s="42">
        <v>278.68</v>
      </c>
      <c r="I3737" s="53">
        <v>1</v>
      </c>
      <c r="J3737" s="42">
        <v>0</v>
      </c>
      <c r="K3737" s="46">
        <v>0</v>
      </c>
      <c r="L3737" s="42">
        <v>278.68</v>
      </c>
      <c r="M3737" s="42">
        <v>0</v>
      </c>
      <c r="N3737" s="47" t="s">
        <v>1328</v>
      </c>
      <c r="O3737" s="47" t="s">
        <v>1874</v>
      </c>
      <c r="P3737" s="47" t="s">
        <v>1372</v>
      </c>
      <c r="Q3737" s="50" t="s">
        <v>1862</v>
      </c>
      <c r="R3737" s="30"/>
    </row>
    <row r="3738" spans="1:18" ht="19.95" customHeight="1">
      <c r="A3738" s="47">
        <v>2</v>
      </c>
      <c r="B3738" s="30" t="s">
        <v>308</v>
      </c>
      <c r="C3738" s="43" t="s">
        <v>1853</v>
      </c>
      <c r="D3738" s="52">
        <v>45215</v>
      </c>
      <c r="E3738" s="52">
        <v>45218</v>
      </c>
      <c r="F3738" s="52">
        <v>45218</v>
      </c>
      <c r="G3738" s="47" t="s">
        <v>10</v>
      </c>
      <c r="H3738" s="42">
        <v>11968</v>
      </c>
      <c r="I3738" s="53">
        <v>1</v>
      </c>
      <c r="J3738" s="42">
        <v>0</v>
      </c>
      <c r="K3738" s="46">
        <v>0</v>
      </c>
      <c r="L3738" s="42">
        <v>11968</v>
      </c>
      <c r="M3738" s="42">
        <v>0</v>
      </c>
      <c r="N3738" s="47" t="s">
        <v>1328</v>
      </c>
      <c r="O3738" s="47" t="s">
        <v>1349</v>
      </c>
      <c r="P3738" s="47" t="s">
        <v>741</v>
      </c>
      <c r="Q3738" s="50" t="s">
        <v>1867</v>
      </c>
      <c r="R3738" s="30"/>
    </row>
    <row r="3739" spans="1:18" ht="19.95" customHeight="1">
      <c r="A3739" s="47">
        <v>2</v>
      </c>
      <c r="B3739" s="30" t="s">
        <v>308</v>
      </c>
      <c r="C3739" s="43" t="s">
        <v>1854</v>
      </c>
      <c r="D3739" s="52">
        <v>45215</v>
      </c>
      <c r="E3739" s="52">
        <v>45218</v>
      </c>
      <c r="F3739" s="52">
        <v>45218</v>
      </c>
      <c r="G3739" s="47" t="s">
        <v>10</v>
      </c>
      <c r="H3739" s="42">
        <v>26600.400000000001</v>
      </c>
      <c r="I3739" s="53">
        <v>1</v>
      </c>
      <c r="J3739" s="42">
        <v>0</v>
      </c>
      <c r="K3739" s="46">
        <v>0</v>
      </c>
      <c r="L3739" s="42">
        <v>26600.400000000001</v>
      </c>
      <c r="M3739" s="42">
        <v>0</v>
      </c>
      <c r="N3739" s="47" t="s">
        <v>1328</v>
      </c>
      <c r="O3739" s="47" t="s">
        <v>1349</v>
      </c>
      <c r="P3739" s="47" t="s">
        <v>741</v>
      </c>
      <c r="Q3739" s="50" t="s">
        <v>1868</v>
      </c>
      <c r="R3739" s="30"/>
    </row>
    <row r="3740" spans="1:18" ht="19.95" customHeight="1">
      <c r="A3740" s="47">
        <v>2</v>
      </c>
      <c r="B3740" s="30" t="s">
        <v>308</v>
      </c>
      <c r="C3740" s="43" t="s">
        <v>1855</v>
      </c>
      <c r="D3740" s="52">
        <v>45215</v>
      </c>
      <c r="E3740" s="52">
        <v>45218</v>
      </c>
      <c r="F3740" s="52">
        <v>45218</v>
      </c>
      <c r="G3740" s="47" t="s">
        <v>10</v>
      </c>
      <c r="H3740" s="42">
        <v>6000</v>
      </c>
      <c r="I3740" s="53">
        <v>1</v>
      </c>
      <c r="J3740" s="42">
        <v>0</v>
      </c>
      <c r="K3740" s="46">
        <v>0</v>
      </c>
      <c r="L3740" s="42">
        <v>6000</v>
      </c>
      <c r="M3740" s="42">
        <v>0</v>
      </c>
      <c r="N3740" s="47" t="s">
        <v>1328</v>
      </c>
      <c r="O3740" s="47" t="s">
        <v>1349</v>
      </c>
      <c r="P3740" s="47" t="s">
        <v>741</v>
      </c>
      <c r="Q3740" s="50" t="s">
        <v>1869</v>
      </c>
      <c r="R3740" s="30"/>
    </row>
    <row r="3741" spans="1:18" ht="19.95" customHeight="1">
      <c r="A3741" s="47">
        <v>2</v>
      </c>
      <c r="B3741" s="30" t="s">
        <v>229</v>
      </c>
      <c r="C3741" s="43" t="s">
        <v>1851</v>
      </c>
      <c r="D3741" s="52">
        <v>45203</v>
      </c>
      <c r="E3741" s="52">
        <v>45218</v>
      </c>
      <c r="F3741" s="52">
        <v>45218</v>
      </c>
      <c r="G3741" s="47" t="s">
        <v>10</v>
      </c>
      <c r="H3741" s="42">
        <v>9736</v>
      </c>
      <c r="I3741" s="53">
        <v>1</v>
      </c>
      <c r="J3741" s="42">
        <v>0</v>
      </c>
      <c r="K3741" s="46">
        <v>0</v>
      </c>
      <c r="L3741" s="42">
        <v>9736</v>
      </c>
      <c r="M3741" s="42">
        <v>0</v>
      </c>
      <c r="N3741" s="47" t="s">
        <v>1328</v>
      </c>
      <c r="O3741" s="47" t="s">
        <v>1349</v>
      </c>
      <c r="P3741" s="47" t="s">
        <v>741</v>
      </c>
      <c r="Q3741" s="50" t="s">
        <v>1865</v>
      </c>
      <c r="R3741" s="30"/>
    </row>
    <row r="3742" spans="1:18" ht="19.95" customHeight="1">
      <c r="A3742" s="47">
        <v>2</v>
      </c>
      <c r="B3742" s="30" t="s">
        <v>229</v>
      </c>
      <c r="C3742" s="43" t="s">
        <v>1852</v>
      </c>
      <c r="D3742" s="52">
        <v>45203</v>
      </c>
      <c r="E3742" s="52">
        <v>45218</v>
      </c>
      <c r="F3742" s="52">
        <v>45218</v>
      </c>
      <c r="G3742" s="47" t="s">
        <v>10</v>
      </c>
      <c r="H3742" s="42">
        <v>29200</v>
      </c>
      <c r="I3742" s="53">
        <v>1</v>
      </c>
      <c r="J3742" s="42">
        <v>0</v>
      </c>
      <c r="K3742" s="46">
        <v>0</v>
      </c>
      <c r="L3742" s="42">
        <v>29200</v>
      </c>
      <c r="M3742" s="42">
        <v>0</v>
      </c>
      <c r="N3742" s="47" t="s">
        <v>1328</v>
      </c>
      <c r="O3742" s="47" t="s">
        <v>1349</v>
      </c>
      <c r="P3742" s="47" t="s">
        <v>741</v>
      </c>
      <c r="Q3742" s="50" t="s">
        <v>1866</v>
      </c>
      <c r="R3742" s="30"/>
    </row>
    <row r="3743" spans="1:18" ht="19.95" customHeight="1">
      <c r="A3743" s="47">
        <v>1</v>
      </c>
      <c r="B3743" s="30" t="s">
        <v>17</v>
      </c>
      <c r="C3743" s="43" t="s">
        <v>1850</v>
      </c>
      <c r="D3743" s="52">
        <v>45188</v>
      </c>
      <c r="E3743" s="52">
        <v>45218</v>
      </c>
      <c r="F3743" s="52">
        <v>45218</v>
      </c>
      <c r="G3743" s="47" t="s">
        <v>10</v>
      </c>
      <c r="H3743" s="42">
        <v>3169.67</v>
      </c>
      <c r="I3743" s="53">
        <v>1</v>
      </c>
      <c r="J3743" s="42">
        <v>0</v>
      </c>
      <c r="K3743" s="46">
        <v>0</v>
      </c>
      <c r="L3743" s="42">
        <v>3169.67</v>
      </c>
      <c r="M3743" s="42">
        <v>0</v>
      </c>
      <c r="N3743" s="47" t="s">
        <v>269</v>
      </c>
      <c r="O3743" s="47" t="s">
        <v>1351</v>
      </c>
      <c r="P3743" s="47" t="s">
        <v>1352</v>
      </c>
      <c r="Q3743" s="50" t="s">
        <v>1864</v>
      </c>
      <c r="R3743" s="30"/>
    </row>
    <row r="3744" spans="1:18" ht="19.95" customHeight="1">
      <c r="A3744" s="47">
        <v>1</v>
      </c>
      <c r="B3744" s="30" t="s">
        <v>51</v>
      </c>
      <c r="C3744" s="43" t="s">
        <v>1856</v>
      </c>
      <c r="D3744" s="52">
        <v>45200</v>
      </c>
      <c r="E3744" s="52">
        <v>45219</v>
      </c>
      <c r="F3744" s="52">
        <v>45218</v>
      </c>
      <c r="G3744" s="47" t="s">
        <v>10</v>
      </c>
      <c r="H3744" s="42">
        <v>368.18</v>
      </c>
      <c r="I3744" s="53">
        <v>1</v>
      </c>
      <c r="J3744" s="42">
        <v>0</v>
      </c>
      <c r="K3744" s="46">
        <v>0</v>
      </c>
      <c r="L3744" s="42">
        <v>368.18</v>
      </c>
      <c r="M3744" s="42">
        <v>0</v>
      </c>
      <c r="N3744" s="47" t="s">
        <v>269</v>
      </c>
      <c r="O3744" s="47" t="s">
        <v>1362</v>
      </c>
      <c r="P3744" s="47" t="s">
        <v>1366</v>
      </c>
      <c r="Q3744" s="50" t="s">
        <v>1218</v>
      </c>
      <c r="R3744" s="30"/>
    </row>
    <row r="3745" spans="1:18" ht="19.95" customHeight="1">
      <c r="A3745" s="47">
        <v>1</v>
      </c>
      <c r="B3745" s="30" t="s">
        <v>51</v>
      </c>
      <c r="C3745" s="43" t="s">
        <v>1859</v>
      </c>
      <c r="D3745" s="52">
        <v>45199</v>
      </c>
      <c r="E3745" s="52">
        <v>45219</v>
      </c>
      <c r="F3745" s="52">
        <v>45218</v>
      </c>
      <c r="G3745" s="47" t="s">
        <v>10</v>
      </c>
      <c r="H3745" s="42">
        <v>751.44</v>
      </c>
      <c r="I3745" s="53">
        <v>1</v>
      </c>
      <c r="J3745" s="42">
        <v>0</v>
      </c>
      <c r="K3745" s="46">
        <v>0</v>
      </c>
      <c r="L3745" s="42">
        <v>751.44</v>
      </c>
      <c r="M3745" s="42">
        <v>0</v>
      </c>
      <c r="N3745" s="47" t="s">
        <v>269</v>
      </c>
      <c r="O3745" s="47" t="s">
        <v>1362</v>
      </c>
      <c r="P3745" s="47" t="s">
        <v>1873</v>
      </c>
      <c r="Q3745" s="50" t="s">
        <v>1872</v>
      </c>
      <c r="R3745" s="30"/>
    </row>
    <row r="3746" spans="1:18" ht="19.95" customHeight="1">
      <c r="A3746" s="47">
        <v>1</v>
      </c>
      <c r="B3746" s="30" t="s">
        <v>51</v>
      </c>
      <c r="C3746" s="43" t="s">
        <v>80</v>
      </c>
      <c r="D3746" s="52">
        <v>45199</v>
      </c>
      <c r="E3746" s="52">
        <v>45218</v>
      </c>
      <c r="F3746" s="52">
        <v>45218</v>
      </c>
      <c r="G3746" s="47" t="s">
        <v>10</v>
      </c>
      <c r="H3746" s="42">
        <v>27868.51</v>
      </c>
      <c r="I3746" s="53">
        <v>1</v>
      </c>
      <c r="J3746" s="42">
        <v>0</v>
      </c>
      <c r="K3746" s="46">
        <v>0</v>
      </c>
      <c r="L3746" s="42">
        <v>27868.51</v>
      </c>
      <c r="M3746" s="42">
        <v>0</v>
      </c>
      <c r="N3746" s="47" t="s">
        <v>269</v>
      </c>
      <c r="O3746" s="47" t="s">
        <v>1381</v>
      </c>
      <c r="P3746" s="47" t="s">
        <v>1364</v>
      </c>
      <c r="Q3746" s="50" t="s">
        <v>1863</v>
      </c>
      <c r="R3746" s="30"/>
    </row>
    <row r="3747" spans="1:18" ht="19.95" customHeight="1">
      <c r="A3747" s="47">
        <v>1</v>
      </c>
      <c r="B3747" s="30" t="s">
        <v>51</v>
      </c>
      <c r="C3747" s="43" t="s">
        <v>1857</v>
      </c>
      <c r="D3747" s="52">
        <v>45208</v>
      </c>
      <c r="E3747" s="52">
        <v>45219</v>
      </c>
      <c r="F3747" s="52">
        <v>45218</v>
      </c>
      <c r="G3747" s="47" t="s">
        <v>10</v>
      </c>
      <c r="H3747" s="42">
        <v>93.65</v>
      </c>
      <c r="I3747" s="53">
        <v>1</v>
      </c>
      <c r="J3747" s="42">
        <v>0</v>
      </c>
      <c r="K3747" s="46">
        <v>0</v>
      </c>
      <c r="L3747" s="42">
        <v>93.65</v>
      </c>
      <c r="M3747" s="42">
        <v>0</v>
      </c>
      <c r="N3747" s="47" t="s">
        <v>269</v>
      </c>
      <c r="O3747" s="47" t="s">
        <v>1362</v>
      </c>
      <c r="P3747" s="47" t="s">
        <v>1365</v>
      </c>
      <c r="Q3747" s="50" t="s">
        <v>1870</v>
      </c>
      <c r="R3747" s="30"/>
    </row>
    <row r="3748" spans="1:18" ht="19.95" customHeight="1">
      <c r="A3748" s="47">
        <v>1</v>
      </c>
      <c r="B3748" s="30" t="s">
        <v>51</v>
      </c>
      <c r="C3748" s="43" t="s">
        <v>1858</v>
      </c>
      <c r="D3748" s="52">
        <v>45219</v>
      </c>
      <c r="E3748" s="52">
        <v>45219</v>
      </c>
      <c r="F3748" s="52">
        <v>45218</v>
      </c>
      <c r="G3748" s="47" t="s">
        <v>10</v>
      </c>
      <c r="H3748" s="42">
        <v>80.989999999999995</v>
      </c>
      <c r="I3748" s="53">
        <v>1</v>
      </c>
      <c r="J3748" s="42">
        <v>0</v>
      </c>
      <c r="K3748" s="46">
        <v>0</v>
      </c>
      <c r="L3748" s="42">
        <v>80.989999999999995</v>
      </c>
      <c r="M3748" s="42">
        <v>0</v>
      </c>
      <c r="N3748" s="47" t="s">
        <v>269</v>
      </c>
      <c r="O3748" s="47" t="s">
        <v>1362</v>
      </c>
      <c r="P3748" s="47" t="s">
        <v>1365</v>
      </c>
      <c r="Q3748" s="50" t="s">
        <v>1871</v>
      </c>
      <c r="R3748" s="30"/>
    </row>
    <row r="3749" spans="1:18" ht="19.95" customHeight="1">
      <c r="A3749" s="47">
        <v>2</v>
      </c>
      <c r="B3749" s="30" t="s">
        <v>138</v>
      </c>
      <c r="C3749" s="43" t="s">
        <v>7446</v>
      </c>
      <c r="D3749" s="52">
        <v>45199</v>
      </c>
      <c r="E3749" s="52">
        <v>45219</v>
      </c>
      <c r="F3749" s="52">
        <v>45219</v>
      </c>
      <c r="G3749" s="47" t="s">
        <v>10</v>
      </c>
      <c r="H3749" s="42">
        <v>955.2</v>
      </c>
      <c r="I3749" s="53">
        <v>1</v>
      </c>
      <c r="J3749" s="42">
        <v>0</v>
      </c>
      <c r="K3749" s="42">
        <v>0</v>
      </c>
      <c r="L3749" s="42">
        <v>955.2</v>
      </c>
      <c r="M3749" s="42">
        <v>0</v>
      </c>
      <c r="N3749" s="47" t="s">
        <v>1328</v>
      </c>
      <c r="O3749" s="47" t="s">
        <v>1349</v>
      </c>
      <c r="P3749" s="47" t="s">
        <v>741</v>
      </c>
      <c r="Q3749" s="30" t="s">
        <v>7617</v>
      </c>
      <c r="R3749" s="30"/>
    </row>
    <row r="3750" spans="1:18" ht="19.95" customHeight="1">
      <c r="A3750" s="47">
        <v>4</v>
      </c>
      <c r="B3750" s="30" t="s">
        <v>16</v>
      </c>
      <c r="C3750" s="43" t="s">
        <v>7451</v>
      </c>
      <c r="D3750" s="52">
        <v>45204</v>
      </c>
      <c r="E3750" s="52">
        <v>45219</v>
      </c>
      <c r="F3750" s="52">
        <v>45219</v>
      </c>
      <c r="G3750" s="47" t="s">
        <v>10</v>
      </c>
      <c r="H3750" s="42">
        <v>15111</v>
      </c>
      <c r="I3750" s="53">
        <v>1</v>
      </c>
      <c r="J3750" s="42">
        <v>0</v>
      </c>
      <c r="K3750" s="42">
        <v>0</v>
      </c>
      <c r="L3750" s="42">
        <v>15111</v>
      </c>
      <c r="M3750" s="42">
        <v>0</v>
      </c>
      <c r="N3750" s="47" t="s">
        <v>1328</v>
      </c>
      <c r="O3750" s="47" t="s">
        <v>1349</v>
      </c>
      <c r="P3750" s="47" t="s">
        <v>741</v>
      </c>
      <c r="Q3750" s="30" t="s">
        <v>7622</v>
      </c>
      <c r="R3750" s="30"/>
    </row>
    <row r="3751" spans="1:18" ht="19.95" customHeight="1">
      <c r="A3751" s="47">
        <v>5</v>
      </c>
      <c r="B3751" s="30" t="s">
        <v>16</v>
      </c>
      <c r="C3751" s="43" t="s">
        <v>7450</v>
      </c>
      <c r="D3751" s="52">
        <v>45204</v>
      </c>
      <c r="E3751" s="52">
        <v>45219</v>
      </c>
      <c r="F3751" s="52">
        <v>45219</v>
      </c>
      <c r="G3751" s="47" t="s">
        <v>10</v>
      </c>
      <c r="H3751" s="42">
        <v>34605.199999999997</v>
      </c>
      <c r="I3751" s="53">
        <v>1</v>
      </c>
      <c r="J3751" s="42">
        <v>0</v>
      </c>
      <c r="K3751" s="42">
        <v>0</v>
      </c>
      <c r="L3751" s="42">
        <v>34605.199999999997</v>
      </c>
      <c r="M3751" s="42">
        <v>0</v>
      </c>
      <c r="N3751" s="47" t="s">
        <v>1328</v>
      </c>
      <c r="O3751" s="47" t="s">
        <v>1349</v>
      </c>
      <c r="P3751" s="47" t="s">
        <v>741</v>
      </c>
      <c r="Q3751" s="50" t="s">
        <v>7621</v>
      </c>
      <c r="R3751" s="30"/>
    </row>
    <row r="3752" spans="1:18" ht="19.95" customHeight="1">
      <c r="A3752" s="47">
        <v>5</v>
      </c>
      <c r="B3752" s="30" t="s">
        <v>229</v>
      </c>
      <c r="C3752" s="43" t="s">
        <v>7454</v>
      </c>
      <c r="D3752" s="52">
        <v>45204</v>
      </c>
      <c r="E3752" s="52">
        <v>45219</v>
      </c>
      <c r="F3752" s="52">
        <v>45219</v>
      </c>
      <c r="G3752" s="47" t="s">
        <v>10</v>
      </c>
      <c r="H3752" s="42">
        <v>6667.1</v>
      </c>
      <c r="I3752" s="53">
        <v>1</v>
      </c>
      <c r="J3752" s="42">
        <v>0</v>
      </c>
      <c r="K3752" s="42">
        <v>0</v>
      </c>
      <c r="L3752" s="42">
        <v>6667.1</v>
      </c>
      <c r="M3752" s="42">
        <v>0</v>
      </c>
      <c r="N3752" s="47" t="s">
        <v>1328</v>
      </c>
      <c r="O3752" s="47" t="s">
        <v>1349</v>
      </c>
      <c r="P3752" s="47" t="s">
        <v>741</v>
      </c>
      <c r="Q3752" s="30" t="s">
        <v>7625</v>
      </c>
      <c r="R3752" s="30"/>
    </row>
    <row r="3753" spans="1:18" ht="19.95" customHeight="1">
      <c r="A3753" s="47">
        <v>5</v>
      </c>
      <c r="B3753" s="30" t="s">
        <v>229</v>
      </c>
      <c r="C3753" s="43" t="s">
        <v>7453</v>
      </c>
      <c r="D3753" s="52">
        <v>45204</v>
      </c>
      <c r="E3753" s="52">
        <v>45219</v>
      </c>
      <c r="F3753" s="52">
        <v>45219</v>
      </c>
      <c r="G3753" s="47" t="s">
        <v>10</v>
      </c>
      <c r="H3753" s="42">
        <v>32468.400000000001</v>
      </c>
      <c r="I3753" s="53">
        <v>1</v>
      </c>
      <c r="J3753" s="42">
        <v>0</v>
      </c>
      <c r="K3753" s="42">
        <v>0</v>
      </c>
      <c r="L3753" s="42">
        <v>32468.400000000001</v>
      </c>
      <c r="M3753" s="42">
        <v>0</v>
      </c>
      <c r="N3753" s="47" t="s">
        <v>1328</v>
      </c>
      <c r="O3753" s="47" t="s">
        <v>1349</v>
      </c>
      <c r="P3753" s="47" t="s">
        <v>741</v>
      </c>
      <c r="Q3753" s="30" t="s">
        <v>7624</v>
      </c>
      <c r="R3753" s="30"/>
    </row>
    <row r="3754" spans="1:18" ht="19.95" customHeight="1">
      <c r="A3754" s="47">
        <v>2</v>
      </c>
      <c r="B3754" s="30" t="s">
        <v>229</v>
      </c>
      <c r="C3754" s="43" t="s">
        <v>7449</v>
      </c>
      <c r="D3754" s="52">
        <v>45204</v>
      </c>
      <c r="E3754" s="52">
        <v>45219</v>
      </c>
      <c r="F3754" s="52">
        <v>45219</v>
      </c>
      <c r="G3754" s="47" t="s">
        <v>10</v>
      </c>
      <c r="H3754" s="42">
        <v>9744</v>
      </c>
      <c r="I3754" s="53">
        <v>1</v>
      </c>
      <c r="J3754" s="42">
        <v>0</v>
      </c>
      <c r="K3754" s="42">
        <v>0</v>
      </c>
      <c r="L3754" s="42">
        <v>9744</v>
      </c>
      <c r="M3754" s="42">
        <v>0</v>
      </c>
      <c r="N3754" s="47" t="s">
        <v>1328</v>
      </c>
      <c r="O3754" s="47" t="s">
        <v>1349</v>
      </c>
      <c r="P3754" s="47" t="s">
        <v>741</v>
      </c>
      <c r="Q3754" s="30" t="s">
        <v>7620</v>
      </c>
      <c r="R3754" s="30"/>
    </row>
    <row r="3755" spans="1:18" ht="19.95" customHeight="1">
      <c r="A3755" s="47">
        <v>2</v>
      </c>
      <c r="B3755" s="30" t="s">
        <v>229</v>
      </c>
      <c r="C3755" s="43" t="s">
        <v>7448</v>
      </c>
      <c r="D3755" s="52">
        <v>45204</v>
      </c>
      <c r="E3755" s="52">
        <v>45219</v>
      </c>
      <c r="F3755" s="52">
        <v>45219</v>
      </c>
      <c r="G3755" s="47" t="s">
        <v>10</v>
      </c>
      <c r="H3755" s="42">
        <v>24623.1</v>
      </c>
      <c r="I3755" s="53">
        <v>1</v>
      </c>
      <c r="J3755" s="42">
        <v>0</v>
      </c>
      <c r="K3755" s="42">
        <v>0</v>
      </c>
      <c r="L3755" s="42">
        <v>24623.1</v>
      </c>
      <c r="M3755" s="42">
        <v>0</v>
      </c>
      <c r="N3755" s="47" t="s">
        <v>1328</v>
      </c>
      <c r="O3755" s="47" t="s">
        <v>1349</v>
      </c>
      <c r="P3755" s="47" t="s">
        <v>741</v>
      </c>
      <c r="Q3755" s="50" t="s">
        <v>7619</v>
      </c>
      <c r="R3755" s="30"/>
    </row>
    <row r="3756" spans="1:18" ht="19.95" customHeight="1">
      <c r="A3756" s="47">
        <v>1</v>
      </c>
      <c r="B3756" s="30" t="s">
        <v>7444</v>
      </c>
      <c r="C3756" s="43" t="s">
        <v>7445</v>
      </c>
      <c r="D3756" s="52">
        <v>45184</v>
      </c>
      <c r="E3756" s="52">
        <v>45219</v>
      </c>
      <c r="F3756" s="52">
        <v>45219</v>
      </c>
      <c r="G3756" s="47" t="s">
        <v>10</v>
      </c>
      <c r="H3756" s="42">
        <v>318.7</v>
      </c>
      <c r="I3756" s="53">
        <v>1</v>
      </c>
      <c r="J3756" s="42">
        <v>0</v>
      </c>
      <c r="K3756" s="42">
        <v>0</v>
      </c>
      <c r="L3756" s="42">
        <v>318.7</v>
      </c>
      <c r="M3756" s="42">
        <v>0</v>
      </c>
      <c r="N3756" s="47" t="s">
        <v>269</v>
      </c>
      <c r="O3756" s="47" t="s">
        <v>1351</v>
      </c>
      <c r="P3756" s="47" t="s">
        <v>1378</v>
      </c>
      <c r="Q3756" s="30" t="s">
        <v>7616</v>
      </c>
      <c r="R3756" s="30"/>
    </row>
    <row r="3757" spans="1:18" ht="19.95" customHeight="1">
      <c r="A3757" s="47">
        <v>1</v>
      </c>
      <c r="B3757" s="30" t="s">
        <v>7461</v>
      </c>
      <c r="C3757" s="43" t="s">
        <v>623</v>
      </c>
      <c r="D3757" s="52">
        <v>45218</v>
      </c>
      <c r="E3757" s="52">
        <v>45219</v>
      </c>
      <c r="F3757" s="52">
        <v>45219</v>
      </c>
      <c r="G3757" s="47" t="s">
        <v>10</v>
      </c>
      <c r="H3757" s="42">
        <v>7500</v>
      </c>
      <c r="I3757" s="53">
        <v>1</v>
      </c>
      <c r="J3757" s="42">
        <v>0</v>
      </c>
      <c r="K3757" s="42">
        <v>0</v>
      </c>
      <c r="L3757" s="42">
        <v>7500</v>
      </c>
      <c r="M3757" s="42">
        <v>0</v>
      </c>
      <c r="N3757" s="47" t="s">
        <v>269</v>
      </c>
      <c r="O3757" s="47" t="s">
        <v>1329</v>
      </c>
      <c r="P3757" s="47" t="s">
        <v>1373</v>
      </c>
      <c r="Q3757" s="30" t="s">
        <v>7632</v>
      </c>
      <c r="R3757" s="30"/>
    </row>
    <row r="3758" spans="1:18" ht="19.95" customHeight="1">
      <c r="A3758" s="47">
        <v>1</v>
      </c>
      <c r="B3758" s="30" t="s">
        <v>7462</v>
      </c>
      <c r="C3758" s="43" t="s">
        <v>7463</v>
      </c>
      <c r="D3758" s="52">
        <v>45219</v>
      </c>
      <c r="E3758" s="52">
        <v>45219</v>
      </c>
      <c r="F3758" s="52">
        <v>45219</v>
      </c>
      <c r="G3758" s="47" t="s">
        <v>10</v>
      </c>
      <c r="H3758" s="42">
        <v>375.89</v>
      </c>
      <c r="I3758" s="53">
        <v>1</v>
      </c>
      <c r="J3758" s="42">
        <v>0</v>
      </c>
      <c r="K3758" s="42">
        <v>0</v>
      </c>
      <c r="L3758" s="42">
        <v>375.89</v>
      </c>
      <c r="M3758" s="42">
        <v>0</v>
      </c>
      <c r="N3758" s="47" t="s">
        <v>269</v>
      </c>
      <c r="O3758" s="47" t="s">
        <v>1362</v>
      </c>
      <c r="P3758" s="47" t="s">
        <v>1363</v>
      </c>
      <c r="Q3758" s="30" t="s">
        <v>7633</v>
      </c>
      <c r="R3758" s="30"/>
    </row>
    <row r="3759" spans="1:18" ht="19.95" customHeight="1">
      <c r="A3759" s="47">
        <v>1</v>
      </c>
      <c r="B3759" s="30" t="s">
        <v>14</v>
      </c>
      <c r="C3759" s="43" t="s">
        <v>7447</v>
      </c>
      <c r="D3759" s="52">
        <v>45204</v>
      </c>
      <c r="E3759" s="52">
        <v>45219</v>
      </c>
      <c r="F3759" s="52">
        <v>45219</v>
      </c>
      <c r="G3759" s="47" t="s">
        <v>10</v>
      </c>
      <c r="H3759" s="42">
        <v>2366.8000000000002</v>
      </c>
      <c r="I3759" s="53">
        <v>1</v>
      </c>
      <c r="J3759" s="42">
        <v>0</v>
      </c>
      <c r="K3759" s="42">
        <v>0</v>
      </c>
      <c r="L3759" s="42">
        <v>2366.8000000000002</v>
      </c>
      <c r="M3759" s="42">
        <v>0</v>
      </c>
      <c r="N3759" s="47" t="s">
        <v>269</v>
      </c>
      <c r="O3759" s="47" t="s">
        <v>1351</v>
      </c>
      <c r="P3759" s="47" t="s">
        <v>1353</v>
      </c>
      <c r="Q3759" s="30" t="s">
        <v>7618</v>
      </c>
      <c r="R3759" s="30"/>
    </row>
    <row r="3760" spans="1:18" ht="19.95" customHeight="1">
      <c r="A3760" s="47">
        <v>1</v>
      </c>
      <c r="B3760" s="30" t="s">
        <v>43</v>
      </c>
      <c r="C3760" s="43" t="s">
        <v>7452</v>
      </c>
      <c r="D3760" s="52">
        <v>45209</v>
      </c>
      <c r="E3760" s="52">
        <v>45219</v>
      </c>
      <c r="F3760" s="52">
        <v>45219</v>
      </c>
      <c r="G3760" s="47" t="s">
        <v>10</v>
      </c>
      <c r="H3760" s="42">
        <v>2057</v>
      </c>
      <c r="I3760" s="53">
        <v>1</v>
      </c>
      <c r="J3760" s="42">
        <v>0</v>
      </c>
      <c r="K3760" s="42">
        <v>0</v>
      </c>
      <c r="L3760" s="42">
        <v>2057</v>
      </c>
      <c r="M3760" s="42">
        <v>0</v>
      </c>
      <c r="N3760" s="47" t="s">
        <v>269</v>
      </c>
      <c r="O3760" s="47" t="s">
        <v>1351</v>
      </c>
      <c r="P3760" s="47" t="s">
        <v>1353</v>
      </c>
      <c r="Q3760" s="30" t="s">
        <v>7623</v>
      </c>
      <c r="R3760" s="30"/>
    </row>
    <row r="3761" spans="1:18" ht="19.95" customHeight="1">
      <c r="A3761" s="47">
        <v>1</v>
      </c>
      <c r="B3761" s="30" t="s">
        <v>242</v>
      </c>
      <c r="C3761" s="43" t="s">
        <v>7459</v>
      </c>
      <c r="D3761" s="52">
        <v>45219</v>
      </c>
      <c r="E3761" s="52">
        <v>45219</v>
      </c>
      <c r="F3761" s="52">
        <v>45219</v>
      </c>
      <c r="G3761" s="47" t="s">
        <v>10</v>
      </c>
      <c r="H3761" s="42">
        <v>17</v>
      </c>
      <c r="I3761" s="53">
        <v>1</v>
      </c>
      <c r="J3761" s="42">
        <v>0</v>
      </c>
      <c r="K3761" s="42">
        <v>0</v>
      </c>
      <c r="L3761" s="42">
        <v>17</v>
      </c>
      <c r="M3761" s="42">
        <v>0</v>
      </c>
      <c r="N3761" s="47" t="s">
        <v>269</v>
      </c>
      <c r="O3761" s="47" t="s">
        <v>1362</v>
      </c>
      <c r="P3761" s="47" t="s">
        <v>1361</v>
      </c>
      <c r="Q3761" s="30" t="s">
        <v>7630</v>
      </c>
      <c r="R3761" s="30"/>
    </row>
    <row r="3762" spans="1:18" ht="19.95" customHeight="1">
      <c r="A3762" s="47">
        <v>1</v>
      </c>
      <c r="B3762" s="30" t="s">
        <v>242</v>
      </c>
      <c r="C3762" s="43" t="s">
        <v>7460</v>
      </c>
      <c r="D3762" s="52">
        <v>45219</v>
      </c>
      <c r="E3762" s="52">
        <v>45219</v>
      </c>
      <c r="F3762" s="52">
        <v>45219</v>
      </c>
      <c r="G3762" s="47" t="s">
        <v>10</v>
      </c>
      <c r="H3762" s="42">
        <v>3084.34</v>
      </c>
      <c r="I3762" s="53">
        <v>1</v>
      </c>
      <c r="J3762" s="42">
        <v>0</v>
      </c>
      <c r="K3762" s="42">
        <v>0</v>
      </c>
      <c r="L3762" s="42">
        <v>3084.34</v>
      </c>
      <c r="M3762" s="42">
        <v>0</v>
      </c>
      <c r="N3762" s="47" t="s">
        <v>269</v>
      </c>
      <c r="O3762" s="47" t="s">
        <v>1362</v>
      </c>
      <c r="P3762" s="47" t="s">
        <v>1361</v>
      </c>
      <c r="Q3762" s="30" t="s">
        <v>7631</v>
      </c>
      <c r="R3762" s="30"/>
    </row>
    <row r="3763" spans="1:18" ht="19.95" customHeight="1">
      <c r="A3763" s="47">
        <v>1</v>
      </c>
      <c r="B3763" s="30" t="s">
        <v>242</v>
      </c>
      <c r="C3763" s="43" t="s">
        <v>7457</v>
      </c>
      <c r="D3763" s="52">
        <v>45212</v>
      </c>
      <c r="E3763" s="52">
        <v>45219</v>
      </c>
      <c r="F3763" s="52">
        <v>45219</v>
      </c>
      <c r="G3763" s="47" t="s">
        <v>10</v>
      </c>
      <c r="H3763" s="42">
        <v>9548.2900000000009</v>
      </c>
      <c r="I3763" s="53">
        <v>1</v>
      </c>
      <c r="J3763" s="42">
        <v>0</v>
      </c>
      <c r="K3763" s="42">
        <v>0</v>
      </c>
      <c r="L3763" s="42">
        <v>9548.2900000000009</v>
      </c>
      <c r="M3763" s="42">
        <v>0</v>
      </c>
      <c r="N3763" s="47" t="s">
        <v>269</v>
      </c>
      <c r="O3763" s="47" t="s">
        <v>2521</v>
      </c>
      <c r="P3763" s="47" t="s">
        <v>1367</v>
      </c>
      <c r="Q3763" s="30" t="s">
        <v>7628</v>
      </c>
      <c r="R3763" s="30"/>
    </row>
    <row r="3764" spans="1:18" ht="19.95" customHeight="1">
      <c r="A3764" s="47">
        <v>5</v>
      </c>
      <c r="B3764" s="30" t="s">
        <v>242</v>
      </c>
      <c r="C3764" s="43" t="s">
        <v>7458</v>
      </c>
      <c r="D3764" s="52">
        <v>45199</v>
      </c>
      <c r="E3764" s="52">
        <v>45219</v>
      </c>
      <c r="F3764" s="52">
        <v>45219</v>
      </c>
      <c r="G3764" s="47" t="s">
        <v>10</v>
      </c>
      <c r="H3764" s="42">
        <v>1801.1</v>
      </c>
      <c r="I3764" s="53">
        <v>1</v>
      </c>
      <c r="J3764" s="42">
        <v>0</v>
      </c>
      <c r="K3764" s="42">
        <v>0</v>
      </c>
      <c r="L3764" s="42">
        <v>1801.1</v>
      </c>
      <c r="M3764" s="42">
        <v>0</v>
      </c>
      <c r="N3764" s="47" t="s">
        <v>269</v>
      </c>
      <c r="O3764" s="47" t="s">
        <v>2521</v>
      </c>
      <c r="P3764" s="47" t="s">
        <v>1367</v>
      </c>
      <c r="Q3764" s="30" t="s">
        <v>7629</v>
      </c>
      <c r="R3764" s="30"/>
    </row>
    <row r="3765" spans="1:18" ht="19.95" customHeight="1">
      <c r="A3765" s="47">
        <v>1</v>
      </c>
      <c r="B3765" s="30" t="s">
        <v>3326</v>
      </c>
      <c r="C3765" s="43" t="s">
        <v>7467</v>
      </c>
      <c r="D3765" s="52">
        <v>45217</v>
      </c>
      <c r="E3765" s="52">
        <v>45222</v>
      </c>
      <c r="F3765" s="52">
        <v>45219</v>
      </c>
      <c r="G3765" s="47" t="s">
        <v>10</v>
      </c>
      <c r="H3765" s="42">
        <v>6500</v>
      </c>
      <c r="I3765" s="53">
        <v>1</v>
      </c>
      <c r="J3765" s="42">
        <v>0</v>
      </c>
      <c r="K3765" s="42">
        <v>0</v>
      </c>
      <c r="L3765" s="42">
        <v>6500</v>
      </c>
      <c r="M3765" s="42">
        <v>0</v>
      </c>
      <c r="N3765" s="47" t="s">
        <v>269</v>
      </c>
      <c r="O3765" s="47" t="s">
        <v>1342</v>
      </c>
      <c r="P3765" s="47" t="s">
        <v>1820</v>
      </c>
      <c r="Q3765" s="30" t="s">
        <v>7637</v>
      </c>
      <c r="R3765" s="30"/>
    </row>
    <row r="3766" spans="1:18" ht="19.95" customHeight="1">
      <c r="A3766" s="47">
        <v>2</v>
      </c>
      <c r="B3766" s="30" t="s">
        <v>305</v>
      </c>
      <c r="C3766" s="43" t="s">
        <v>7455</v>
      </c>
      <c r="D3766" s="52">
        <v>45209</v>
      </c>
      <c r="E3766" s="52">
        <v>45219</v>
      </c>
      <c r="F3766" s="52">
        <v>45219</v>
      </c>
      <c r="G3766" s="47" t="s">
        <v>10</v>
      </c>
      <c r="H3766" s="42">
        <v>1326.7</v>
      </c>
      <c r="I3766" s="53">
        <v>1</v>
      </c>
      <c r="J3766" s="42">
        <v>0</v>
      </c>
      <c r="K3766" s="42">
        <v>0</v>
      </c>
      <c r="L3766" s="42">
        <v>1326.7</v>
      </c>
      <c r="M3766" s="42">
        <v>0</v>
      </c>
      <c r="N3766" s="47" t="s">
        <v>275</v>
      </c>
      <c r="O3766" s="47" t="s">
        <v>1874</v>
      </c>
      <c r="P3766" s="47" t="s">
        <v>1372</v>
      </c>
      <c r="Q3766" s="30" t="s">
        <v>7626</v>
      </c>
      <c r="R3766" s="30"/>
    </row>
    <row r="3767" spans="1:18" ht="19.95" customHeight="1">
      <c r="A3767" s="47">
        <v>2</v>
      </c>
      <c r="B3767" s="30" t="s">
        <v>218</v>
      </c>
      <c r="C3767" s="43" t="s">
        <v>7456</v>
      </c>
      <c r="D3767" s="52">
        <v>45209</v>
      </c>
      <c r="E3767" s="52">
        <v>45219</v>
      </c>
      <c r="F3767" s="52">
        <v>45219</v>
      </c>
      <c r="G3767" s="47" t="s">
        <v>10</v>
      </c>
      <c r="H3767" s="42">
        <v>573.29999999999995</v>
      </c>
      <c r="I3767" s="53">
        <v>1</v>
      </c>
      <c r="J3767" s="42">
        <v>0</v>
      </c>
      <c r="K3767" s="42">
        <v>0</v>
      </c>
      <c r="L3767" s="42">
        <v>573.29999999999995</v>
      </c>
      <c r="M3767" s="42">
        <v>0</v>
      </c>
      <c r="N3767" s="47" t="s">
        <v>275</v>
      </c>
      <c r="O3767" s="47" t="s">
        <v>1874</v>
      </c>
      <c r="P3767" s="47" t="s">
        <v>1358</v>
      </c>
      <c r="Q3767" s="30" t="s">
        <v>7627</v>
      </c>
      <c r="R3767" s="30"/>
    </row>
    <row r="3768" spans="1:18" ht="19.95" customHeight="1">
      <c r="A3768" s="47">
        <v>2</v>
      </c>
      <c r="B3768" s="30" t="s">
        <v>138</v>
      </c>
      <c r="C3768" s="43" t="s">
        <v>7464</v>
      </c>
      <c r="D3768" s="52">
        <v>45202</v>
      </c>
      <c r="E3768" s="52">
        <v>45222</v>
      </c>
      <c r="F3768" s="52">
        <v>45222</v>
      </c>
      <c r="G3768" s="47" t="s">
        <v>10</v>
      </c>
      <c r="H3768" s="42">
        <v>480.6</v>
      </c>
      <c r="I3768" s="53">
        <v>1</v>
      </c>
      <c r="J3768" s="42">
        <v>0</v>
      </c>
      <c r="K3768" s="42">
        <v>0</v>
      </c>
      <c r="L3768" s="42">
        <v>480.6</v>
      </c>
      <c r="M3768" s="42">
        <v>0</v>
      </c>
      <c r="N3768" s="47" t="s">
        <v>1328</v>
      </c>
      <c r="O3768" s="47" t="s">
        <v>1349</v>
      </c>
      <c r="P3768" s="47" t="s">
        <v>741</v>
      </c>
      <c r="Q3768" s="30" t="s">
        <v>7634</v>
      </c>
      <c r="R3768" s="30"/>
    </row>
    <row r="3769" spans="1:18" ht="19.95" customHeight="1">
      <c r="A3769" s="47">
        <v>1</v>
      </c>
      <c r="B3769" s="30" t="s">
        <v>247</v>
      </c>
      <c r="C3769" s="43" t="s">
        <v>7468</v>
      </c>
      <c r="D3769" s="52">
        <v>45222</v>
      </c>
      <c r="E3769" s="52">
        <v>45222</v>
      </c>
      <c r="F3769" s="52">
        <v>45222</v>
      </c>
      <c r="G3769" s="47" t="s">
        <v>10</v>
      </c>
      <c r="H3769" s="42">
        <v>300000</v>
      </c>
      <c r="I3769" s="53">
        <v>1</v>
      </c>
      <c r="J3769" s="42">
        <v>0</v>
      </c>
      <c r="K3769" s="42">
        <v>0</v>
      </c>
      <c r="L3769" s="42">
        <v>300000</v>
      </c>
      <c r="M3769" s="42">
        <v>0</v>
      </c>
      <c r="N3769" s="47" t="s">
        <v>269</v>
      </c>
      <c r="O3769" s="47" t="s">
        <v>2725</v>
      </c>
      <c r="P3769" s="47" t="s">
        <v>879</v>
      </c>
      <c r="Q3769" s="30" t="s">
        <v>7638</v>
      </c>
      <c r="R3769" s="30"/>
    </row>
    <row r="3770" spans="1:18" ht="19.95" customHeight="1">
      <c r="A3770" s="47">
        <v>1</v>
      </c>
      <c r="B3770" s="30" t="s">
        <v>248</v>
      </c>
      <c r="C3770" s="43" t="s">
        <v>7468</v>
      </c>
      <c r="D3770" s="52">
        <v>45222</v>
      </c>
      <c r="E3770" s="52">
        <v>45222</v>
      </c>
      <c r="F3770" s="52">
        <v>45222</v>
      </c>
      <c r="G3770" s="47" t="s">
        <v>10</v>
      </c>
      <c r="H3770" s="42">
        <v>300000</v>
      </c>
      <c r="I3770" s="53">
        <v>1</v>
      </c>
      <c r="J3770" s="42">
        <v>0</v>
      </c>
      <c r="K3770" s="42">
        <v>0</v>
      </c>
      <c r="L3770" s="42">
        <v>300000</v>
      </c>
      <c r="M3770" s="42">
        <v>0</v>
      </c>
      <c r="N3770" s="47" t="s">
        <v>269</v>
      </c>
      <c r="O3770" s="47" t="s">
        <v>2725</v>
      </c>
      <c r="P3770" s="47" t="s">
        <v>879</v>
      </c>
      <c r="Q3770" s="30" t="s">
        <v>7639</v>
      </c>
      <c r="R3770" s="30"/>
    </row>
    <row r="3771" spans="1:18" ht="19.95" customHeight="1">
      <c r="A3771" s="47">
        <v>1</v>
      </c>
      <c r="B3771" s="30" t="s">
        <v>246</v>
      </c>
      <c r="C3771" s="43" t="s">
        <v>7466</v>
      </c>
      <c r="D3771" s="52">
        <v>45209</v>
      </c>
      <c r="E3771" s="52">
        <v>45222</v>
      </c>
      <c r="F3771" s="52">
        <v>45222</v>
      </c>
      <c r="G3771" s="47" t="s">
        <v>10</v>
      </c>
      <c r="H3771" s="42">
        <v>900</v>
      </c>
      <c r="I3771" s="53">
        <v>1</v>
      </c>
      <c r="J3771" s="42">
        <v>0</v>
      </c>
      <c r="K3771" s="42">
        <v>0</v>
      </c>
      <c r="L3771" s="42">
        <v>900</v>
      </c>
      <c r="M3771" s="42">
        <v>0</v>
      </c>
      <c r="N3771" s="47" t="s">
        <v>269</v>
      </c>
      <c r="O3771" s="47" t="s">
        <v>1381</v>
      </c>
      <c r="P3771" s="47" t="s">
        <v>885</v>
      </c>
      <c r="Q3771" s="30" t="s">
        <v>7636</v>
      </c>
      <c r="R3771" s="30"/>
    </row>
    <row r="3772" spans="1:18" ht="19.95" customHeight="1">
      <c r="A3772" s="47">
        <v>1</v>
      </c>
      <c r="B3772" s="30" t="s">
        <v>246</v>
      </c>
      <c r="C3772" s="43" t="s">
        <v>7465</v>
      </c>
      <c r="D3772" s="52">
        <v>45209</v>
      </c>
      <c r="E3772" s="52">
        <v>45222</v>
      </c>
      <c r="F3772" s="52">
        <v>45222</v>
      </c>
      <c r="G3772" s="47" t="s">
        <v>10</v>
      </c>
      <c r="H3772" s="42">
        <v>3600</v>
      </c>
      <c r="I3772" s="53">
        <v>1</v>
      </c>
      <c r="J3772" s="42">
        <v>0</v>
      </c>
      <c r="K3772" s="42">
        <v>0</v>
      </c>
      <c r="L3772" s="42">
        <v>3600</v>
      </c>
      <c r="M3772" s="42">
        <v>0</v>
      </c>
      <c r="N3772" s="47" t="s">
        <v>269</v>
      </c>
      <c r="O3772" s="47" t="s">
        <v>1381</v>
      </c>
      <c r="P3772" s="47" t="s">
        <v>884</v>
      </c>
      <c r="Q3772" s="30" t="s">
        <v>7635</v>
      </c>
      <c r="R3772" s="30"/>
    </row>
    <row r="3773" spans="1:18" ht="19.95" customHeight="1">
      <c r="A3773" s="47">
        <v>1</v>
      </c>
      <c r="B3773" s="30" t="s">
        <v>54</v>
      </c>
      <c r="C3773" s="43" t="s">
        <v>55</v>
      </c>
      <c r="D3773" s="52">
        <v>44869</v>
      </c>
      <c r="E3773" s="52">
        <v>45220</v>
      </c>
      <c r="F3773" s="52">
        <v>45222</v>
      </c>
      <c r="G3773" s="47" t="s">
        <v>10</v>
      </c>
      <c r="H3773" s="42">
        <v>99.9</v>
      </c>
      <c r="I3773" s="53">
        <v>1</v>
      </c>
      <c r="J3773" s="42">
        <v>0</v>
      </c>
      <c r="K3773" s="42">
        <v>0</v>
      </c>
      <c r="L3773" s="42">
        <v>99.9</v>
      </c>
      <c r="M3773" s="42">
        <v>0</v>
      </c>
      <c r="N3773" s="47" t="s">
        <v>269</v>
      </c>
      <c r="O3773" s="47" t="s">
        <v>1342</v>
      </c>
      <c r="P3773" s="47" t="s">
        <v>280</v>
      </c>
      <c r="Q3773" s="30" t="s">
        <v>2536</v>
      </c>
      <c r="R3773" s="30"/>
    </row>
    <row r="3774" spans="1:18" ht="19.95" customHeight="1">
      <c r="A3774" s="47">
        <v>1</v>
      </c>
      <c r="B3774" s="30" t="s">
        <v>7469</v>
      </c>
      <c r="C3774" s="43" t="s">
        <v>7470</v>
      </c>
      <c r="D3774" s="52">
        <v>45229</v>
      </c>
      <c r="E3774" s="52">
        <v>45222</v>
      </c>
      <c r="F3774" s="52">
        <v>45222</v>
      </c>
      <c r="G3774" s="47" t="s">
        <v>10</v>
      </c>
      <c r="H3774" s="42">
        <v>9143.33</v>
      </c>
      <c r="I3774" s="53">
        <v>1</v>
      </c>
      <c r="J3774" s="42">
        <v>0</v>
      </c>
      <c r="K3774" s="42">
        <v>0</v>
      </c>
      <c r="L3774" s="42">
        <v>9143.33</v>
      </c>
      <c r="M3774" s="42">
        <v>0</v>
      </c>
      <c r="N3774" s="47" t="s">
        <v>275</v>
      </c>
      <c r="O3774" s="47" t="s">
        <v>1346</v>
      </c>
      <c r="P3774" s="47" t="s">
        <v>3237</v>
      </c>
      <c r="Q3774" s="30" t="s">
        <v>7640</v>
      </c>
      <c r="R3774" s="30"/>
    </row>
    <row r="3775" spans="1:18" ht="19.95" customHeight="1">
      <c r="A3775" s="47">
        <v>1</v>
      </c>
      <c r="B3775" s="30" t="s">
        <v>247</v>
      </c>
      <c r="C3775" s="43" t="s">
        <v>7468</v>
      </c>
      <c r="D3775" s="52">
        <v>45222</v>
      </c>
      <c r="E3775" s="52">
        <v>45222</v>
      </c>
      <c r="F3775" s="52">
        <v>45222</v>
      </c>
      <c r="G3775" s="47" t="s">
        <v>10</v>
      </c>
      <c r="H3775" s="42">
        <v>4500</v>
      </c>
      <c r="I3775" s="53">
        <v>1</v>
      </c>
      <c r="J3775" s="42">
        <v>0</v>
      </c>
      <c r="K3775" s="42">
        <v>0</v>
      </c>
      <c r="L3775" s="42">
        <v>4500</v>
      </c>
      <c r="M3775" s="42">
        <v>0</v>
      </c>
      <c r="N3775" s="47" t="s">
        <v>275</v>
      </c>
      <c r="O3775" s="47" t="s">
        <v>2725</v>
      </c>
      <c r="P3775" s="47" t="s">
        <v>879</v>
      </c>
      <c r="Q3775" s="30" t="s">
        <v>7638</v>
      </c>
      <c r="R3775" s="30"/>
    </row>
    <row r="3776" spans="1:18" ht="19.95" customHeight="1">
      <c r="A3776" s="47">
        <v>1</v>
      </c>
      <c r="B3776" s="30" t="s">
        <v>248</v>
      </c>
      <c r="C3776" s="43" t="s">
        <v>7468</v>
      </c>
      <c r="D3776" s="52">
        <v>45223</v>
      </c>
      <c r="E3776" s="52">
        <v>45223</v>
      </c>
      <c r="F3776" s="52">
        <v>45222</v>
      </c>
      <c r="G3776" s="47" t="s">
        <v>10</v>
      </c>
      <c r="H3776" s="42">
        <v>4500</v>
      </c>
      <c r="I3776" s="53">
        <v>1</v>
      </c>
      <c r="J3776" s="42">
        <v>0</v>
      </c>
      <c r="K3776" s="42">
        <v>0</v>
      </c>
      <c r="L3776" s="42">
        <v>4500</v>
      </c>
      <c r="M3776" s="42">
        <v>0</v>
      </c>
      <c r="N3776" s="47" t="s">
        <v>275</v>
      </c>
      <c r="O3776" s="47" t="s">
        <v>2725</v>
      </c>
      <c r="P3776" s="47" t="s">
        <v>879</v>
      </c>
      <c r="Q3776" s="30" t="s">
        <v>7639</v>
      </c>
      <c r="R3776" s="30"/>
    </row>
    <row r="3777" spans="1:18" ht="19.95" customHeight="1">
      <c r="A3777" s="47">
        <v>1</v>
      </c>
      <c r="B3777" s="30" t="s">
        <v>7471</v>
      </c>
      <c r="C3777" s="43" t="s">
        <v>7472</v>
      </c>
      <c r="D3777" s="52">
        <v>45222</v>
      </c>
      <c r="E3777" s="52">
        <v>45222</v>
      </c>
      <c r="F3777" s="52">
        <v>45222</v>
      </c>
      <c r="G3777" s="47" t="s">
        <v>10</v>
      </c>
      <c r="H3777" s="42">
        <v>7000</v>
      </c>
      <c r="I3777" s="53">
        <v>1</v>
      </c>
      <c r="J3777" s="42">
        <v>0</v>
      </c>
      <c r="K3777" s="42">
        <v>0</v>
      </c>
      <c r="L3777" s="42">
        <v>7000</v>
      </c>
      <c r="M3777" s="42">
        <v>0</v>
      </c>
      <c r="N3777" s="47" t="s">
        <v>275</v>
      </c>
      <c r="O3777" s="47" t="s">
        <v>1355</v>
      </c>
      <c r="P3777" s="47" t="s">
        <v>870</v>
      </c>
      <c r="Q3777" s="30" t="s">
        <v>7641</v>
      </c>
      <c r="R3777" s="30"/>
    </row>
    <row r="3778" spans="1:18" ht="19.95" customHeight="1">
      <c r="A3778" s="47">
        <v>1</v>
      </c>
      <c r="B3778" s="30" t="s">
        <v>239</v>
      </c>
      <c r="C3778" s="43" t="s">
        <v>7478</v>
      </c>
      <c r="D3778" s="52">
        <v>45223</v>
      </c>
      <c r="E3778" s="52">
        <v>45223</v>
      </c>
      <c r="F3778" s="52">
        <v>45223</v>
      </c>
      <c r="G3778" s="47" t="s">
        <v>10</v>
      </c>
      <c r="H3778" s="42">
        <v>154.22999999999999</v>
      </c>
      <c r="I3778" s="53">
        <v>1</v>
      </c>
      <c r="J3778" s="42">
        <v>0</v>
      </c>
      <c r="K3778" s="42">
        <v>0</v>
      </c>
      <c r="L3778" s="42">
        <v>154.22999999999999</v>
      </c>
      <c r="M3778" s="42">
        <v>0</v>
      </c>
      <c r="N3778" s="47" t="s">
        <v>1328</v>
      </c>
      <c r="O3778" s="47" t="s">
        <v>1374</v>
      </c>
      <c r="P3778" s="47" t="s">
        <v>874</v>
      </c>
      <c r="Q3778" s="30" t="s">
        <v>1764</v>
      </c>
      <c r="R3778" s="30"/>
    </row>
    <row r="3779" spans="1:18" ht="19.95" customHeight="1">
      <c r="A3779" s="47">
        <v>1</v>
      </c>
      <c r="B3779" s="30" t="s">
        <v>257</v>
      </c>
      <c r="C3779" s="43" t="s">
        <v>7477</v>
      </c>
      <c r="D3779" s="52">
        <v>45223</v>
      </c>
      <c r="E3779" s="52">
        <v>45223</v>
      </c>
      <c r="F3779" s="52">
        <v>45223</v>
      </c>
      <c r="G3779" s="47" t="s">
        <v>10</v>
      </c>
      <c r="H3779" s="42">
        <v>69628.289999999994</v>
      </c>
      <c r="I3779" s="53">
        <v>1</v>
      </c>
      <c r="J3779" s="42">
        <v>0</v>
      </c>
      <c r="K3779" s="42">
        <v>0</v>
      </c>
      <c r="L3779" s="42">
        <v>69628.289999999994</v>
      </c>
      <c r="M3779" s="42">
        <v>0</v>
      </c>
      <c r="N3779" s="47" t="s">
        <v>1328</v>
      </c>
      <c r="O3779" s="47" t="s">
        <v>1874</v>
      </c>
      <c r="P3779" s="47" t="s">
        <v>7610</v>
      </c>
      <c r="Q3779" s="30" t="s">
        <v>7646</v>
      </c>
      <c r="R3779" s="30"/>
    </row>
    <row r="3780" spans="1:18" ht="19.95" customHeight="1">
      <c r="A3780" s="47">
        <v>2</v>
      </c>
      <c r="B3780" s="30" t="s">
        <v>308</v>
      </c>
      <c r="C3780" s="43" t="s">
        <v>7474</v>
      </c>
      <c r="D3780" s="52">
        <v>45218</v>
      </c>
      <c r="E3780" s="52">
        <v>45223</v>
      </c>
      <c r="F3780" s="52">
        <v>45223</v>
      </c>
      <c r="G3780" s="47" t="s">
        <v>10</v>
      </c>
      <c r="H3780" s="42">
        <v>12561.6</v>
      </c>
      <c r="I3780" s="53">
        <v>1</v>
      </c>
      <c r="J3780" s="42">
        <v>0</v>
      </c>
      <c r="K3780" s="42">
        <v>0</v>
      </c>
      <c r="L3780" s="42">
        <v>12561.6</v>
      </c>
      <c r="M3780" s="42">
        <v>0</v>
      </c>
      <c r="N3780" s="47" t="s">
        <v>1328</v>
      </c>
      <c r="O3780" s="47" t="s">
        <v>1349</v>
      </c>
      <c r="P3780" s="47" t="s">
        <v>741</v>
      </c>
      <c r="Q3780" s="30" t="s">
        <v>7643</v>
      </c>
      <c r="R3780" s="30"/>
    </row>
    <row r="3781" spans="1:18" ht="19.95" customHeight="1">
      <c r="A3781" s="47">
        <v>1</v>
      </c>
      <c r="B3781" s="30" t="s">
        <v>259</v>
      </c>
      <c r="C3781" s="43" t="s">
        <v>7476</v>
      </c>
      <c r="D3781" s="52">
        <v>45223</v>
      </c>
      <c r="E3781" s="52">
        <v>45223</v>
      </c>
      <c r="F3781" s="52">
        <v>45223</v>
      </c>
      <c r="G3781" s="47" t="s">
        <v>10</v>
      </c>
      <c r="H3781" s="42">
        <v>36378.75</v>
      </c>
      <c r="I3781" s="53">
        <v>1</v>
      </c>
      <c r="J3781" s="42">
        <v>0</v>
      </c>
      <c r="K3781" s="42">
        <v>0</v>
      </c>
      <c r="L3781" s="42">
        <v>36378.75</v>
      </c>
      <c r="M3781" s="42">
        <v>0</v>
      </c>
      <c r="N3781" s="47" t="s">
        <v>1328</v>
      </c>
      <c r="O3781" s="47" t="s">
        <v>1874</v>
      </c>
      <c r="P3781" s="47" t="s">
        <v>1358</v>
      </c>
      <c r="Q3781" s="30" t="s">
        <v>7645</v>
      </c>
      <c r="R3781" s="30"/>
    </row>
    <row r="3782" spans="1:18" ht="19.95" customHeight="1">
      <c r="A3782" s="47">
        <v>4</v>
      </c>
      <c r="B3782" s="30" t="s">
        <v>15</v>
      </c>
      <c r="C3782" s="43" t="s">
        <v>7473</v>
      </c>
      <c r="D3782" s="52">
        <v>45208</v>
      </c>
      <c r="E3782" s="52">
        <v>45223</v>
      </c>
      <c r="F3782" s="52">
        <v>45223</v>
      </c>
      <c r="G3782" s="47" t="s">
        <v>10</v>
      </c>
      <c r="H3782" s="42">
        <v>2793</v>
      </c>
      <c r="I3782" s="53">
        <v>1</v>
      </c>
      <c r="J3782" s="42">
        <v>0</v>
      </c>
      <c r="K3782" s="42">
        <v>0</v>
      </c>
      <c r="L3782" s="42">
        <v>2793</v>
      </c>
      <c r="M3782" s="42">
        <v>0</v>
      </c>
      <c r="N3782" s="47" t="s">
        <v>269</v>
      </c>
      <c r="O3782" s="47" t="s">
        <v>1351</v>
      </c>
      <c r="P3782" s="47" t="s">
        <v>1353</v>
      </c>
      <c r="Q3782" s="30" t="s">
        <v>7642</v>
      </c>
      <c r="R3782" s="30"/>
    </row>
    <row r="3783" spans="1:18" ht="19.95" customHeight="1">
      <c r="A3783" s="47">
        <v>5</v>
      </c>
      <c r="B3783" s="30" t="s">
        <v>785</v>
      </c>
      <c r="C3783" s="43" t="s">
        <v>7475</v>
      </c>
      <c r="D3783" s="52">
        <v>45216</v>
      </c>
      <c r="E3783" s="52">
        <v>45223</v>
      </c>
      <c r="F3783" s="52">
        <v>45223</v>
      </c>
      <c r="G3783" s="47" t="s">
        <v>10</v>
      </c>
      <c r="H3783" s="42">
        <v>10494.84</v>
      </c>
      <c r="I3783" s="53">
        <v>1</v>
      </c>
      <c r="J3783" s="42">
        <v>0</v>
      </c>
      <c r="K3783" s="42">
        <v>0</v>
      </c>
      <c r="L3783" s="42">
        <v>10494.84</v>
      </c>
      <c r="M3783" s="42">
        <v>0</v>
      </c>
      <c r="N3783" s="47" t="s">
        <v>269</v>
      </c>
      <c r="O3783" s="47" t="s">
        <v>1874</v>
      </c>
      <c r="P3783" s="47" t="s">
        <v>1592</v>
      </c>
      <c r="Q3783" s="30" t="s">
        <v>7644</v>
      </c>
      <c r="R3783" s="30"/>
    </row>
    <row r="3784" spans="1:18" ht="19.95" customHeight="1">
      <c r="A3784" s="47">
        <v>4</v>
      </c>
      <c r="B3784" s="30" t="s">
        <v>143</v>
      </c>
      <c r="C3784" s="43" t="s">
        <v>7486</v>
      </c>
      <c r="D3784" s="52">
        <v>45209</v>
      </c>
      <c r="E3784" s="52">
        <v>45224</v>
      </c>
      <c r="F3784" s="52">
        <v>45224</v>
      </c>
      <c r="G3784" s="47" t="s">
        <v>10</v>
      </c>
      <c r="H3784" s="42">
        <v>2500</v>
      </c>
      <c r="I3784" s="53">
        <v>1</v>
      </c>
      <c r="J3784" s="42">
        <v>0</v>
      </c>
      <c r="K3784" s="42">
        <v>0</v>
      </c>
      <c r="L3784" s="42">
        <v>2500</v>
      </c>
      <c r="M3784" s="42">
        <v>0</v>
      </c>
      <c r="N3784" s="47" t="s">
        <v>1328</v>
      </c>
      <c r="O3784" s="47" t="s">
        <v>1349</v>
      </c>
      <c r="P3784" s="47" t="s">
        <v>741</v>
      </c>
      <c r="Q3784" s="30" t="s">
        <v>7655</v>
      </c>
      <c r="R3784" s="30"/>
    </row>
    <row r="3785" spans="1:18" ht="19.95" customHeight="1">
      <c r="A3785" s="47">
        <v>4</v>
      </c>
      <c r="B3785" s="30" t="s">
        <v>143</v>
      </c>
      <c r="C3785" s="43" t="s">
        <v>7483</v>
      </c>
      <c r="D3785" s="52">
        <v>45209</v>
      </c>
      <c r="E3785" s="52">
        <v>45224</v>
      </c>
      <c r="F3785" s="52">
        <v>45224</v>
      </c>
      <c r="G3785" s="47" t="s">
        <v>10</v>
      </c>
      <c r="H3785" s="42">
        <v>10000</v>
      </c>
      <c r="I3785" s="53">
        <v>1</v>
      </c>
      <c r="J3785" s="42">
        <v>0</v>
      </c>
      <c r="K3785" s="42">
        <v>0</v>
      </c>
      <c r="L3785" s="42">
        <v>10000</v>
      </c>
      <c r="M3785" s="42">
        <v>0</v>
      </c>
      <c r="N3785" s="47" t="s">
        <v>1328</v>
      </c>
      <c r="O3785" s="47" t="s">
        <v>1349</v>
      </c>
      <c r="P3785" s="47" t="s">
        <v>741</v>
      </c>
      <c r="Q3785" s="30" t="s">
        <v>7651</v>
      </c>
      <c r="R3785" s="30"/>
    </row>
    <row r="3786" spans="1:18" ht="19.95" customHeight="1">
      <c r="A3786" s="47">
        <v>2</v>
      </c>
      <c r="B3786" s="30" t="s">
        <v>143</v>
      </c>
      <c r="C3786" s="43" t="s">
        <v>7482</v>
      </c>
      <c r="D3786" s="52">
        <v>45209</v>
      </c>
      <c r="E3786" s="52">
        <v>45224</v>
      </c>
      <c r="F3786" s="52">
        <v>45224</v>
      </c>
      <c r="G3786" s="47" t="s">
        <v>10</v>
      </c>
      <c r="H3786" s="42">
        <v>13202.3</v>
      </c>
      <c r="I3786" s="53">
        <v>1</v>
      </c>
      <c r="J3786" s="42">
        <v>0</v>
      </c>
      <c r="K3786" s="42">
        <v>0</v>
      </c>
      <c r="L3786" s="42">
        <v>13202.3</v>
      </c>
      <c r="M3786" s="42">
        <v>0</v>
      </c>
      <c r="N3786" s="47" t="s">
        <v>1328</v>
      </c>
      <c r="O3786" s="47" t="s">
        <v>1349</v>
      </c>
      <c r="P3786" s="47" t="s">
        <v>741</v>
      </c>
      <c r="Q3786" s="30" t="s">
        <v>7650</v>
      </c>
      <c r="R3786" s="30"/>
    </row>
    <row r="3787" spans="1:18" ht="19.95" customHeight="1">
      <c r="A3787" s="47">
        <v>4</v>
      </c>
      <c r="B3787" s="30" t="s">
        <v>15</v>
      </c>
      <c r="C3787" s="43" t="s">
        <v>7481</v>
      </c>
      <c r="D3787" s="52">
        <v>45209</v>
      </c>
      <c r="E3787" s="52">
        <v>45224</v>
      </c>
      <c r="F3787" s="52">
        <v>45224</v>
      </c>
      <c r="G3787" s="47" t="s">
        <v>10</v>
      </c>
      <c r="H3787" s="42">
        <v>2422.5</v>
      </c>
      <c r="I3787" s="53">
        <v>1</v>
      </c>
      <c r="J3787" s="42">
        <v>0</v>
      </c>
      <c r="K3787" s="42">
        <v>0</v>
      </c>
      <c r="L3787" s="42">
        <v>2422.5</v>
      </c>
      <c r="M3787" s="42">
        <v>0</v>
      </c>
      <c r="N3787" s="47" t="s">
        <v>269</v>
      </c>
      <c r="O3787" s="47" t="s">
        <v>1351</v>
      </c>
      <c r="P3787" s="47" t="s">
        <v>1353</v>
      </c>
      <c r="Q3787" s="30" t="s">
        <v>7649</v>
      </c>
      <c r="R3787" s="30"/>
    </row>
    <row r="3788" spans="1:18" ht="19.95" customHeight="1">
      <c r="A3788" s="47">
        <v>1</v>
      </c>
      <c r="B3788" s="30" t="s">
        <v>22</v>
      </c>
      <c r="C3788" s="43" t="s">
        <v>7479</v>
      </c>
      <c r="D3788" s="52">
        <v>45202</v>
      </c>
      <c r="E3788" s="52">
        <v>45224</v>
      </c>
      <c r="F3788" s="52">
        <v>45224</v>
      </c>
      <c r="G3788" s="47" t="s">
        <v>10</v>
      </c>
      <c r="H3788" s="42">
        <v>660</v>
      </c>
      <c r="I3788" s="53">
        <v>1</v>
      </c>
      <c r="J3788" s="42">
        <v>0</v>
      </c>
      <c r="K3788" s="42">
        <v>0</v>
      </c>
      <c r="L3788" s="42">
        <v>660</v>
      </c>
      <c r="M3788" s="42">
        <v>0</v>
      </c>
      <c r="N3788" s="47" t="s">
        <v>269</v>
      </c>
      <c r="O3788" s="47" t="s">
        <v>1346</v>
      </c>
      <c r="P3788" s="47" t="s">
        <v>284</v>
      </c>
      <c r="Q3788" s="30" t="s">
        <v>7647</v>
      </c>
      <c r="R3788" s="30"/>
    </row>
    <row r="3789" spans="1:18" ht="19.95" customHeight="1">
      <c r="A3789" s="47">
        <v>1</v>
      </c>
      <c r="B3789" s="30" t="s">
        <v>2722</v>
      </c>
      <c r="C3789" s="43" t="s">
        <v>7480</v>
      </c>
      <c r="D3789" s="52">
        <v>45199</v>
      </c>
      <c r="E3789" s="52">
        <v>45224</v>
      </c>
      <c r="F3789" s="52">
        <v>45224</v>
      </c>
      <c r="G3789" s="47" t="s">
        <v>10</v>
      </c>
      <c r="H3789" s="42">
        <v>637.23</v>
      </c>
      <c r="I3789" s="53">
        <v>1</v>
      </c>
      <c r="J3789" s="42">
        <v>0</v>
      </c>
      <c r="K3789" s="42">
        <v>0</v>
      </c>
      <c r="L3789" s="42">
        <v>637.23</v>
      </c>
      <c r="M3789" s="42">
        <v>0</v>
      </c>
      <c r="N3789" s="47" t="s">
        <v>269</v>
      </c>
      <c r="O3789" s="47" t="s">
        <v>1351</v>
      </c>
      <c r="P3789" s="47" t="s">
        <v>1378</v>
      </c>
      <c r="Q3789" s="30" t="s">
        <v>7648</v>
      </c>
      <c r="R3789" s="30"/>
    </row>
    <row r="3790" spans="1:18" ht="19.95" customHeight="1">
      <c r="A3790" s="47">
        <v>1</v>
      </c>
      <c r="B3790" s="30" t="s">
        <v>237</v>
      </c>
      <c r="C3790" s="43">
        <v>21395356</v>
      </c>
      <c r="D3790" s="52">
        <v>45203</v>
      </c>
      <c r="E3790" s="52">
        <v>45224</v>
      </c>
      <c r="F3790" s="52">
        <v>45224</v>
      </c>
      <c r="G3790" s="47" t="s">
        <v>10</v>
      </c>
      <c r="H3790" s="42">
        <v>444.87</v>
      </c>
      <c r="I3790" s="53">
        <v>1</v>
      </c>
      <c r="J3790" s="42">
        <v>0</v>
      </c>
      <c r="K3790" s="42">
        <v>0</v>
      </c>
      <c r="L3790" s="42">
        <v>444.87</v>
      </c>
      <c r="M3790" s="42">
        <v>0</v>
      </c>
      <c r="N3790" s="47" t="s">
        <v>269</v>
      </c>
      <c r="O3790" s="47" t="s">
        <v>1342</v>
      </c>
      <c r="P3790" s="47" t="s">
        <v>280</v>
      </c>
      <c r="Q3790" s="30" t="s">
        <v>7657</v>
      </c>
      <c r="R3790" s="30"/>
    </row>
    <row r="3791" spans="1:18" ht="19.95" customHeight="1">
      <c r="A3791" s="47">
        <v>5</v>
      </c>
      <c r="B3791" s="30" t="s">
        <v>243</v>
      </c>
      <c r="C3791" s="43" t="s">
        <v>7485</v>
      </c>
      <c r="D3791" s="52">
        <v>45218</v>
      </c>
      <c r="E3791" s="52">
        <v>45224</v>
      </c>
      <c r="F3791" s="52">
        <v>45224</v>
      </c>
      <c r="G3791" s="47" t="s">
        <v>10</v>
      </c>
      <c r="H3791" s="42">
        <v>38515.79</v>
      </c>
      <c r="I3791" s="53">
        <v>1</v>
      </c>
      <c r="J3791" s="42">
        <v>0</v>
      </c>
      <c r="K3791" s="42">
        <v>0</v>
      </c>
      <c r="L3791" s="42">
        <v>38515.79</v>
      </c>
      <c r="M3791" s="42">
        <v>0</v>
      </c>
      <c r="N3791" s="47" t="s">
        <v>269</v>
      </c>
      <c r="O3791" s="47" t="s">
        <v>1874</v>
      </c>
      <c r="P3791" s="47" t="s">
        <v>1358</v>
      </c>
      <c r="Q3791" s="30" t="s">
        <v>7654</v>
      </c>
      <c r="R3791" s="30"/>
    </row>
    <row r="3792" spans="1:18" ht="19.95" customHeight="1">
      <c r="A3792" s="47">
        <v>5</v>
      </c>
      <c r="B3792" s="30" t="s">
        <v>785</v>
      </c>
      <c r="C3792" s="43" t="s">
        <v>7484</v>
      </c>
      <c r="D3792" s="52">
        <v>45217</v>
      </c>
      <c r="E3792" s="52">
        <v>45224</v>
      </c>
      <c r="F3792" s="52">
        <v>45224</v>
      </c>
      <c r="G3792" s="47" t="s">
        <v>10</v>
      </c>
      <c r="H3792" s="42">
        <v>3752.08</v>
      </c>
      <c r="I3792" s="53">
        <v>1</v>
      </c>
      <c r="J3792" s="42">
        <v>0</v>
      </c>
      <c r="K3792" s="42">
        <v>0</v>
      </c>
      <c r="L3792" s="42">
        <v>3752.08</v>
      </c>
      <c r="M3792" s="42">
        <v>0</v>
      </c>
      <c r="N3792" s="47" t="s">
        <v>269</v>
      </c>
      <c r="O3792" s="47" t="s">
        <v>1874</v>
      </c>
      <c r="P3792" s="47" t="s">
        <v>1344</v>
      </c>
      <c r="Q3792" s="30" t="s">
        <v>7652</v>
      </c>
      <c r="R3792" s="30"/>
    </row>
    <row r="3793" spans="1:18" ht="19.95" customHeight="1">
      <c r="A3793" s="47">
        <v>1</v>
      </c>
      <c r="B3793" s="30" t="s">
        <v>7500</v>
      </c>
      <c r="C3793" s="43" t="s">
        <v>7501</v>
      </c>
      <c r="D3793" s="52">
        <v>45226</v>
      </c>
      <c r="E3793" s="52">
        <v>45226</v>
      </c>
      <c r="F3793" s="52">
        <v>45224</v>
      </c>
      <c r="G3793" s="47" t="s">
        <v>10</v>
      </c>
      <c r="H3793" s="42">
        <v>554.16999999999996</v>
      </c>
      <c r="I3793" s="53">
        <v>1</v>
      </c>
      <c r="J3793" s="42">
        <v>0</v>
      </c>
      <c r="K3793" s="42">
        <v>0</v>
      </c>
      <c r="L3793" s="42">
        <v>554.16999999999996</v>
      </c>
      <c r="M3793" s="42">
        <v>0</v>
      </c>
      <c r="N3793" s="47" t="s">
        <v>275</v>
      </c>
      <c r="O3793" s="47" t="s">
        <v>1342</v>
      </c>
      <c r="P3793" s="47" t="s">
        <v>871</v>
      </c>
      <c r="Q3793" s="30" t="s">
        <v>7671</v>
      </c>
      <c r="R3793" s="30"/>
    </row>
    <row r="3794" spans="1:18" ht="19.95" customHeight="1">
      <c r="A3794" s="47">
        <v>1</v>
      </c>
      <c r="B3794" s="30" t="s">
        <v>1395</v>
      </c>
      <c r="C3794" s="43" t="s">
        <v>1477</v>
      </c>
      <c r="D3794" s="52">
        <v>45224</v>
      </c>
      <c r="E3794" s="52">
        <v>45224</v>
      </c>
      <c r="F3794" s="52">
        <v>45224</v>
      </c>
      <c r="G3794" s="47" t="s">
        <v>10</v>
      </c>
      <c r="H3794" s="42">
        <v>35.74</v>
      </c>
      <c r="I3794" s="53">
        <v>1</v>
      </c>
      <c r="J3794" s="42">
        <v>0</v>
      </c>
      <c r="K3794" s="42">
        <v>0</v>
      </c>
      <c r="L3794" s="42">
        <v>35.74</v>
      </c>
      <c r="M3794" s="42">
        <v>0</v>
      </c>
      <c r="N3794" s="47" t="s">
        <v>275</v>
      </c>
      <c r="O3794" s="47" t="s">
        <v>1374</v>
      </c>
      <c r="P3794" s="47" t="s">
        <v>874</v>
      </c>
      <c r="Q3794" s="30" t="s">
        <v>7656</v>
      </c>
      <c r="R3794" s="30"/>
    </row>
    <row r="3795" spans="1:18" ht="19.95" customHeight="1">
      <c r="A3795" s="47">
        <v>1</v>
      </c>
      <c r="B3795" s="30" t="s">
        <v>56</v>
      </c>
      <c r="C3795" s="43" t="s">
        <v>7487</v>
      </c>
      <c r="D3795" s="52">
        <v>44979</v>
      </c>
      <c r="E3795" s="52">
        <v>45225</v>
      </c>
      <c r="F3795" s="52">
        <v>45225</v>
      </c>
      <c r="G3795" s="47" t="s">
        <v>10</v>
      </c>
      <c r="H3795" s="42">
        <v>1493.79</v>
      </c>
      <c r="I3795" s="53">
        <v>1</v>
      </c>
      <c r="J3795" s="42">
        <v>0</v>
      </c>
      <c r="K3795" s="42">
        <v>0</v>
      </c>
      <c r="L3795" s="42">
        <v>1493.79</v>
      </c>
      <c r="M3795" s="42">
        <v>0</v>
      </c>
      <c r="N3795" s="47" t="s">
        <v>1328</v>
      </c>
      <c r="O3795" s="47" t="s">
        <v>1351</v>
      </c>
      <c r="P3795" s="47" t="s">
        <v>1378</v>
      </c>
      <c r="Q3795" s="30" t="s">
        <v>7658</v>
      </c>
      <c r="R3795" s="30"/>
    </row>
    <row r="3796" spans="1:18" ht="19.95" customHeight="1">
      <c r="A3796" s="47">
        <v>2</v>
      </c>
      <c r="B3796" s="30" t="s">
        <v>143</v>
      </c>
      <c r="C3796" s="43" t="s">
        <v>7488</v>
      </c>
      <c r="D3796" s="52">
        <v>45210</v>
      </c>
      <c r="E3796" s="52">
        <v>45225</v>
      </c>
      <c r="F3796" s="52">
        <v>45225</v>
      </c>
      <c r="G3796" s="47" t="s">
        <v>10</v>
      </c>
      <c r="H3796" s="42">
        <v>238611.3</v>
      </c>
      <c r="I3796" s="53">
        <v>1</v>
      </c>
      <c r="J3796" s="42">
        <v>0</v>
      </c>
      <c r="K3796" s="42">
        <v>0</v>
      </c>
      <c r="L3796" s="42">
        <v>238611.3</v>
      </c>
      <c r="M3796" s="42">
        <v>0</v>
      </c>
      <c r="N3796" s="47" t="s">
        <v>1328</v>
      </c>
      <c r="O3796" s="47" t="s">
        <v>1349</v>
      </c>
      <c r="P3796" s="47" t="s">
        <v>741</v>
      </c>
      <c r="Q3796" s="30" t="s">
        <v>7659</v>
      </c>
      <c r="R3796" s="30"/>
    </row>
    <row r="3797" spans="1:18" ht="19.95" customHeight="1">
      <c r="A3797" s="47">
        <v>2</v>
      </c>
      <c r="B3797" s="30" t="s">
        <v>308</v>
      </c>
      <c r="C3797" s="43" t="s">
        <v>7490</v>
      </c>
      <c r="D3797" s="52">
        <v>45222</v>
      </c>
      <c r="E3797" s="52">
        <v>45225</v>
      </c>
      <c r="F3797" s="52">
        <v>45225</v>
      </c>
      <c r="G3797" s="47" t="s">
        <v>10</v>
      </c>
      <c r="H3797" s="42">
        <v>3141.6</v>
      </c>
      <c r="I3797" s="53">
        <v>1</v>
      </c>
      <c r="J3797" s="42">
        <v>0</v>
      </c>
      <c r="K3797" s="42">
        <v>0</v>
      </c>
      <c r="L3797" s="42">
        <v>3141.6</v>
      </c>
      <c r="M3797" s="42">
        <v>0</v>
      </c>
      <c r="N3797" s="47" t="s">
        <v>1328</v>
      </c>
      <c r="O3797" s="47" t="s">
        <v>1349</v>
      </c>
      <c r="P3797" s="47" t="s">
        <v>741</v>
      </c>
      <c r="Q3797" s="30" t="s">
        <v>7661</v>
      </c>
      <c r="R3797" s="30"/>
    </row>
    <row r="3798" spans="1:18" ht="19.95" customHeight="1">
      <c r="A3798" s="47">
        <v>1</v>
      </c>
      <c r="B3798" s="30" t="s">
        <v>308</v>
      </c>
      <c r="C3798" s="43" t="s">
        <v>7491</v>
      </c>
      <c r="D3798" s="52">
        <v>45222</v>
      </c>
      <c r="E3798" s="52">
        <v>45225</v>
      </c>
      <c r="F3798" s="52">
        <v>45225</v>
      </c>
      <c r="G3798" s="47" t="s">
        <v>10</v>
      </c>
      <c r="H3798" s="42">
        <v>20250</v>
      </c>
      <c r="I3798" s="53">
        <v>1</v>
      </c>
      <c r="J3798" s="42">
        <v>0</v>
      </c>
      <c r="K3798" s="42">
        <v>0</v>
      </c>
      <c r="L3798" s="42">
        <v>20250</v>
      </c>
      <c r="M3798" s="42">
        <v>0</v>
      </c>
      <c r="N3798" s="47" t="s">
        <v>1328</v>
      </c>
      <c r="O3798" s="47" t="s">
        <v>1349</v>
      </c>
      <c r="P3798" s="47" t="s">
        <v>741</v>
      </c>
      <c r="Q3798" s="30" t="s">
        <v>7662</v>
      </c>
      <c r="R3798" s="30"/>
    </row>
    <row r="3799" spans="1:18" ht="19.95" customHeight="1">
      <c r="A3799" s="47">
        <v>1</v>
      </c>
      <c r="B3799" s="30" t="s">
        <v>318</v>
      </c>
      <c r="C3799" s="43" t="s">
        <v>7489</v>
      </c>
      <c r="D3799" s="52">
        <v>45218</v>
      </c>
      <c r="E3799" s="52">
        <v>45225</v>
      </c>
      <c r="F3799" s="52">
        <v>45225</v>
      </c>
      <c r="G3799" s="47" t="s">
        <v>10</v>
      </c>
      <c r="H3799" s="42">
        <v>8299</v>
      </c>
      <c r="I3799" s="53">
        <v>1</v>
      </c>
      <c r="J3799" s="42">
        <v>0</v>
      </c>
      <c r="K3799" s="42">
        <v>0</v>
      </c>
      <c r="L3799" s="42">
        <v>8299</v>
      </c>
      <c r="M3799" s="42">
        <v>0</v>
      </c>
      <c r="N3799" s="47" t="s">
        <v>269</v>
      </c>
      <c r="O3799" s="47" t="s">
        <v>1874</v>
      </c>
      <c r="P3799" s="47" t="s">
        <v>1592</v>
      </c>
      <c r="Q3799" s="30" t="s">
        <v>7660</v>
      </c>
      <c r="R3799" s="30"/>
    </row>
    <row r="3800" spans="1:18" ht="19.95" customHeight="1">
      <c r="A3800" s="47">
        <v>1</v>
      </c>
      <c r="B3800" s="30" t="s">
        <v>1395</v>
      </c>
      <c r="C3800" s="43" t="s">
        <v>1477</v>
      </c>
      <c r="D3800" s="52">
        <v>45225</v>
      </c>
      <c r="E3800" s="52">
        <v>45225</v>
      </c>
      <c r="F3800" s="52">
        <v>45225</v>
      </c>
      <c r="G3800" s="47" t="s">
        <v>10</v>
      </c>
      <c r="H3800" s="42">
        <v>295.26</v>
      </c>
      <c r="I3800" s="53">
        <v>1</v>
      </c>
      <c r="J3800" s="42">
        <v>0</v>
      </c>
      <c r="K3800" s="42">
        <v>0</v>
      </c>
      <c r="L3800" s="42">
        <v>295.26</v>
      </c>
      <c r="M3800" s="42">
        <v>0</v>
      </c>
      <c r="N3800" s="47" t="s">
        <v>275</v>
      </c>
      <c r="O3800" s="47" t="s">
        <v>1374</v>
      </c>
      <c r="P3800" s="47" t="s">
        <v>874</v>
      </c>
      <c r="Q3800" s="30" t="s">
        <v>1695</v>
      </c>
      <c r="R3800" s="30"/>
    </row>
    <row r="3801" spans="1:18" ht="19.95" customHeight="1">
      <c r="A3801" s="47">
        <v>1</v>
      </c>
      <c r="B3801" s="30" t="s">
        <v>293</v>
      </c>
      <c r="C3801" s="43" t="s">
        <v>7496</v>
      </c>
      <c r="D3801" s="52">
        <v>45226</v>
      </c>
      <c r="E3801" s="52">
        <v>45226</v>
      </c>
      <c r="F3801" s="52">
        <v>45226</v>
      </c>
      <c r="G3801" s="47" t="s">
        <v>10</v>
      </c>
      <c r="H3801" s="42">
        <v>427.97</v>
      </c>
      <c r="I3801" s="53">
        <v>1</v>
      </c>
      <c r="J3801" s="42">
        <v>0</v>
      </c>
      <c r="K3801" s="42">
        <v>0</v>
      </c>
      <c r="L3801" s="42">
        <v>427.97</v>
      </c>
      <c r="M3801" s="42">
        <v>0</v>
      </c>
      <c r="N3801" s="47" t="s">
        <v>1328</v>
      </c>
      <c r="O3801" s="47" t="s">
        <v>7805</v>
      </c>
      <c r="P3801" s="47" t="s">
        <v>7611</v>
      </c>
      <c r="Q3801" s="30" t="s">
        <v>7667</v>
      </c>
      <c r="R3801" s="30"/>
    </row>
    <row r="3802" spans="1:18" ht="19.95" customHeight="1">
      <c r="A3802" s="47">
        <v>1</v>
      </c>
      <c r="B3802" s="30" t="s">
        <v>293</v>
      </c>
      <c r="C3802" s="43" t="s">
        <v>7497</v>
      </c>
      <c r="D3802" s="52">
        <v>45226</v>
      </c>
      <c r="E3802" s="52">
        <v>45226</v>
      </c>
      <c r="F3802" s="52">
        <v>45226</v>
      </c>
      <c r="G3802" s="47" t="s">
        <v>10</v>
      </c>
      <c r="H3802" s="42">
        <v>262.31</v>
      </c>
      <c r="I3802" s="53">
        <v>1</v>
      </c>
      <c r="J3802" s="42">
        <v>0</v>
      </c>
      <c r="K3802" s="42">
        <v>0</v>
      </c>
      <c r="L3802" s="42">
        <v>262.31</v>
      </c>
      <c r="M3802" s="42">
        <v>0</v>
      </c>
      <c r="N3802" s="47" t="s">
        <v>1328</v>
      </c>
      <c r="O3802" s="47" t="s">
        <v>7805</v>
      </c>
      <c r="P3802" s="47" t="s">
        <v>7611</v>
      </c>
      <c r="Q3802" s="30" t="s">
        <v>7668</v>
      </c>
      <c r="R3802" s="30"/>
    </row>
    <row r="3803" spans="1:18" ht="19.95" customHeight="1">
      <c r="A3803" s="47">
        <v>1</v>
      </c>
      <c r="B3803" s="30" t="s">
        <v>293</v>
      </c>
      <c r="C3803" s="43" t="s">
        <v>7498</v>
      </c>
      <c r="D3803" s="52">
        <v>45226</v>
      </c>
      <c r="E3803" s="52">
        <v>45226</v>
      </c>
      <c r="F3803" s="52">
        <v>45226</v>
      </c>
      <c r="G3803" s="47" t="s">
        <v>10</v>
      </c>
      <c r="H3803" s="42">
        <v>386.56</v>
      </c>
      <c r="I3803" s="53">
        <v>1</v>
      </c>
      <c r="J3803" s="42">
        <v>0</v>
      </c>
      <c r="K3803" s="42">
        <v>0</v>
      </c>
      <c r="L3803" s="42">
        <v>386.56</v>
      </c>
      <c r="M3803" s="42">
        <v>0</v>
      </c>
      <c r="N3803" s="47" t="s">
        <v>1328</v>
      </c>
      <c r="O3803" s="47" t="s">
        <v>7805</v>
      </c>
      <c r="P3803" s="47" t="s">
        <v>7611</v>
      </c>
      <c r="Q3803" s="30" t="s">
        <v>7669</v>
      </c>
      <c r="R3803" s="30"/>
    </row>
    <row r="3804" spans="1:18" ht="19.95" customHeight="1">
      <c r="A3804" s="47">
        <v>1</v>
      </c>
      <c r="B3804" s="30" t="s">
        <v>293</v>
      </c>
      <c r="C3804" s="43" t="s">
        <v>7499</v>
      </c>
      <c r="D3804" s="52">
        <v>45226</v>
      </c>
      <c r="E3804" s="52">
        <v>45226</v>
      </c>
      <c r="F3804" s="52">
        <v>45226</v>
      </c>
      <c r="G3804" s="47" t="s">
        <v>10</v>
      </c>
      <c r="H3804" s="42">
        <v>607.44000000000005</v>
      </c>
      <c r="I3804" s="53">
        <v>1</v>
      </c>
      <c r="J3804" s="42">
        <v>0</v>
      </c>
      <c r="K3804" s="42">
        <v>0</v>
      </c>
      <c r="L3804" s="42">
        <v>607.44000000000005</v>
      </c>
      <c r="M3804" s="42">
        <v>0</v>
      </c>
      <c r="N3804" s="47" t="s">
        <v>1328</v>
      </c>
      <c r="O3804" s="47" t="s">
        <v>7805</v>
      </c>
      <c r="P3804" s="47" t="s">
        <v>7611</v>
      </c>
      <c r="Q3804" s="30" t="s">
        <v>7670</v>
      </c>
      <c r="R3804" s="30"/>
    </row>
    <row r="3805" spans="1:18" ht="19.95" customHeight="1">
      <c r="A3805" s="47">
        <v>2</v>
      </c>
      <c r="B3805" s="30" t="s">
        <v>140</v>
      </c>
      <c r="C3805" s="43" t="s">
        <v>7494</v>
      </c>
      <c r="D3805" s="52">
        <v>45216</v>
      </c>
      <c r="E3805" s="52">
        <v>45226</v>
      </c>
      <c r="F3805" s="52">
        <v>45226</v>
      </c>
      <c r="G3805" s="47" t="s">
        <v>10</v>
      </c>
      <c r="H3805" s="42">
        <v>38500</v>
      </c>
      <c r="I3805" s="53">
        <v>1</v>
      </c>
      <c r="J3805" s="42">
        <v>0</v>
      </c>
      <c r="K3805" s="42">
        <v>0</v>
      </c>
      <c r="L3805" s="42">
        <v>38500</v>
      </c>
      <c r="M3805" s="42">
        <v>0</v>
      </c>
      <c r="N3805" s="47" t="s">
        <v>1328</v>
      </c>
      <c r="O3805" s="47" t="s">
        <v>1349</v>
      </c>
      <c r="P3805" s="47" t="s">
        <v>741</v>
      </c>
      <c r="Q3805" s="30" t="s">
        <v>7665</v>
      </c>
      <c r="R3805" s="30"/>
    </row>
    <row r="3806" spans="1:18" ht="19.95" customHeight="1">
      <c r="A3806" s="47">
        <v>4</v>
      </c>
      <c r="B3806" s="30" t="s">
        <v>140</v>
      </c>
      <c r="C3806" s="43" t="s">
        <v>7493</v>
      </c>
      <c r="D3806" s="52">
        <v>45216</v>
      </c>
      <c r="E3806" s="52">
        <v>45226</v>
      </c>
      <c r="F3806" s="52">
        <v>45226</v>
      </c>
      <c r="G3806" s="47" t="s">
        <v>10</v>
      </c>
      <c r="H3806" s="42">
        <v>12500</v>
      </c>
      <c r="I3806" s="53">
        <v>1</v>
      </c>
      <c r="J3806" s="42">
        <v>0</v>
      </c>
      <c r="K3806" s="42">
        <v>0</v>
      </c>
      <c r="L3806" s="42">
        <v>12500</v>
      </c>
      <c r="M3806" s="42">
        <v>0</v>
      </c>
      <c r="N3806" s="47" t="s">
        <v>1328</v>
      </c>
      <c r="O3806" s="47" t="s">
        <v>1349</v>
      </c>
      <c r="P3806" s="47" t="s">
        <v>741</v>
      </c>
      <c r="Q3806" s="30" t="s">
        <v>7664</v>
      </c>
      <c r="R3806" s="30"/>
    </row>
    <row r="3807" spans="1:18" ht="19.95" customHeight="1">
      <c r="A3807" s="47">
        <v>2</v>
      </c>
      <c r="B3807" s="30" t="s">
        <v>143</v>
      </c>
      <c r="C3807" s="43" t="s">
        <v>7495</v>
      </c>
      <c r="D3807" s="52">
        <v>45211</v>
      </c>
      <c r="E3807" s="52">
        <v>45226</v>
      </c>
      <c r="F3807" s="52">
        <v>45226</v>
      </c>
      <c r="G3807" s="47" t="s">
        <v>10</v>
      </c>
      <c r="H3807" s="42">
        <v>74247.7</v>
      </c>
      <c r="I3807" s="53">
        <v>1</v>
      </c>
      <c r="J3807" s="42">
        <v>0</v>
      </c>
      <c r="K3807" s="42">
        <v>0</v>
      </c>
      <c r="L3807" s="42">
        <v>74247.7</v>
      </c>
      <c r="M3807" s="42">
        <v>0</v>
      </c>
      <c r="N3807" s="47" t="s">
        <v>1328</v>
      </c>
      <c r="O3807" s="47" t="s">
        <v>1349</v>
      </c>
      <c r="P3807" s="47" t="s">
        <v>741</v>
      </c>
      <c r="Q3807" s="30" t="s">
        <v>7666</v>
      </c>
      <c r="R3807" s="30"/>
    </row>
    <row r="3808" spans="1:18" ht="19.95" customHeight="1">
      <c r="A3808" s="47">
        <v>1</v>
      </c>
      <c r="B3808" s="30" t="s">
        <v>780</v>
      </c>
      <c r="C3808" s="43" t="s">
        <v>1450</v>
      </c>
      <c r="D3808" s="52">
        <v>45229</v>
      </c>
      <c r="E3808" s="52">
        <v>45229</v>
      </c>
      <c r="F3808" s="52">
        <v>45229</v>
      </c>
      <c r="G3808" s="47" t="s">
        <v>10</v>
      </c>
      <c r="H3808" s="42">
        <v>550</v>
      </c>
      <c r="I3808" s="53">
        <v>1</v>
      </c>
      <c r="J3808" s="42">
        <v>0</v>
      </c>
      <c r="K3808" s="42">
        <v>0</v>
      </c>
      <c r="L3808" s="42">
        <v>550</v>
      </c>
      <c r="M3808" s="42">
        <v>0</v>
      </c>
      <c r="N3808" s="47" t="s">
        <v>1328</v>
      </c>
      <c r="O3808" s="47" t="s">
        <v>1374</v>
      </c>
      <c r="P3808" s="47" t="s">
        <v>874</v>
      </c>
      <c r="Q3808" s="30" t="s">
        <v>7691</v>
      </c>
      <c r="R3808" s="30"/>
    </row>
    <row r="3809" spans="1:18" ht="19.95" customHeight="1">
      <c r="A3809" s="47">
        <v>1</v>
      </c>
      <c r="B3809" s="30" t="s">
        <v>2853</v>
      </c>
      <c r="C3809" s="43" t="s">
        <v>7505</v>
      </c>
      <c r="D3809" s="52">
        <v>45128</v>
      </c>
      <c r="E3809" s="52">
        <v>45229</v>
      </c>
      <c r="F3809" s="52">
        <v>45229</v>
      </c>
      <c r="G3809" s="47" t="s">
        <v>10</v>
      </c>
      <c r="H3809" s="42">
        <v>3914900.15</v>
      </c>
      <c r="I3809" s="53">
        <v>1</v>
      </c>
      <c r="J3809" s="42">
        <v>0</v>
      </c>
      <c r="K3809" s="42">
        <v>255733.9</v>
      </c>
      <c r="L3809" s="42">
        <v>3659166.25</v>
      </c>
      <c r="M3809" s="42">
        <v>0</v>
      </c>
      <c r="N3809" s="47" t="s">
        <v>1328</v>
      </c>
      <c r="O3809" s="47" t="s">
        <v>1330</v>
      </c>
      <c r="P3809" s="47" t="s">
        <v>881</v>
      </c>
      <c r="Q3809" s="30" t="s">
        <v>7677</v>
      </c>
      <c r="R3809" s="30"/>
    </row>
    <row r="3810" spans="1:18" ht="19.95" customHeight="1">
      <c r="A3810" s="47">
        <v>2</v>
      </c>
      <c r="B3810" s="30" t="s">
        <v>143</v>
      </c>
      <c r="C3810" s="43" t="s">
        <v>7512</v>
      </c>
      <c r="D3810" s="52">
        <v>45212</v>
      </c>
      <c r="E3810" s="52">
        <v>45229</v>
      </c>
      <c r="F3810" s="52">
        <v>45229</v>
      </c>
      <c r="G3810" s="47" t="s">
        <v>10</v>
      </c>
      <c r="H3810" s="42">
        <v>89055.9</v>
      </c>
      <c r="I3810" s="53">
        <v>1</v>
      </c>
      <c r="J3810" s="42">
        <v>0</v>
      </c>
      <c r="K3810" s="42">
        <v>0</v>
      </c>
      <c r="L3810" s="42">
        <v>89055.9</v>
      </c>
      <c r="M3810" s="42">
        <v>0</v>
      </c>
      <c r="N3810" s="47" t="s">
        <v>1328</v>
      </c>
      <c r="O3810" s="47" t="s">
        <v>1349</v>
      </c>
      <c r="P3810" s="47" t="s">
        <v>741</v>
      </c>
      <c r="Q3810" s="30" t="s">
        <v>7684</v>
      </c>
      <c r="R3810" s="30"/>
    </row>
    <row r="3811" spans="1:18" ht="19.95" customHeight="1">
      <c r="A3811" s="47">
        <v>2</v>
      </c>
      <c r="B3811" s="30" t="s">
        <v>143</v>
      </c>
      <c r="C3811" s="43" t="s">
        <v>7513</v>
      </c>
      <c r="D3811" s="52">
        <v>45213</v>
      </c>
      <c r="E3811" s="52">
        <v>45229</v>
      </c>
      <c r="F3811" s="52">
        <v>45229</v>
      </c>
      <c r="G3811" s="47" t="s">
        <v>10</v>
      </c>
      <c r="H3811" s="42">
        <v>30851.3</v>
      </c>
      <c r="I3811" s="53">
        <v>1</v>
      </c>
      <c r="J3811" s="42">
        <v>0</v>
      </c>
      <c r="K3811" s="42">
        <v>0</v>
      </c>
      <c r="L3811" s="42">
        <v>30851.3</v>
      </c>
      <c r="M3811" s="42">
        <v>0</v>
      </c>
      <c r="N3811" s="47" t="s">
        <v>1328</v>
      </c>
      <c r="O3811" s="47" t="s">
        <v>1349</v>
      </c>
      <c r="P3811" s="47" t="s">
        <v>741</v>
      </c>
      <c r="Q3811" s="30" t="s">
        <v>7685</v>
      </c>
      <c r="R3811" s="30"/>
    </row>
    <row r="3812" spans="1:18" ht="19.95" customHeight="1">
      <c r="A3812" s="47">
        <v>1</v>
      </c>
      <c r="B3812" s="30" t="s">
        <v>259</v>
      </c>
      <c r="C3812" s="43" t="s">
        <v>7519</v>
      </c>
      <c r="D3812" s="52">
        <v>45229</v>
      </c>
      <c r="E3812" s="52">
        <v>45229</v>
      </c>
      <c r="F3812" s="52">
        <v>45229</v>
      </c>
      <c r="G3812" s="47" t="s">
        <v>10</v>
      </c>
      <c r="H3812" s="42">
        <v>8.94</v>
      </c>
      <c r="I3812" s="53">
        <v>1</v>
      </c>
      <c r="J3812" s="42">
        <v>0</v>
      </c>
      <c r="K3812" s="42">
        <v>0</v>
      </c>
      <c r="L3812" s="42">
        <v>8.94</v>
      </c>
      <c r="M3812" s="42">
        <v>0</v>
      </c>
      <c r="N3812" s="47" t="s">
        <v>1328</v>
      </c>
      <c r="O3812" s="47" t="s">
        <v>1874</v>
      </c>
      <c r="P3812" s="47" t="s">
        <v>1358</v>
      </c>
      <c r="Q3812" s="30" t="s">
        <v>7693</v>
      </c>
      <c r="R3812" s="30"/>
    </row>
    <row r="3813" spans="1:18" ht="19.95" customHeight="1">
      <c r="A3813" s="47">
        <v>1</v>
      </c>
      <c r="B3813" s="30" t="s">
        <v>259</v>
      </c>
      <c r="C3813" s="43" t="s">
        <v>628</v>
      </c>
      <c r="D3813" s="52">
        <v>45229</v>
      </c>
      <c r="E3813" s="52">
        <v>45229</v>
      </c>
      <c r="F3813" s="52">
        <v>45229</v>
      </c>
      <c r="G3813" s="47" t="s">
        <v>10</v>
      </c>
      <c r="H3813" s="42">
        <v>26.83</v>
      </c>
      <c r="I3813" s="53">
        <v>1</v>
      </c>
      <c r="J3813" s="42">
        <v>0</v>
      </c>
      <c r="K3813" s="42">
        <v>0</v>
      </c>
      <c r="L3813" s="42">
        <v>26.83</v>
      </c>
      <c r="M3813" s="42">
        <v>0</v>
      </c>
      <c r="N3813" s="47" t="s">
        <v>1328</v>
      </c>
      <c r="O3813" s="47" t="s">
        <v>1874</v>
      </c>
      <c r="P3813" s="47" t="s">
        <v>1358</v>
      </c>
      <c r="Q3813" s="30" t="s">
        <v>7694</v>
      </c>
      <c r="R3813" s="30"/>
    </row>
    <row r="3814" spans="1:18" ht="19.95" customHeight="1">
      <c r="A3814" s="47">
        <v>2</v>
      </c>
      <c r="B3814" s="30" t="s">
        <v>229</v>
      </c>
      <c r="C3814" s="43" t="s">
        <v>7517</v>
      </c>
      <c r="D3814" s="52">
        <v>45225</v>
      </c>
      <c r="E3814" s="52">
        <v>45229</v>
      </c>
      <c r="F3814" s="52">
        <v>45229</v>
      </c>
      <c r="G3814" s="47" t="s">
        <v>10</v>
      </c>
      <c r="H3814" s="42">
        <v>2778.63</v>
      </c>
      <c r="I3814" s="53">
        <v>1</v>
      </c>
      <c r="J3814" s="42">
        <v>0</v>
      </c>
      <c r="K3814" s="42">
        <v>0</v>
      </c>
      <c r="L3814" s="42">
        <v>2778.63</v>
      </c>
      <c r="M3814" s="42">
        <v>0</v>
      </c>
      <c r="N3814" s="47" t="s">
        <v>1328</v>
      </c>
      <c r="O3814" s="47" t="s">
        <v>1349</v>
      </c>
      <c r="P3814" s="47" t="s">
        <v>741</v>
      </c>
      <c r="Q3814" s="30" t="s">
        <v>7690</v>
      </c>
      <c r="R3814" s="30"/>
    </row>
    <row r="3815" spans="1:18" ht="19.95" customHeight="1">
      <c r="A3815" s="47">
        <v>1</v>
      </c>
      <c r="B3815" s="30" t="s">
        <v>29</v>
      </c>
      <c r="C3815" s="43" t="s">
        <v>7509</v>
      </c>
      <c r="D3815" s="52">
        <v>45209</v>
      </c>
      <c r="E3815" s="52">
        <v>45229</v>
      </c>
      <c r="F3815" s="52">
        <v>45229</v>
      </c>
      <c r="G3815" s="47" t="s">
        <v>10</v>
      </c>
      <c r="H3815" s="42">
        <v>2490.4</v>
      </c>
      <c r="I3815" s="53">
        <v>1</v>
      </c>
      <c r="J3815" s="42">
        <v>0</v>
      </c>
      <c r="K3815" s="42">
        <v>0</v>
      </c>
      <c r="L3815" s="42">
        <v>2490.4</v>
      </c>
      <c r="M3815" s="42">
        <v>0</v>
      </c>
      <c r="N3815" s="47" t="s">
        <v>269</v>
      </c>
      <c r="O3815" s="47" t="s">
        <v>1351</v>
      </c>
      <c r="P3815" s="47" t="s">
        <v>1353</v>
      </c>
      <c r="Q3815" s="30" t="s">
        <v>7681</v>
      </c>
      <c r="R3815" s="30"/>
    </row>
    <row r="3816" spans="1:18" ht="19.95" customHeight="1">
      <c r="A3816" s="47">
        <v>1</v>
      </c>
      <c r="B3816" s="30" t="s">
        <v>220</v>
      </c>
      <c r="C3816" s="43">
        <v>7771712</v>
      </c>
      <c r="D3816" s="52">
        <v>45218</v>
      </c>
      <c r="E3816" s="52">
        <v>45229</v>
      </c>
      <c r="F3816" s="52">
        <v>45229</v>
      </c>
      <c r="G3816" s="47" t="s">
        <v>10</v>
      </c>
      <c r="H3816" s="42">
        <v>592.37</v>
      </c>
      <c r="I3816" s="53">
        <v>1</v>
      </c>
      <c r="J3816" s="42">
        <v>0</v>
      </c>
      <c r="K3816" s="42">
        <v>0</v>
      </c>
      <c r="L3816" s="42">
        <v>592.37</v>
      </c>
      <c r="M3816" s="42">
        <v>0</v>
      </c>
      <c r="N3816" s="47" t="s">
        <v>269</v>
      </c>
      <c r="O3816" s="47" t="s">
        <v>1342</v>
      </c>
      <c r="P3816" s="47" t="s">
        <v>286</v>
      </c>
      <c r="Q3816" s="30" t="s">
        <v>7689</v>
      </c>
      <c r="R3816" s="30"/>
    </row>
    <row r="3817" spans="1:18" ht="19.95" customHeight="1">
      <c r="A3817" s="47">
        <v>1</v>
      </c>
      <c r="B3817" s="30" t="s">
        <v>43</v>
      </c>
      <c r="C3817" s="43" t="s">
        <v>7507</v>
      </c>
      <c r="D3817" s="52">
        <v>45213</v>
      </c>
      <c r="E3817" s="52">
        <v>45229</v>
      </c>
      <c r="F3817" s="52">
        <v>45229</v>
      </c>
      <c r="G3817" s="47" t="s">
        <v>10</v>
      </c>
      <c r="H3817" s="42">
        <v>2880</v>
      </c>
      <c r="I3817" s="53">
        <v>1</v>
      </c>
      <c r="J3817" s="42">
        <v>0</v>
      </c>
      <c r="K3817" s="42">
        <v>0</v>
      </c>
      <c r="L3817" s="42">
        <v>2880</v>
      </c>
      <c r="M3817" s="42">
        <v>0</v>
      </c>
      <c r="N3817" s="47" t="s">
        <v>269</v>
      </c>
      <c r="O3817" s="47" t="s">
        <v>1351</v>
      </c>
      <c r="P3817" s="47" t="s">
        <v>1353</v>
      </c>
      <c r="Q3817" s="30" t="s">
        <v>7679</v>
      </c>
      <c r="R3817" s="30"/>
    </row>
    <row r="3818" spans="1:18" ht="19.95" customHeight="1">
      <c r="A3818" s="47">
        <v>1</v>
      </c>
      <c r="B3818" s="30" t="s">
        <v>43</v>
      </c>
      <c r="C3818" s="43" t="s">
        <v>7508</v>
      </c>
      <c r="D3818" s="52">
        <v>45215</v>
      </c>
      <c r="E3818" s="52">
        <v>45229</v>
      </c>
      <c r="F3818" s="52">
        <v>45229</v>
      </c>
      <c r="G3818" s="47" t="s">
        <v>10</v>
      </c>
      <c r="H3818" s="42">
        <v>2698.3</v>
      </c>
      <c r="I3818" s="53">
        <v>1</v>
      </c>
      <c r="J3818" s="42">
        <v>0</v>
      </c>
      <c r="K3818" s="42">
        <v>0</v>
      </c>
      <c r="L3818" s="42">
        <v>2698.3</v>
      </c>
      <c r="M3818" s="42">
        <v>0</v>
      </c>
      <c r="N3818" s="47" t="s">
        <v>269</v>
      </c>
      <c r="O3818" s="47" t="s">
        <v>1351</v>
      </c>
      <c r="P3818" s="47" t="s">
        <v>1353</v>
      </c>
      <c r="Q3818" s="30" t="s">
        <v>7680</v>
      </c>
      <c r="R3818" s="30"/>
    </row>
    <row r="3819" spans="1:18" ht="19.95" customHeight="1">
      <c r="A3819" s="47">
        <v>1</v>
      </c>
      <c r="B3819" s="30" t="s">
        <v>43</v>
      </c>
      <c r="C3819" s="43" t="s">
        <v>7511</v>
      </c>
      <c r="D3819" s="52">
        <v>45217</v>
      </c>
      <c r="E3819" s="52">
        <v>45229</v>
      </c>
      <c r="F3819" s="52">
        <v>45229</v>
      </c>
      <c r="G3819" s="47" t="s">
        <v>10</v>
      </c>
      <c r="H3819" s="42">
        <v>2178</v>
      </c>
      <c r="I3819" s="53">
        <v>1</v>
      </c>
      <c r="J3819" s="42">
        <v>0</v>
      </c>
      <c r="K3819" s="42">
        <v>0</v>
      </c>
      <c r="L3819" s="42">
        <v>2178</v>
      </c>
      <c r="M3819" s="42">
        <v>0</v>
      </c>
      <c r="N3819" s="47" t="s">
        <v>269</v>
      </c>
      <c r="O3819" s="47" t="s">
        <v>1351</v>
      </c>
      <c r="P3819" s="47" t="s">
        <v>1353</v>
      </c>
      <c r="Q3819" s="30" t="s">
        <v>7683</v>
      </c>
      <c r="R3819" s="30"/>
    </row>
    <row r="3820" spans="1:18" ht="19.95" customHeight="1">
      <c r="A3820" s="47">
        <v>1</v>
      </c>
      <c r="B3820" s="30" t="s">
        <v>43</v>
      </c>
      <c r="C3820" s="43" t="s">
        <v>7510</v>
      </c>
      <c r="D3820" s="52">
        <v>45217</v>
      </c>
      <c r="E3820" s="52">
        <v>45229</v>
      </c>
      <c r="F3820" s="52">
        <v>45229</v>
      </c>
      <c r="G3820" s="47" t="s">
        <v>10</v>
      </c>
      <c r="H3820" s="42">
        <v>2783</v>
      </c>
      <c r="I3820" s="53">
        <v>1</v>
      </c>
      <c r="J3820" s="42">
        <v>0</v>
      </c>
      <c r="K3820" s="42">
        <v>0</v>
      </c>
      <c r="L3820" s="42">
        <v>2783</v>
      </c>
      <c r="M3820" s="42">
        <v>0</v>
      </c>
      <c r="N3820" s="47" t="s">
        <v>269</v>
      </c>
      <c r="O3820" s="47" t="s">
        <v>1351</v>
      </c>
      <c r="P3820" s="47" t="s">
        <v>1353</v>
      </c>
      <c r="Q3820" s="30" t="s">
        <v>7682</v>
      </c>
      <c r="R3820" s="30"/>
    </row>
    <row r="3821" spans="1:18" ht="19.95" customHeight="1">
      <c r="A3821" s="47">
        <v>1</v>
      </c>
      <c r="B3821" s="30" t="s">
        <v>22</v>
      </c>
      <c r="C3821" s="43" t="s">
        <v>7504</v>
      </c>
      <c r="D3821" s="52">
        <v>44979</v>
      </c>
      <c r="E3821" s="52">
        <v>45229</v>
      </c>
      <c r="F3821" s="52">
        <v>45229</v>
      </c>
      <c r="G3821" s="47" t="s">
        <v>10</v>
      </c>
      <c r="H3821" s="42">
        <v>5859.53</v>
      </c>
      <c r="I3821" s="53">
        <v>1</v>
      </c>
      <c r="J3821" s="42">
        <v>0</v>
      </c>
      <c r="K3821" s="42">
        <v>0</v>
      </c>
      <c r="L3821" s="42">
        <v>5859.53</v>
      </c>
      <c r="M3821" s="42">
        <v>0</v>
      </c>
      <c r="N3821" s="47" t="s">
        <v>269</v>
      </c>
      <c r="O3821" s="47" t="s">
        <v>1346</v>
      </c>
      <c r="P3821" s="47" t="s">
        <v>284</v>
      </c>
      <c r="Q3821" s="30" t="s">
        <v>7675</v>
      </c>
      <c r="R3821" s="30"/>
    </row>
    <row r="3822" spans="1:18" ht="19.95" customHeight="1">
      <c r="A3822" s="47">
        <v>1</v>
      </c>
      <c r="B3822" s="30" t="s">
        <v>218</v>
      </c>
      <c r="C3822" s="43" t="s">
        <v>7515</v>
      </c>
      <c r="D3822" s="52">
        <v>45219</v>
      </c>
      <c r="E3822" s="52">
        <v>45229</v>
      </c>
      <c r="F3822" s="52">
        <v>45229</v>
      </c>
      <c r="G3822" s="47" t="s">
        <v>10</v>
      </c>
      <c r="H3822" s="42">
        <v>573.29999999999995</v>
      </c>
      <c r="I3822" s="53">
        <v>1</v>
      </c>
      <c r="J3822" s="42">
        <v>0</v>
      </c>
      <c r="K3822" s="42">
        <v>0</v>
      </c>
      <c r="L3822" s="42">
        <v>573.29999999999995</v>
      </c>
      <c r="M3822" s="42">
        <v>0</v>
      </c>
      <c r="N3822" s="47" t="s">
        <v>269</v>
      </c>
      <c r="O3822" s="47" t="s">
        <v>1874</v>
      </c>
      <c r="P3822" s="47" t="s">
        <v>1358</v>
      </c>
      <c r="Q3822" s="30" t="s">
        <v>7687</v>
      </c>
      <c r="R3822" s="30"/>
    </row>
    <row r="3823" spans="1:18" ht="19.95" customHeight="1">
      <c r="A3823" s="47">
        <v>1</v>
      </c>
      <c r="B3823" s="30" t="s">
        <v>71</v>
      </c>
      <c r="C3823" s="43" t="s">
        <v>7502</v>
      </c>
      <c r="D3823" s="52">
        <v>45107</v>
      </c>
      <c r="E3823" s="52">
        <v>45229</v>
      </c>
      <c r="F3823" s="52">
        <v>45229</v>
      </c>
      <c r="G3823" s="47" t="s">
        <v>10</v>
      </c>
      <c r="H3823" s="42">
        <v>2189.64</v>
      </c>
      <c r="I3823" s="53">
        <v>1</v>
      </c>
      <c r="J3823" s="42">
        <v>0</v>
      </c>
      <c r="K3823" s="42">
        <v>0</v>
      </c>
      <c r="L3823" s="42">
        <v>2189.64</v>
      </c>
      <c r="M3823" s="42">
        <v>0</v>
      </c>
      <c r="N3823" s="47" t="s">
        <v>275</v>
      </c>
      <c r="O3823" s="47" t="s">
        <v>1381</v>
      </c>
      <c r="P3823" s="47" t="s">
        <v>888</v>
      </c>
      <c r="Q3823" s="30" t="s">
        <v>7672</v>
      </c>
      <c r="R3823" s="30"/>
    </row>
    <row r="3824" spans="1:18" ht="19.95" customHeight="1">
      <c r="A3824" s="47">
        <v>1</v>
      </c>
      <c r="B3824" s="30" t="s">
        <v>60</v>
      </c>
      <c r="C3824" s="43" t="s">
        <v>81</v>
      </c>
      <c r="D3824" s="52">
        <v>44956</v>
      </c>
      <c r="E3824" s="52">
        <v>45229</v>
      </c>
      <c r="F3824" s="52">
        <v>45229</v>
      </c>
      <c r="G3824" s="47" t="s">
        <v>10</v>
      </c>
      <c r="H3824" s="42">
        <v>1703.48</v>
      </c>
      <c r="I3824" s="53">
        <v>1</v>
      </c>
      <c r="J3824" s="42">
        <v>0</v>
      </c>
      <c r="K3824" s="42">
        <v>0</v>
      </c>
      <c r="L3824" s="42">
        <v>1703.48</v>
      </c>
      <c r="M3824" s="42">
        <v>0</v>
      </c>
      <c r="N3824" s="47" t="s">
        <v>275</v>
      </c>
      <c r="O3824" s="47" t="s">
        <v>1381</v>
      </c>
      <c r="P3824" s="47" t="s">
        <v>888</v>
      </c>
      <c r="Q3824" s="30" t="s">
        <v>7672</v>
      </c>
      <c r="R3824" s="30"/>
    </row>
    <row r="3825" spans="1:18" ht="19.95" customHeight="1">
      <c r="A3825" s="47">
        <v>1</v>
      </c>
      <c r="B3825" s="30" t="s">
        <v>61</v>
      </c>
      <c r="C3825" s="43" t="s">
        <v>7502</v>
      </c>
      <c r="D3825" s="52">
        <v>44956</v>
      </c>
      <c r="E3825" s="52">
        <v>45229</v>
      </c>
      <c r="F3825" s="52">
        <v>45229</v>
      </c>
      <c r="G3825" s="47" t="s">
        <v>10</v>
      </c>
      <c r="H3825" s="42">
        <v>2036.59</v>
      </c>
      <c r="I3825" s="53">
        <v>1</v>
      </c>
      <c r="J3825" s="42">
        <v>0</v>
      </c>
      <c r="K3825" s="42">
        <v>0</v>
      </c>
      <c r="L3825" s="42">
        <v>2036.59</v>
      </c>
      <c r="M3825" s="42">
        <v>0</v>
      </c>
      <c r="N3825" s="47" t="s">
        <v>275</v>
      </c>
      <c r="O3825" s="47" t="s">
        <v>1381</v>
      </c>
      <c r="P3825" s="47" t="s">
        <v>888</v>
      </c>
      <c r="Q3825" s="30" t="s">
        <v>7672</v>
      </c>
      <c r="R3825" s="30"/>
    </row>
    <row r="3826" spans="1:18" ht="19.95" customHeight="1">
      <c r="A3826" s="47">
        <v>1</v>
      </c>
      <c r="B3826" s="30" t="s">
        <v>68</v>
      </c>
      <c r="C3826" s="43" t="s">
        <v>7502</v>
      </c>
      <c r="D3826" s="52">
        <v>45019</v>
      </c>
      <c r="E3826" s="52">
        <v>45229</v>
      </c>
      <c r="F3826" s="52">
        <v>45229</v>
      </c>
      <c r="G3826" s="47" t="s">
        <v>10</v>
      </c>
      <c r="H3826" s="42">
        <v>2203.35</v>
      </c>
      <c r="I3826" s="53">
        <v>1</v>
      </c>
      <c r="J3826" s="42">
        <v>0</v>
      </c>
      <c r="K3826" s="42">
        <v>0</v>
      </c>
      <c r="L3826" s="42">
        <v>2203.35</v>
      </c>
      <c r="M3826" s="42">
        <v>0</v>
      </c>
      <c r="N3826" s="47" t="s">
        <v>275</v>
      </c>
      <c r="O3826" s="47" t="s">
        <v>1381</v>
      </c>
      <c r="P3826" s="47" t="s">
        <v>888</v>
      </c>
      <c r="Q3826" s="30" t="s">
        <v>7672</v>
      </c>
      <c r="R3826" s="30"/>
    </row>
    <row r="3827" spans="1:18" ht="19.95" customHeight="1">
      <c r="A3827" s="47">
        <v>1</v>
      </c>
      <c r="B3827" s="30" t="s">
        <v>19</v>
      </c>
      <c r="C3827" s="43" t="s">
        <v>652</v>
      </c>
      <c r="D3827" s="52">
        <v>44956</v>
      </c>
      <c r="E3827" s="52">
        <v>45229</v>
      </c>
      <c r="F3827" s="52">
        <v>45229</v>
      </c>
      <c r="G3827" s="47" t="s">
        <v>10</v>
      </c>
      <c r="H3827" s="42">
        <v>41590.400000000001</v>
      </c>
      <c r="I3827" s="53">
        <v>1</v>
      </c>
      <c r="J3827" s="42">
        <v>0</v>
      </c>
      <c r="K3827" s="42">
        <v>0</v>
      </c>
      <c r="L3827" s="42">
        <v>41590.400000000001</v>
      </c>
      <c r="M3827" s="42">
        <v>0</v>
      </c>
      <c r="N3827" s="47" t="s">
        <v>275</v>
      </c>
      <c r="O3827" s="47" t="s">
        <v>2725</v>
      </c>
      <c r="P3827" s="47" t="s">
        <v>879</v>
      </c>
      <c r="Q3827" s="30" t="s">
        <v>7673</v>
      </c>
      <c r="R3827" s="30"/>
    </row>
    <row r="3828" spans="1:18" ht="19.95" customHeight="1">
      <c r="A3828" s="47">
        <v>1</v>
      </c>
      <c r="B3828" s="30" t="s">
        <v>19</v>
      </c>
      <c r="C3828" s="43" t="s">
        <v>7506</v>
      </c>
      <c r="D3828" s="52">
        <v>45229</v>
      </c>
      <c r="E3828" s="52">
        <v>45229</v>
      </c>
      <c r="F3828" s="52">
        <v>45229</v>
      </c>
      <c r="G3828" s="47" t="s">
        <v>10</v>
      </c>
      <c r="H3828" s="42">
        <v>3409.6</v>
      </c>
      <c r="I3828" s="53">
        <v>1</v>
      </c>
      <c r="J3828" s="42">
        <v>0</v>
      </c>
      <c r="K3828" s="42">
        <v>0</v>
      </c>
      <c r="L3828" s="42">
        <v>3409.6</v>
      </c>
      <c r="M3828" s="42">
        <v>0</v>
      </c>
      <c r="N3828" s="47" t="s">
        <v>275</v>
      </c>
      <c r="O3828" s="47" t="s">
        <v>2725</v>
      </c>
      <c r="P3828" s="47" t="s">
        <v>671</v>
      </c>
      <c r="Q3828" s="30" t="s">
        <v>7678</v>
      </c>
      <c r="R3828" s="30"/>
    </row>
    <row r="3829" spans="1:18" ht="19.95" customHeight="1">
      <c r="A3829" s="47">
        <v>1</v>
      </c>
      <c r="B3829" s="30" t="s">
        <v>19</v>
      </c>
      <c r="C3829" s="43" t="s">
        <v>7503</v>
      </c>
      <c r="D3829" s="52">
        <v>44956</v>
      </c>
      <c r="E3829" s="52">
        <v>45229</v>
      </c>
      <c r="F3829" s="52">
        <v>45229</v>
      </c>
      <c r="G3829" s="47" t="s">
        <v>10</v>
      </c>
      <c r="H3829" s="42">
        <v>399.89</v>
      </c>
      <c r="I3829" s="53">
        <v>1</v>
      </c>
      <c r="J3829" s="42">
        <v>0</v>
      </c>
      <c r="K3829" s="42">
        <v>0</v>
      </c>
      <c r="L3829" s="42">
        <v>399.89</v>
      </c>
      <c r="M3829" s="42">
        <v>0</v>
      </c>
      <c r="N3829" s="47" t="s">
        <v>275</v>
      </c>
      <c r="O3829" s="47" t="s">
        <v>1355</v>
      </c>
      <c r="P3829" s="47" t="s">
        <v>672</v>
      </c>
      <c r="Q3829" s="30" t="s">
        <v>7674</v>
      </c>
      <c r="R3829" s="30"/>
    </row>
    <row r="3830" spans="1:18" ht="19.95" customHeight="1">
      <c r="A3830" s="47">
        <v>1</v>
      </c>
      <c r="B3830" s="30" t="s">
        <v>62</v>
      </c>
      <c r="C3830" s="43" t="s">
        <v>7502</v>
      </c>
      <c r="D3830" s="52">
        <v>44956</v>
      </c>
      <c r="E3830" s="52">
        <v>45229</v>
      </c>
      <c r="F3830" s="52">
        <v>45229</v>
      </c>
      <c r="G3830" s="47" t="s">
        <v>10</v>
      </c>
      <c r="H3830" s="42">
        <v>5127.49</v>
      </c>
      <c r="I3830" s="53">
        <v>1</v>
      </c>
      <c r="J3830" s="42">
        <v>0</v>
      </c>
      <c r="K3830" s="42">
        <v>0</v>
      </c>
      <c r="L3830" s="42">
        <v>5127.49</v>
      </c>
      <c r="M3830" s="42">
        <v>0</v>
      </c>
      <c r="N3830" s="47" t="s">
        <v>275</v>
      </c>
      <c r="O3830" s="47" t="s">
        <v>1381</v>
      </c>
      <c r="P3830" s="47" t="s">
        <v>888</v>
      </c>
      <c r="Q3830" s="30" t="s">
        <v>7672</v>
      </c>
      <c r="R3830" s="30"/>
    </row>
    <row r="3831" spans="1:18" ht="19.95" customHeight="1">
      <c r="A3831" s="47">
        <v>1</v>
      </c>
      <c r="B3831" s="30" t="s">
        <v>63</v>
      </c>
      <c r="C3831" s="43" t="s">
        <v>81</v>
      </c>
      <c r="D3831" s="52">
        <v>44956</v>
      </c>
      <c r="E3831" s="52">
        <v>45229</v>
      </c>
      <c r="F3831" s="52">
        <v>45229</v>
      </c>
      <c r="G3831" s="47" t="s">
        <v>10</v>
      </c>
      <c r="H3831" s="42">
        <v>4589.6000000000004</v>
      </c>
      <c r="I3831" s="53">
        <v>1</v>
      </c>
      <c r="J3831" s="42">
        <v>0</v>
      </c>
      <c r="K3831" s="42">
        <v>0</v>
      </c>
      <c r="L3831" s="42">
        <v>4589.6000000000004</v>
      </c>
      <c r="M3831" s="42">
        <v>0</v>
      </c>
      <c r="N3831" s="47" t="s">
        <v>275</v>
      </c>
      <c r="O3831" s="47" t="s">
        <v>1381</v>
      </c>
      <c r="P3831" s="47" t="s">
        <v>888</v>
      </c>
      <c r="Q3831" s="30" t="s">
        <v>7672</v>
      </c>
      <c r="R3831" s="30"/>
    </row>
    <row r="3832" spans="1:18" ht="19.95" customHeight="1">
      <c r="A3832" s="47">
        <v>5</v>
      </c>
      <c r="B3832" s="30" t="s">
        <v>305</v>
      </c>
      <c r="C3832" s="43" t="s">
        <v>7514</v>
      </c>
      <c r="D3832" s="52">
        <v>45219</v>
      </c>
      <c r="E3832" s="52">
        <v>45229</v>
      </c>
      <c r="F3832" s="52">
        <v>45229</v>
      </c>
      <c r="G3832" s="47" t="s">
        <v>10</v>
      </c>
      <c r="H3832" s="42">
        <v>1326.7</v>
      </c>
      <c r="I3832" s="53">
        <v>1</v>
      </c>
      <c r="J3832" s="42">
        <v>0</v>
      </c>
      <c r="K3832" s="42">
        <v>0</v>
      </c>
      <c r="L3832" s="42">
        <v>1326.7</v>
      </c>
      <c r="M3832" s="42">
        <v>0</v>
      </c>
      <c r="N3832" s="47" t="s">
        <v>275</v>
      </c>
      <c r="O3832" s="47" t="s">
        <v>1874</v>
      </c>
      <c r="P3832" s="47" t="s">
        <v>1358</v>
      </c>
      <c r="Q3832" s="30" t="s">
        <v>7686</v>
      </c>
      <c r="R3832" s="30"/>
    </row>
    <row r="3833" spans="1:18" ht="19.95" customHeight="1">
      <c r="A3833" s="47">
        <v>1</v>
      </c>
      <c r="B3833" s="30" t="s">
        <v>64</v>
      </c>
      <c r="C3833" s="43" t="s">
        <v>7502</v>
      </c>
      <c r="D3833" s="52">
        <v>44956</v>
      </c>
      <c r="E3833" s="52">
        <v>45229</v>
      </c>
      <c r="F3833" s="52">
        <v>45229</v>
      </c>
      <c r="G3833" s="47" t="s">
        <v>10</v>
      </c>
      <c r="H3833" s="42">
        <v>4645.46</v>
      </c>
      <c r="I3833" s="53">
        <v>1</v>
      </c>
      <c r="J3833" s="42">
        <v>0</v>
      </c>
      <c r="K3833" s="42">
        <v>0</v>
      </c>
      <c r="L3833" s="42">
        <v>4645.46</v>
      </c>
      <c r="M3833" s="42">
        <v>0</v>
      </c>
      <c r="N3833" s="47" t="s">
        <v>275</v>
      </c>
      <c r="O3833" s="47" t="s">
        <v>1381</v>
      </c>
      <c r="P3833" s="47" t="s">
        <v>888</v>
      </c>
      <c r="Q3833" s="30" t="s">
        <v>7672</v>
      </c>
      <c r="R3833" s="30"/>
    </row>
    <row r="3834" spans="1:18" ht="19.95" customHeight="1">
      <c r="A3834" s="47">
        <v>1</v>
      </c>
      <c r="B3834" s="30" t="s">
        <v>65</v>
      </c>
      <c r="C3834" s="43" t="s">
        <v>81</v>
      </c>
      <c r="D3834" s="52">
        <v>44956</v>
      </c>
      <c r="E3834" s="52">
        <v>45229</v>
      </c>
      <c r="F3834" s="52">
        <v>45229</v>
      </c>
      <c r="G3834" s="47" t="s">
        <v>10</v>
      </c>
      <c r="H3834" s="42">
        <v>4406.7299999999996</v>
      </c>
      <c r="I3834" s="53">
        <v>1</v>
      </c>
      <c r="J3834" s="42">
        <v>0</v>
      </c>
      <c r="K3834" s="42">
        <v>0</v>
      </c>
      <c r="L3834" s="42">
        <v>4406.7299999999996</v>
      </c>
      <c r="M3834" s="42">
        <v>0</v>
      </c>
      <c r="N3834" s="47" t="s">
        <v>275</v>
      </c>
      <c r="O3834" s="47" t="s">
        <v>1381</v>
      </c>
      <c r="P3834" s="47" t="s">
        <v>888</v>
      </c>
      <c r="Q3834" s="30" t="s">
        <v>7672</v>
      </c>
      <c r="R3834" s="30"/>
    </row>
    <row r="3835" spans="1:18" ht="19.95" customHeight="1">
      <c r="A3835" s="47">
        <v>1</v>
      </c>
      <c r="B3835" s="30" t="s">
        <v>69</v>
      </c>
      <c r="C3835" s="43" t="s">
        <v>7502</v>
      </c>
      <c r="D3835" s="52">
        <v>45015</v>
      </c>
      <c r="E3835" s="52">
        <v>45229</v>
      </c>
      <c r="F3835" s="52">
        <v>45229</v>
      </c>
      <c r="G3835" s="47" t="s">
        <v>10</v>
      </c>
      <c r="H3835" s="42">
        <v>2111.8000000000002</v>
      </c>
      <c r="I3835" s="53">
        <v>1</v>
      </c>
      <c r="J3835" s="42">
        <v>0</v>
      </c>
      <c r="K3835" s="42">
        <v>0</v>
      </c>
      <c r="L3835" s="42">
        <v>2111.8000000000002</v>
      </c>
      <c r="M3835" s="42">
        <v>0</v>
      </c>
      <c r="N3835" s="47" t="s">
        <v>275</v>
      </c>
      <c r="O3835" s="47" t="s">
        <v>1381</v>
      </c>
      <c r="P3835" s="47" t="s">
        <v>888</v>
      </c>
      <c r="Q3835" s="30" t="s">
        <v>7672</v>
      </c>
      <c r="R3835" s="30"/>
    </row>
    <row r="3836" spans="1:18" ht="19.95" customHeight="1">
      <c r="A3836" s="47">
        <v>1</v>
      </c>
      <c r="B3836" s="30" t="s">
        <v>69</v>
      </c>
      <c r="C3836" s="43" t="s">
        <v>82</v>
      </c>
      <c r="D3836" s="52">
        <v>45015</v>
      </c>
      <c r="E3836" s="52">
        <v>45229</v>
      </c>
      <c r="F3836" s="52">
        <v>45229</v>
      </c>
      <c r="G3836" s="47" t="s">
        <v>10</v>
      </c>
      <c r="H3836" s="42">
        <v>198</v>
      </c>
      <c r="I3836" s="53">
        <v>1</v>
      </c>
      <c r="J3836" s="42">
        <v>0</v>
      </c>
      <c r="K3836" s="42">
        <v>0</v>
      </c>
      <c r="L3836" s="42">
        <v>198</v>
      </c>
      <c r="M3836" s="42">
        <v>0</v>
      </c>
      <c r="N3836" s="47" t="s">
        <v>275</v>
      </c>
      <c r="O3836" s="47" t="s">
        <v>1381</v>
      </c>
      <c r="P3836" s="47" t="s">
        <v>674</v>
      </c>
      <c r="Q3836" s="30" t="s">
        <v>7676</v>
      </c>
      <c r="R3836" s="30"/>
    </row>
    <row r="3837" spans="1:18" ht="19.95" customHeight="1">
      <c r="A3837" s="47">
        <v>1</v>
      </c>
      <c r="B3837" s="30" t="s">
        <v>66</v>
      </c>
      <c r="C3837" s="43" t="s">
        <v>7502</v>
      </c>
      <c r="D3837" s="52">
        <v>44956</v>
      </c>
      <c r="E3837" s="52">
        <v>45229</v>
      </c>
      <c r="F3837" s="52">
        <v>45229</v>
      </c>
      <c r="G3837" s="47" t="s">
        <v>10</v>
      </c>
      <c r="H3837" s="42">
        <v>9001.5300000000007</v>
      </c>
      <c r="I3837" s="53">
        <v>1</v>
      </c>
      <c r="J3837" s="42">
        <v>0</v>
      </c>
      <c r="K3837" s="42">
        <v>0</v>
      </c>
      <c r="L3837" s="42">
        <v>9001.5300000000007</v>
      </c>
      <c r="M3837" s="42">
        <v>0</v>
      </c>
      <c r="N3837" s="47" t="s">
        <v>275</v>
      </c>
      <c r="O3837" s="47" t="s">
        <v>1381</v>
      </c>
      <c r="P3837" s="47" t="s">
        <v>888</v>
      </c>
      <c r="Q3837" s="30" t="s">
        <v>7672</v>
      </c>
      <c r="R3837" s="30"/>
    </row>
    <row r="3838" spans="1:18" ht="19.95" customHeight="1">
      <c r="A3838" s="47">
        <v>1</v>
      </c>
      <c r="B3838" s="30" t="s">
        <v>67</v>
      </c>
      <c r="C3838" s="43" t="s">
        <v>7502</v>
      </c>
      <c r="D3838" s="52">
        <v>45019</v>
      </c>
      <c r="E3838" s="52">
        <v>45229</v>
      </c>
      <c r="F3838" s="52">
        <v>45229</v>
      </c>
      <c r="G3838" s="47" t="s">
        <v>10</v>
      </c>
      <c r="H3838" s="42">
        <v>3486.89</v>
      </c>
      <c r="I3838" s="53">
        <v>1</v>
      </c>
      <c r="J3838" s="42">
        <v>0</v>
      </c>
      <c r="K3838" s="42">
        <v>0</v>
      </c>
      <c r="L3838" s="42">
        <v>3486.89</v>
      </c>
      <c r="M3838" s="42">
        <v>0</v>
      </c>
      <c r="N3838" s="47" t="s">
        <v>275</v>
      </c>
      <c r="O3838" s="47" t="s">
        <v>1381</v>
      </c>
      <c r="P3838" s="47" t="s">
        <v>888</v>
      </c>
      <c r="Q3838" s="30" t="s">
        <v>7672</v>
      </c>
      <c r="R3838" s="30"/>
    </row>
    <row r="3839" spans="1:18" ht="19.95" customHeight="1">
      <c r="A3839" s="47">
        <v>5</v>
      </c>
      <c r="B3839" s="30" t="s">
        <v>240</v>
      </c>
      <c r="C3839" s="43" t="s">
        <v>8222</v>
      </c>
      <c r="D3839" s="52">
        <v>45252</v>
      </c>
      <c r="E3839" s="52">
        <v>45258</v>
      </c>
      <c r="F3839" s="52">
        <v>45229</v>
      </c>
      <c r="G3839" s="47" t="s">
        <v>10</v>
      </c>
      <c r="H3839" s="51">
        <v>20351.84</v>
      </c>
      <c r="I3839" s="53">
        <v>1</v>
      </c>
      <c r="J3839" s="51">
        <v>0</v>
      </c>
      <c r="K3839" s="51">
        <v>0</v>
      </c>
      <c r="L3839" s="51">
        <v>20351.84</v>
      </c>
      <c r="M3839" s="42">
        <v>0</v>
      </c>
      <c r="N3839" s="47" t="s">
        <v>275</v>
      </c>
      <c r="O3839" s="47" t="s">
        <v>1874</v>
      </c>
      <c r="P3839" s="47" t="s">
        <v>1358</v>
      </c>
      <c r="Q3839" s="30" t="s">
        <v>8325</v>
      </c>
      <c r="R3839" s="30"/>
    </row>
    <row r="3840" spans="1:18" ht="19.95" customHeight="1">
      <c r="A3840" s="47">
        <v>5</v>
      </c>
      <c r="B3840" s="30" t="s">
        <v>240</v>
      </c>
      <c r="C3840" s="43" t="s">
        <v>8441</v>
      </c>
      <c r="D3840" s="52">
        <v>45252</v>
      </c>
      <c r="E3840" s="52">
        <v>45258</v>
      </c>
      <c r="F3840" s="52">
        <v>45229</v>
      </c>
      <c r="G3840" s="47" t="s">
        <v>10</v>
      </c>
      <c r="H3840" s="51">
        <v>37248.160000000003</v>
      </c>
      <c r="I3840" s="53">
        <v>1</v>
      </c>
      <c r="J3840" s="51">
        <v>0</v>
      </c>
      <c r="K3840" s="51">
        <v>0</v>
      </c>
      <c r="L3840" s="51">
        <v>37248.160000000003</v>
      </c>
      <c r="M3840" s="42">
        <v>0</v>
      </c>
      <c r="N3840" s="47" t="s">
        <v>275</v>
      </c>
      <c r="O3840" s="47" t="s">
        <v>1874</v>
      </c>
      <c r="P3840" s="47" t="s">
        <v>1358</v>
      </c>
      <c r="Q3840" s="30" t="s">
        <v>8444</v>
      </c>
      <c r="R3840" s="30"/>
    </row>
    <row r="3841" spans="1:18" ht="19.95" customHeight="1">
      <c r="A3841" s="47">
        <v>1</v>
      </c>
      <c r="B3841" s="30" t="s">
        <v>780</v>
      </c>
      <c r="C3841" s="43" t="s">
        <v>1450</v>
      </c>
      <c r="D3841" s="52">
        <v>45230</v>
      </c>
      <c r="E3841" s="52">
        <v>45230</v>
      </c>
      <c r="F3841" s="52">
        <v>45230</v>
      </c>
      <c r="G3841" s="47" t="s">
        <v>10</v>
      </c>
      <c r="H3841" s="42">
        <v>550</v>
      </c>
      <c r="I3841" s="53">
        <v>1</v>
      </c>
      <c r="J3841" s="42">
        <v>0</v>
      </c>
      <c r="K3841" s="42">
        <v>0</v>
      </c>
      <c r="L3841" s="42">
        <v>550</v>
      </c>
      <c r="M3841" s="42">
        <v>0</v>
      </c>
      <c r="N3841" s="47" t="s">
        <v>1328</v>
      </c>
      <c r="O3841" s="47" t="s">
        <v>1374</v>
      </c>
      <c r="P3841" s="47" t="s">
        <v>874</v>
      </c>
      <c r="Q3841" s="30" t="s">
        <v>7700</v>
      </c>
      <c r="R3841" s="30"/>
    </row>
    <row r="3842" spans="1:18" ht="19.95" customHeight="1">
      <c r="A3842" s="47">
        <v>5</v>
      </c>
      <c r="B3842" s="30" t="s">
        <v>137</v>
      </c>
      <c r="C3842" s="43" t="s">
        <v>7516</v>
      </c>
      <c r="D3842" s="52">
        <v>45223</v>
      </c>
      <c r="E3842" s="52">
        <v>45229</v>
      </c>
      <c r="F3842" s="52">
        <v>45230</v>
      </c>
      <c r="G3842" s="47" t="s">
        <v>18</v>
      </c>
      <c r="H3842" s="44">
        <v>462000</v>
      </c>
      <c r="I3842" s="84">
        <v>5.0430000000000001</v>
      </c>
      <c r="J3842" s="42">
        <v>0</v>
      </c>
      <c r="K3842" s="42">
        <v>0</v>
      </c>
      <c r="L3842" s="42">
        <v>2329866</v>
      </c>
      <c r="M3842" s="42">
        <v>0</v>
      </c>
      <c r="N3842" s="47" t="s">
        <v>1328</v>
      </c>
      <c r="O3842" s="47" t="s">
        <v>1330</v>
      </c>
      <c r="P3842" s="47" t="s">
        <v>881</v>
      </c>
      <c r="Q3842" s="30" t="s">
        <v>7688</v>
      </c>
      <c r="R3842" s="30"/>
    </row>
    <row r="3843" spans="1:18" ht="19.95" customHeight="1">
      <c r="A3843" s="47">
        <v>4</v>
      </c>
      <c r="B3843" s="30" t="s">
        <v>230</v>
      </c>
      <c r="C3843" s="43" t="s">
        <v>7518</v>
      </c>
      <c r="D3843" s="52">
        <v>45233</v>
      </c>
      <c r="E3843" s="52">
        <v>45229</v>
      </c>
      <c r="F3843" s="52">
        <v>45230</v>
      </c>
      <c r="G3843" s="47" t="s">
        <v>10</v>
      </c>
      <c r="H3843" s="42">
        <v>78480</v>
      </c>
      <c r="I3843" s="53">
        <v>1</v>
      </c>
      <c r="J3843" s="42">
        <v>0</v>
      </c>
      <c r="K3843" s="42">
        <v>0</v>
      </c>
      <c r="L3843" s="42">
        <v>78480</v>
      </c>
      <c r="M3843" s="42">
        <v>0</v>
      </c>
      <c r="N3843" s="47" t="s">
        <v>1328</v>
      </c>
      <c r="O3843" s="47" t="s">
        <v>1330</v>
      </c>
      <c r="P3843" s="47" t="s">
        <v>881</v>
      </c>
      <c r="Q3843" s="30" t="s">
        <v>7692</v>
      </c>
      <c r="R3843" s="30"/>
    </row>
    <row r="3844" spans="1:18" ht="19.95" customHeight="1">
      <c r="A3844" s="47">
        <v>1</v>
      </c>
      <c r="B3844" s="30" t="s">
        <v>52</v>
      </c>
      <c r="C3844" s="43" t="s">
        <v>7526</v>
      </c>
      <c r="D3844" s="52">
        <v>45230</v>
      </c>
      <c r="E3844" s="52">
        <v>45230</v>
      </c>
      <c r="F3844" s="52">
        <v>45230</v>
      </c>
      <c r="G3844" s="47" t="s">
        <v>10</v>
      </c>
      <c r="H3844" s="42">
        <v>8949.31</v>
      </c>
      <c r="I3844" s="53">
        <v>1</v>
      </c>
      <c r="J3844" s="42">
        <v>0</v>
      </c>
      <c r="K3844" s="42">
        <v>0</v>
      </c>
      <c r="L3844" s="42">
        <v>8949.31</v>
      </c>
      <c r="M3844" s="42">
        <v>0</v>
      </c>
      <c r="N3844" s="47" t="s">
        <v>1328</v>
      </c>
      <c r="O3844" s="47" t="s">
        <v>1362</v>
      </c>
      <c r="P3844" s="47" t="s">
        <v>1366</v>
      </c>
      <c r="Q3844" s="30" t="s">
        <v>7705</v>
      </c>
      <c r="R3844" s="30"/>
    </row>
    <row r="3845" spans="1:18" ht="19.95" customHeight="1">
      <c r="A3845" s="47">
        <v>1</v>
      </c>
      <c r="B3845" s="30" t="s">
        <v>52</v>
      </c>
      <c r="C3845" s="43" t="s">
        <v>7526</v>
      </c>
      <c r="D3845" s="52">
        <v>45230</v>
      </c>
      <c r="E3845" s="52">
        <v>45230</v>
      </c>
      <c r="F3845" s="52">
        <v>45230</v>
      </c>
      <c r="G3845" s="47" t="s">
        <v>10</v>
      </c>
      <c r="H3845" s="42">
        <v>536805.64</v>
      </c>
      <c r="I3845" s="53">
        <v>1</v>
      </c>
      <c r="J3845" s="42">
        <v>0</v>
      </c>
      <c r="K3845" s="42">
        <v>0</v>
      </c>
      <c r="L3845" s="42">
        <v>536805.64</v>
      </c>
      <c r="M3845" s="42">
        <v>0</v>
      </c>
      <c r="N3845" s="47" t="s">
        <v>1328</v>
      </c>
      <c r="O3845" s="47" t="s">
        <v>1362</v>
      </c>
      <c r="P3845" s="47" t="s">
        <v>1366</v>
      </c>
      <c r="Q3845" s="30" t="s">
        <v>7706</v>
      </c>
      <c r="R3845" s="30"/>
    </row>
    <row r="3846" spans="1:18" ht="19.95" customHeight="1">
      <c r="A3846" s="47">
        <v>1</v>
      </c>
      <c r="B3846" s="30" t="s">
        <v>52</v>
      </c>
      <c r="C3846" s="43" t="s">
        <v>7525</v>
      </c>
      <c r="D3846" s="52">
        <v>45230</v>
      </c>
      <c r="E3846" s="52">
        <v>45230</v>
      </c>
      <c r="F3846" s="52">
        <v>45230</v>
      </c>
      <c r="G3846" s="47" t="s">
        <v>10</v>
      </c>
      <c r="H3846" s="42">
        <v>87230.92</v>
      </c>
      <c r="I3846" s="53">
        <v>1</v>
      </c>
      <c r="J3846" s="42">
        <v>0</v>
      </c>
      <c r="K3846" s="42">
        <v>0</v>
      </c>
      <c r="L3846" s="42">
        <v>87230.92</v>
      </c>
      <c r="M3846" s="42">
        <v>0</v>
      </c>
      <c r="N3846" s="47" t="s">
        <v>1328</v>
      </c>
      <c r="O3846" s="47" t="s">
        <v>1362</v>
      </c>
      <c r="P3846" s="47" t="s">
        <v>1366</v>
      </c>
      <c r="Q3846" s="30" t="s">
        <v>7704</v>
      </c>
      <c r="R3846" s="30"/>
    </row>
    <row r="3847" spans="1:18" ht="19.95" customHeight="1">
      <c r="A3847" s="47">
        <v>1</v>
      </c>
      <c r="B3847" s="30" t="s">
        <v>52</v>
      </c>
      <c r="C3847" s="43" t="s">
        <v>7525</v>
      </c>
      <c r="D3847" s="52">
        <v>45230</v>
      </c>
      <c r="E3847" s="52">
        <v>45230</v>
      </c>
      <c r="F3847" s="52">
        <v>45230</v>
      </c>
      <c r="G3847" s="47" t="s">
        <v>10</v>
      </c>
      <c r="H3847" s="42">
        <v>1942.94</v>
      </c>
      <c r="I3847" s="53">
        <v>1</v>
      </c>
      <c r="J3847" s="42">
        <v>0</v>
      </c>
      <c r="K3847" s="42">
        <v>0</v>
      </c>
      <c r="L3847" s="42">
        <v>1942.94</v>
      </c>
      <c r="M3847" s="42">
        <v>0</v>
      </c>
      <c r="N3847" s="47" t="s">
        <v>1328</v>
      </c>
      <c r="O3847" s="47" t="s">
        <v>1362</v>
      </c>
      <c r="P3847" s="47" t="s">
        <v>1366</v>
      </c>
      <c r="Q3847" s="30" t="s">
        <v>7707</v>
      </c>
      <c r="R3847" s="30"/>
    </row>
    <row r="3848" spans="1:18" ht="19.95" customHeight="1">
      <c r="A3848" s="47">
        <v>5</v>
      </c>
      <c r="B3848" s="30" t="s">
        <v>229</v>
      </c>
      <c r="C3848" s="43" t="s">
        <v>7521</v>
      </c>
      <c r="D3848" s="52">
        <v>45222</v>
      </c>
      <c r="E3848" s="52">
        <v>45230</v>
      </c>
      <c r="F3848" s="52">
        <v>45230</v>
      </c>
      <c r="G3848" s="47" t="s">
        <v>10</v>
      </c>
      <c r="H3848" s="42">
        <v>1450</v>
      </c>
      <c r="I3848" s="53">
        <v>1</v>
      </c>
      <c r="J3848" s="42">
        <v>0</v>
      </c>
      <c r="K3848" s="42">
        <v>0</v>
      </c>
      <c r="L3848" s="42">
        <v>1450</v>
      </c>
      <c r="M3848" s="42">
        <v>0</v>
      </c>
      <c r="N3848" s="47" t="s">
        <v>1328</v>
      </c>
      <c r="O3848" s="47" t="s">
        <v>1349</v>
      </c>
      <c r="P3848" s="47" t="s">
        <v>741</v>
      </c>
      <c r="Q3848" s="30" t="s">
        <v>7697</v>
      </c>
      <c r="R3848" s="30"/>
    </row>
    <row r="3849" spans="1:18" ht="19.95" customHeight="1">
      <c r="A3849" s="47">
        <v>1</v>
      </c>
      <c r="B3849" s="30" t="s">
        <v>2045</v>
      </c>
      <c r="C3849" s="43" t="s">
        <v>7520</v>
      </c>
      <c r="D3849" s="52">
        <v>45208</v>
      </c>
      <c r="E3849" s="52">
        <v>45230</v>
      </c>
      <c r="F3849" s="52">
        <v>45230</v>
      </c>
      <c r="G3849" s="47" t="s">
        <v>10</v>
      </c>
      <c r="H3849" s="42">
        <v>1122.1600000000001</v>
      </c>
      <c r="I3849" s="53">
        <v>1</v>
      </c>
      <c r="J3849" s="42">
        <v>0</v>
      </c>
      <c r="K3849" s="42">
        <v>0</v>
      </c>
      <c r="L3849" s="42">
        <v>1122.1600000000001</v>
      </c>
      <c r="M3849" s="42">
        <v>0</v>
      </c>
      <c r="N3849" s="47" t="s">
        <v>269</v>
      </c>
      <c r="O3849" s="47" t="s">
        <v>1360</v>
      </c>
      <c r="P3849" s="47" t="s">
        <v>2471</v>
      </c>
      <c r="Q3849" s="30" t="s">
        <v>7696</v>
      </c>
      <c r="R3849" s="30"/>
    </row>
    <row r="3850" spans="1:18" ht="19.95" customHeight="1">
      <c r="A3850" s="47">
        <v>4</v>
      </c>
      <c r="B3850" s="30" t="s">
        <v>2045</v>
      </c>
      <c r="C3850" s="43" t="s">
        <v>7520</v>
      </c>
      <c r="D3850" s="52">
        <v>45225</v>
      </c>
      <c r="E3850" s="52">
        <v>45230</v>
      </c>
      <c r="F3850" s="52">
        <v>45230</v>
      </c>
      <c r="G3850" s="47" t="s">
        <v>10</v>
      </c>
      <c r="H3850" s="42">
        <v>156.18</v>
      </c>
      <c r="I3850" s="53">
        <v>1</v>
      </c>
      <c r="J3850" s="42">
        <v>0</v>
      </c>
      <c r="K3850" s="42">
        <v>0</v>
      </c>
      <c r="L3850" s="42">
        <v>156.18</v>
      </c>
      <c r="M3850" s="42">
        <v>0</v>
      </c>
      <c r="N3850" s="47" t="s">
        <v>269</v>
      </c>
      <c r="O3850" s="47" t="s">
        <v>1360</v>
      </c>
      <c r="P3850" s="47" t="s">
        <v>2471</v>
      </c>
      <c r="Q3850" s="30" t="s">
        <v>7699</v>
      </c>
      <c r="R3850" s="30"/>
    </row>
    <row r="3851" spans="1:18" ht="19.95" customHeight="1">
      <c r="A3851" s="47">
        <v>1</v>
      </c>
      <c r="B3851" s="30" t="s">
        <v>318</v>
      </c>
      <c r="C3851" s="43" t="s">
        <v>7522</v>
      </c>
      <c r="D3851" s="52">
        <v>45223</v>
      </c>
      <c r="E3851" s="52">
        <v>45230</v>
      </c>
      <c r="F3851" s="52">
        <v>45230</v>
      </c>
      <c r="G3851" s="47" t="s">
        <v>10</v>
      </c>
      <c r="H3851" s="42">
        <v>10317.24</v>
      </c>
      <c r="I3851" s="53">
        <v>1</v>
      </c>
      <c r="J3851" s="42">
        <v>0</v>
      </c>
      <c r="K3851" s="42">
        <v>0</v>
      </c>
      <c r="L3851" s="42">
        <v>10317.24</v>
      </c>
      <c r="M3851" s="42">
        <v>0</v>
      </c>
      <c r="N3851" s="47" t="s">
        <v>269</v>
      </c>
      <c r="O3851" s="47" t="s">
        <v>1874</v>
      </c>
      <c r="P3851" s="47" t="s">
        <v>1344</v>
      </c>
      <c r="Q3851" s="30" t="s">
        <v>7698</v>
      </c>
      <c r="R3851" s="30"/>
    </row>
    <row r="3852" spans="1:18" ht="19.95" customHeight="1">
      <c r="A3852" s="47">
        <v>1</v>
      </c>
      <c r="B3852" s="30" t="s">
        <v>242</v>
      </c>
      <c r="C3852" s="43" t="s">
        <v>7524</v>
      </c>
      <c r="D3852" s="52">
        <v>45230</v>
      </c>
      <c r="E3852" s="52">
        <v>45230</v>
      </c>
      <c r="F3852" s="52">
        <v>45230</v>
      </c>
      <c r="G3852" s="47" t="s">
        <v>10</v>
      </c>
      <c r="H3852" s="42">
        <v>46.08</v>
      </c>
      <c r="I3852" s="53">
        <v>1</v>
      </c>
      <c r="J3852" s="42">
        <v>0</v>
      </c>
      <c r="K3852" s="42">
        <v>0</v>
      </c>
      <c r="L3852" s="42">
        <v>46.08</v>
      </c>
      <c r="M3852" s="42">
        <v>0</v>
      </c>
      <c r="N3852" s="47" t="s">
        <v>269</v>
      </c>
      <c r="O3852" s="47" t="s">
        <v>1362</v>
      </c>
      <c r="P3852" s="47" t="s">
        <v>1363</v>
      </c>
      <c r="Q3852" s="30" t="s">
        <v>7702</v>
      </c>
      <c r="R3852" s="30"/>
    </row>
    <row r="3853" spans="1:18" ht="19.95" customHeight="1">
      <c r="A3853" s="47">
        <v>1</v>
      </c>
      <c r="B3853" s="30" t="s">
        <v>242</v>
      </c>
      <c r="C3853" s="43" t="s">
        <v>7524</v>
      </c>
      <c r="D3853" s="52">
        <v>45230</v>
      </c>
      <c r="E3853" s="52">
        <v>45230</v>
      </c>
      <c r="F3853" s="52">
        <v>45230</v>
      </c>
      <c r="G3853" s="47" t="s">
        <v>10</v>
      </c>
      <c r="H3853" s="42">
        <v>46.08</v>
      </c>
      <c r="I3853" s="53">
        <v>1</v>
      </c>
      <c r="J3853" s="42">
        <v>0</v>
      </c>
      <c r="K3853" s="42">
        <v>0</v>
      </c>
      <c r="L3853" s="42">
        <v>46.08</v>
      </c>
      <c r="M3853" s="42">
        <v>0</v>
      </c>
      <c r="N3853" s="47" t="s">
        <v>269</v>
      </c>
      <c r="O3853" s="47" t="s">
        <v>1362</v>
      </c>
      <c r="P3853" s="47" t="s">
        <v>1363</v>
      </c>
      <c r="Q3853" s="30" t="s">
        <v>7703</v>
      </c>
      <c r="R3853" s="30"/>
    </row>
    <row r="3854" spans="1:18" ht="19.95" customHeight="1">
      <c r="A3854" s="47">
        <v>1</v>
      </c>
      <c r="B3854" s="30" t="s">
        <v>1395</v>
      </c>
      <c r="C3854" s="43" t="s">
        <v>1477</v>
      </c>
      <c r="D3854" s="52">
        <v>45230</v>
      </c>
      <c r="E3854" s="52">
        <v>45230</v>
      </c>
      <c r="F3854" s="52">
        <v>45230</v>
      </c>
      <c r="G3854" s="47" t="s">
        <v>10</v>
      </c>
      <c r="H3854" s="42">
        <v>13</v>
      </c>
      <c r="I3854" s="53">
        <v>1</v>
      </c>
      <c r="J3854" s="42">
        <v>0</v>
      </c>
      <c r="K3854" s="42">
        <v>0</v>
      </c>
      <c r="L3854" s="42">
        <v>13</v>
      </c>
      <c r="M3854" s="42">
        <v>0</v>
      </c>
      <c r="N3854" s="47" t="s">
        <v>275</v>
      </c>
      <c r="O3854" s="47" t="s">
        <v>1374</v>
      </c>
      <c r="P3854" s="47" t="s">
        <v>874</v>
      </c>
      <c r="Q3854" s="30" t="s">
        <v>7708</v>
      </c>
      <c r="R3854" s="30"/>
    </row>
    <row r="3855" spans="1:18" ht="19.95" customHeight="1">
      <c r="A3855" s="47">
        <v>1</v>
      </c>
      <c r="B3855" s="30" t="s">
        <v>69</v>
      </c>
      <c r="C3855" s="43" t="s">
        <v>774</v>
      </c>
      <c r="D3855" s="52">
        <v>45200</v>
      </c>
      <c r="E3855" s="52">
        <v>45230</v>
      </c>
      <c r="F3855" s="52">
        <v>45230</v>
      </c>
      <c r="G3855" s="47" t="s">
        <v>10</v>
      </c>
      <c r="H3855" s="42">
        <v>1170</v>
      </c>
      <c r="I3855" s="53">
        <v>1</v>
      </c>
      <c r="J3855" s="42">
        <v>0</v>
      </c>
      <c r="K3855" s="42">
        <v>0</v>
      </c>
      <c r="L3855" s="42">
        <v>1170</v>
      </c>
      <c r="M3855" s="42">
        <v>0</v>
      </c>
      <c r="N3855" s="47" t="s">
        <v>275</v>
      </c>
      <c r="O3855" s="47" t="s">
        <v>1360</v>
      </c>
      <c r="P3855" s="47" t="s">
        <v>876</v>
      </c>
      <c r="Q3855" s="30" t="s">
        <v>7695</v>
      </c>
      <c r="R3855" s="30"/>
    </row>
    <row r="3856" spans="1:18" ht="19.95" customHeight="1">
      <c r="A3856" s="47">
        <v>2</v>
      </c>
      <c r="B3856" s="30" t="s">
        <v>229</v>
      </c>
      <c r="C3856" s="43" t="s">
        <v>7523</v>
      </c>
      <c r="D3856" s="52">
        <v>45225</v>
      </c>
      <c r="E3856" s="52">
        <v>45230</v>
      </c>
      <c r="F3856" s="52">
        <v>45230</v>
      </c>
      <c r="G3856" s="47" t="s">
        <v>10</v>
      </c>
      <c r="H3856" s="42">
        <v>1354.25</v>
      </c>
      <c r="I3856" s="53">
        <v>1</v>
      </c>
      <c r="J3856" s="42">
        <v>0</v>
      </c>
      <c r="K3856" s="42">
        <v>0</v>
      </c>
      <c r="L3856" s="42">
        <v>1354.25</v>
      </c>
      <c r="M3856" s="42">
        <v>0</v>
      </c>
      <c r="N3856" s="47" t="s">
        <v>275</v>
      </c>
      <c r="O3856" s="47" t="s">
        <v>1349</v>
      </c>
      <c r="P3856" s="47" t="s">
        <v>741</v>
      </c>
      <c r="Q3856" s="30" t="s">
        <v>7701</v>
      </c>
      <c r="R3856" s="30"/>
    </row>
    <row r="3857" spans="1:18" ht="19.95" customHeight="1">
      <c r="A3857" s="47">
        <v>2</v>
      </c>
      <c r="B3857" s="30" t="s">
        <v>229</v>
      </c>
      <c r="C3857" s="43" t="s">
        <v>7527</v>
      </c>
      <c r="D3857" s="52">
        <v>45215</v>
      </c>
      <c r="E3857" s="52">
        <v>45230</v>
      </c>
      <c r="F3857" s="52">
        <v>45230</v>
      </c>
      <c r="G3857" s="47" t="s">
        <v>10</v>
      </c>
      <c r="H3857" s="42">
        <v>46930.7</v>
      </c>
      <c r="I3857" s="53">
        <v>1</v>
      </c>
      <c r="J3857" s="42">
        <v>0</v>
      </c>
      <c r="K3857" s="42">
        <v>0</v>
      </c>
      <c r="L3857" s="42">
        <v>46930.7</v>
      </c>
      <c r="M3857" s="42">
        <v>0</v>
      </c>
      <c r="N3857" s="47" t="s">
        <v>275</v>
      </c>
      <c r="O3857" s="47" t="s">
        <v>1349</v>
      </c>
      <c r="P3857" s="47" t="s">
        <v>741</v>
      </c>
      <c r="Q3857" s="30" t="s">
        <v>7709</v>
      </c>
      <c r="R3857" s="30"/>
    </row>
    <row r="3858" spans="1:18" ht="19.95" customHeight="1">
      <c r="A3858" s="47">
        <v>1</v>
      </c>
      <c r="B3858" s="30" t="s">
        <v>1357</v>
      </c>
      <c r="C3858" s="43" t="s">
        <v>7547</v>
      </c>
      <c r="D3858" s="52">
        <v>45204</v>
      </c>
      <c r="E3858" s="52">
        <v>45231</v>
      </c>
      <c r="F3858" s="52">
        <v>45231</v>
      </c>
      <c r="G3858" s="47" t="s">
        <v>10</v>
      </c>
      <c r="H3858" s="42">
        <v>12</v>
      </c>
      <c r="I3858" s="53">
        <v>1</v>
      </c>
      <c r="J3858" s="42">
        <v>0</v>
      </c>
      <c r="K3858" s="42">
        <v>0</v>
      </c>
      <c r="L3858" s="42">
        <v>12</v>
      </c>
      <c r="M3858" s="42">
        <v>0</v>
      </c>
      <c r="N3858" s="47" t="s">
        <v>7803</v>
      </c>
      <c r="O3858" s="47" t="s">
        <v>1355</v>
      </c>
      <c r="P3858" s="47" t="s">
        <v>1961</v>
      </c>
      <c r="Q3858" s="30" t="s">
        <v>7729</v>
      </c>
      <c r="R3858" s="30"/>
    </row>
    <row r="3859" spans="1:18" ht="19.95" customHeight="1">
      <c r="A3859" s="47">
        <v>1</v>
      </c>
      <c r="B3859" s="30" t="s">
        <v>304</v>
      </c>
      <c r="C3859" s="43" t="s">
        <v>7534</v>
      </c>
      <c r="D3859" s="52">
        <v>45211</v>
      </c>
      <c r="E3859" s="52">
        <v>45231</v>
      </c>
      <c r="F3859" s="52">
        <v>45231</v>
      </c>
      <c r="G3859" s="47" t="s">
        <v>10</v>
      </c>
      <c r="H3859" s="42">
        <v>129.83000000000001</v>
      </c>
      <c r="I3859" s="53">
        <v>1</v>
      </c>
      <c r="J3859" s="42">
        <v>0</v>
      </c>
      <c r="K3859" s="42">
        <v>0</v>
      </c>
      <c r="L3859" s="42">
        <v>129.83000000000001</v>
      </c>
      <c r="M3859" s="42">
        <v>0</v>
      </c>
      <c r="N3859" s="47" t="s">
        <v>7803</v>
      </c>
      <c r="O3859" s="47" t="s">
        <v>1342</v>
      </c>
      <c r="P3859" s="47" t="s">
        <v>1345</v>
      </c>
      <c r="Q3859" s="30" t="s">
        <v>7717</v>
      </c>
      <c r="R3859" s="30"/>
    </row>
    <row r="3860" spans="1:18" ht="19.95" customHeight="1">
      <c r="A3860" s="47">
        <v>1</v>
      </c>
      <c r="B3860" s="30" t="s">
        <v>780</v>
      </c>
      <c r="C3860" s="43" t="s">
        <v>1450</v>
      </c>
      <c r="D3860" s="52">
        <v>45231</v>
      </c>
      <c r="E3860" s="52">
        <v>45231</v>
      </c>
      <c r="F3860" s="52">
        <v>45231</v>
      </c>
      <c r="G3860" s="47" t="s">
        <v>10</v>
      </c>
      <c r="H3860" s="42">
        <v>1100</v>
      </c>
      <c r="I3860" s="53">
        <v>1</v>
      </c>
      <c r="J3860" s="42">
        <v>0</v>
      </c>
      <c r="K3860" s="42">
        <v>0</v>
      </c>
      <c r="L3860" s="42">
        <v>1100</v>
      </c>
      <c r="M3860" s="42">
        <v>0</v>
      </c>
      <c r="N3860" s="47" t="s">
        <v>1328</v>
      </c>
      <c r="O3860" s="47" t="s">
        <v>1374</v>
      </c>
      <c r="P3860" s="47" t="s">
        <v>874</v>
      </c>
      <c r="Q3860" s="30" t="s">
        <v>7744</v>
      </c>
      <c r="R3860" s="30"/>
    </row>
    <row r="3861" spans="1:18" ht="19.95" customHeight="1">
      <c r="A3861" s="47">
        <v>1</v>
      </c>
      <c r="B3861" s="30" t="s">
        <v>4735</v>
      </c>
      <c r="C3861" s="43" t="s">
        <v>7586</v>
      </c>
      <c r="D3861" s="52">
        <v>45224</v>
      </c>
      <c r="E3861" s="52">
        <v>45233</v>
      </c>
      <c r="F3861" s="52">
        <v>45231</v>
      </c>
      <c r="G3861" s="47" t="s">
        <v>18</v>
      </c>
      <c r="H3861" s="44">
        <v>200000</v>
      </c>
      <c r="I3861" s="48">
        <v>5.0259999999999998</v>
      </c>
      <c r="J3861" s="42">
        <v>0</v>
      </c>
      <c r="K3861" s="42">
        <v>0</v>
      </c>
      <c r="L3861" s="42">
        <v>1005200</v>
      </c>
      <c r="M3861" s="42">
        <v>0</v>
      </c>
      <c r="N3861" s="47" t="s">
        <v>1328</v>
      </c>
      <c r="O3861" s="47" t="s">
        <v>1330</v>
      </c>
      <c r="P3861" s="47" t="s">
        <v>881</v>
      </c>
      <c r="Q3861" s="30" t="s">
        <v>7766</v>
      </c>
      <c r="R3861" s="30"/>
    </row>
    <row r="3862" spans="1:18" ht="19.95" customHeight="1">
      <c r="A3862" s="47">
        <v>1</v>
      </c>
      <c r="B3862" s="30" t="s">
        <v>16</v>
      </c>
      <c r="C3862" s="43" t="s">
        <v>7543</v>
      </c>
      <c r="D3862" s="52">
        <v>45216</v>
      </c>
      <c r="E3862" s="52">
        <v>45231</v>
      </c>
      <c r="F3862" s="52">
        <v>45231</v>
      </c>
      <c r="G3862" s="47" t="s">
        <v>10</v>
      </c>
      <c r="H3862" s="42">
        <v>20446.8</v>
      </c>
      <c r="I3862" s="53">
        <v>1</v>
      </c>
      <c r="J3862" s="42">
        <v>0</v>
      </c>
      <c r="K3862" s="42">
        <v>0</v>
      </c>
      <c r="L3862" s="42">
        <v>20446.8</v>
      </c>
      <c r="M3862" s="42">
        <v>0</v>
      </c>
      <c r="N3862" s="47" t="s">
        <v>1328</v>
      </c>
      <c r="O3862" s="47" t="s">
        <v>1349</v>
      </c>
      <c r="P3862" s="47" t="s">
        <v>741</v>
      </c>
      <c r="Q3862" s="30" t="s">
        <v>7725</v>
      </c>
      <c r="R3862" s="30"/>
    </row>
    <row r="3863" spans="1:18" ht="19.95" customHeight="1">
      <c r="A3863" s="47">
        <v>5</v>
      </c>
      <c r="B3863" s="30" t="s">
        <v>16</v>
      </c>
      <c r="C3863" s="43" t="s">
        <v>7542</v>
      </c>
      <c r="D3863" s="52">
        <v>45216</v>
      </c>
      <c r="E3863" s="52">
        <v>45231</v>
      </c>
      <c r="F3863" s="52">
        <v>45231</v>
      </c>
      <c r="G3863" s="47" t="s">
        <v>10</v>
      </c>
      <c r="H3863" s="42">
        <v>35145.599999999999</v>
      </c>
      <c r="I3863" s="53">
        <v>1</v>
      </c>
      <c r="J3863" s="42">
        <v>0</v>
      </c>
      <c r="K3863" s="42">
        <v>0</v>
      </c>
      <c r="L3863" s="42">
        <v>35145.599999999999</v>
      </c>
      <c r="M3863" s="42">
        <v>0</v>
      </c>
      <c r="N3863" s="47" t="s">
        <v>1328</v>
      </c>
      <c r="O3863" s="47" t="s">
        <v>1349</v>
      </c>
      <c r="P3863" s="47" t="s">
        <v>741</v>
      </c>
      <c r="Q3863" s="30" t="s">
        <v>7724</v>
      </c>
      <c r="R3863" s="30"/>
    </row>
    <row r="3864" spans="1:18" ht="19.95" customHeight="1">
      <c r="A3864" s="47">
        <v>5</v>
      </c>
      <c r="B3864" s="30" t="s">
        <v>16</v>
      </c>
      <c r="C3864" s="43" t="s">
        <v>7541</v>
      </c>
      <c r="D3864" s="52">
        <v>45216</v>
      </c>
      <c r="E3864" s="52">
        <v>45231</v>
      </c>
      <c r="F3864" s="52">
        <v>45231</v>
      </c>
      <c r="G3864" s="47" t="s">
        <v>10</v>
      </c>
      <c r="H3864" s="42">
        <v>8903</v>
      </c>
      <c r="I3864" s="53">
        <v>1</v>
      </c>
      <c r="J3864" s="42">
        <v>0</v>
      </c>
      <c r="K3864" s="42">
        <v>0</v>
      </c>
      <c r="L3864" s="42">
        <v>8903</v>
      </c>
      <c r="M3864" s="42">
        <v>0</v>
      </c>
      <c r="N3864" s="47" t="s">
        <v>1328</v>
      </c>
      <c r="O3864" s="47" t="s">
        <v>1349</v>
      </c>
      <c r="P3864" s="47" t="s">
        <v>741</v>
      </c>
      <c r="Q3864" s="30" t="s">
        <v>7723</v>
      </c>
      <c r="R3864" s="30"/>
    </row>
    <row r="3865" spans="1:18" ht="19.95" customHeight="1">
      <c r="A3865" s="47">
        <v>1</v>
      </c>
      <c r="B3865" s="30" t="s">
        <v>16</v>
      </c>
      <c r="C3865" s="43" t="s">
        <v>7540</v>
      </c>
      <c r="D3865" s="52">
        <v>45222</v>
      </c>
      <c r="E3865" s="52">
        <v>45231</v>
      </c>
      <c r="F3865" s="52">
        <v>45231</v>
      </c>
      <c r="G3865" s="47" t="s">
        <v>10</v>
      </c>
      <c r="H3865" s="42">
        <v>13011.6</v>
      </c>
      <c r="I3865" s="53">
        <v>1</v>
      </c>
      <c r="J3865" s="42">
        <v>0</v>
      </c>
      <c r="K3865" s="42">
        <v>0</v>
      </c>
      <c r="L3865" s="42">
        <v>13011.6</v>
      </c>
      <c r="M3865" s="42">
        <v>0</v>
      </c>
      <c r="N3865" s="47" t="s">
        <v>1328</v>
      </c>
      <c r="O3865" s="47" t="s">
        <v>1349</v>
      </c>
      <c r="P3865" s="47" t="s">
        <v>741</v>
      </c>
      <c r="Q3865" s="30" t="s">
        <v>7722</v>
      </c>
      <c r="R3865" s="30"/>
    </row>
    <row r="3866" spans="1:18" ht="19.95" customHeight="1">
      <c r="A3866" s="47">
        <v>1</v>
      </c>
      <c r="B3866" s="30" t="s">
        <v>16</v>
      </c>
      <c r="C3866" s="43" t="s">
        <v>7539</v>
      </c>
      <c r="D3866" s="52">
        <v>45216</v>
      </c>
      <c r="E3866" s="52">
        <v>45231</v>
      </c>
      <c r="F3866" s="52">
        <v>45231</v>
      </c>
      <c r="G3866" s="47" t="s">
        <v>10</v>
      </c>
      <c r="H3866" s="42">
        <v>13440</v>
      </c>
      <c r="I3866" s="53">
        <v>1</v>
      </c>
      <c r="J3866" s="42">
        <v>0</v>
      </c>
      <c r="K3866" s="42">
        <v>0</v>
      </c>
      <c r="L3866" s="42">
        <v>13440</v>
      </c>
      <c r="M3866" s="42">
        <v>0</v>
      </c>
      <c r="N3866" s="47" t="s">
        <v>1328</v>
      </c>
      <c r="O3866" s="47" t="s">
        <v>1349</v>
      </c>
      <c r="P3866" s="47" t="s">
        <v>741</v>
      </c>
      <c r="Q3866" s="30" t="s">
        <v>7721</v>
      </c>
      <c r="R3866" s="30"/>
    </row>
    <row r="3867" spans="1:18" ht="19.95" customHeight="1">
      <c r="A3867" s="47">
        <v>5</v>
      </c>
      <c r="B3867" s="30" t="s">
        <v>16</v>
      </c>
      <c r="C3867" s="43" t="s">
        <v>7544</v>
      </c>
      <c r="D3867" s="52">
        <v>45216</v>
      </c>
      <c r="E3867" s="52">
        <v>45231</v>
      </c>
      <c r="F3867" s="52">
        <v>45231</v>
      </c>
      <c r="G3867" s="47" t="s">
        <v>10</v>
      </c>
      <c r="H3867" s="42">
        <v>4060</v>
      </c>
      <c r="I3867" s="53">
        <v>1</v>
      </c>
      <c r="J3867" s="42">
        <v>0</v>
      </c>
      <c r="K3867" s="42">
        <v>0</v>
      </c>
      <c r="L3867" s="42">
        <v>4060</v>
      </c>
      <c r="M3867" s="42">
        <v>0</v>
      </c>
      <c r="N3867" s="47" t="s">
        <v>1328</v>
      </c>
      <c r="O3867" s="47" t="s">
        <v>1349</v>
      </c>
      <c r="P3867" s="47" t="s">
        <v>741</v>
      </c>
      <c r="Q3867" s="30" t="s">
        <v>7726</v>
      </c>
      <c r="R3867" s="30"/>
    </row>
    <row r="3868" spans="1:18" ht="19.95" customHeight="1">
      <c r="A3868" s="47">
        <v>1</v>
      </c>
      <c r="B3868" s="30" t="s">
        <v>221</v>
      </c>
      <c r="C3868" s="43" t="s">
        <v>7530</v>
      </c>
      <c r="D3868" s="52">
        <v>45202</v>
      </c>
      <c r="E3868" s="52">
        <v>45231</v>
      </c>
      <c r="F3868" s="52">
        <v>45231</v>
      </c>
      <c r="G3868" s="47" t="s">
        <v>10</v>
      </c>
      <c r="H3868" s="42">
        <v>58.7</v>
      </c>
      <c r="I3868" s="53">
        <v>1</v>
      </c>
      <c r="J3868" s="42">
        <v>0</v>
      </c>
      <c r="K3868" s="42">
        <v>0</v>
      </c>
      <c r="L3868" s="42">
        <v>58.7</v>
      </c>
      <c r="M3868" s="42">
        <v>0</v>
      </c>
      <c r="N3868" s="47" t="s">
        <v>1583</v>
      </c>
      <c r="O3868" s="47" t="s">
        <v>1342</v>
      </c>
      <c r="P3868" s="47" t="s">
        <v>1345</v>
      </c>
      <c r="Q3868" s="30" t="s">
        <v>7713</v>
      </c>
      <c r="R3868" s="30"/>
    </row>
    <row r="3869" spans="1:18" ht="19.95" customHeight="1">
      <c r="A3869" s="47">
        <v>1</v>
      </c>
      <c r="B3869" s="30" t="s">
        <v>1893</v>
      </c>
      <c r="C3869" s="43" t="s">
        <v>7545</v>
      </c>
      <c r="D3869" s="52">
        <v>45198</v>
      </c>
      <c r="E3869" s="52">
        <v>45231</v>
      </c>
      <c r="F3869" s="52">
        <v>45231</v>
      </c>
      <c r="G3869" s="47" t="s">
        <v>10</v>
      </c>
      <c r="H3869" s="42">
        <v>36</v>
      </c>
      <c r="I3869" s="53">
        <v>1</v>
      </c>
      <c r="J3869" s="42">
        <v>0</v>
      </c>
      <c r="K3869" s="42">
        <v>0</v>
      </c>
      <c r="L3869" s="42">
        <v>36</v>
      </c>
      <c r="M3869" s="42">
        <v>0</v>
      </c>
      <c r="N3869" s="47" t="s">
        <v>1583</v>
      </c>
      <c r="O3869" s="47" t="s">
        <v>1342</v>
      </c>
      <c r="P3869" s="47" t="s">
        <v>871</v>
      </c>
      <c r="Q3869" s="30" t="s">
        <v>7727</v>
      </c>
      <c r="R3869" s="30"/>
    </row>
    <row r="3870" spans="1:18" ht="19.95" customHeight="1">
      <c r="A3870" s="47">
        <v>1</v>
      </c>
      <c r="B3870" s="30" t="s">
        <v>1357</v>
      </c>
      <c r="C3870" s="43" t="s">
        <v>7546</v>
      </c>
      <c r="D3870" s="52">
        <v>45215</v>
      </c>
      <c r="E3870" s="52">
        <v>45231</v>
      </c>
      <c r="F3870" s="52">
        <v>45231</v>
      </c>
      <c r="G3870" s="47" t="s">
        <v>10</v>
      </c>
      <c r="H3870" s="42">
        <v>45</v>
      </c>
      <c r="I3870" s="53">
        <v>1</v>
      </c>
      <c r="J3870" s="42">
        <v>0</v>
      </c>
      <c r="K3870" s="42">
        <v>0</v>
      </c>
      <c r="L3870" s="42">
        <v>45</v>
      </c>
      <c r="M3870" s="42">
        <v>0</v>
      </c>
      <c r="N3870" s="47" t="s">
        <v>1583</v>
      </c>
      <c r="O3870" s="47" t="s">
        <v>1342</v>
      </c>
      <c r="P3870" s="47" t="s">
        <v>871</v>
      </c>
      <c r="Q3870" s="30" t="s">
        <v>7728</v>
      </c>
      <c r="R3870" s="30"/>
    </row>
    <row r="3871" spans="1:18" ht="19.95" customHeight="1">
      <c r="A3871" s="47">
        <v>1</v>
      </c>
      <c r="B3871" s="30" t="s">
        <v>699</v>
      </c>
      <c r="C3871" s="43" t="s">
        <v>7442</v>
      </c>
      <c r="D3871" s="52">
        <v>45191</v>
      </c>
      <c r="E3871" s="52">
        <v>45209</v>
      </c>
      <c r="F3871" s="52">
        <v>45231</v>
      </c>
      <c r="G3871" s="47" t="s">
        <v>10</v>
      </c>
      <c r="H3871" s="42">
        <v>465.5</v>
      </c>
      <c r="I3871" s="53">
        <v>1</v>
      </c>
      <c r="J3871" s="42">
        <v>0</v>
      </c>
      <c r="K3871" s="42">
        <v>0</v>
      </c>
      <c r="L3871" s="42">
        <v>465.5</v>
      </c>
      <c r="M3871" s="42">
        <v>0</v>
      </c>
      <c r="N3871" s="47" t="s">
        <v>1585</v>
      </c>
      <c r="O3871" s="47" t="s">
        <v>1342</v>
      </c>
      <c r="P3871" s="47" t="s">
        <v>871</v>
      </c>
      <c r="Q3871" s="30" t="s">
        <v>7614</v>
      </c>
      <c r="R3871" s="30"/>
    </row>
    <row r="3872" spans="1:18" ht="19.95" customHeight="1">
      <c r="A3872" s="47">
        <v>1</v>
      </c>
      <c r="B3872" s="30" t="s">
        <v>1357</v>
      </c>
      <c r="C3872" s="43" t="s">
        <v>7561</v>
      </c>
      <c r="D3872" s="52">
        <v>45196</v>
      </c>
      <c r="E3872" s="52">
        <v>45231</v>
      </c>
      <c r="F3872" s="52">
        <v>45231</v>
      </c>
      <c r="G3872" s="47" t="s">
        <v>10</v>
      </c>
      <c r="H3872" s="42">
        <v>165</v>
      </c>
      <c r="I3872" s="53">
        <v>1</v>
      </c>
      <c r="J3872" s="42">
        <v>0</v>
      </c>
      <c r="K3872" s="42">
        <v>0</v>
      </c>
      <c r="L3872" s="42">
        <v>165</v>
      </c>
      <c r="M3872" s="42">
        <v>0</v>
      </c>
      <c r="N3872" s="47" t="s">
        <v>1585</v>
      </c>
      <c r="O3872" s="47" t="s">
        <v>1355</v>
      </c>
      <c r="P3872" s="47" t="s">
        <v>872</v>
      </c>
      <c r="Q3872" s="30" t="s">
        <v>7739</v>
      </c>
      <c r="R3872" s="30"/>
    </row>
    <row r="3873" spans="1:18" ht="19.95" customHeight="1">
      <c r="A3873" s="47">
        <v>1</v>
      </c>
      <c r="B3873" s="30" t="s">
        <v>1357</v>
      </c>
      <c r="C3873" s="43" t="s">
        <v>7564</v>
      </c>
      <c r="D3873" s="52">
        <v>45189</v>
      </c>
      <c r="E3873" s="52">
        <v>45231</v>
      </c>
      <c r="F3873" s="52">
        <v>45231</v>
      </c>
      <c r="G3873" s="47" t="s">
        <v>10</v>
      </c>
      <c r="H3873" s="42">
        <v>11.93</v>
      </c>
      <c r="I3873" s="53">
        <v>1</v>
      </c>
      <c r="J3873" s="42">
        <v>0</v>
      </c>
      <c r="K3873" s="42">
        <v>0</v>
      </c>
      <c r="L3873" s="42">
        <v>11.93</v>
      </c>
      <c r="M3873" s="42">
        <v>0</v>
      </c>
      <c r="N3873" s="47" t="s">
        <v>1585</v>
      </c>
      <c r="O3873" s="47" t="s">
        <v>1355</v>
      </c>
      <c r="P3873" s="47" t="s">
        <v>886</v>
      </c>
      <c r="Q3873" s="30" t="s">
        <v>7741</v>
      </c>
      <c r="R3873" s="30"/>
    </row>
    <row r="3874" spans="1:18" ht="19.95" customHeight="1">
      <c r="A3874" s="47">
        <v>1</v>
      </c>
      <c r="B3874" s="30" t="s">
        <v>1357</v>
      </c>
      <c r="C3874" s="43" t="s">
        <v>7564</v>
      </c>
      <c r="D3874" s="52">
        <v>45192</v>
      </c>
      <c r="E3874" s="52">
        <v>45231</v>
      </c>
      <c r="F3874" s="52">
        <v>45231</v>
      </c>
      <c r="G3874" s="47" t="s">
        <v>10</v>
      </c>
      <c r="H3874" s="42">
        <v>10.96</v>
      </c>
      <c r="I3874" s="53">
        <v>1</v>
      </c>
      <c r="J3874" s="42">
        <v>0</v>
      </c>
      <c r="K3874" s="42">
        <v>0</v>
      </c>
      <c r="L3874" s="42">
        <v>10.96</v>
      </c>
      <c r="M3874" s="42">
        <v>0</v>
      </c>
      <c r="N3874" s="47" t="s">
        <v>1585</v>
      </c>
      <c r="O3874" s="47" t="s">
        <v>1355</v>
      </c>
      <c r="P3874" s="47" t="s">
        <v>886</v>
      </c>
      <c r="Q3874" s="30" t="s">
        <v>7742</v>
      </c>
      <c r="R3874" s="30"/>
    </row>
    <row r="3875" spans="1:18" ht="19.95" customHeight="1">
      <c r="A3875" s="47">
        <v>1</v>
      </c>
      <c r="B3875" s="30" t="s">
        <v>1357</v>
      </c>
      <c r="C3875" s="43" t="s">
        <v>7564</v>
      </c>
      <c r="D3875" s="52">
        <v>45195</v>
      </c>
      <c r="E3875" s="52">
        <v>45231</v>
      </c>
      <c r="F3875" s="52">
        <v>45231</v>
      </c>
      <c r="G3875" s="47" t="s">
        <v>10</v>
      </c>
      <c r="H3875" s="42">
        <v>11.93</v>
      </c>
      <c r="I3875" s="53">
        <v>1</v>
      </c>
      <c r="J3875" s="42">
        <v>0</v>
      </c>
      <c r="K3875" s="42">
        <v>0</v>
      </c>
      <c r="L3875" s="42">
        <v>11.93</v>
      </c>
      <c r="M3875" s="42">
        <v>0</v>
      </c>
      <c r="N3875" s="47" t="s">
        <v>1585</v>
      </c>
      <c r="O3875" s="47" t="s">
        <v>1355</v>
      </c>
      <c r="P3875" s="47" t="s">
        <v>886</v>
      </c>
      <c r="Q3875" s="30" t="s">
        <v>7743</v>
      </c>
      <c r="R3875" s="30"/>
    </row>
    <row r="3876" spans="1:18" ht="19.95" customHeight="1">
      <c r="A3876" s="47">
        <v>1</v>
      </c>
      <c r="B3876" s="30" t="s">
        <v>1357</v>
      </c>
      <c r="C3876" s="43" t="s">
        <v>7564</v>
      </c>
      <c r="D3876" s="52">
        <v>45190</v>
      </c>
      <c r="E3876" s="52">
        <v>45231</v>
      </c>
      <c r="F3876" s="52">
        <v>45231</v>
      </c>
      <c r="G3876" s="47" t="s">
        <v>10</v>
      </c>
      <c r="H3876" s="46">
        <v>11.94</v>
      </c>
      <c r="I3876" s="53">
        <v>1</v>
      </c>
      <c r="J3876" s="51">
        <v>0</v>
      </c>
      <c r="K3876" s="51">
        <v>0</v>
      </c>
      <c r="L3876" s="51">
        <v>11.94</v>
      </c>
      <c r="M3876" s="42">
        <v>0</v>
      </c>
      <c r="N3876" s="47" t="s">
        <v>1585</v>
      </c>
      <c r="O3876" s="47" t="s">
        <v>1355</v>
      </c>
      <c r="P3876" s="47" t="s">
        <v>886</v>
      </c>
      <c r="Q3876" s="30" t="s">
        <v>8458</v>
      </c>
      <c r="R3876" s="30"/>
    </row>
    <row r="3877" spans="1:18" ht="19.95" customHeight="1">
      <c r="A3877" s="47">
        <v>1</v>
      </c>
      <c r="B3877" s="30" t="s">
        <v>1357</v>
      </c>
      <c r="C3877" s="43" t="s">
        <v>7578</v>
      </c>
      <c r="D3877" s="52">
        <v>45176</v>
      </c>
      <c r="E3877" s="52">
        <v>45231</v>
      </c>
      <c r="F3877" s="52">
        <v>45231</v>
      </c>
      <c r="G3877" s="47" t="s">
        <v>10</v>
      </c>
      <c r="H3877" s="42">
        <v>14.91</v>
      </c>
      <c r="I3877" s="53">
        <v>1</v>
      </c>
      <c r="J3877" s="42">
        <v>0</v>
      </c>
      <c r="K3877" s="42">
        <v>0</v>
      </c>
      <c r="L3877" s="42">
        <v>14.91</v>
      </c>
      <c r="M3877" s="42">
        <v>0</v>
      </c>
      <c r="N3877" s="47" t="s">
        <v>1585</v>
      </c>
      <c r="O3877" s="47" t="s">
        <v>1355</v>
      </c>
      <c r="P3877" s="47" t="s">
        <v>886</v>
      </c>
      <c r="Q3877" s="30" t="s">
        <v>7758</v>
      </c>
      <c r="R3877" s="30"/>
    </row>
    <row r="3878" spans="1:18" ht="19.95" customHeight="1">
      <c r="A3878" s="47">
        <v>1</v>
      </c>
      <c r="B3878" s="30" t="s">
        <v>1357</v>
      </c>
      <c r="C3878" s="43" t="s">
        <v>7577</v>
      </c>
      <c r="D3878" s="52">
        <v>45196</v>
      </c>
      <c r="E3878" s="52">
        <v>45231</v>
      </c>
      <c r="F3878" s="52">
        <v>45231</v>
      </c>
      <c r="G3878" s="47" t="s">
        <v>10</v>
      </c>
      <c r="H3878" s="42">
        <v>13.9</v>
      </c>
      <c r="I3878" s="53">
        <v>1</v>
      </c>
      <c r="J3878" s="42">
        <v>0</v>
      </c>
      <c r="K3878" s="42">
        <v>0</v>
      </c>
      <c r="L3878" s="42">
        <v>13.9</v>
      </c>
      <c r="M3878" s="42">
        <v>0</v>
      </c>
      <c r="N3878" s="47" t="s">
        <v>1585</v>
      </c>
      <c r="O3878" s="47" t="s">
        <v>1355</v>
      </c>
      <c r="P3878" s="47" t="s">
        <v>886</v>
      </c>
      <c r="Q3878" s="30" t="s">
        <v>7757</v>
      </c>
      <c r="R3878" s="30"/>
    </row>
    <row r="3879" spans="1:18" ht="19.95" customHeight="1">
      <c r="A3879" s="47">
        <v>1</v>
      </c>
      <c r="B3879" s="30" t="s">
        <v>1357</v>
      </c>
      <c r="C3879" s="43" t="s">
        <v>7577</v>
      </c>
      <c r="D3879" s="52">
        <v>45196</v>
      </c>
      <c r="E3879" s="52">
        <v>45231</v>
      </c>
      <c r="F3879" s="52">
        <v>45231</v>
      </c>
      <c r="G3879" s="47" t="s">
        <v>10</v>
      </c>
      <c r="H3879" s="42">
        <v>16.260000000000002</v>
      </c>
      <c r="I3879" s="53">
        <v>1</v>
      </c>
      <c r="J3879" s="42">
        <v>0</v>
      </c>
      <c r="K3879" s="42">
        <v>0</v>
      </c>
      <c r="L3879" s="42">
        <v>16.260000000000002</v>
      </c>
      <c r="M3879" s="42">
        <v>0</v>
      </c>
      <c r="N3879" s="47" t="s">
        <v>1585</v>
      </c>
      <c r="O3879" s="47" t="s">
        <v>1355</v>
      </c>
      <c r="P3879" s="47" t="s">
        <v>886</v>
      </c>
      <c r="Q3879" s="30" t="s">
        <v>7757</v>
      </c>
      <c r="R3879" s="30"/>
    </row>
    <row r="3880" spans="1:18" ht="19.95" customHeight="1">
      <c r="A3880" s="47">
        <v>1</v>
      </c>
      <c r="B3880" s="30" t="s">
        <v>1357</v>
      </c>
      <c r="C3880" s="43" t="s">
        <v>7577</v>
      </c>
      <c r="D3880" s="52">
        <v>45196</v>
      </c>
      <c r="E3880" s="52">
        <v>45231</v>
      </c>
      <c r="F3880" s="52">
        <v>45231</v>
      </c>
      <c r="G3880" s="47" t="s">
        <v>10</v>
      </c>
      <c r="H3880" s="42">
        <v>19.829999999999998</v>
      </c>
      <c r="I3880" s="53">
        <v>1</v>
      </c>
      <c r="J3880" s="42">
        <v>0</v>
      </c>
      <c r="K3880" s="42">
        <v>0</v>
      </c>
      <c r="L3880" s="42">
        <v>19.829999999999998</v>
      </c>
      <c r="M3880" s="42">
        <v>0</v>
      </c>
      <c r="N3880" s="47" t="s">
        <v>1585</v>
      </c>
      <c r="O3880" s="47" t="s">
        <v>1355</v>
      </c>
      <c r="P3880" s="47" t="s">
        <v>886</v>
      </c>
      <c r="Q3880" s="30" t="s">
        <v>7757</v>
      </c>
      <c r="R3880" s="30"/>
    </row>
    <row r="3881" spans="1:18" ht="19.95" customHeight="1">
      <c r="A3881" s="47">
        <v>1</v>
      </c>
      <c r="B3881" s="30" t="s">
        <v>1357</v>
      </c>
      <c r="C3881" s="43" t="s">
        <v>7492</v>
      </c>
      <c r="D3881" s="52">
        <v>45225</v>
      </c>
      <c r="E3881" s="52">
        <v>45225</v>
      </c>
      <c r="F3881" s="52">
        <v>45231</v>
      </c>
      <c r="G3881" s="47" t="s">
        <v>10</v>
      </c>
      <c r="H3881" s="42">
        <v>3243.06</v>
      </c>
      <c r="I3881" s="53">
        <v>1</v>
      </c>
      <c r="J3881" s="42">
        <v>0</v>
      </c>
      <c r="K3881" s="42">
        <v>0</v>
      </c>
      <c r="L3881" s="42">
        <v>3243.06</v>
      </c>
      <c r="M3881" s="42">
        <v>0</v>
      </c>
      <c r="N3881" s="47" t="s">
        <v>1585</v>
      </c>
      <c r="O3881" s="47" t="s">
        <v>1355</v>
      </c>
      <c r="P3881" s="47" t="s">
        <v>870</v>
      </c>
      <c r="Q3881" s="30" t="s">
        <v>7663</v>
      </c>
      <c r="R3881" s="30"/>
    </row>
    <row r="3882" spans="1:18" ht="19.95" customHeight="1">
      <c r="A3882" s="47">
        <v>1</v>
      </c>
      <c r="B3882" s="30" t="s">
        <v>307</v>
      </c>
      <c r="C3882" s="43" t="s">
        <v>7529</v>
      </c>
      <c r="D3882" s="52">
        <v>45195</v>
      </c>
      <c r="E3882" s="52">
        <v>45231</v>
      </c>
      <c r="F3882" s="52">
        <v>45231</v>
      </c>
      <c r="G3882" s="47" t="s">
        <v>10</v>
      </c>
      <c r="H3882" s="42">
        <v>110.25</v>
      </c>
      <c r="I3882" s="53">
        <v>1</v>
      </c>
      <c r="J3882" s="42">
        <v>0</v>
      </c>
      <c r="K3882" s="42">
        <v>0</v>
      </c>
      <c r="L3882" s="42">
        <v>110.25</v>
      </c>
      <c r="M3882" s="42">
        <v>0</v>
      </c>
      <c r="N3882" s="47" t="s">
        <v>1585</v>
      </c>
      <c r="O3882" s="47" t="s">
        <v>1342</v>
      </c>
      <c r="P3882" s="47" t="s">
        <v>871</v>
      </c>
      <c r="Q3882" s="30" t="s">
        <v>7712</v>
      </c>
      <c r="R3882" s="30"/>
    </row>
    <row r="3883" spans="1:18" ht="19.95" customHeight="1">
      <c r="A3883" s="47">
        <v>1</v>
      </c>
      <c r="B3883" s="30" t="s">
        <v>311</v>
      </c>
      <c r="C3883" s="43" t="s">
        <v>8456</v>
      </c>
      <c r="D3883" s="52">
        <v>45194</v>
      </c>
      <c r="E3883" s="52">
        <v>45292</v>
      </c>
      <c r="F3883" s="52">
        <v>45231</v>
      </c>
      <c r="G3883" s="47" t="s">
        <v>10</v>
      </c>
      <c r="H3883" s="46">
        <v>606.85</v>
      </c>
      <c r="I3883" s="53">
        <v>1</v>
      </c>
      <c r="J3883" s="51">
        <v>0</v>
      </c>
      <c r="K3883" s="51">
        <v>0</v>
      </c>
      <c r="L3883" s="51">
        <v>606.85</v>
      </c>
      <c r="M3883" s="42">
        <v>0</v>
      </c>
      <c r="N3883" s="47" t="s">
        <v>1585</v>
      </c>
      <c r="O3883" s="47" t="s">
        <v>1342</v>
      </c>
      <c r="P3883" s="47" t="s">
        <v>871</v>
      </c>
      <c r="Q3883" s="30" t="s">
        <v>8464</v>
      </c>
      <c r="R3883" s="30"/>
    </row>
    <row r="3884" spans="1:18" ht="19.95" customHeight="1">
      <c r="A3884" s="47">
        <v>1</v>
      </c>
      <c r="B3884" s="30" t="s">
        <v>708</v>
      </c>
      <c r="C3884" s="43" t="s">
        <v>7443</v>
      </c>
      <c r="D3884" s="52">
        <v>45196</v>
      </c>
      <c r="E3884" s="52">
        <v>45209</v>
      </c>
      <c r="F3884" s="52">
        <v>45231</v>
      </c>
      <c r="G3884" s="47" t="s">
        <v>10</v>
      </c>
      <c r="H3884" s="42">
        <v>26</v>
      </c>
      <c r="I3884" s="53">
        <v>1</v>
      </c>
      <c r="J3884" s="42">
        <v>0</v>
      </c>
      <c r="K3884" s="42">
        <v>0</v>
      </c>
      <c r="L3884" s="42">
        <v>26</v>
      </c>
      <c r="M3884" s="42">
        <v>0</v>
      </c>
      <c r="N3884" s="47" t="s">
        <v>1585</v>
      </c>
      <c r="O3884" s="47" t="s">
        <v>1342</v>
      </c>
      <c r="P3884" s="47" t="s">
        <v>871</v>
      </c>
      <c r="Q3884" s="30" t="s">
        <v>7615</v>
      </c>
      <c r="R3884" s="30"/>
    </row>
    <row r="3885" spans="1:18" ht="19.95" customHeight="1">
      <c r="A3885" s="47">
        <v>1</v>
      </c>
      <c r="B3885" s="30" t="s">
        <v>310</v>
      </c>
      <c r="C3885" s="43" t="s">
        <v>7441</v>
      </c>
      <c r="D3885" s="52">
        <v>45191</v>
      </c>
      <c r="E3885" s="52">
        <v>45209</v>
      </c>
      <c r="F3885" s="52">
        <v>45231</v>
      </c>
      <c r="G3885" s="47" t="s">
        <v>10</v>
      </c>
      <c r="H3885" s="42">
        <v>489.75</v>
      </c>
      <c r="I3885" s="53">
        <v>1</v>
      </c>
      <c r="J3885" s="42">
        <v>0</v>
      </c>
      <c r="K3885" s="42">
        <v>0</v>
      </c>
      <c r="L3885" s="42">
        <v>489.75</v>
      </c>
      <c r="M3885" s="42">
        <v>0</v>
      </c>
      <c r="N3885" s="47" t="s">
        <v>1585</v>
      </c>
      <c r="O3885" s="47" t="s">
        <v>1342</v>
      </c>
      <c r="P3885" s="47" t="s">
        <v>871</v>
      </c>
      <c r="Q3885" s="30" t="s">
        <v>7613</v>
      </c>
      <c r="R3885" s="30"/>
    </row>
    <row r="3886" spans="1:18" ht="19.95" customHeight="1">
      <c r="A3886" s="47">
        <v>1</v>
      </c>
      <c r="B3886" s="30" t="s">
        <v>42</v>
      </c>
      <c r="C3886" s="43" t="s">
        <v>7532</v>
      </c>
      <c r="D3886" s="52">
        <v>45200</v>
      </c>
      <c r="E3886" s="52">
        <v>45231</v>
      </c>
      <c r="F3886" s="52">
        <v>45231</v>
      </c>
      <c r="G3886" s="47" t="s">
        <v>10</v>
      </c>
      <c r="H3886" s="42">
        <v>215.17</v>
      </c>
      <c r="I3886" s="53">
        <v>1</v>
      </c>
      <c r="J3886" s="42">
        <v>0</v>
      </c>
      <c r="K3886" s="42">
        <v>0</v>
      </c>
      <c r="L3886" s="42">
        <v>215.17</v>
      </c>
      <c r="M3886" s="42">
        <v>0</v>
      </c>
      <c r="N3886" s="47" t="s">
        <v>1585</v>
      </c>
      <c r="O3886" s="47" t="s">
        <v>1355</v>
      </c>
      <c r="P3886" s="47" t="s">
        <v>1961</v>
      </c>
      <c r="Q3886" s="30" t="s">
        <v>7715</v>
      </c>
      <c r="R3886" s="30"/>
    </row>
    <row r="3887" spans="1:18" ht="19.95" customHeight="1">
      <c r="A3887" s="47">
        <v>1</v>
      </c>
      <c r="B3887" s="30" t="s">
        <v>294</v>
      </c>
      <c r="C3887" s="43" t="s">
        <v>7535</v>
      </c>
      <c r="D3887" s="52">
        <v>45215</v>
      </c>
      <c r="E3887" s="52">
        <v>45231</v>
      </c>
      <c r="F3887" s="52">
        <v>45231</v>
      </c>
      <c r="G3887" s="47" t="s">
        <v>10</v>
      </c>
      <c r="H3887" s="42">
        <v>2859.07</v>
      </c>
      <c r="I3887" s="53">
        <v>1</v>
      </c>
      <c r="J3887" s="42">
        <v>0</v>
      </c>
      <c r="K3887" s="42">
        <v>0</v>
      </c>
      <c r="L3887" s="42">
        <v>2859.07</v>
      </c>
      <c r="M3887" s="42">
        <v>0</v>
      </c>
      <c r="N3887" s="47" t="s">
        <v>1585</v>
      </c>
      <c r="O3887" s="47" t="s">
        <v>1342</v>
      </c>
      <c r="P3887" s="47" t="s">
        <v>1371</v>
      </c>
      <c r="Q3887" s="30" t="s">
        <v>7718</v>
      </c>
      <c r="R3887" s="30"/>
    </row>
    <row r="3888" spans="1:18" ht="19.95" customHeight="1">
      <c r="A3888" s="47">
        <v>1</v>
      </c>
      <c r="B3888" s="30" t="s">
        <v>7536</v>
      </c>
      <c r="C3888" s="43" t="s">
        <v>7537</v>
      </c>
      <c r="D3888" s="52">
        <v>45216</v>
      </c>
      <c r="E3888" s="52">
        <v>45231</v>
      </c>
      <c r="F3888" s="52">
        <v>45231</v>
      </c>
      <c r="G3888" s="47" t="s">
        <v>10</v>
      </c>
      <c r="H3888" s="42">
        <v>60.57</v>
      </c>
      <c r="I3888" s="53">
        <v>1</v>
      </c>
      <c r="J3888" s="42">
        <v>0</v>
      </c>
      <c r="K3888" s="42">
        <v>0</v>
      </c>
      <c r="L3888" s="42">
        <v>60.57</v>
      </c>
      <c r="M3888" s="42">
        <v>0</v>
      </c>
      <c r="N3888" s="47" t="s">
        <v>1585</v>
      </c>
      <c r="O3888" s="47" t="s">
        <v>1342</v>
      </c>
      <c r="P3888" s="47" t="s">
        <v>871</v>
      </c>
      <c r="Q3888" s="30" t="s">
        <v>7719</v>
      </c>
      <c r="R3888" s="30"/>
    </row>
    <row r="3889" spans="1:18" ht="19.95" customHeight="1">
      <c r="A3889" s="47">
        <v>1</v>
      </c>
      <c r="B3889" s="30" t="s">
        <v>40</v>
      </c>
      <c r="C3889" s="43" t="s">
        <v>41</v>
      </c>
      <c r="D3889" s="52">
        <v>44979</v>
      </c>
      <c r="E3889" s="52">
        <v>45231</v>
      </c>
      <c r="F3889" s="52">
        <v>45231</v>
      </c>
      <c r="G3889" s="47" t="s">
        <v>10</v>
      </c>
      <c r="H3889" s="42">
        <v>559</v>
      </c>
      <c r="I3889" s="53">
        <v>1</v>
      </c>
      <c r="J3889" s="42">
        <v>0</v>
      </c>
      <c r="K3889" s="42">
        <v>0</v>
      </c>
      <c r="L3889" s="42">
        <v>559</v>
      </c>
      <c r="M3889" s="42">
        <v>0</v>
      </c>
      <c r="N3889" s="47" t="s">
        <v>1585</v>
      </c>
      <c r="O3889" s="47" t="s">
        <v>1342</v>
      </c>
      <c r="P3889" s="47" t="s">
        <v>280</v>
      </c>
      <c r="Q3889" s="30" t="s">
        <v>1598</v>
      </c>
      <c r="R3889" s="30"/>
    </row>
    <row r="3890" spans="1:18" ht="19.95" customHeight="1">
      <c r="A3890" s="47">
        <v>1</v>
      </c>
      <c r="B3890" s="30" t="s">
        <v>4959</v>
      </c>
      <c r="C3890" s="43" t="s">
        <v>7531</v>
      </c>
      <c r="D3890" s="52">
        <v>45195</v>
      </c>
      <c r="E3890" s="52">
        <v>45231</v>
      </c>
      <c r="F3890" s="52">
        <v>45231</v>
      </c>
      <c r="G3890" s="47" t="s">
        <v>10</v>
      </c>
      <c r="H3890" s="42">
        <v>736.63</v>
      </c>
      <c r="I3890" s="53">
        <v>1</v>
      </c>
      <c r="J3890" s="42">
        <v>0</v>
      </c>
      <c r="K3890" s="42">
        <v>0</v>
      </c>
      <c r="L3890" s="42">
        <v>736.63</v>
      </c>
      <c r="M3890" s="42">
        <v>0</v>
      </c>
      <c r="N3890" s="47" t="s">
        <v>1585</v>
      </c>
      <c r="O3890" s="47" t="s">
        <v>1342</v>
      </c>
      <c r="P3890" s="47" t="s">
        <v>3505</v>
      </c>
      <c r="Q3890" s="30" t="s">
        <v>7714</v>
      </c>
      <c r="R3890" s="30"/>
    </row>
    <row r="3891" spans="1:18" ht="19.95" customHeight="1">
      <c r="A3891" s="47">
        <v>1</v>
      </c>
      <c r="B3891" s="30" t="s">
        <v>314</v>
      </c>
      <c r="C3891" s="43" t="s">
        <v>7608</v>
      </c>
      <c r="D3891" s="52">
        <v>45143</v>
      </c>
      <c r="E3891" s="52">
        <v>45238</v>
      </c>
      <c r="F3891" s="52">
        <v>45231</v>
      </c>
      <c r="G3891" s="47" t="s">
        <v>10</v>
      </c>
      <c r="H3891" s="42">
        <v>371.29</v>
      </c>
      <c r="I3891" s="53">
        <v>1</v>
      </c>
      <c r="J3891" s="42">
        <v>0</v>
      </c>
      <c r="K3891" s="42">
        <v>0</v>
      </c>
      <c r="L3891" s="42">
        <v>371.29</v>
      </c>
      <c r="M3891" s="42">
        <v>0</v>
      </c>
      <c r="N3891" s="47" t="s">
        <v>1585</v>
      </c>
      <c r="O3891" s="47" t="s">
        <v>1342</v>
      </c>
      <c r="P3891" s="47" t="s">
        <v>282</v>
      </c>
      <c r="Q3891" s="30" t="s">
        <v>7793</v>
      </c>
      <c r="R3891" s="30"/>
    </row>
    <row r="3892" spans="1:18" ht="19.95" customHeight="1">
      <c r="A3892" s="47">
        <v>1</v>
      </c>
      <c r="B3892" s="30" t="s">
        <v>314</v>
      </c>
      <c r="C3892" s="43" t="s">
        <v>7609</v>
      </c>
      <c r="D3892" s="52">
        <v>45143</v>
      </c>
      <c r="E3892" s="52">
        <v>45238</v>
      </c>
      <c r="F3892" s="52">
        <v>45231</v>
      </c>
      <c r="G3892" s="47" t="s">
        <v>10</v>
      </c>
      <c r="H3892" s="42">
        <v>217.32</v>
      </c>
      <c r="I3892" s="53">
        <v>1</v>
      </c>
      <c r="J3892" s="42">
        <v>6.39</v>
      </c>
      <c r="K3892" s="42">
        <v>0</v>
      </c>
      <c r="L3892" s="42">
        <v>223.71</v>
      </c>
      <c r="M3892" s="42">
        <v>0</v>
      </c>
      <c r="N3892" s="47" t="s">
        <v>1585</v>
      </c>
      <c r="O3892" s="47" t="s">
        <v>1342</v>
      </c>
      <c r="P3892" s="47" t="s">
        <v>282</v>
      </c>
      <c r="Q3892" s="30" t="s">
        <v>7793</v>
      </c>
      <c r="R3892" s="30"/>
    </row>
    <row r="3893" spans="1:18" ht="19.95" customHeight="1">
      <c r="A3893" s="47">
        <v>1</v>
      </c>
      <c r="B3893" s="30" t="s">
        <v>314</v>
      </c>
      <c r="C3893" s="43" t="s">
        <v>7609</v>
      </c>
      <c r="D3893" s="52">
        <v>45143</v>
      </c>
      <c r="E3893" s="52">
        <v>45238</v>
      </c>
      <c r="F3893" s="52">
        <v>45231</v>
      </c>
      <c r="G3893" s="47" t="s">
        <v>10</v>
      </c>
      <c r="H3893" s="42">
        <v>49.99</v>
      </c>
      <c r="I3893" s="53">
        <v>1</v>
      </c>
      <c r="J3893" s="42">
        <v>0</v>
      </c>
      <c r="K3893" s="42">
        <v>0</v>
      </c>
      <c r="L3893" s="42">
        <v>49.99</v>
      </c>
      <c r="M3893" s="42">
        <v>0</v>
      </c>
      <c r="N3893" s="47" t="s">
        <v>1585</v>
      </c>
      <c r="O3893" s="47" t="s">
        <v>1342</v>
      </c>
      <c r="P3893" s="47" t="s">
        <v>282</v>
      </c>
      <c r="Q3893" s="30" t="s">
        <v>7794</v>
      </c>
      <c r="R3893" s="30"/>
    </row>
    <row r="3894" spans="1:18" ht="19.95" customHeight="1">
      <c r="A3894" s="47">
        <v>1</v>
      </c>
      <c r="B3894" s="30" t="s">
        <v>314</v>
      </c>
      <c r="C3894" s="43" t="s">
        <v>7609</v>
      </c>
      <c r="D3894" s="52">
        <v>45143</v>
      </c>
      <c r="E3894" s="52">
        <v>45238</v>
      </c>
      <c r="F3894" s="52">
        <v>45231</v>
      </c>
      <c r="G3894" s="47" t="s">
        <v>10</v>
      </c>
      <c r="H3894" s="42">
        <v>16.68</v>
      </c>
      <c r="I3894" s="53">
        <v>1</v>
      </c>
      <c r="J3894" s="42">
        <v>0</v>
      </c>
      <c r="K3894" s="42">
        <v>0</v>
      </c>
      <c r="L3894" s="42">
        <v>16.68</v>
      </c>
      <c r="M3894" s="42">
        <v>0</v>
      </c>
      <c r="N3894" s="47" t="s">
        <v>1585</v>
      </c>
      <c r="O3894" s="47" t="s">
        <v>1342</v>
      </c>
      <c r="P3894" s="47" t="s">
        <v>282</v>
      </c>
      <c r="Q3894" s="30" t="s">
        <v>7795</v>
      </c>
      <c r="R3894" s="30"/>
    </row>
    <row r="3895" spans="1:18" ht="19.95" customHeight="1">
      <c r="A3895" s="47">
        <v>1</v>
      </c>
      <c r="B3895" s="30" t="s">
        <v>314</v>
      </c>
      <c r="C3895" s="43" t="s">
        <v>7609</v>
      </c>
      <c r="D3895" s="52">
        <v>45143</v>
      </c>
      <c r="E3895" s="52">
        <v>45238</v>
      </c>
      <c r="F3895" s="52">
        <v>45231</v>
      </c>
      <c r="G3895" s="47" t="s">
        <v>10</v>
      </c>
      <c r="H3895" s="42">
        <v>8.9499999999999993</v>
      </c>
      <c r="I3895" s="53">
        <v>1</v>
      </c>
      <c r="J3895" s="42">
        <v>0</v>
      </c>
      <c r="K3895" s="42">
        <v>0</v>
      </c>
      <c r="L3895" s="42">
        <v>8.9499999999999993</v>
      </c>
      <c r="M3895" s="42">
        <v>0</v>
      </c>
      <c r="N3895" s="47" t="s">
        <v>1585</v>
      </c>
      <c r="O3895" s="47" t="s">
        <v>1342</v>
      </c>
      <c r="P3895" s="47" t="s">
        <v>282</v>
      </c>
      <c r="Q3895" s="30" t="s">
        <v>7796</v>
      </c>
      <c r="R3895" s="30"/>
    </row>
    <row r="3896" spans="1:18" ht="19.95" customHeight="1">
      <c r="A3896" s="47">
        <v>1</v>
      </c>
      <c r="B3896" s="30" t="s">
        <v>314</v>
      </c>
      <c r="C3896" s="43" t="s">
        <v>7609</v>
      </c>
      <c r="D3896" s="52">
        <v>45143</v>
      </c>
      <c r="E3896" s="52">
        <v>45238</v>
      </c>
      <c r="F3896" s="52">
        <v>45231</v>
      </c>
      <c r="G3896" s="47" t="s">
        <v>10</v>
      </c>
      <c r="H3896" s="42">
        <v>9.9700000000000006</v>
      </c>
      <c r="I3896" s="53">
        <v>1</v>
      </c>
      <c r="J3896" s="42">
        <v>0</v>
      </c>
      <c r="K3896" s="42">
        <v>0</v>
      </c>
      <c r="L3896" s="42">
        <v>9.9700000000000006</v>
      </c>
      <c r="M3896" s="42">
        <v>0</v>
      </c>
      <c r="N3896" s="47" t="s">
        <v>1585</v>
      </c>
      <c r="O3896" s="47" t="s">
        <v>1342</v>
      </c>
      <c r="P3896" s="47" t="s">
        <v>282</v>
      </c>
      <c r="Q3896" s="30" t="s">
        <v>7797</v>
      </c>
      <c r="R3896" s="30"/>
    </row>
    <row r="3897" spans="1:18" ht="19.95" customHeight="1">
      <c r="A3897" s="47">
        <v>1</v>
      </c>
      <c r="B3897" s="30" t="s">
        <v>314</v>
      </c>
      <c r="C3897" s="43" t="s">
        <v>7609</v>
      </c>
      <c r="D3897" s="52">
        <v>45143</v>
      </c>
      <c r="E3897" s="52">
        <v>45238</v>
      </c>
      <c r="F3897" s="52">
        <v>45231</v>
      </c>
      <c r="G3897" s="47" t="s">
        <v>10</v>
      </c>
      <c r="H3897" s="42">
        <v>10.99</v>
      </c>
      <c r="I3897" s="53">
        <v>1</v>
      </c>
      <c r="J3897" s="42">
        <v>0</v>
      </c>
      <c r="K3897" s="42">
        <v>0</v>
      </c>
      <c r="L3897" s="42">
        <v>10.99</v>
      </c>
      <c r="M3897" s="42">
        <v>0</v>
      </c>
      <c r="N3897" s="47" t="s">
        <v>1585</v>
      </c>
      <c r="O3897" s="47" t="s">
        <v>1342</v>
      </c>
      <c r="P3897" s="47" t="s">
        <v>282</v>
      </c>
      <c r="Q3897" s="30" t="s">
        <v>7798</v>
      </c>
      <c r="R3897" s="30"/>
    </row>
    <row r="3898" spans="1:18" ht="19.95" customHeight="1">
      <c r="A3898" s="47">
        <v>1</v>
      </c>
      <c r="B3898" s="30" t="s">
        <v>314</v>
      </c>
      <c r="C3898" s="43" t="s">
        <v>7609</v>
      </c>
      <c r="D3898" s="52">
        <v>45143</v>
      </c>
      <c r="E3898" s="52">
        <v>45238</v>
      </c>
      <c r="F3898" s="52">
        <v>45231</v>
      </c>
      <c r="G3898" s="47" t="s">
        <v>10</v>
      </c>
      <c r="H3898" s="42">
        <v>12.71</v>
      </c>
      <c r="I3898" s="53">
        <v>1</v>
      </c>
      <c r="J3898" s="42">
        <v>0</v>
      </c>
      <c r="K3898" s="42">
        <v>0</v>
      </c>
      <c r="L3898" s="42">
        <v>12.71</v>
      </c>
      <c r="M3898" s="42">
        <v>0</v>
      </c>
      <c r="N3898" s="47" t="s">
        <v>1585</v>
      </c>
      <c r="O3898" s="47" t="s">
        <v>1342</v>
      </c>
      <c r="P3898" s="47" t="s">
        <v>282</v>
      </c>
      <c r="Q3898" s="30" t="s">
        <v>7799</v>
      </c>
      <c r="R3898" s="30"/>
    </row>
    <row r="3899" spans="1:18" ht="19.95" customHeight="1">
      <c r="A3899" s="47">
        <v>1</v>
      </c>
      <c r="B3899" s="30" t="s">
        <v>314</v>
      </c>
      <c r="C3899" s="43" t="s">
        <v>7609</v>
      </c>
      <c r="D3899" s="52">
        <v>45143</v>
      </c>
      <c r="E3899" s="52">
        <v>45238</v>
      </c>
      <c r="F3899" s="52">
        <v>45231</v>
      </c>
      <c r="G3899" s="47" t="s">
        <v>10</v>
      </c>
      <c r="H3899" s="42">
        <v>14.9</v>
      </c>
      <c r="I3899" s="53">
        <v>1</v>
      </c>
      <c r="J3899" s="42">
        <v>0</v>
      </c>
      <c r="K3899" s="42">
        <v>0</v>
      </c>
      <c r="L3899" s="42">
        <v>14.9</v>
      </c>
      <c r="M3899" s="42">
        <v>0</v>
      </c>
      <c r="N3899" s="47" t="s">
        <v>1585</v>
      </c>
      <c r="O3899" s="47" t="s">
        <v>1342</v>
      </c>
      <c r="P3899" s="47" t="s">
        <v>282</v>
      </c>
      <c r="Q3899" s="30" t="s">
        <v>7800</v>
      </c>
      <c r="R3899" s="30"/>
    </row>
    <row r="3900" spans="1:18" ht="19.95" customHeight="1">
      <c r="A3900" s="47">
        <v>1</v>
      </c>
      <c r="B3900" s="30" t="s">
        <v>3603</v>
      </c>
      <c r="C3900" s="43" t="s">
        <v>7533</v>
      </c>
      <c r="D3900" s="52">
        <v>45208</v>
      </c>
      <c r="E3900" s="52">
        <v>45231</v>
      </c>
      <c r="F3900" s="52">
        <v>45231</v>
      </c>
      <c r="G3900" s="47" t="s">
        <v>10</v>
      </c>
      <c r="H3900" s="42">
        <v>341.64</v>
      </c>
      <c r="I3900" s="53">
        <v>1</v>
      </c>
      <c r="J3900" s="42">
        <v>0</v>
      </c>
      <c r="K3900" s="42">
        <v>0</v>
      </c>
      <c r="L3900" s="42">
        <v>341.64</v>
      </c>
      <c r="M3900" s="42">
        <v>0</v>
      </c>
      <c r="N3900" s="47" t="s">
        <v>1582</v>
      </c>
      <c r="O3900" s="47" t="s">
        <v>1355</v>
      </c>
      <c r="P3900" s="47" t="s">
        <v>872</v>
      </c>
      <c r="Q3900" s="30" t="s">
        <v>7716</v>
      </c>
      <c r="R3900" s="30"/>
    </row>
    <row r="3901" spans="1:18" ht="19.95" customHeight="1">
      <c r="A3901" s="47">
        <v>1</v>
      </c>
      <c r="B3901" s="30" t="s">
        <v>1357</v>
      </c>
      <c r="C3901" s="43" t="s">
        <v>7574</v>
      </c>
      <c r="D3901" s="52">
        <v>45209</v>
      </c>
      <c r="E3901" s="52">
        <v>45231</v>
      </c>
      <c r="F3901" s="52">
        <v>45231</v>
      </c>
      <c r="G3901" s="47" t="s">
        <v>10</v>
      </c>
      <c r="H3901" s="42">
        <v>81</v>
      </c>
      <c r="I3901" s="53">
        <v>1</v>
      </c>
      <c r="J3901" s="42">
        <v>0</v>
      </c>
      <c r="K3901" s="42">
        <v>0</v>
      </c>
      <c r="L3901" s="42">
        <v>81</v>
      </c>
      <c r="M3901" s="42">
        <v>0</v>
      </c>
      <c r="N3901" s="47" t="s">
        <v>1582</v>
      </c>
      <c r="O3901" s="47" t="s">
        <v>1355</v>
      </c>
      <c r="P3901" s="47" t="s">
        <v>870</v>
      </c>
      <c r="Q3901" s="30" t="s">
        <v>7755</v>
      </c>
      <c r="R3901" s="30"/>
    </row>
    <row r="3902" spans="1:18" ht="19.95" customHeight="1">
      <c r="A3902" s="47">
        <v>1</v>
      </c>
      <c r="B3902" s="30" t="s">
        <v>1357</v>
      </c>
      <c r="C3902" s="43" t="s">
        <v>7573</v>
      </c>
      <c r="D3902" s="52">
        <v>45209</v>
      </c>
      <c r="E3902" s="52">
        <v>45231</v>
      </c>
      <c r="F3902" s="52">
        <v>45231</v>
      </c>
      <c r="G3902" s="47" t="s">
        <v>10</v>
      </c>
      <c r="H3902" s="42">
        <v>24</v>
      </c>
      <c r="I3902" s="53">
        <v>1</v>
      </c>
      <c r="J3902" s="42">
        <v>0</v>
      </c>
      <c r="K3902" s="42">
        <v>0</v>
      </c>
      <c r="L3902" s="42">
        <v>24</v>
      </c>
      <c r="M3902" s="42">
        <v>0</v>
      </c>
      <c r="N3902" s="47" t="s">
        <v>1582</v>
      </c>
      <c r="O3902" s="47" t="s">
        <v>1355</v>
      </c>
      <c r="P3902" s="47" t="s">
        <v>870</v>
      </c>
      <c r="Q3902" s="30" t="s">
        <v>7754</v>
      </c>
      <c r="R3902" s="30"/>
    </row>
    <row r="3903" spans="1:18" ht="19.95" customHeight="1">
      <c r="A3903" s="47">
        <v>1</v>
      </c>
      <c r="B3903" s="30" t="s">
        <v>1357</v>
      </c>
      <c r="C3903" s="43" t="s">
        <v>7569</v>
      </c>
      <c r="D3903" s="52">
        <v>45207</v>
      </c>
      <c r="E3903" s="52">
        <v>45231</v>
      </c>
      <c r="F3903" s="52">
        <v>45231</v>
      </c>
      <c r="G3903" s="47" t="s">
        <v>10</v>
      </c>
      <c r="H3903" s="42">
        <v>365.58</v>
      </c>
      <c r="I3903" s="53">
        <v>1</v>
      </c>
      <c r="J3903" s="42">
        <v>0</v>
      </c>
      <c r="K3903" s="42">
        <v>0</v>
      </c>
      <c r="L3903" s="42">
        <v>365.58</v>
      </c>
      <c r="M3903" s="42">
        <v>0</v>
      </c>
      <c r="N3903" s="47" t="s">
        <v>1582</v>
      </c>
      <c r="O3903" s="47" t="s">
        <v>1355</v>
      </c>
      <c r="P3903" s="47" t="s">
        <v>872</v>
      </c>
      <c r="Q3903" s="30" t="s">
        <v>7750</v>
      </c>
      <c r="R3903" s="30"/>
    </row>
    <row r="3904" spans="1:18" ht="19.95" customHeight="1">
      <c r="A3904" s="47">
        <v>1</v>
      </c>
      <c r="B3904" s="30" t="s">
        <v>1357</v>
      </c>
      <c r="C3904" s="43" t="s">
        <v>7570</v>
      </c>
      <c r="D3904" s="52">
        <v>45208</v>
      </c>
      <c r="E3904" s="52">
        <v>45231</v>
      </c>
      <c r="F3904" s="52">
        <v>45231</v>
      </c>
      <c r="G3904" s="47" t="s">
        <v>10</v>
      </c>
      <c r="H3904" s="42">
        <v>110.41</v>
      </c>
      <c r="I3904" s="53">
        <v>1</v>
      </c>
      <c r="J3904" s="42">
        <v>0</v>
      </c>
      <c r="K3904" s="42">
        <v>0</v>
      </c>
      <c r="L3904" s="42">
        <v>110.41</v>
      </c>
      <c r="M3904" s="42">
        <v>0</v>
      </c>
      <c r="N3904" s="47" t="s">
        <v>1582</v>
      </c>
      <c r="O3904" s="47" t="s">
        <v>1355</v>
      </c>
      <c r="P3904" s="47" t="s">
        <v>872</v>
      </c>
      <c r="Q3904" s="30" t="s">
        <v>7751</v>
      </c>
      <c r="R3904" s="30"/>
    </row>
    <row r="3905" spans="1:18" ht="19.95" customHeight="1">
      <c r="A3905" s="47">
        <v>1</v>
      </c>
      <c r="B3905" s="30" t="s">
        <v>1357</v>
      </c>
      <c r="C3905" s="43" t="s">
        <v>7557</v>
      </c>
      <c r="D3905" s="52">
        <v>45191</v>
      </c>
      <c r="E3905" s="52">
        <v>45231</v>
      </c>
      <c r="F3905" s="52">
        <v>45231</v>
      </c>
      <c r="G3905" s="47" t="s">
        <v>10</v>
      </c>
      <c r="H3905" s="42">
        <v>16</v>
      </c>
      <c r="I3905" s="53">
        <v>1</v>
      </c>
      <c r="J3905" s="42">
        <v>0</v>
      </c>
      <c r="K3905" s="42">
        <v>0</v>
      </c>
      <c r="L3905" s="42">
        <v>16</v>
      </c>
      <c r="M3905" s="42">
        <v>0</v>
      </c>
      <c r="N3905" s="47" t="s">
        <v>1582</v>
      </c>
      <c r="O3905" s="47" t="s">
        <v>1355</v>
      </c>
      <c r="P3905" s="47" t="s">
        <v>872</v>
      </c>
      <c r="Q3905" s="30" t="s">
        <v>7736</v>
      </c>
      <c r="R3905" s="30"/>
    </row>
    <row r="3906" spans="1:18" ht="19.95" customHeight="1">
      <c r="A3906" s="47">
        <v>1</v>
      </c>
      <c r="B3906" s="30" t="s">
        <v>1357</v>
      </c>
      <c r="C3906" s="43" t="s">
        <v>7567</v>
      </c>
      <c r="D3906" s="52">
        <v>45209</v>
      </c>
      <c r="E3906" s="52">
        <v>45231</v>
      </c>
      <c r="F3906" s="52">
        <v>45231</v>
      </c>
      <c r="G3906" s="47" t="s">
        <v>10</v>
      </c>
      <c r="H3906" s="42">
        <v>100</v>
      </c>
      <c r="I3906" s="53">
        <v>1</v>
      </c>
      <c r="J3906" s="42">
        <v>0</v>
      </c>
      <c r="K3906" s="42">
        <v>0</v>
      </c>
      <c r="L3906" s="42">
        <v>100</v>
      </c>
      <c r="M3906" s="42">
        <v>0</v>
      </c>
      <c r="N3906" s="47" t="s">
        <v>1582</v>
      </c>
      <c r="O3906" s="47" t="s">
        <v>1355</v>
      </c>
      <c r="P3906" s="47" t="s">
        <v>886</v>
      </c>
      <c r="Q3906" s="30" t="s">
        <v>7748</v>
      </c>
      <c r="R3906" s="30"/>
    </row>
    <row r="3907" spans="1:18" ht="19.95" customHeight="1">
      <c r="A3907" s="47">
        <v>1</v>
      </c>
      <c r="B3907" s="30" t="s">
        <v>1357</v>
      </c>
      <c r="C3907" s="43" t="s">
        <v>7571</v>
      </c>
      <c r="D3907" s="52">
        <v>45209</v>
      </c>
      <c r="E3907" s="52">
        <v>45231</v>
      </c>
      <c r="F3907" s="52">
        <v>45231</v>
      </c>
      <c r="G3907" s="47" t="s">
        <v>10</v>
      </c>
      <c r="H3907" s="42">
        <v>58</v>
      </c>
      <c r="I3907" s="53">
        <v>1</v>
      </c>
      <c r="J3907" s="42">
        <v>0</v>
      </c>
      <c r="K3907" s="42">
        <v>0</v>
      </c>
      <c r="L3907" s="42">
        <v>58</v>
      </c>
      <c r="M3907" s="42">
        <v>0</v>
      </c>
      <c r="N3907" s="47" t="s">
        <v>1582</v>
      </c>
      <c r="O3907" s="47" t="s">
        <v>1355</v>
      </c>
      <c r="P3907" s="47" t="s">
        <v>886</v>
      </c>
      <c r="Q3907" s="30" t="s">
        <v>7752</v>
      </c>
      <c r="R3907" s="30"/>
    </row>
    <row r="3908" spans="1:18" ht="19.95" customHeight="1">
      <c r="A3908" s="47">
        <v>1</v>
      </c>
      <c r="B3908" s="30" t="s">
        <v>1357</v>
      </c>
      <c r="C3908" s="43" t="s">
        <v>7551</v>
      </c>
      <c r="D3908" s="52">
        <v>45189</v>
      </c>
      <c r="E3908" s="52">
        <v>45231</v>
      </c>
      <c r="F3908" s="52">
        <v>45231</v>
      </c>
      <c r="G3908" s="47" t="s">
        <v>10</v>
      </c>
      <c r="H3908" s="42">
        <v>55</v>
      </c>
      <c r="I3908" s="53">
        <v>1</v>
      </c>
      <c r="J3908" s="42">
        <v>0</v>
      </c>
      <c r="K3908" s="42">
        <v>0</v>
      </c>
      <c r="L3908" s="42">
        <v>55</v>
      </c>
      <c r="M3908" s="42">
        <v>0</v>
      </c>
      <c r="N3908" s="47" t="s">
        <v>1582</v>
      </c>
      <c r="O3908" s="47" t="s">
        <v>1355</v>
      </c>
      <c r="P3908" s="47" t="s">
        <v>886</v>
      </c>
      <c r="Q3908" s="30" t="s">
        <v>7732</v>
      </c>
      <c r="R3908" s="30"/>
    </row>
    <row r="3909" spans="1:18" ht="19.95" customHeight="1">
      <c r="A3909" s="47">
        <v>1</v>
      </c>
      <c r="B3909" s="30" t="s">
        <v>1357</v>
      </c>
      <c r="C3909" s="43" t="s">
        <v>7548</v>
      </c>
      <c r="D3909" s="52">
        <v>45202</v>
      </c>
      <c r="E3909" s="52">
        <v>45231</v>
      </c>
      <c r="F3909" s="52">
        <v>45231</v>
      </c>
      <c r="G3909" s="47" t="s">
        <v>10</v>
      </c>
      <c r="H3909" s="42">
        <v>58</v>
      </c>
      <c r="I3909" s="53">
        <v>1</v>
      </c>
      <c r="J3909" s="42">
        <v>0</v>
      </c>
      <c r="K3909" s="42">
        <v>0</v>
      </c>
      <c r="L3909" s="42">
        <v>58</v>
      </c>
      <c r="M3909" s="42">
        <v>0</v>
      </c>
      <c r="N3909" s="47" t="s">
        <v>1582</v>
      </c>
      <c r="O3909" s="47" t="s">
        <v>1355</v>
      </c>
      <c r="P3909" s="47" t="s">
        <v>872</v>
      </c>
      <c r="Q3909" s="30" t="s">
        <v>7730</v>
      </c>
      <c r="R3909" s="30"/>
    </row>
    <row r="3910" spans="1:18" ht="19.95" customHeight="1">
      <c r="A3910" s="47">
        <v>1</v>
      </c>
      <c r="B3910" s="30" t="s">
        <v>1357</v>
      </c>
      <c r="C3910" s="43" t="s">
        <v>7566</v>
      </c>
      <c r="D3910" s="52">
        <v>45208</v>
      </c>
      <c r="E3910" s="52">
        <v>45231</v>
      </c>
      <c r="F3910" s="52">
        <v>45231</v>
      </c>
      <c r="G3910" s="47" t="s">
        <v>10</v>
      </c>
      <c r="H3910" s="42">
        <v>17</v>
      </c>
      <c r="I3910" s="53">
        <v>1</v>
      </c>
      <c r="J3910" s="42">
        <v>0</v>
      </c>
      <c r="K3910" s="42">
        <v>0</v>
      </c>
      <c r="L3910" s="42">
        <v>17</v>
      </c>
      <c r="M3910" s="42">
        <v>0</v>
      </c>
      <c r="N3910" s="47" t="s">
        <v>1582</v>
      </c>
      <c r="O3910" s="47" t="s">
        <v>1355</v>
      </c>
      <c r="P3910" s="47" t="s">
        <v>872</v>
      </c>
      <c r="Q3910" s="30" t="s">
        <v>7747</v>
      </c>
      <c r="R3910" s="30"/>
    </row>
    <row r="3911" spans="1:18" ht="19.95" customHeight="1">
      <c r="A3911" s="47">
        <v>1</v>
      </c>
      <c r="B3911" s="30" t="s">
        <v>1357</v>
      </c>
      <c r="C3911" s="43" t="s">
        <v>7565</v>
      </c>
      <c r="D3911" s="52">
        <v>45209</v>
      </c>
      <c r="E3911" s="52">
        <v>45231</v>
      </c>
      <c r="F3911" s="52">
        <v>45231</v>
      </c>
      <c r="G3911" s="47" t="s">
        <v>10</v>
      </c>
      <c r="H3911" s="42">
        <v>48.79</v>
      </c>
      <c r="I3911" s="53">
        <v>1</v>
      </c>
      <c r="J3911" s="42">
        <v>0</v>
      </c>
      <c r="K3911" s="42">
        <v>0</v>
      </c>
      <c r="L3911" s="42">
        <v>48.79</v>
      </c>
      <c r="M3911" s="42">
        <v>0</v>
      </c>
      <c r="N3911" s="47" t="s">
        <v>1582</v>
      </c>
      <c r="O3911" s="47" t="s">
        <v>1355</v>
      </c>
      <c r="P3911" s="47" t="s">
        <v>872</v>
      </c>
      <c r="Q3911" s="30" t="s">
        <v>7746</v>
      </c>
      <c r="R3911" s="30"/>
    </row>
    <row r="3912" spans="1:18" ht="19.95" customHeight="1">
      <c r="A3912" s="47">
        <v>1</v>
      </c>
      <c r="B3912" s="30" t="s">
        <v>1357</v>
      </c>
      <c r="C3912" s="43" t="s">
        <v>7572</v>
      </c>
      <c r="D3912" s="52">
        <v>45210</v>
      </c>
      <c r="E3912" s="52">
        <v>45231</v>
      </c>
      <c r="F3912" s="52">
        <v>45231</v>
      </c>
      <c r="G3912" s="47" t="s">
        <v>10</v>
      </c>
      <c r="H3912" s="42">
        <v>43.15</v>
      </c>
      <c r="I3912" s="53">
        <v>1</v>
      </c>
      <c r="J3912" s="42">
        <v>0</v>
      </c>
      <c r="K3912" s="42">
        <v>0</v>
      </c>
      <c r="L3912" s="42">
        <v>43.15</v>
      </c>
      <c r="M3912" s="42">
        <v>0</v>
      </c>
      <c r="N3912" s="47" t="s">
        <v>1582</v>
      </c>
      <c r="O3912" s="47" t="s">
        <v>1355</v>
      </c>
      <c r="P3912" s="47" t="s">
        <v>886</v>
      </c>
      <c r="Q3912" s="30" t="s">
        <v>7753</v>
      </c>
      <c r="R3912" s="30"/>
    </row>
    <row r="3913" spans="1:18" ht="19.95" customHeight="1">
      <c r="A3913" s="47">
        <v>1</v>
      </c>
      <c r="B3913" s="30" t="s">
        <v>1357</v>
      </c>
      <c r="C3913" s="43" t="s">
        <v>7568</v>
      </c>
      <c r="D3913" s="52">
        <v>45216</v>
      </c>
      <c r="E3913" s="52">
        <v>45231</v>
      </c>
      <c r="F3913" s="52">
        <v>45231</v>
      </c>
      <c r="G3913" s="47" t="s">
        <v>10</v>
      </c>
      <c r="H3913" s="42">
        <v>100</v>
      </c>
      <c r="I3913" s="53">
        <v>1</v>
      </c>
      <c r="J3913" s="42">
        <v>0</v>
      </c>
      <c r="K3913" s="42">
        <v>0</v>
      </c>
      <c r="L3913" s="42">
        <v>100</v>
      </c>
      <c r="M3913" s="42">
        <v>0</v>
      </c>
      <c r="N3913" s="47" t="s">
        <v>1582</v>
      </c>
      <c r="O3913" s="47" t="s">
        <v>1355</v>
      </c>
      <c r="P3913" s="47" t="s">
        <v>886</v>
      </c>
      <c r="Q3913" s="30" t="s">
        <v>7749</v>
      </c>
      <c r="R3913" s="30"/>
    </row>
    <row r="3914" spans="1:18" ht="19.95" customHeight="1">
      <c r="A3914" s="47">
        <v>1</v>
      </c>
      <c r="B3914" s="30" t="s">
        <v>1357</v>
      </c>
      <c r="C3914" s="43" t="s">
        <v>7556</v>
      </c>
      <c r="D3914" s="52">
        <v>45190</v>
      </c>
      <c r="E3914" s="52">
        <v>45231</v>
      </c>
      <c r="F3914" s="52">
        <v>45231</v>
      </c>
      <c r="G3914" s="47" t="s">
        <v>10</v>
      </c>
      <c r="H3914" s="42">
        <v>81</v>
      </c>
      <c r="I3914" s="53">
        <v>1</v>
      </c>
      <c r="J3914" s="42">
        <v>0</v>
      </c>
      <c r="K3914" s="42">
        <v>0</v>
      </c>
      <c r="L3914" s="42">
        <v>81</v>
      </c>
      <c r="M3914" s="42">
        <v>0</v>
      </c>
      <c r="N3914" s="47" t="s">
        <v>1582</v>
      </c>
      <c r="O3914" s="47" t="s">
        <v>1355</v>
      </c>
      <c r="P3914" s="47" t="s">
        <v>872</v>
      </c>
      <c r="Q3914" s="30" t="s">
        <v>7735</v>
      </c>
      <c r="R3914" s="30"/>
    </row>
    <row r="3915" spans="1:18" ht="19.95" customHeight="1">
      <c r="A3915" s="47">
        <v>1</v>
      </c>
      <c r="B3915" s="30" t="s">
        <v>1357</v>
      </c>
      <c r="C3915" s="43" t="s">
        <v>7560</v>
      </c>
      <c r="D3915" s="52">
        <v>45191</v>
      </c>
      <c r="E3915" s="52">
        <v>45231</v>
      </c>
      <c r="F3915" s="52">
        <v>45231</v>
      </c>
      <c r="G3915" s="47" t="s">
        <v>10</v>
      </c>
      <c r="H3915" s="42">
        <v>30.15</v>
      </c>
      <c r="I3915" s="53">
        <v>1</v>
      </c>
      <c r="J3915" s="42">
        <v>0</v>
      </c>
      <c r="K3915" s="42">
        <v>0</v>
      </c>
      <c r="L3915" s="42">
        <v>30.15</v>
      </c>
      <c r="M3915" s="42">
        <v>0</v>
      </c>
      <c r="N3915" s="47" t="s">
        <v>1582</v>
      </c>
      <c r="O3915" s="47" t="s">
        <v>1355</v>
      </c>
      <c r="P3915" s="47" t="s">
        <v>886</v>
      </c>
      <c r="Q3915" s="30" t="s">
        <v>7738</v>
      </c>
      <c r="R3915" s="30"/>
    </row>
    <row r="3916" spans="1:18" ht="19.95" customHeight="1">
      <c r="A3916" s="47">
        <v>1</v>
      </c>
      <c r="B3916" s="30" t="s">
        <v>7549</v>
      </c>
      <c r="C3916" s="43" t="s">
        <v>7550</v>
      </c>
      <c r="D3916" s="52">
        <v>45188</v>
      </c>
      <c r="E3916" s="52">
        <v>45231</v>
      </c>
      <c r="F3916" s="52">
        <v>45231</v>
      </c>
      <c r="G3916" s="47" t="s">
        <v>10</v>
      </c>
      <c r="H3916" s="42">
        <v>80</v>
      </c>
      <c r="I3916" s="53">
        <v>1</v>
      </c>
      <c r="J3916" s="42">
        <v>0</v>
      </c>
      <c r="K3916" s="42">
        <v>0</v>
      </c>
      <c r="L3916" s="42">
        <v>80</v>
      </c>
      <c r="M3916" s="42">
        <v>0</v>
      </c>
      <c r="N3916" s="47" t="s">
        <v>1582</v>
      </c>
      <c r="O3916" s="47" t="s">
        <v>1355</v>
      </c>
      <c r="P3916" s="47" t="s">
        <v>872</v>
      </c>
      <c r="Q3916" s="30" t="s">
        <v>7731</v>
      </c>
      <c r="R3916" s="30"/>
    </row>
    <row r="3917" spans="1:18" ht="19.95" customHeight="1">
      <c r="A3917" s="47">
        <v>1</v>
      </c>
      <c r="B3917" s="30" t="s">
        <v>7552</v>
      </c>
      <c r="C3917" s="43" t="s">
        <v>7553</v>
      </c>
      <c r="D3917" s="52">
        <v>45189</v>
      </c>
      <c r="E3917" s="52">
        <v>45231</v>
      </c>
      <c r="F3917" s="52">
        <v>45231</v>
      </c>
      <c r="G3917" s="47" t="s">
        <v>10</v>
      </c>
      <c r="H3917" s="42">
        <v>804.5</v>
      </c>
      <c r="I3917" s="53">
        <v>1</v>
      </c>
      <c r="J3917" s="42">
        <v>0</v>
      </c>
      <c r="K3917" s="42">
        <v>0</v>
      </c>
      <c r="L3917" s="42">
        <v>804.5</v>
      </c>
      <c r="M3917" s="42">
        <v>0</v>
      </c>
      <c r="N3917" s="47" t="s">
        <v>1582</v>
      </c>
      <c r="O3917" s="47" t="s">
        <v>1355</v>
      </c>
      <c r="P3917" s="47" t="s">
        <v>870</v>
      </c>
      <c r="Q3917" s="30" t="s">
        <v>7733</v>
      </c>
      <c r="R3917" s="30"/>
    </row>
    <row r="3918" spans="1:18" ht="19.95" customHeight="1">
      <c r="A3918" s="47">
        <v>1</v>
      </c>
      <c r="B3918" s="30" t="s">
        <v>7575</v>
      </c>
      <c r="C3918" s="43" t="s">
        <v>7576</v>
      </c>
      <c r="D3918" s="52">
        <v>45203</v>
      </c>
      <c r="E3918" s="52">
        <v>45231</v>
      </c>
      <c r="F3918" s="52">
        <v>45231</v>
      </c>
      <c r="G3918" s="47" t="s">
        <v>10</v>
      </c>
      <c r="H3918" s="42">
        <v>279.89999999999998</v>
      </c>
      <c r="I3918" s="53">
        <v>1</v>
      </c>
      <c r="J3918" s="42">
        <v>0</v>
      </c>
      <c r="K3918" s="42">
        <v>0</v>
      </c>
      <c r="L3918" s="42">
        <v>279.89999999999998</v>
      </c>
      <c r="M3918" s="42">
        <v>0</v>
      </c>
      <c r="N3918" s="47" t="s">
        <v>1582</v>
      </c>
      <c r="O3918" s="47" t="s">
        <v>1351</v>
      </c>
      <c r="P3918" s="47" t="s">
        <v>7612</v>
      </c>
      <c r="Q3918" s="30" t="s">
        <v>7756</v>
      </c>
      <c r="R3918" s="30"/>
    </row>
    <row r="3919" spans="1:18" ht="19.95" customHeight="1">
      <c r="A3919" s="47">
        <v>1</v>
      </c>
      <c r="B3919" s="30" t="s">
        <v>7554</v>
      </c>
      <c r="C3919" s="43" t="s">
        <v>7555</v>
      </c>
      <c r="D3919" s="52">
        <v>45189</v>
      </c>
      <c r="E3919" s="52">
        <v>45231</v>
      </c>
      <c r="F3919" s="52">
        <v>45231</v>
      </c>
      <c r="G3919" s="47" t="s">
        <v>10</v>
      </c>
      <c r="H3919" s="42">
        <v>257.52999999999997</v>
      </c>
      <c r="I3919" s="53">
        <v>1</v>
      </c>
      <c r="J3919" s="42">
        <v>0</v>
      </c>
      <c r="K3919" s="42">
        <v>0</v>
      </c>
      <c r="L3919" s="42">
        <v>257.52999999999997</v>
      </c>
      <c r="M3919" s="42">
        <v>0</v>
      </c>
      <c r="N3919" s="47" t="s">
        <v>1582</v>
      </c>
      <c r="O3919" s="47" t="s">
        <v>1355</v>
      </c>
      <c r="P3919" s="47" t="s">
        <v>872</v>
      </c>
      <c r="Q3919" s="30" t="s">
        <v>7734</v>
      </c>
      <c r="R3919" s="30"/>
    </row>
    <row r="3920" spans="1:18" ht="19.95" customHeight="1">
      <c r="A3920" s="47">
        <v>1</v>
      </c>
      <c r="B3920" s="30" t="s">
        <v>7558</v>
      </c>
      <c r="C3920" s="43" t="s">
        <v>7559</v>
      </c>
      <c r="D3920" s="52">
        <v>45197</v>
      </c>
      <c r="E3920" s="52">
        <v>45231</v>
      </c>
      <c r="F3920" s="52">
        <v>45231</v>
      </c>
      <c r="G3920" s="47" t="s">
        <v>10</v>
      </c>
      <c r="H3920" s="42">
        <v>420</v>
      </c>
      <c r="I3920" s="53">
        <v>1</v>
      </c>
      <c r="J3920" s="42">
        <v>0</v>
      </c>
      <c r="K3920" s="42">
        <v>0</v>
      </c>
      <c r="L3920" s="42">
        <v>420</v>
      </c>
      <c r="M3920" s="42">
        <v>0</v>
      </c>
      <c r="N3920" s="47" t="s">
        <v>1582</v>
      </c>
      <c r="O3920" s="47" t="s">
        <v>1355</v>
      </c>
      <c r="P3920" s="47" t="s">
        <v>870</v>
      </c>
      <c r="Q3920" s="30" t="s">
        <v>7737</v>
      </c>
      <c r="R3920" s="30"/>
    </row>
    <row r="3921" spans="1:18" ht="19.95" customHeight="1">
      <c r="A3921" s="47">
        <v>1</v>
      </c>
      <c r="B3921" s="30" t="s">
        <v>1403</v>
      </c>
      <c r="C3921" s="43" t="s">
        <v>1568</v>
      </c>
      <c r="D3921" s="52">
        <v>45231</v>
      </c>
      <c r="E3921" s="52">
        <v>45231</v>
      </c>
      <c r="F3921" s="52">
        <v>45231</v>
      </c>
      <c r="G3921" s="47" t="s">
        <v>10</v>
      </c>
      <c r="H3921" s="42">
        <v>12.15</v>
      </c>
      <c r="I3921" s="53">
        <v>1</v>
      </c>
      <c r="J3921" s="42">
        <v>0</v>
      </c>
      <c r="K3921" s="42">
        <v>0</v>
      </c>
      <c r="L3921" s="42">
        <v>12.15</v>
      </c>
      <c r="M3921" s="42">
        <v>0</v>
      </c>
      <c r="N3921" s="47" t="s">
        <v>269</v>
      </c>
      <c r="O3921" s="47" t="s">
        <v>1374</v>
      </c>
      <c r="P3921" s="47" t="s">
        <v>874</v>
      </c>
      <c r="Q3921" s="30" t="s">
        <v>7745</v>
      </c>
      <c r="R3921" s="30"/>
    </row>
    <row r="3922" spans="1:18" ht="19.95" customHeight="1">
      <c r="A3922" s="47">
        <v>1</v>
      </c>
      <c r="B3922" s="30" t="s">
        <v>27</v>
      </c>
      <c r="C3922" s="43" t="s">
        <v>7581</v>
      </c>
      <c r="D3922" s="52">
        <v>45232</v>
      </c>
      <c r="E3922" s="52">
        <v>45233</v>
      </c>
      <c r="F3922" s="52">
        <v>45231</v>
      </c>
      <c r="G3922" s="47" t="s">
        <v>10</v>
      </c>
      <c r="H3922" s="42">
        <v>9000</v>
      </c>
      <c r="I3922" s="53">
        <v>1</v>
      </c>
      <c r="J3922" s="42">
        <v>0</v>
      </c>
      <c r="K3922" s="42">
        <v>0</v>
      </c>
      <c r="L3922" s="42">
        <v>9000</v>
      </c>
      <c r="M3922" s="42">
        <v>0</v>
      </c>
      <c r="N3922" s="47" t="s">
        <v>269</v>
      </c>
      <c r="O3922" s="47" t="s">
        <v>1329</v>
      </c>
      <c r="P3922" s="47" t="s">
        <v>1379</v>
      </c>
      <c r="Q3922" s="30" t="s">
        <v>7761</v>
      </c>
      <c r="R3922" s="30"/>
    </row>
    <row r="3923" spans="1:18" ht="19.95" customHeight="1">
      <c r="A3923" s="47">
        <v>4</v>
      </c>
      <c r="B3923" s="30" t="s">
        <v>15</v>
      </c>
      <c r="C3923" s="43" t="s">
        <v>7538</v>
      </c>
      <c r="D3923" s="52">
        <v>45216</v>
      </c>
      <c r="E3923" s="52">
        <v>45231</v>
      </c>
      <c r="F3923" s="52">
        <v>45231</v>
      </c>
      <c r="G3923" s="47" t="s">
        <v>10</v>
      </c>
      <c r="H3923" s="42">
        <v>2850</v>
      </c>
      <c r="I3923" s="53">
        <v>1</v>
      </c>
      <c r="J3923" s="42">
        <v>0</v>
      </c>
      <c r="K3923" s="42">
        <v>0</v>
      </c>
      <c r="L3923" s="42">
        <v>2850</v>
      </c>
      <c r="M3923" s="42">
        <v>0</v>
      </c>
      <c r="N3923" s="47" t="s">
        <v>269</v>
      </c>
      <c r="O3923" s="47" t="s">
        <v>1351</v>
      </c>
      <c r="P3923" s="47" t="s">
        <v>1353</v>
      </c>
      <c r="Q3923" s="30" t="s">
        <v>7720</v>
      </c>
      <c r="R3923" s="30"/>
    </row>
    <row r="3924" spans="1:18" ht="19.95" customHeight="1">
      <c r="A3924" s="47">
        <v>1</v>
      </c>
      <c r="B3924" s="30" t="s">
        <v>12</v>
      </c>
      <c r="C3924" s="43" t="s">
        <v>83</v>
      </c>
      <c r="D3924" s="52">
        <v>45009</v>
      </c>
      <c r="E3924" s="52">
        <v>45231</v>
      </c>
      <c r="F3924" s="52">
        <v>45231</v>
      </c>
      <c r="G3924" s="47" t="s">
        <v>10</v>
      </c>
      <c r="H3924" s="42">
        <v>4600</v>
      </c>
      <c r="I3924" s="53">
        <v>1</v>
      </c>
      <c r="J3924" s="42">
        <v>0</v>
      </c>
      <c r="K3924" s="42">
        <v>0</v>
      </c>
      <c r="L3924" s="42">
        <v>4600</v>
      </c>
      <c r="M3924" s="42">
        <v>0</v>
      </c>
      <c r="N3924" s="47" t="s">
        <v>269</v>
      </c>
      <c r="O3924" s="47" t="s">
        <v>1342</v>
      </c>
      <c r="P3924" s="47" t="s">
        <v>278</v>
      </c>
      <c r="Q3924" s="30" t="s">
        <v>7711</v>
      </c>
      <c r="R3924" s="30"/>
    </row>
    <row r="3925" spans="1:18" ht="19.95" customHeight="1">
      <c r="A3925" s="47">
        <v>1</v>
      </c>
      <c r="B3925" s="30" t="s">
        <v>11</v>
      </c>
      <c r="C3925" s="43" t="s">
        <v>7528</v>
      </c>
      <c r="D3925" s="52">
        <v>45231</v>
      </c>
      <c r="E3925" s="52">
        <v>45231</v>
      </c>
      <c r="F3925" s="52">
        <v>45231</v>
      </c>
      <c r="G3925" s="47" t="s">
        <v>10</v>
      </c>
      <c r="H3925" s="42">
        <v>1212</v>
      </c>
      <c r="I3925" s="53">
        <v>1</v>
      </c>
      <c r="J3925" s="42">
        <v>0</v>
      </c>
      <c r="K3925" s="42">
        <v>0</v>
      </c>
      <c r="L3925" s="42">
        <v>1212</v>
      </c>
      <c r="M3925" s="42">
        <v>0</v>
      </c>
      <c r="N3925" s="47" t="s">
        <v>275</v>
      </c>
      <c r="O3925" s="47" t="s">
        <v>1329</v>
      </c>
      <c r="P3925" s="47" t="s">
        <v>875</v>
      </c>
      <c r="Q3925" s="30" t="s">
        <v>7710</v>
      </c>
      <c r="R3925" s="30"/>
    </row>
    <row r="3926" spans="1:18" ht="19.95" customHeight="1">
      <c r="A3926" s="47">
        <v>1</v>
      </c>
      <c r="B3926" s="30" t="s">
        <v>7562</v>
      </c>
      <c r="C3926" s="43" t="s">
        <v>7563</v>
      </c>
      <c r="D3926" s="52">
        <v>45196</v>
      </c>
      <c r="E3926" s="52">
        <v>45231</v>
      </c>
      <c r="F3926" s="52">
        <v>45231</v>
      </c>
      <c r="G3926" s="47" t="s">
        <v>10</v>
      </c>
      <c r="H3926" s="42">
        <v>566.66</v>
      </c>
      <c r="I3926" s="53">
        <v>1</v>
      </c>
      <c r="J3926" s="42">
        <v>0</v>
      </c>
      <c r="K3926" s="42">
        <v>0</v>
      </c>
      <c r="L3926" s="42">
        <v>566.66</v>
      </c>
      <c r="M3926" s="42">
        <v>0</v>
      </c>
      <c r="N3926" s="47" t="s">
        <v>7804</v>
      </c>
      <c r="O3926" s="47" t="s">
        <v>1342</v>
      </c>
      <c r="P3926" s="47" t="s">
        <v>1371</v>
      </c>
      <c r="Q3926" s="30" t="s">
        <v>7740</v>
      </c>
      <c r="R3926" s="30"/>
    </row>
    <row r="3927" spans="1:18" ht="19.95" customHeight="1">
      <c r="A3927" s="47">
        <v>1</v>
      </c>
      <c r="B3927" s="30" t="s">
        <v>780</v>
      </c>
      <c r="C3927" s="43" t="s">
        <v>1450</v>
      </c>
      <c r="D3927" s="52">
        <v>45233</v>
      </c>
      <c r="E3927" s="52">
        <v>45233</v>
      </c>
      <c r="F3927" s="52">
        <v>45233</v>
      </c>
      <c r="G3927" s="47" t="s">
        <v>10</v>
      </c>
      <c r="H3927" s="42">
        <v>550</v>
      </c>
      <c r="I3927" s="53">
        <v>1</v>
      </c>
      <c r="J3927" s="42">
        <v>0</v>
      </c>
      <c r="K3927" s="42">
        <v>0</v>
      </c>
      <c r="L3927" s="42">
        <v>550</v>
      </c>
      <c r="M3927" s="42">
        <v>0</v>
      </c>
      <c r="N3927" s="47" t="s">
        <v>1328</v>
      </c>
      <c r="O3927" s="47" t="s">
        <v>1374</v>
      </c>
      <c r="P3927" s="47" t="s">
        <v>874</v>
      </c>
      <c r="Q3927" s="30" t="s">
        <v>7769</v>
      </c>
      <c r="R3927" s="30"/>
    </row>
    <row r="3928" spans="1:18" ht="19.95" customHeight="1">
      <c r="A3928" s="47">
        <v>1</v>
      </c>
      <c r="B3928" s="30" t="s">
        <v>23</v>
      </c>
      <c r="C3928" s="43" t="s">
        <v>7580</v>
      </c>
      <c r="D3928" s="52">
        <v>45233</v>
      </c>
      <c r="E3928" s="52">
        <v>45233</v>
      </c>
      <c r="F3928" s="52">
        <v>45233</v>
      </c>
      <c r="G3928" s="47" t="s">
        <v>10</v>
      </c>
      <c r="H3928" s="42">
        <v>1659.93</v>
      </c>
      <c r="I3928" s="53">
        <v>1</v>
      </c>
      <c r="J3928" s="42">
        <v>0</v>
      </c>
      <c r="K3928" s="42">
        <v>0</v>
      </c>
      <c r="L3928" s="42">
        <v>1659.93</v>
      </c>
      <c r="M3928" s="42">
        <v>0</v>
      </c>
      <c r="N3928" s="47" t="s">
        <v>1328</v>
      </c>
      <c r="O3928" s="47" t="s">
        <v>1351</v>
      </c>
      <c r="P3928" s="47" t="s">
        <v>1378</v>
      </c>
      <c r="Q3928" s="30" t="s">
        <v>7760</v>
      </c>
      <c r="R3928" s="30"/>
    </row>
    <row r="3929" spans="1:18" ht="19.95" customHeight="1">
      <c r="A3929" s="47">
        <v>1</v>
      </c>
      <c r="B3929" s="30" t="s">
        <v>255</v>
      </c>
      <c r="C3929" s="43" t="s">
        <v>7589</v>
      </c>
      <c r="D3929" s="52">
        <v>45233</v>
      </c>
      <c r="E3929" s="52">
        <v>45233</v>
      </c>
      <c r="F3929" s="52">
        <v>45233</v>
      </c>
      <c r="G3929" s="47" t="s">
        <v>10</v>
      </c>
      <c r="H3929" s="42">
        <v>10000</v>
      </c>
      <c r="I3929" s="53">
        <v>1</v>
      </c>
      <c r="J3929" s="42">
        <v>0</v>
      </c>
      <c r="K3929" s="42">
        <v>0</v>
      </c>
      <c r="L3929" s="42">
        <v>10000</v>
      </c>
      <c r="M3929" s="42">
        <v>0</v>
      </c>
      <c r="N3929" s="47" t="s">
        <v>1328</v>
      </c>
      <c r="O3929" s="47" t="s">
        <v>1349</v>
      </c>
      <c r="P3929" s="47" t="s">
        <v>1336</v>
      </c>
      <c r="Q3929" s="30" t="s">
        <v>7772</v>
      </c>
      <c r="R3929" s="30"/>
    </row>
    <row r="3930" spans="1:18" ht="19.95" customHeight="1">
      <c r="A3930" s="47">
        <v>1</v>
      </c>
      <c r="B3930" s="30" t="s">
        <v>308</v>
      </c>
      <c r="C3930" s="43" t="s">
        <v>7587</v>
      </c>
      <c r="D3930" s="52">
        <v>45229</v>
      </c>
      <c r="E3930" s="52">
        <v>45233</v>
      </c>
      <c r="F3930" s="52">
        <v>45233</v>
      </c>
      <c r="G3930" s="47" t="s">
        <v>10</v>
      </c>
      <c r="H3930" s="42">
        <v>21560</v>
      </c>
      <c r="I3930" s="53">
        <v>1</v>
      </c>
      <c r="J3930" s="42">
        <v>0</v>
      </c>
      <c r="K3930" s="42">
        <v>0</v>
      </c>
      <c r="L3930" s="42">
        <v>21560</v>
      </c>
      <c r="M3930" s="42">
        <v>0</v>
      </c>
      <c r="N3930" s="47" t="s">
        <v>1328</v>
      </c>
      <c r="O3930" s="47" t="s">
        <v>1349</v>
      </c>
      <c r="P3930" s="47" t="s">
        <v>741</v>
      </c>
      <c r="Q3930" s="50" t="s">
        <v>7767</v>
      </c>
      <c r="R3930" s="30"/>
    </row>
    <row r="3931" spans="1:18" ht="19.95" customHeight="1">
      <c r="A3931" s="47">
        <v>1</v>
      </c>
      <c r="B3931" s="30" t="s">
        <v>308</v>
      </c>
      <c r="C3931" s="43" t="s">
        <v>7588</v>
      </c>
      <c r="D3931" s="52">
        <v>45229</v>
      </c>
      <c r="E3931" s="52">
        <v>45233</v>
      </c>
      <c r="F3931" s="52">
        <v>45233</v>
      </c>
      <c r="G3931" s="47" t="s">
        <v>10</v>
      </c>
      <c r="H3931" s="42">
        <v>27234.02</v>
      </c>
      <c r="I3931" s="53">
        <v>1</v>
      </c>
      <c r="J3931" s="42">
        <v>0</v>
      </c>
      <c r="K3931" s="42">
        <v>0</v>
      </c>
      <c r="L3931" s="42">
        <v>27234.02</v>
      </c>
      <c r="M3931" s="42">
        <v>0</v>
      </c>
      <c r="N3931" s="47" t="s">
        <v>1328</v>
      </c>
      <c r="O3931" s="47" t="s">
        <v>1349</v>
      </c>
      <c r="P3931" s="47" t="s">
        <v>741</v>
      </c>
      <c r="Q3931" s="30" t="s">
        <v>7771</v>
      </c>
      <c r="R3931" s="30"/>
    </row>
    <row r="3932" spans="1:18" ht="19.95" customHeight="1">
      <c r="A3932" s="47">
        <v>1</v>
      </c>
      <c r="B3932" s="30" t="s">
        <v>16</v>
      </c>
      <c r="C3932" s="43" t="s">
        <v>7583</v>
      </c>
      <c r="D3932" s="52">
        <v>45217</v>
      </c>
      <c r="E3932" s="52">
        <v>45233</v>
      </c>
      <c r="F3932" s="52">
        <v>45233</v>
      </c>
      <c r="G3932" s="47" t="s">
        <v>10</v>
      </c>
      <c r="H3932" s="42">
        <v>7250</v>
      </c>
      <c r="I3932" s="53">
        <v>1</v>
      </c>
      <c r="J3932" s="42">
        <v>0</v>
      </c>
      <c r="K3932" s="42">
        <v>0</v>
      </c>
      <c r="L3932" s="42">
        <v>7250</v>
      </c>
      <c r="M3932" s="42">
        <v>0</v>
      </c>
      <c r="N3932" s="47" t="s">
        <v>1328</v>
      </c>
      <c r="O3932" s="47" t="s">
        <v>1349</v>
      </c>
      <c r="P3932" s="47" t="s">
        <v>741</v>
      </c>
      <c r="Q3932" s="30" t="s">
        <v>7763</v>
      </c>
      <c r="R3932" s="30"/>
    </row>
    <row r="3933" spans="1:18" ht="19.95" customHeight="1">
      <c r="A3933" s="47">
        <v>1</v>
      </c>
      <c r="B3933" s="30" t="s">
        <v>16</v>
      </c>
      <c r="C3933" s="43" t="s">
        <v>7584</v>
      </c>
      <c r="D3933" s="52">
        <v>45217</v>
      </c>
      <c r="E3933" s="52">
        <v>45233</v>
      </c>
      <c r="F3933" s="52">
        <v>45233</v>
      </c>
      <c r="G3933" s="47" t="s">
        <v>10</v>
      </c>
      <c r="H3933" s="42">
        <v>6650</v>
      </c>
      <c r="I3933" s="53">
        <v>1</v>
      </c>
      <c r="J3933" s="42">
        <v>0</v>
      </c>
      <c r="K3933" s="42">
        <v>0</v>
      </c>
      <c r="L3933" s="42">
        <v>6650</v>
      </c>
      <c r="M3933" s="42">
        <v>0</v>
      </c>
      <c r="N3933" s="47" t="s">
        <v>1328</v>
      </c>
      <c r="O3933" s="47" t="s">
        <v>1349</v>
      </c>
      <c r="P3933" s="47" t="s">
        <v>741</v>
      </c>
      <c r="Q3933" s="30" t="s">
        <v>7764</v>
      </c>
      <c r="R3933" s="30"/>
    </row>
    <row r="3934" spans="1:18" ht="19.95" customHeight="1">
      <c r="A3934" s="47">
        <v>1</v>
      </c>
      <c r="B3934" s="30" t="s">
        <v>16</v>
      </c>
      <c r="C3934" s="43" t="s">
        <v>7585</v>
      </c>
      <c r="D3934" s="52">
        <v>45217</v>
      </c>
      <c r="E3934" s="52">
        <v>45233</v>
      </c>
      <c r="F3934" s="52">
        <v>45233</v>
      </c>
      <c r="G3934" s="47" t="s">
        <v>10</v>
      </c>
      <c r="H3934" s="42">
        <v>13580</v>
      </c>
      <c r="I3934" s="53">
        <v>1</v>
      </c>
      <c r="J3934" s="42">
        <v>0</v>
      </c>
      <c r="K3934" s="42">
        <v>0</v>
      </c>
      <c r="L3934" s="42">
        <v>13580</v>
      </c>
      <c r="M3934" s="42">
        <v>0</v>
      </c>
      <c r="N3934" s="47" t="s">
        <v>1328</v>
      </c>
      <c r="O3934" s="47" t="s">
        <v>1349</v>
      </c>
      <c r="P3934" s="47" t="s">
        <v>741</v>
      </c>
      <c r="Q3934" s="30" t="s">
        <v>7765</v>
      </c>
      <c r="R3934" s="30"/>
    </row>
    <row r="3935" spans="1:18" ht="19.95" customHeight="1">
      <c r="A3935" s="47">
        <v>2</v>
      </c>
      <c r="B3935" s="30" t="s">
        <v>8</v>
      </c>
      <c r="C3935" s="43" t="s">
        <v>7579</v>
      </c>
      <c r="D3935" s="52">
        <v>45224</v>
      </c>
      <c r="E3935" s="52">
        <v>45233</v>
      </c>
      <c r="F3935" s="52">
        <v>45233</v>
      </c>
      <c r="G3935" s="47" t="s">
        <v>10</v>
      </c>
      <c r="H3935" s="42">
        <v>1320</v>
      </c>
      <c r="I3935" s="53">
        <v>1</v>
      </c>
      <c r="J3935" s="42">
        <v>0</v>
      </c>
      <c r="K3935" s="42">
        <v>0</v>
      </c>
      <c r="L3935" s="42">
        <v>1320</v>
      </c>
      <c r="M3935" s="42">
        <v>0</v>
      </c>
      <c r="N3935" s="47" t="s">
        <v>269</v>
      </c>
      <c r="O3935" s="47" t="s">
        <v>1346</v>
      </c>
      <c r="P3935" s="47" t="s">
        <v>284</v>
      </c>
      <c r="Q3935" s="30" t="s">
        <v>7759</v>
      </c>
      <c r="R3935" s="30"/>
    </row>
    <row r="3936" spans="1:18" ht="19.95" customHeight="1">
      <c r="A3936" s="47">
        <v>1</v>
      </c>
      <c r="B3936" s="30" t="s">
        <v>220</v>
      </c>
      <c r="C3936" s="43">
        <v>7861901</v>
      </c>
      <c r="D3936" s="52">
        <v>45223</v>
      </c>
      <c r="E3936" s="52">
        <v>45233</v>
      </c>
      <c r="F3936" s="52">
        <v>45233</v>
      </c>
      <c r="G3936" s="47" t="s">
        <v>10</v>
      </c>
      <c r="H3936" s="42">
        <v>56.64</v>
      </c>
      <c r="I3936" s="53">
        <v>1</v>
      </c>
      <c r="J3936" s="42">
        <v>0</v>
      </c>
      <c r="K3936" s="42">
        <v>0</v>
      </c>
      <c r="L3936" s="42">
        <v>56.64</v>
      </c>
      <c r="M3936" s="42">
        <v>0</v>
      </c>
      <c r="N3936" s="47" t="s">
        <v>269</v>
      </c>
      <c r="O3936" s="47" t="s">
        <v>1342</v>
      </c>
      <c r="P3936" s="47" t="s">
        <v>286</v>
      </c>
      <c r="Q3936" s="30" t="s">
        <v>7768</v>
      </c>
      <c r="R3936" s="30"/>
    </row>
    <row r="3937" spans="1:18" ht="19.95" customHeight="1">
      <c r="A3937" s="47">
        <v>4</v>
      </c>
      <c r="B3937" s="30" t="s">
        <v>15</v>
      </c>
      <c r="C3937" s="43" t="s">
        <v>7582</v>
      </c>
      <c r="D3937" s="52">
        <v>45218</v>
      </c>
      <c r="E3937" s="52">
        <v>45233</v>
      </c>
      <c r="F3937" s="52">
        <v>45233</v>
      </c>
      <c r="G3937" s="47" t="s">
        <v>10</v>
      </c>
      <c r="H3937" s="42">
        <v>3705</v>
      </c>
      <c r="I3937" s="53">
        <v>1</v>
      </c>
      <c r="J3937" s="42">
        <v>0</v>
      </c>
      <c r="K3937" s="42">
        <v>0</v>
      </c>
      <c r="L3937" s="42">
        <v>3705</v>
      </c>
      <c r="M3937" s="42">
        <v>0</v>
      </c>
      <c r="N3937" s="47" t="s">
        <v>269</v>
      </c>
      <c r="O3937" s="47" t="s">
        <v>1351</v>
      </c>
      <c r="P3937" s="47" t="s">
        <v>1353</v>
      </c>
      <c r="Q3937" s="30" t="s">
        <v>7762</v>
      </c>
      <c r="R3937" s="30"/>
    </row>
    <row r="3938" spans="1:18" ht="19.95" customHeight="1">
      <c r="A3938" s="47">
        <v>1</v>
      </c>
      <c r="B3938" s="30" t="s">
        <v>242</v>
      </c>
      <c r="C3938" s="43" t="s">
        <v>7524</v>
      </c>
      <c r="D3938" s="52">
        <v>45233</v>
      </c>
      <c r="E3938" s="52">
        <v>45233</v>
      </c>
      <c r="F3938" s="52">
        <v>45233</v>
      </c>
      <c r="G3938" s="47" t="s">
        <v>10</v>
      </c>
      <c r="H3938" s="42">
        <v>46.2</v>
      </c>
      <c r="I3938" s="53">
        <v>1</v>
      </c>
      <c r="J3938" s="42">
        <v>0</v>
      </c>
      <c r="K3938" s="42">
        <v>0</v>
      </c>
      <c r="L3938" s="42">
        <v>46.2</v>
      </c>
      <c r="M3938" s="42">
        <v>0</v>
      </c>
      <c r="N3938" s="47" t="s">
        <v>269</v>
      </c>
      <c r="O3938" s="47" t="s">
        <v>1362</v>
      </c>
      <c r="P3938" s="47" t="s">
        <v>1363</v>
      </c>
      <c r="Q3938" s="30" t="s">
        <v>7770</v>
      </c>
      <c r="R3938" s="30"/>
    </row>
    <row r="3939" spans="1:18" ht="19.95" customHeight="1">
      <c r="A3939" s="47">
        <v>1</v>
      </c>
      <c r="B3939" s="30" t="s">
        <v>1395</v>
      </c>
      <c r="C3939" s="43" t="s">
        <v>1477</v>
      </c>
      <c r="D3939" s="52">
        <v>45233</v>
      </c>
      <c r="E3939" s="52">
        <v>45233</v>
      </c>
      <c r="F3939" s="52">
        <v>45233</v>
      </c>
      <c r="G3939" s="47" t="s">
        <v>10</v>
      </c>
      <c r="H3939" s="42">
        <v>61</v>
      </c>
      <c r="I3939" s="53">
        <v>1</v>
      </c>
      <c r="J3939" s="42">
        <v>0</v>
      </c>
      <c r="K3939" s="42">
        <v>0</v>
      </c>
      <c r="L3939" s="42">
        <v>61</v>
      </c>
      <c r="M3939" s="42">
        <v>0</v>
      </c>
      <c r="N3939" s="47" t="s">
        <v>275</v>
      </c>
      <c r="O3939" s="47" t="s">
        <v>1374</v>
      </c>
      <c r="P3939" s="47" t="s">
        <v>874</v>
      </c>
      <c r="Q3939" s="30" t="s">
        <v>7773</v>
      </c>
      <c r="R3939" s="30"/>
    </row>
    <row r="3940" spans="1:18" ht="19.95" customHeight="1">
      <c r="A3940" s="47">
        <v>1</v>
      </c>
      <c r="B3940" s="30" t="s">
        <v>1395</v>
      </c>
      <c r="C3940" s="43" t="s">
        <v>1477</v>
      </c>
      <c r="D3940" s="52">
        <v>45233</v>
      </c>
      <c r="E3940" s="52">
        <v>45233</v>
      </c>
      <c r="F3940" s="52">
        <v>45233</v>
      </c>
      <c r="G3940" s="47" t="s">
        <v>10</v>
      </c>
      <c r="H3940" s="42">
        <v>7.75</v>
      </c>
      <c r="I3940" s="53">
        <v>1</v>
      </c>
      <c r="J3940" s="42">
        <v>0</v>
      </c>
      <c r="K3940" s="42">
        <v>0</v>
      </c>
      <c r="L3940" s="42">
        <v>7.75</v>
      </c>
      <c r="M3940" s="42">
        <v>0</v>
      </c>
      <c r="N3940" s="47" t="s">
        <v>275</v>
      </c>
      <c r="O3940" s="47" t="s">
        <v>1374</v>
      </c>
      <c r="P3940" s="47" t="s">
        <v>874</v>
      </c>
      <c r="Q3940" s="30" t="s">
        <v>7774</v>
      </c>
      <c r="R3940" s="30"/>
    </row>
    <row r="3941" spans="1:18" ht="19.95" customHeight="1">
      <c r="A3941" s="47">
        <v>1</v>
      </c>
      <c r="B3941" s="30" t="s">
        <v>780</v>
      </c>
      <c r="C3941" s="43" t="s">
        <v>7600</v>
      </c>
      <c r="D3941" s="52">
        <v>45236</v>
      </c>
      <c r="E3941" s="52">
        <v>45236</v>
      </c>
      <c r="F3941" s="52">
        <v>45236</v>
      </c>
      <c r="G3941" s="47" t="s">
        <v>10</v>
      </c>
      <c r="H3941" s="42">
        <v>154.22999999999999</v>
      </c>
      <c r="I3941" s="53">
        <v>1</v>
      </c>
      <c r="J3941" s="42">
        <v>0</v>
      </c>
      <c r="K3941" s="42">
        <v>0</v>
      </c>
      <c r="L3941" s="42">
        <v>154.22999999999999</v>
      </c>
      <c r="M3941" s="42">
        <v>0</v>
      </c>
      <c r="N3941" s="47" t="s">
        <v>1328</v>
      </c>
      <c r="O3941" s="47" t="s">
        <v>1874</v>
      </c>
      <c r="P3941" s="47" t="s">
        <v>1358</v>
      </c>
      <c r="Q3941" s="30" t="s">
        <v>7786</v>
      </c>
      <c r="R3941" s="30"/>
    </row>
    <row r="3942" spans="1:18" ht="19.95" customHeight="1">
      <c r="A3942" s="47">
        <v>1</v>
      </c>
      <c r="B3942" s="30" t="s">
        <v>780</v>
      </c>
      <c r="C3942" s="43" t="s">
        <v>7599</v>
      </c>
      <c r="D3942" s="52">
        <v>45236</v>
      </c>
      <c r="E3942" s="52">
        <v>45236</v>
      </c>
      <c r="F3942" s="52">
        <v>45236</v>
      </c>
      <c r="G3942" s="47" t="s">
        <v>10</v>
      </c>
      <c r="H3942" s="42">
        <v>154.22999999999999</v>
      </c>
      <c r="I3942" s="53">
        <v>1</v>
      </c>
      <c r="J3942" s="42">
        <v>0</v>
      </c>
      <c r="K3942" s="42">
        <v>0</v>
      </c>
      <c r="L3942" s="42">
        <v>154.22999999999999</v>
      </c>
      <c r="M3942" s="42">
        <v>0</v>
      </c>
      <c r="N3942" s="47" t="s">
        <v>1328</v>
      </c>
      <c r="O3942" s="47" t="s">
        <v>1374</v>
      </c>
      <c r="P3942" s="47" t="s">
        <v>874</v>
      </c>
      <c r="Q3942" s="30" t="s">
        <v>7785</v>
      </c>
      <c r="R3942" s="30"/>
    </row>
    <row r="3943" spans="1:18" ht="19.95" customHeight="1">
      <c r="A3943" s="47">
        <v>1</v>
      </c>
      <c r="B3943" s="30" t="s">
        <v>780</v>
      </c>
      <c r="C3943" s="43" t="s">
        <v>1450</v>
      </c>
      <c r="D3943" s="52">
        <v>45236</v>
      </c>
      <c r="E3943" s="52">
        <v>45236</v>
      </c>
      <c r="F3943" s="52">
        <v>45236</v>
      </c>
      <c r="G3943" s="47" t="s">
        <v>10</v>
      </c>
      <c r="H3943" s="42">
        <v>5</v>
      </c>
      <c r="I3943" s="53">
        <v>1</v>
      </c>
      <c r="J3943" s="42">
        <v>0</v>
      </c>
      <c r="K3943" s="42">
        <v>0</v>
      </c>
      <c r="L3943" s="42">
        <v>5</v>
      </c>
      <c r="M3943" s="42">
        <v>0</v>
      </c>
      <c r="N3943" s="47" t="s">
        <v>1328</v>
      </c>
      <c r="O3943" s="47" t="s">
        <v>1374</v>
      </c>
      <c r="P3943" s="47" t="s">
        <v>874</v>
      </c>
      <c r="Q3943" s="30" t="s">
        <v>7782</v>
      </c>
      <c r="R3943" s="30"/>
    </row>
    <row r="3944" spans="1:18" ht="19.95" customHeight="1">
      <c r="A3944" s="47">
        <v>1</v>
      </c>
      <c r="B3944" s="30" t="s">
        <v>16</v>
      </c>
      <c r="C3944" s="43" t="s">
        <v>7595</v>
      </c>
      <c r="D3944" s="52">
        <v>45219</v>
      </c>
      <c r="E3944" s="52">
        <v>45236</v>
      </c>
      <c r="F3944" s="52">
        <v>45236</v>
      </c>
      <c r="G3944" s="47" t="s">
        <v>10</v>
      </c>
      <c r="H3944" s="42">
        <v>9975</v>
      </c>
      <c r="I3944" s="53">
        <v>1</v>
      </c>
      <c r="J3944" s="42">
        <v>0</v>
      </c>
      <c r="K3944" s="42">
        <v>0</v>
      </c>
      <c r="L3944" s="42">
        <v>9975</v>
      </c>
      <c r="M3944" s="42">
        <v>0</v>
      </c>
      <c r="N3944" s="47" t="s">
        <v>1328</v>
      </c>
      <c r="O3944" s="47" t="s">
        <v>1349</v>
      </c>
      <c r="P3944" s="47" t="s">
        <v>741</v>
      </c>
      <c r="Q3944" s="30" t="s">
        <v>7780</v>
      </c>
      <c r="R3944" s="30"/>
    </row>
    <row r="3945" spans="1:18" ht="19.95" customHeight="1">
      <c r="A3945" s="47">
        <v>1</v>
      </c>
      <c r="B3945" s="30" t="s">
        <v>16</v>
      </c>
      <c r="C3945" s="43" t="s">
        <v>7596</v>
      </c>
      <c r="D3945" s="52">
        <v>45219</v>
      </c>
      <c r="E3945" s="52">
        <v>45236</v>
      </c>
      <c r="F3945" s="52">
        <v>45236</v>
      </c>
      <c r="G3945" s="47" t="s">
        <v>10</v>
      </c>
      <c r="H3945" s="42">
        <v>20160</v>
      </c>
      <c r="I3945" s="53">
        <v>1</v>
      </c>
      <c r="J3945" s="42">
        <v>0</v>
      </c>
      <c r="K3945" s="42">
        <v>0</v>
      </c>
      <c r="L3945" s="42">
        <v>20160</v>
      </c>
      <c r="M3945" s="42">
        <v>0</v>
      </c>
      <c r="N3945" s="47" t="s">
        <v>1328</v>
      </c>
      <c r="O3945" s="47" t="s">
        <v>1349</v>
      </c>
      <c r="P3945" s="47" t="s">
        <v>741</v>
      </c>
      <c r="Q3945" s="30" t="s">
        <v>7781</v>
      </c>
      <c r="R3945" s="30"/>
    </row>
    <row r="3946" spans="1:18" ht="19.95" customHeight="1">
      <c r="A3946" s="47">
        <v>1</v>
      </c>
      <c r="B3946" s="30" t="s">
        <v>16</v>
      </c>
      <c r="C3946" s="43" t="s">
        <v>7594</v>
      </c>
      <c r="D3946" s="52">
        <v>45219</v>
      </c>
      <c r="E3946" s="52">
        <v>45236</v>
      </c>
      <c r="F3946" s="52">
        <v>45236</v>
      </c>
      <c r="G3946" s="47" t="s">
        <v>10</v>
      </c>
      <c r="H3946" s="42">
        <v>6650</v>
      </c>
      <c r="I3946" s="53">
        <v>1</v>
      </c>
      <c r="J3946" s="42">
        <v>0</v>
      </c>
      <c r="K3946" s="42">
        <v>0</v>
      </c>
      <c r="L3946" s="42">
        <v>6650</v>
      </c>
      <c r="M3946" s="42">
        <v>0</v>
      </c>
      <c r="N3946" s="47" t="s">
        <v>1328</v>
      </c>
      <c r="O3946" s="47" t="s">
        <v>1349</v>
      </c>
      <c r="P3946" s="47" t="s">
        <v>741</v>
      </c>
      <c r="Q3946" s="30" t="s">
        <v>7779</v>
      </c>
      <c r="R3946" s="30"/>
    </row>
    <row r="3947" spans="1:18" ht="19.95" customHeight="1">
      <c r="A3947" s="47">
        <v>1</v>
      </c>
      <c r="B3947" s="30" t="s">
        <v>42</v>
      </c>
      <c r="C3947" s="43" t="s">
        <v>7593</v>
      </c>
      <c r="D3947" s="52">
        <v>45228</v>
      </c>
      <c r="E3947" s="52">
        <v>45236</v>
      </c>
      <c r="F3947" s="52">
        <v>45236</v>
      </c>
      <c r="G3947" s="47" t="s">
        <v>10</v>
      </c>
      <c r="H3947" s="42">
        <v>126.38</v>
      </c>
      <c r="I3947" s="53">
        <v>1</v>
      </c>
      <c r="J3947" s="42">
        <v>0</v>
      </c>
      <c r="K3947" s="42">
        <v>0</v>
      </c>
      <c r="L3947" s="42">
        <v>126.38</v>
      </c>
      <c r="M3947" s="42">
        <v>0</v>
      </c>
      <c r="N3947" s="47" t="s">
        <v>1328</v>
      </c>
      <c r="O3947" s="47" t="s">
        <v>1355</v>
      </c>
      <c r="P3947" s="47" t="s">
        <v>1961</v>
      </c>
      <c r="Q3947" s="30" t="s">
        <v>7778</v>
      </c>
      <c r="R3947" s="30"/>
    </row>
    <row r="3948" spans="1:18" ht="19.95" customHeight="1">
      <c r="A3948" s="47">
        <v>1</v>
      </c>
      <c r="B3948" s="30" t="s">
        <v>259</v>
      </c>
      <c r="C3948" s="43" t="s">
        <v>7598</v>
      </c>
      <c r="D3948" s="52">
        <v>45236</v>
      </c>
      <c r="E3948" s="52">
        <v>45236</v>
      </c>
      <c r="F3948" s="52">
        <v>45236</v>
      </c>
      <c r="G3948" s="47" t="s">
        <v>10</v>
      </c>
      <c r="H3948" s="42">
        <v>32387.03</v>
      </c>
      <c r="I3948" s="53">
        <v>1</v>
      </c>
      <c r="J3948" s="42">
        <v>0</v>
      </c>
      <c r="K3948" s="42">
        <v>0</v>
      </c>
      <c r="L3948" s="42">
        <v>32387.03</v>
      </c>
      <c r="M3948" s="42">
        <v>0</v>
      </c>
      <c r="N3948" s="47" t="s">
        <v>1328</v>
      </c>
      <c r="O3948" s="47" t="s">
        <v>1874</v>
      </c>
      <c r="P3948" s="47" t="s">
        <v>1358</v>
      </c>
      <c r="Q3948" s="30" t="s">
        <v>7784</v>
      </c>
      <c r="R3948" s="30"/>
    </row>
    <row r="3949" spans="1:18" ht="19.95" customHeight="1">
      <c r="A3949" s="47">
        <v>1</v>
      </c>
      <c r="B3949" s="30" t="s">
        <v>259</v>
      </c>
      <c r="C3949" s="43" t="s">
        <v>7597</v>
      </c>
      <c r="D3949" s="52">
        <v>45236</v>
      </c>
      <c r="E3949" s="52">
        <v>45236</v>
      </c>
      <c r="F3949" s="52">
        <v>45236</v>
      </c>
      <c r="G3949" s="47" t="s">
        <v>10</v>
      </c>
      <c r="H3949" s="42">
        <v>48570.55</v>
      </c>
      <c r="I3949" s="53">
        <v>1</v>
      </c>
      <c r="J3949" s="42">
        <v>0</v>
      </c>
      <c r="K3949" s="42">
        <v>0</v>
      </c>
      <c r="L3949" s="42">
        <v>48570.55</v>
      </c>
      <c r="M3949" s="42">
        <v>0</v>
      </c>
      <c r="N3949" s="47" t="s">
        <v>1328</v>
      </c>
      <c r="O3949" s="47" t="s">
        <v>1874</v>
      </c>
      <c r="P3949" s="47" t="s">
        <v>1358</v>
      </c>
      <c r="Q3949" s="30" t="s">
        <v>7783</v>
      </c>
      <c r="R3949" s="30"/>
    </row>
    <row r="3950" spans="1:18" ht="19.95" customHeight="1">
      <c r="A3950" s="47">
        <v>2</v>
      </c>
      <c r="B3950" s="30" t="s">
        <v>1404</v>
      </c>
      <c r="C3950" s="43" t="s">
        <v>7590</v>
      </c>
      <c r="D3950" s="52">
        <v>45222</v>
      </c>
      <c r="E3950" s="52">
        <v>45235</v>
      </c>
      <c r="F3950" s="52">
        <v>45236</v>
      </c>
      <c r="G3950" s="47" t="s">
        <v>10</v>
      </c>
      <c r="H3950" s="42">
        <v>38500</v>
      </c>
      <c r="I3950" s="53">
        <v>1</v>
      </c>
      <c r="J3950" s="42">
        <v>0</v>
      </c>
      <c r="K3950" s="42">
        <v>0</v>
      </c>
      <c r="L3950" s="42">
        <v>38500</v>
      </c>
      <c r="M3950" s="42">
        <v>0</v>
      </c>
      <c r="N3950" s="47" t="s">
        <v>1328</v>
      </c>
      <c r="O3950" s="47" t="s">
        <v>1349</v>
      </c>
      <c r="P3950" s="47" t="s">
        <v>741</v>
      </c>
      <c r="Q3950" s="30" t="s">
        <v>7775</v>
      </c>
      <c r="R3950" s="30"/>
    </row>
    <row r="3951" spans="1:18" ht="19.95" customHeight="1">
      <c r="A3951" s="47">
        <v>1</v>
      </c>
      <c r="B3951" s="30" t="s">
        <v>28</v>
      </c>
      <c r="C3951" s="43" t="s">
        <v>7592</v>
      </c>
      <c r="D3951" s="52">
        <v>44921</v>
      </c>
      <c r="E3951" s="52">
        <v>45236</v>
      </c>
      <c r="F3951" s="52">
        <v>45236</v>
      </c>
      <c r="G3951" s="47" t="s">
        <v>10</v>
      </c>
      <c r="H3951" s="42">
        <v>1693.41</v>
      </c>
      <c r="I3951" s="53">
        <v>1</v>
      </c>
      <c r="J3951" s="42">
        <v>0</v>
      </c>
      <c r="K3951" s="42">
        <v>0</v>
      </c>
      <c r="L3951" s="42">
        <v>1693.41</v>
      </c>
      <c r="M3951" s="42">
        <v>0</v>
      </c>
      <c r="N3951" s="47" t="s">
        <v>269</v>
      </c>
      <c r="O3951" s="47" t="s">
        <v>1342</v>
      </c>
      <c r="P3951" s="47" t="s">
        <v>287</v>
      </c>
      <c r="Q3951" s="30" t="s">
        <v>7777</v>
      </c>
      <c r="R3951" s="30"/>
    </row>
    <row r="3952" spans="1:18" ht="19.95" customHeight="1">
      <c r="A3952" s="47">
        <v>1</v>
      </c>
      <c r="B3952" s="30" t="s">
        <v>30</v>
      </c>
      <c r="C3952" s="43" t="s">
        <v>7591</v>
      </c>
      <c r="D3952" s="52">
        <v>44979</v>
      </c>
      <c r="E3952" s="52">
        <v>45236</v>
      </c>
      <c r="F3952" s="52">
        <v>45236</v>
      </c>
      <c r="G3952" s="47" t="s">
        <v>10</v>
      </c>
      <c r="H3952" s="42">
        <v>4670.6499999999996</v>
      </c>
      <c r="I3952" s="53">
        <v>1</v>
      </c>
      <c r="J3952" s="42">
        <v>0</v>
      </c>
      <c r="K3952" s="42">
        <v>0</v>
      </c>
      <c r="L3952" s="42">
        <v>4670.6499999999996</v>
      </c>
      <c r="M3952" s="42">
        <v>0</v>
      </c>
      <c r="N3952" s="47" t="s">
        <v>269</v>
      </c>
      <c r="O3952" s="47" t="s">
        <v>1381</v>
      </c>
      <c r="P3952" s="47" t="s">
        <v>279</v>
      </c>
      <c r="Q3952" s="30" t="s">
        <v>7776</v>
      </c>
      <c r="R3952" s="30"/>
    </row>
    <row r="3953" spans="1:18" ht="19.95" customHeight="1">
      <c r="A3953" s="47">
        <v>2</v>
      </c>
      <c r="B3953" s="30" t="s">
        <v>257</v>
      </c>
      <c r="C3953" s="43" t="s">
        <v>7606</v>
      </c>
      <c r="D3953" s="52">
        <v>45237</v>
      </c>
      <c r="E3953" s="52">
        <v>45237</v>
      </c>
      <c r="F3953" s="52">
        <v>45237</v>
      </c>
      <c r="G3953" s="47" t="s">
        <v>10</v>
      </c>
      <c r="H3953" s="42">
        <v>106663.33</v>
      </c>
      <c r="I3953" s="53">
        <v>1</v>
      </c>
      <c r="J3953" s="42">
        <v>0</v>
      </c>
      <c r="K3953" s="42">
        <v>0</v>
      </c>
      <c r="L3953" s="42">
        <v>106663.33</v>
      </c>
      <c r="M3953" s="42">
        <v>0</v>
      </c>
      <c r="N3953" s="47" t="s">
        <v>1328</v>
      </c>
      <c r="O3953" s="47" t="s">
        <v>1874</v>
      </c>
      <c r="P3953" s="47" t="s">
        <v>7610</v>
      </c>
      <c r="Q3953" s="30" t="s">
        <v>7791</v>
      </c>
      <c r="R3953" s="30"/>
    </row>
    <row r="3954" spans="1:18" ht="19.95" customHeight="1">
      <c r="A3954" s="47">
        <v>5</v>
      </c>
      <c r="B3954" s="30" t="s">
        <v>257</v>
      </c>
      <c r="C3954" s="43" t="s">
        <v>7606</v>
      </c>
      <c r="D3954" s="52">
        <v>45238</v>
      </c>
      <c r="E3954" s="52">
        <v>45238</v>
      </c>
      <c r="F3954" s="52">
        <v>45237</v>
      </c>
      <c r="G3954" s="47" t="s">
        <v>10</v>
      </c>
      <c r="H3954" s="42">
        <v>83961.29</v>
      </c>
      <c r="I3954" s="53">
        <v>1</v>
      </c>
      <c r="J3954" s="42">
        <v>0</v>
      </c>
      <c r="K3954" s="42">
        <v>0</v>
      </c>
      <c r="L3954" s="42">
        <v>83961.29</v>
      </c>
      <c r="M3954" s="42">
        <v>0</v>
      </c>
      <c r="N3954" s="47" t="s">
        <v>1328</v>
      </c>
      <c r="O3954" s="47" t="s">
        <v>1874</v>
      </c>
      <c r="P3954" s="47" t="s">
        <v>7610</v>
      </c>
      <c r="Q3954" s="30" t="s">
        <v>7801</v>
      </c>
      <c r="R3954" s="30"/>
    </row>
    <row r="3955" spans="1:18" ht="19.95" customHeight="1">
      <c r="A3955" s="47">
        <v>4</v>
      </c>
      <c r="B3955" s="30" t="s">
        <v>15</v>
      </c>
      <c r="C3955" s="43" t="s">
        <v>7601</v>
      </c>
      <c r="D3955" s="52">
        <v>45222</v>
      </c>
      <c r="E3955" s="52">
        <v>45237</v>
      </c>
      <c r="F3955" s="52">
        <v>45237</v>
      </c>
      <c r="G3955" s="47" t="s">
        <v>10</v>
      </c>
      <c r="H3955" s="42">
        <v>3519.75</v>
      </c>
      <c r="I3955" s="53">
        <v>1</v>
      </c>
      <c r="J3955" s="42">
        <v>0</v>
      </c>
      <c r="K3955" s="42">
        <v>0</v>
      </c>
      <c r="L3955" s="42">
        <v>3519.75</v>
      </c>
      <c r="M3955" s="42">
        <v>0</v>
      </c>
      <c r="N3955" s="47" t="s">
        <v>1328</v>
      </c>
      <c r="O3955" s="47" t="s">
        <v>1351</v>
      </c>
      <c r="P3955" s="47" t="s">
        <v>1353</v>
      </c>
      <c r="Q3955" s="30" t="s">
        <v>7787</v>
      </c>
      <c r="R3955" s="30"/>
    </row>
    <row r="3956" spans="1:18" ht="19.95" customHeight="1">
      <c r="A3956" s="47">
        <v>1</v>
      </c>
      <c r="B3956" s="30" t="s">
        <v>259</v>
      </c>
      <c r="C3956" s="43" t="s">
        <v>8006</v>
      </c>
      <c r="D3956" s="52">
        <v>45237</v>
      </c>
      <c r="E3956" s="52">
        <v>45237</v>
      </c>
      <c r="F3956" s="52">
        <v>45237</v>
      </c>
      <c r="G3956" s="47" t="s">
        <v>10</v>
      </c>
      <c r="H3956" s="42">
        <v>1228.2</v>
      </c>
      <c r="I3956" s="53">
        <v>1</v>
      </c>
      <c r="J3956" s="42">
        <v>0</v>
      </c>
      <c r="K3956" s="42">
        <v>0</v>
      </c>
      <c r="L3956" s="42">
        <v>1228.2</v>
      </c>
      <c r="M3956" s="42">
        <v>0</v>
      </c>
      <c r="N3956" s="47" t="s">
        <v>1328</v>
      </c>
      <c r="O3956" s="47" t="s">
        <v>1874</v>
      </c>
      <c r="P3956" s="47" t="s">
        <v>1358</v>
      </c>
      <c r="Q3956" s="30" t="s">
        <v>8007</v>
      </c>
      <c r="R3956" s="30"/>
    </row>
    <row r="3957" spans="1:18" ht="19.95" customHeight="1">
      <c r="A3957" s="47">
        <v>1</v>
      </c>
      <c r="B3957" s="30" t="s">
        <v>1357</v>
      </c>
      <c r="C3957" s="43" t="s">
        <v>7605</v>
      </c>
      <c r="D3957" s="52">
        <v>45238</v>
      </c>
      <c r="E3957" s="52">
        <v>45237</v>
      </c>
      <c r="F3957" s="52">
        <v>45237</v>
      </c>
      <c r="G3957" s="47" t="s">
        <v>10</v>
      </c>
      <c r="H3957" s="42">
        <v>126</v>
      </c>
      <c r="I3957" s="53">
        <v>1</v>
      </c>
      <c r="J3957" s="42">
        <v>0</v>
      </c>
      <c r="K3957" s="42">
        <v>0</v>
      </c>
      <c r="L3957" s="42">
        <v>126</v>
      </c>
      <c r="M3957" s="42">
        <v>0</v>
      </c>
      <c r="N3957" s="47" t="s">
        <v>269</v>
      </c>
      <c r="O3957" s="47" t="s">
        <v>1360</v>
      </c>
      <c r="P3957" s="47" t="s">
        <v>876</v>
      </c>
      <c r="Q3957" s="30" t="s">
        <v>7790</v>
      </c>
      <c r="R3957" s="30"/>
    </row>
    <row r="3958" spans="1:18" ht="19.95" customHeight="1">
      <c r="A3958" s="47">
        <v>1</v>
      </c>
      <c r="B3958" s="30" t="s">
        <v>1357</v>
      </c>
      <c r="C3958" s="43" t="s">
        <v>7604</v>
      </c>
      <c r="D3958" s="52">
        <v>45237</v>
      </c>
      <c r="E3958" s="52">
        <v>45237</v>
      </c>
      <c r="F3958" s="52">
        <v>45237</v>
      </c>
      <c r="G3958" s="47" t="s">
        <v>10</v>
      </c>
      <c r="H3958" s="42">
        <v>120</v>
      </c>
      <c r="I3958" s="53">
        <v>1</v>
      </c>
      <c r="J3958" s="42">
        <v>0</v>
      </c>
      <c r="K3958" s="42">
        <v>0</v>
      </c>
      <c r="L3958" s="42">
        <v>120</v>
      </c>
      <c r="M3958" s="42">
        <v>0</v>
      </c>
      <c r="N3958" s="47" t="s">
        <v>275</v>
      </c>
      <c r="O3958" s="47" t="s">
        <v>1355</v>
      </c>
      <c r="P3958" s="47" t="s">
        <v>672</v>
      </c>
      <c r="Q3958" s="30" t="s">
        <v>7789</v>
      </c>
      <c r="R3958" s="30"/>
    </row>
    <row r="3959" spans="1:18" ht="19.95" customHeight="1">
      <c r="A3959" s="47">
        <v>1</v>
      </c>
      <c r="B3959" s="30" t="s">
        <v>138</v>
      </c>
      <c r="C3959" s="43" t="s">
        <v>7607</v>
      </c>
      <c r="D3959" s="52">
        <v>45206</v>
      </c>
      <c r="E3959" s="52">
        <v>45237</v>
      </c>
      <c r="F3959" s="52">
        <v>45237</v>
      </c>
      <c r="G3959" s="47" t="s">
        <v>10</v>
      </c>
      <c r="H3959" s="42">
        <v>7680</v>
      </c>
      <c r="I3959" s="53">
        <v>1</v>
      </c>
      <c r="J3959" s="42">
        <v>0</v>
      </c>
      <c r="K3959" s="42">
        <v>0</v>
      </c>
      <c r="L3959" s="42">
        <v>7680</v>
      </c>
      <c r="M3959" s="42">
        <v>0</v>
      </c>
      <c r="N3959" s="47" t="s">
        <v>275</v>
      </c>
      <c r="O3959" s="47" t="s">
        <v>1349</v>
      </c>
      <c r="P3959" s="47" t="s">
        <v>741</v>
      </c>
      <c r="Q3959" s="30" t="s">
        <v>7792</v>
      </c>
      <c r="R3959" s="30"/>
    </row>
    <row r="3960" spans="1:18" ht="19.95" customHeight="1">
      <c r="A3960" s="47">
        <v>2</v>
      </c>
      <c r="B3960" s="30" t="s">
        <v>138</v>
      </c>
      <c r="C3960" s="43" t="s">
        <v>7607</v>
      </c>
      <c r="D3960" s="52">
        <v>45203</v>
      </c>
      <c r="E3960" s="52">
        <v>45238</v>
      </c>
      <c r="F3960" s="52">
        <v>45237</v>
      </c>
      <c r="G3960" s="47" t="s">
        <v>10</v>
      </c>
      <c r="H3960" s="42">
        <v>320</v>
      </c>
      <c r="I3960" s="53">
        <v>1</v>
      </c>
      <c r="J3960" s="42">
        <v>0</v>
      </c>
      <c r="K3960" s="42">
        <v>0</v>
      </c>
      <c r="L3960" s="42">
        <v>320</v>
      </c>
      <c r="M3960" s="42">
        <v>0</v>
      </c>
      <c r="N3960" s="47" t="s">
        <v>275</v>
      </c>
      <c r="O3960" s="47" t="s">
        <v>1349</v>
      </c>
      <c r="P3960" s="47" t="s">
        <v>741</v>
      </c>
      <c r="Q3960" s="30" t="s">
        <v>7802</v>
      </c>
      <c r="R3960" s="30"/>
    </row>
    <row r="3961" spans="1:18" ht="19.95" customHeight="1">
      <c r="A3961" s="47">
        <v>1</v>
      </c>
      <c r="B3961" s="30" t="s">
        <v>1395</v>
      </c>
      <c r="C3961" s="43" t="s">
        <v>1477</v>
      </c>
      <c r="D3961" s="52">
        <v>45237</v>
      </c>
      <c r="E3961" s="52">
        <v>45237</v>
      </c>
      <c r="F3961" s="52">
        <v>45237</v>
      </c>
      <c r="G3961" s="47" t="s">
        <v>10</v>
      </c>
      <c r="H3961" s="42">
        <v>7.6</v>
      </c>
      <c r="I3961" s="53">
        <v>1</v>
      </c>
      <c r="J3961" s="42">
        <v>0</v>
      </c>
      <c r="K3961" s="42">
        <v>0</v>
      </c>
      <c r="L3961" s="42">
        <v>7.6</v>
      </c>
      <c r="M3961" s="42">
        <v>0</v>
      </c>
      <c r="N3961" s="47" t="s">
        <v>275</v>
      </c>
      <c r="O3961" s="47" t="s">
        <v>1374</v>
      </c>
      <c r="P3961" s="47" t="s">
        <v>874</v>
      </c>
      <c r="Q3961" s="30" t="s">
        <v>1695</v>
      </c>
      <c r="R3961" s="30"/>
    </row>
    <row r="3962" spans="1:18" ht="19.95" customHeight="1">
      <c r="A3962" s="47">
        <v>5</v>
      </c>
      <c r="B3962" s="30" t="s">
        <v>7602</v>
      </c>
      <c r="C3962" s="43" t="s">
        <v>7603</v>
      </c>
      <c r="D3962" s="52">
        <v>45233</v>
      </c>
      <c r="E3962" s="52">
        <v>45237</v>
      </c>
      <c r="F3962" s="52">
        <v>45237</v>
      </c>
      <c r="G3962" s="47" t="s">
        <v>10</v>
      </c>
      <c r="H3962" s="42">
        <v>6500</v>
      </c>
      <c r="I3962" s="53">
        <v>1</v>
      </c>
      <c r="J3962" s="42">
        <v>0</v>
      </c>
      <c r="K3962" s="42">
        <v>0</v>
      </c>
      <c r="L3962" s="42">
        <v>6500</v>
      </c>
      <c r="M3962" s="42">
        <v>0</v>
      </c>
      <c r="N3962" s="47" t="s">
        <v>275</v>
      </c>
      <c r="O3962" s="47" t="s">
        <v>1874</v>
      </c>
      <c r="P3962" s="47" t="s">
        <v>1358</v>
      </c>
      <c r="Q3962" s="30" t="s">
        <v>7788</v>
      </c>
      <c r="R3962" s="30"/>
    </row>
    <row r="3963" spans="1:18" ht="19.95" customHeight="1">
      <c r="A3963" s="47">
        <v>1</v>
      </c>
      <c r="B3963" s="30" t="s">
        <v>780</v>
      </c>
      <c r="C3963" s="43" t="s">
        <v>7902</v>
      </c>
      <c r="D3963" s="52">
        <v>45240</v>
      </c>
      <c r="E3963" s="52">
        <v>45240</v>
      </c>
      <c r="F3963" s="52">
        <v>45238</v>
      </c>
      <c r="G3963" s="47" t="s">
        <v>10</v>
      </c>
      <c r="H3963" s="42">
        <v>154.22999999999999</v>
      </c>
      <c r="I3963" s="53">
        <v>1</v>
      </c>
      <c r="J3963" s="42">
        <v>0</v>
      </c>
      <c r="K3963" s="42">
        <v>0</v>
      </c>
      <c r="L3963" s="42">
        <v>154.22999999999999</v>
      </c>
      <c r="M3963" s="42">
        <v>0</v>
      </c>
      <c r="N3963" s="47" t="s">
        <v>1328</v>
      </c>
      <c r="O3963" s="47" t="s">
        <v>1374</v>
      </c>
      <c r="P3963" s="47" t="s">
        <v>874</v>
      </c>
      <c r="Q3963" s="30" t="s">
        <v>7970</v>
      </c>
      <c r="R3963" s="30"/>
    </row>
    <row r="3964" spans="1:18" ht="19.95" customHeight="1">
      <c r="A3964" s="47">
        <v>1</v>
      </c>
      <c r="B3964" s="30" t="s">
        <v>259</v>
      </c>
      <c r="C3964" s="43" t="s">
        <v>7876</v>
      </c>
      <c r="D3964" s="52">
        <v>45238</v>
      </c>
      <c r="E3964" s="52">
        <v>45238</v>
      </c>
      <c r="F3964" s="52">
        <v>45238</v>
      </c>
      <c r="G3964" s="47" t="s">
        <v>10</v>
      </c>
      <c r="H3964" s="42">
        <v>4358.34</v>
      </c>
      <c r="I3964" s="53">
        <v>1</v>
      </c>
      <c r="J3964" s="42">
        <v>0</v>
      </c>
      <c r="K3964" s="42">
        <v>0</v>
      </c>
      <c r="L3964" s="42">
        <v>4358.34</v>
      </c>
      <c r="M3964" s="42">
        <v>0</v>
      </c>
      <c r="N3964" s="47" t="s">
        <v>1328</v>
      </c>
      <c r="O3964" s="47" t="s">
        <v>1874</v>
      </c>
      <c r="P3964" s="47" t="s">
        <v>1358</v>
      </c>
      <c r="Q3964" s="30" t="s">
        <v>7946</v>
      </c>
      <c r="R3964" s="30"/>
    </row>
    <row r="3965" spans="1:18" ht="19.95" customHeight="1">
      <c r="A3965" s="47">
        <v>1</v>
      </c>
      <c r="B3965" s="30" t="s">
        <v>247</v>
      </c>
      <c r="C3965" s="43" t="s">
        <v>7875</v>
      </c>
      <c r="D3965" s="52">
        <v>45238</v>
      </c>
      <c r="E3965" s="52">
        <v>45238</v>
      </c>
      <c r="F3965" s="52">
        <v>45238</v>
      </c>
      <c r="G3965" s="47" t="s">
        <v>10</v>
      </c>
      <c r="H3965" s="42">
        <v>200000</v>
      </c>
      <c r="I3965" s="53">
        <v>1</v>
      </c>
      <c r="J3965" s="42">
        <v>0</v>
      </c>
      <c r="K3965" s="42">
        <v>0</v>
      </c>
      <c r="L3965" s="42">
        <v>200000</v>
      </c>
      <c r="M3965" s="42">
        <v>0</v>
      </c>
      <c r="N3965" s="47" t="s">
        <v>269</v>
      </c>
      <c r="O3965" s="47" t="s">
        <v>2725</v>
      </c>
      <c r="P3965" s="47" t="s">
        <v>879</v>
      </c>
      <c r="Q3965" s="30" t="s">
        <v>7944</v>
      </c>
      <c r="R3965" s="30"/>
    </row>
    <row r="3966" spans="1:18" ht="19.95" customHeight="1">
      <c r="A3966" s="47">
        <v>1</v>
      </c>
      <c r="B3966" s="30" t="s">
        <v>781</v>
      </c>
      <c r="C3966" s="43" t="s">
        <v>7840</v>
      </c>
      <c r="D3966" s="52">
        <v>45104</v>
      </c>
      <c r="E3966" s="52">
        <v>45104</v>
      </c>
      <c r="F3966" s="52">
        <v>45238</v>
      </c>
      <c r="G3966" s="47" t="s">
        <v>10</v>
      </c>
      <c r="H3966" s="42">
        <v>302.58999999999997</v>
      </c>
      <c r="I3966" s="53">
        <v>1</v>
      </c>
      <c r="J3966" s="42">
        <v>0</v>
      </c>
      <c r="K3966" s="42">
        <v>0</v>
      </c>
      <c r="L3966" s="42">
        <v>302.58999999999997</v>
      </c>
      <c r="M3966" s="42">
        <v>0</v>
      </c>
      <c r="N3966" s="47" t="s">
        <v>269</v>
      </c>
      <c r="O3966" s="47" t="s">
        <v>1355</v>
      </c>
      <c r="P3966" s="47" t="s">
        <v>873</v>
      </c>
      <c r="Q3966" s="30" t="s">
        <v>7976</v>
      </c>
      <c r="R3966" s="30"/>
    </row>
    <row r="3967" spans="1:18" ht="19.95" customHeight="1">
      <c r="A3967" s="47">
        <v>1</v>
      </c>
      <c r="B3967" s="30" t="s">
        <v>7811</v>
      </c>
      <c r="C3967" s="43" t="s">
        <v>7837</v>
      </c>
      <c r="D3967" s="52">
        <v>44944</v>
      </c>
      <c r="E3967" s="52">
        <v>44944</v>
      </c>
      <c r="F3967" s="52">
        <v>45238</v>
      </c>
      <c r="G3967" s="47" t="s">
        <v>10</v>
      </c>
      <c r="H3967" s="42">
        <v>547.9</v>
      </c>
      <c r="I3967" s="53">
        <v>1</v>
      </c>
      <c r="J3967" s="42">
        <v>0</v>
      </c>
      <c r="K3967" s="42">
        <v>0</v>
      </c>
      <c r="L3967" s="42">
        <v>547.9</v>
      </c>
      <c r="M3967" s="42">
        <v>0</v>
      </c>
      <c r="N3967" s="47" t="s">
        <v>269</v>
      </c>
      <c r="O3967" s="47" t="s">
        <v>1355</v>
      </c>
      <c r="P3967" s="47" t="s">
        <v>870</v>
      </c>
      <c r="Q3967" s="30" t="s">
        <v>7976</v>
      </c>
      <c r="R3967" s="30"/>
    </row>
    <row r="3968" spans="1:18" ht="19.95" customHeight="1">
      <c r="A3968" s="47">
        <v>1</v>
      </c>
      <c r="B3968" s="30" t="s">
        <v>223</v>
      </c>
      <c r="C3968" s="43" t="s">
        <v>7822</v>
      </c>
      <c r="D3968" s="52">
        <v>44544</v>
      </c>
      <c r="E3968" s="52">
        <v>44544</v>
      </c>
      <c r="F3968" s="52">
        <v>45238</v>
      </c>
      <c r="G3968" s="47" t="s">
        <v>10</v>
      </c>
      <c r="H3968" s="42">
        <v>16.5</v>
      </c>
      <c r="I3968" s="53">
        <v>1</v>
      </c>
      <c r="J3968" s="42">
        <v>0</v>
      </c>
      <c r="K3968" s="42">
        <v>0</v>
      </c>
      <c r="L3968" s="42">
        <v>16.5</v>
      </c>
      <c r="M3968" s="42">
        <v>0</v>
      </c>
      <c r="N3968" s="47" t="s">
        <v>269</v>
      </c>
      <c r="O3968" s="47" t="s">
        <v>1342</v>
      </c>
      <c r="P3968" s="47" t="s">
        <v>871</v>
      </c>
      <c r="Q3968" s="30" t="s">
        <v>7976</v>
      </c>
      <c r="R3968" s="30"/>
    </row>
    <row r="3969" spans="1:18" ht="19.95" customHeight="1">
      <c r="A3969" s="47">
        <v>1</v>
      </c>
      <c r="B3969" s="30" t="s">
        <v>223</v>
      </c>
      <c r="C3969" s="43" t="s">
        <v>7823</v>
      </c>
      <c r="D3969" s="52">
        <v>44544</v>
      </c>
      <c r="E3969" s="52">
        <v>44544</v>
      </c>
      <c r="F3969" s="52">
        <v>45238</v>
      </c>
      <c r="G3969" s="47" t="s">
        <v>10</v>
      </c>
      <c r="H3969" s="42">
        <v>40.5</v>
      </c>
      <c r="I3969" s="53">
        <v>1</v>
      </c>
      <c r="J3969" s="42">
        <v>1.24</v>
      </c>
      <c r="K3969" s="42">
        <v>0</v>
      </c>
      <c r="L3969" s="42">
        <v>41.74</v>
      </c>
      <c r="M3969" s="42">
        <v>0</v>
      </c>
      <c r="N3969" s="47" t="s">
        <v>269</v>
      </c>
      <c r="O3969" s="47" t="s">
        <v>1342</v>
      </c>
      <c r="P3969" s="47" t="s">
        <v>871</v>
      </c>
      <c r="Q3969" s="30" t="s">
        <v>7976</v>
      </c>
      <c r="R3969" s="30"/>
    </row>
    <row r="3970" spans="1:18" ht="19.95" customHeight="1">
      <c r="A3970" s="47">
        <v>1</v>
      </c>
      <c r="B3970" s="30" t="s">
        <v>223</v>
      </c>
      <c r="C3970" s="43" t="s">
        <v>7824</v>
      </c>
      <c r="D3970" s="52">
        <v>44546</v>
      </c>
      <c r="E3970" s="52">
        <v>44546</v>
      </c>
      <c r="F3970" s="52">
        <v>45238</v>
      </c>
      <c r="G3970" s="47" t="s">
        <v>10</v>
      </c>
      <c r="H3970" s="42">
        <v>40.5</v>
      </c>
      <c r="I3970" s="53">
        <v>1</v>
      </c>
      <c r="J3970" s="42">
        <v>0</v>
      </c>
      <c r="K3970" s="42">
        <v>0</v>
      </c>
      <c r="L3970" s="42">
        <v>40.5</v>
      </c>
      <c r="M3970" s="42">
        <v>0</v>
      </c>
      <c r="N3970" s="47" t="s">
        <v>269</v>
      </c>
      <c r="O3970" s="47" t="s">
        <v>1342</v>
      </c>
      <c r="P3970" s="47" t="s">
        <v>871</v>
      </c>
      <c r="Q3970" s="30" t="s">
        <v>7976</v>
      </c>
      <c r="R3970" s="30"/>
    </row>
    <row r="3971" spans="1:18" ht="19.95" customHeight="1">
      <c r="A3971" s="47">
        <v>1</v>
      </c>
      <c r="B3971" s="30" t="s">
        <v>223</v>
      </c>
      <c r="C3971" s="43" t="s">
        <v>7825</v>
      </c>
      <c r="D3971" s="52">
        <v>44655</v>
      </c>
      <c r="E3971" s="52">
        <v>44655</v>
      </c>
      <c r="F3971" s="52">
        <v>45238</v>
      </c>
      <c r="G3971" s="47" t="s">
        <v>10</v>
      </c>
      <c r="H3971" s="42">
        <v>21</v>
      </c>
      <c r="I3971" s="53">
        <v>1</v>
      </c>
      <c r="J3971" s="42">
        <v>0</v>
      </c>
      <c r="K3971" s="42">
        <v>0</v>
      </c>
      <c r="L3971" s="42">
        <v>21</v>
      </c>
      <c r="M3971" s="42">
        <v>0</v>
      </c>
      <c r="N3971" s="47" t="s">
        <v>269</v>
      </c>
      <c r="O3971" s="47" t="s">
        <v>1342</v>
      </c>
      <c r="P3971" s="47" t="s">
        <v>871</v>
      </c>
      <c r="Q3971" s="30" t="s">
        <v>7976</v>
      </c>
      <c r="R3971" s="30"/>
    </row>
    <row r="3972" spans="1:18" ht="19.95" customHeight="1">
      <c r="A3972" s="47">
        <v>1</v>
      </c>
      <c r="B3972" s="30" t="s">
        <v>223</v>
      </c>
      <c r="C3972" s="43" t="s">
        <v>7827</v>
      </c>
      <c r="D3972" s="52">
        <v>44658</v>
      </c>
      <c r="E3972" s="52">
        <v>44658</v>
      </c>
      <c r="F3972" s="52">
        <v>45238</v>
      </c>
      <c r="G3972" s="47" t="s">
        <v>10</v>
      </c>
      <c r="H3972" s="42">
        <v>29.26</v>
      </c>
      <c r="I3972" s="53">
        <v>1</v>
      </c>
      <c r="J3972" s="42">
        <v>0</v>
      </c>
      <c r="K3972" s="42">
        <v>0</v>
      </c>
      <c r="L3972" s="42">
        <v>29.26</v>
      </c>
      <c r="M3972" s="42">
        <v>0</v>
      </c>
      <c r="N3972" s="47" t="s">
        <v>269</v>
      </c>
      <c r="O3972" s="47" t="s">
        <v>1342</v>
      </c>
      <c r="P3972" s="47" t="s">
        <v>871</v>
      </c>
      <c r="Q3972" s="30" t="s">
        <v>7976</v>
      </c>
      <c r="R3972" s="30"/>
    </row>
    <row r="3973" spans="1:18" ht="19.95" customHeight="1">
      <c r="A3973" s="47">
        <v>1</v>
      </c>
      <c r="B3973" s="30" t="s">
        <v>223</v>
      </c>
      <c r="C3973" s="43" t="s">
        <v>7826</v>
      </c>
      <c r="D3973" s="52">
        <v>44658</v>
      </c>
      <c r="E3973" s="52">
        <v>44658</v>
      </c>
      <c r="F3973" s="52">
        <v>45238</v>
      </c>
      <c r="G3973" s="47" t="s">
        <v>10</v>
      </c>
      <c r="H3973" s="42">
        <v>28.6</v>
      </c>
      <c r="I3973" s="53">
        <v>1</v>
      </c>
      <c r="J3973" s="42">
        <v>0</v>
      </c>
      <c r="K3973" s="42">
        <v>0</v>
      </c>
      <c r="L3973" s="42">
        <v>28.6</v>
      </c>
      <c r="M3973" s="42">
        <v>0</v>
      </c>
      <c r="N3973" s="47" t="s">
        <v>269</v>
      </c>
      <c r="O3973" s="47" t="s">
        <v>1342</v>
      </c>
      <c r="P3973" s="47" t="s">
        <v>871</v>
      </c>
      <c r="Q3973" s="30" t="s">
        <v>7976</v>
      </c>
      <c r="R3973" s="30"/>
    </row>
    <row r="3974" spans="1:18" ht="19.95" customHeight="1">
      <c r="A3974" s="47">
        <v>1</v>
      </c>
      <c r="B3974" s="30" t="s">
        <v>223</v>
      </c>
      <c r="C3974" s="43" t="s">
        <v>7828</v>
      </c>
      <c r="D3974" s="52">
        <v>44692</v>
      </c>
      <c r="E3974" s="52">
        <v>44692</v>
      </c>
      <c r="F3974" s="52">
        <v>45238</v>
      </c>
      <c r="G3974" s="47" t="s">
        <v>10</v>
      </c>
      <c r="H3974" s="42">
        <v>34.5</v>
      </c>
      <c r="I3974" s="53">
        <v>1</v>
      </c>
      <c r="J3974" s="42">
        <v>0</v>
      </c>
      <c r="K3974" s="42">
        <v>0</v>
      </c>
      <c r="L3974" s="42">
        <v>34.5</v>
      </c>
      <c r="M3974" s="42">
        <v>0</v>
      </c>
      <c r="N3974" s="47" t="s">
        <v>269</v>
      </c>
      <c r="O3974" s="47" t="s">
        <v>1342</v>
      </c>
      <c r="P3974" s="47" t="s">
        <v>871</v>
      </c>
      <c r="Q3974" s="30" t="s">
        <v>7976</v>
      </c>
      <c r="R3974" s="30"/>
    </row>
    <row r="3975" spans="1:18" ht="19.95" customHeight="1">
      <c r="A3975" s="47">
        <v>1</v>
      </c>
      <c r="B3975" s="30" t="s">
        <v>223</v>
      </c>
      <c r="C3975" s="43" t="s">
        <v>7829</v>
      </c>
      <c r="D3975" s="52">
        <v>44695</v>
      </c>
      <c r="E3975" s="52">
        <v>44695</v>
      </c>
      <c r="F3975" s="52">
        <v>45238</v>
      </c>
      <c r="G3975" s="47" t="s">
        <v>10</v>
      </c>
      <c r="H3975" s="42">
        <v>89.5</v>
      </c>
      <c r="I3975" s="53">
        <v>1</v>
      </c>
      <c r="J3975" s="42">
        <v>0</v>
      </c>
      <c r="K3975" s="42">
        <v>0</v>
      </c>
      <c r="L3975" s="42">
        <v>89.5</v>
      </c>
      <c r="M3975" s="42">
        <v>0</v>
      </c>
      <c r="N3975" s="47" t="s">
        <v>269</v>
      </c>
      <c r="O3975" s="47" t="s">
        <v>1342</v>
      </c>
      <c r="P3975" s="47" t="s">
        <v>871</v>
      </c>
      <c r="Q3975" s="30" t="s">
        <v>7976</v>
      </c>
      <c r="R3975" s="30"/>
    </row>
    <row r="3976" spans="1:18" ht="19.95" customHeight="1">
      <c r="A3976" s="47">
        <v>1</v>
      </c>
      <c r="B3976" s="30" t="s">
        <v>223</v>
      </c>
      <c r="C3976" s="43" t="s">
        <v>7830</v>
      </c>
      <c r="D3976" s="52">
        <v>44704</v>
      </c>
      <c r="E3976" s="52">
        <v>44704</v>
      </c>
      <c r="F3976" s="52">
        <v>45238</v>
      </c>
      <c r="G3976" s="47" t="s">
        <v>10</v>
      </c>
      <c r="H3976" s="42">
        <v>34.5</v>
      </c>
      <c r="I3976" s="53">
        <v>1</v>
      </c>
      <c r="J3976" s="42">
        <v>0</v>
      </c>
      <c r="K3976" s="42">
        <v>0</v>
      </c>
      <c r="L3976" s="42">
        <v>34.5</v>
      </c>
      <c r="M3976" s="42">
        <v>0</v>
      </c>
      <c r="N3976" s="47" t="s">
        <v>269</v>
      </c>
      <c r="O3976" s="47" t="s">
        <v>1342</v>
      </c>
      <c r="P3976" s="47" t="s">
        <v>871</v>
      </c>
      <c r="Q3976" s="30" t="s">
        <v>7976</v>
      </c>
      <c r="R3976" s="30"/>
    </row>
    <row r="3977" spans="1:18" ht="19.95" customHeight="1">
      <c r="A3977" s="47">
        <v>1</v>
      </c>
      <c r="B3977" s="30" t="s">
        <v>223</v>
      </c>
      <c r="C3977" s="43" t="s">
        <v>7831</v>
      </c>
      <c r="D3977" s="52">
        <v>44727</v>
      </c>
      <c r="E3977" s="52">
        <v>44727</v>
      </c>
      <c r="F3977" s="52">
        <v>45238</v>
      </c>
      <c r="G3977" s="47" t="s">
        <v>10</v>
      </c>
      <c r="H3977" s="42">
        <v>122</v>
      </c>
      <c r="I3977" s="53">
        <v>1</v>
      </c>
      <c r="J3977" s="42">
        <v>0</v>
      </c>
      <c r="K3977" s="42">
        <v>0</v>
      </c>
      <c r="L3977" s="42">
        <v>122</v>
      </c>
      <c r="M3977" s="42">
        <v>0</v>
      </c>
      <c r="N3977" s="47" t="s">
        <v>269</v>
      </c>
      <c r="O3977" s="47" t="s">
        <v>1342</v>
      </c>
      <c r="P3977" s="47" t="s">
        <v>871</v>
      </c>
      <c r="Q3977" s="30" t="s">
        <v>7976</v>
      </c>
      <c r="R3977" s="30"/>
    </row>
    <row r="3978" spans="1:18" ht="19.95" customHeight="1">
      <c r="A3978" s="47">
        <v>1</v>
      </c>
      <c r="B3978" s="30" t="s">
        <v>223</v>
      </c>
      <c r="C3978" s="43" t="s">
        <v>7832</v>
      </c>
      <c r="D3978" s="52">
        <v>44749</v>
      </c>
      <c r="E3978" s="52">
        <v>44749</v>
      </c>
      <c r="F3978" s="52">
        <v>45238</v>
      </c>
      <c r="G3978" s="47" t="s">
        <v>10</v>
      </c>
      <c r="H3978" s="42">
        <v>72</v>
      </c>
      <c r="I3978" s="53">
        <v>1</v>
      </c>
      <c r="J3978" s="42">
        <v>0</v>
      </c>
      <c r="K3978" s="42">
        <v>0</v>
      </c>
      <c r="L3978" s="42">
        <v>72</v>
      </c>
      <c r="M3978" s="42">
        <v>0</v>
      </c>
      <c r="N3978" s="47" t="s">
        <v>269</v>
      </c>
      <c r="O3978" s="47" t="s">
        <v>1342</v>
      </c>
      <c r="P3978" s="47" t="s">
        <v>871</v>
      </c>
      <c r="Q3978" s="30" t="s">
        <v>7976</v>
      </c>
      <c r="R3978" s="30"/>
    </row>
    <row r="3979" spans="1:18" ht="19.95" customHeight="1">
      <c r="A3979" s="47">
        <v>1</v>
      </c>
      <c r="B3979" s="30" t="s">
        <v>223</v>
      </c>
      <c r="C3979" s="43" t="s">
        <v>7833</v>
      </c>
      <c r="D3979" s="52">
        <v>44796</v>
      </c>
      <c r="E3979" s="52">
        <v>44796</v>
      </c>
      <c r="F3979" s="52">
        <v>45238</v>
      </c>
      <c r="G3979" s="47" t="s">
        <v>10</v>
      </c>
      <c r="H3979" s="42">
        <v>30</v>
      </c>
      <c r="I3979" s="53">
        <v>1</v>
      </c>
      <c r="J3979" s="42">
        <v>0</v>
      </c>
      <c r="K3979" s="42">
        <v>0</v>
      </c>
      <c r="L3979" s="42">
        <v>30</v>
      </c>
      <c r="M3979" s="42">
        <v>0</v>
      </c>
      <c r="N3979" s="47" t="s">
        <v>269</v>
      </c>
      <c r="O3979" s="47" t="s">
        <v>1342</v>
      </c>
      <c r="P3979" s="47" t="s">
        <v>871</v>
      </c>
      <c r="Q3979" s="30" t="s">
        <v>7976</v>
      </c>
      <c r="R3979" s="30"/>
    </row>
    <row r="3980" spans="1:18" ht="19.95" customHeight="1">
      <c r="A3980" s="47">
        <v>1</v>
      </c>
      <c r="B3980" s="30" t="s">
        <v>223</v>
      </c>
      <c r="C3980" s="43" t="s">
        <v>7834</v>
      </c>
      <c r="D3980" s="52">
        <v>44849</v>
      </c>
      <c r="E3980" s="52">
        <v>44849</v>
      </c>
      <c r="F3980" s="52">
        <v>45238</v>
      </c>
      <c r="G3980" s="47" t="s">
        <v>10</v>
      </c>
      <c r="H3980" s="42">
        <v>170</v>
      </c>
      <c r="I3980" s="53">
        <v>1</v>
      </c>
      <c r="J3980" s="42">
        <v>0</v>
      </c>
      <c r="K3980" s="42">
        <v>0</v>
      </c>
      <c r="L3980" s="42">
        <v>170</v>
      </c>
      <c r="M3980" s="42">
        <v>0</v>
      </c>
      <c r="N3980" s="47" t="s">
        <v>269</v>
      </c>
      <c r="O3980" s="47" t="s">
        <v>1342</v>
      </c>
      <c r="P3980" s="47" t="s">
        <v>871</v>
      </c>
      <c r="Q3980" s="30" t="s">
        <v>7976</v>
      </c>
      <c r="R3980" s="30"/>
    </row>
    <row r="3981" spans="1:18" ht="19.95" customHeight="1">
      <c r="A3981" s="47">
        <v>1</v>
      </c>
      <c r="B3981" s="30" t="s">
        <v>223</v>
      </c>
      <c r="C3981" s="43" t="s">
        <v>7835</v>
      </c>
      <c r="D3981" s="52">
        <v>44896</v>
      </c>
      <c r="E3981" s="52">
        <v>44896</v>
      </c>
      <c r="F3981" s="52">
        <v>45238</v>
      </c>
      <c r="G3981" s="47" t="s">
        <v>10</v>
      </c>
      <c r="H3981" s="42">
        <v>34</v>
      </c>
      <c r="I3981" s="53">
        <v>1</v>
      </c>
      <c r="J3981" s="42">
        <v>0</v>
      </c>
      <c r="K3981" s="42">
        <v>0</v>
      </c>
      <c r="L3981" s="42">
        <v>34</v>
      </c>
      <c r="M3981" s="42">
        <v>0</v>
      </c>
      <c r="N3981" s="47" t="s">
        <v>269</v>
      </c>
      <c r="O3981" s="47" t="s">
        <v>1342</v>
      </c>
      <c r="P3981" s="47" t="s">
        <v>871</v>
      </c>
      <c r="Q3981" s="30" t="s">
        <v>7976</v>
      </c>
      <c r="R3981" s="30"/>
    </row>
    <row r="3982" spans="1:18" ht="19.95" customHeight="1">
      <c r="A3982" s="47">
        <v>1</v>
      </c>
      <c r="B3982" s="30" t="s">
        <v>223</v>
      </c>
      <c r="C3982" s="43" t="s">
        <v>7836</v>
      </c>
      <c r="D3982" s="52">
        <v>44909</v>
      </c>
      <c r="E3982" s="52">
        <v>44909</v>
      </c>
      <c r="F3982" s="52">
        <v>45238</v>
      </c>
      <c r="G3982" s="47" t="s">
        <v>10</v>
      </c>
      <c r="H3982" s="42">
        <v>28.25</v>
      </c>
      <c r="I3982" s="53">
        <v>1</v>
      </c>
      <c r="J3982" s="42">
        <v>0</v>
      </c>
      <c r="K3982" s="42">
        <v>0</v>
      </c>
      <c r="L3982" s="42">
        <v>28.25</v>
      </c>
      <c r="M3982" s="42">
        <v>0</v>
      </c>
      <c r="N3982" s="47" t="s">
        <v>269</v>
      </c>
      <c r="O3982" s="47" t="s">
        <v>1342</v>
      </c>
      <c r="P3982" s="47" t="s">
        <v>871</v>
      </c>
      <c r="Q3982" s="30" t="s">
        <v>7976</v>
      </c>
      <c r="R3982" s="30"/>
    </row>
    <row r="3983" spans="1:18" ht="19.95" customHeight="1">
      <c r="A3983" s="47">
        <v>1</v>
      </c>
      <c r="B3983" s="30" t="s">
        <v>7812</v>
      </c>
      <c r="C3983" s="43" t="s">
        <v>7838</v>
      </c>
      <c r="D3983" s="52">
        <v>44909</v>
      </c>
      <c r="E3983" s="52">
        <v>44958</v>
      </c>
      <c r="F3983" s="52">
        <v>45238</v>
      </c>
      <c r="G3983" s="47" t="s">
        <v>10</v>
      </c>
      <c r="H3983" s="42">
        <v>17</v>
      </c>
      <c r="I3983" s="53">
        <v>1</v>
      </c>
      <c r="J3983" s="42">
        <v>0</v>
      </c>
      <c r="K3983" s="42">
        <v>0</v>
      </c>
      <c r="L3983" s="42">
        <v>17</v>
      </c>
      <c r="M3983" s="42">
        <v>0</v>
      </c>
      <c r="N3983" s="47" t="s">
        <v>269</v>
      </c>
      <c r="O3983" s="47" t="s">
        <v>1342</v>
      </c>
      <c r="P3983" s="47" t="s">
        <v>871</v>
      </c>
      <c r="Q3983" s="30" t="s">
        <v>7976</v>
      </c>
      <c r="R3983" s="30"/>
    </row>
    <row r="3984" spans="1:18" ht="19.95" customHeight="1">
      <c r="A3984" s="47">
        <v>1</v>
      </c>
      <c r="B3984" s="30" t="s">
        <v>7812</v>
      </c>
      <c r="C3984" s="43" t="s">
        <v>7839</v>
      </c>
      <c r="D3984" s="52">
        <v>44909</v>
      </c>
      <c r="E3984" s="52">
        <v>44958</v>
      </c>
      <c r="F3984" s="52">
        <v>45238</v>
      </c>
      <c r="G3984" s="47" t="s">
        <v>10</v>
      </c>
      <c r="H3984" s="42">
        <v>1050.5</v>
      </c>
      <c r="I3984" s="53">
        <v>1</v>
      </c>
      <c r="J3984" s="42">
        <v>0</v>
      </c>
      <c r="K3984" s="42">
        <v>0</v>
      </c>
      <c r="L3984" s="42">
        <v>1050.5</v>
      </c>
      <c r="M3984" s="42">
        <v>0</v>
      </c>
      <c r="N3984" s="47" t="s">
        <v>269</v>
      </c>
      <c r="O3984" s="47" t="s">
        <v>1355</v>
      </c>
      <c r="P3984" s="47" t="s">
        <v>870</v>
      </c>
      <c r="Q3984" s="30" t="s">
        <v>7976</v>
      </c>
      <c r="R3984" s="30"/>
    </row>
    <row r="3985" spans="1:18" ht="19.95" customHeight="1">
      <c r="A3985" s="47">
        <v>1</v>
      </c>
      <c r="B3985" s="30" t="s">
        <v>7821</v>
      </c>
      <c r="C3985" s="43" t="s">
        <v>7883</v>
      </c>
      <c r="D3985" s="52">
        <v>44840</v>
      </c>
      <c r="E3985" s="52">
        <v>45239</v>
      </c>
      <c r="F3985" s="52">
        <v>45238</v>
      </c>
      <c r="G3985" s="47" t="s">
        <v>10</v>
      </c>
      <c r="H3985" s="42">
        <v>1396.4</v>
      </c>
      <c r="I3985" s="53">
        <v>1</v>
      </c>
      <c r="J3985" s="42">
        <v>0</v>
      </c>
      <c r="K3985" s="42">
        <v>0</v>
      </c>
      <c r="L3985" s="42">
        <v>1396.4</v>
      </c>
      <c r="M3985" s="42">
        <v>0</v>
      </c>
      <c r="N3985" s="47" t="s">
        <v>269</v>
      </c>
      <c r="O3985" s="47" t="s">
        <v>1355</v>
      </c>
      <c r="P3985" s="47" t="s">
        <v>870</v>
      </c>
      <c r="Q3985" s="30" t="s">
        <v>7976</v>
      </c>
      <c r="R3985" s="30"/>
    </row>
    <row r="3986" spans="1:18" ht="19.95" customHeight="1">
      <c r="A3986" s="47">
        <v>1</v>
      </c>
      <c r="B3986" s="30" t="s">
        <v>7821</v>
      </c>
      <c r="C3986" s="43" t="s">
        <v>7884</v>
      </c>
      <c r="D3986" s="52">
        <v>44840</v>
      </c>
      <c r="E3986" s="52">
        <v>45239</v>
      </c>
      <c r="F3986" s="52">
        <v>45238</v>
      </c>
      <c r="G3986" s="47" t="s">
        <v>10</v>
      </c>
      <c r="H3986" s="42">
        <v>1396.4</v>
      </c>
      <c r="I3986" s="53">
        <v>1</v>
      </c>
      <c r="J3986" s="42">
        <v>0</v>
      </c>
      <c r="K3986" s="42">
        <v>0</v>
      </c>
      <c r="L3986" s="42">
        <v>1396.4</v>
      </c>
      <c r="M3986" s="42">
        <v>0</v>
      </c>
      <c r="N3986" s="47" t="s">
        <v>269</v>
      </c>
      <c r="O3986" s="47" t="s">
        <v>1355</v>
      </c>
      <c r="P3986" s="47" t="s">
        <v>870</v>
      </c>
      <c r="Q3986" s="30" t="s">
        <v>7976</v>
      </c>
      <c r="R3986" s="30"/>
    </row>
    <row r="3987" spans="1:18" ht="19.95" customHeight="1">
      <c r="A3987" s="47">
        <v>1</v>
      </c>
      <c r="B3987" s="30" t="s">
        <v>7821</v>
      </c>
      <c r="C3987" s="43" t="s">
        <v>7885</v>
      </c>
      <c r="D3987" s="52">
        <v>44840</v>
      </c>
      <c r="E3987" s="52">
        <v>45239</v>
      </c>
      <c r="F3987" s="52">
        <v>45238</v>
      </c>
      <c r="G3987" s="47" t="s">
        <v>10</v>
      </c>
      <c r="H3987" s="42">
        <v>355.32</v>
      </c>
      <c r="I3987" s="53">
        <v>1</v>
      </c>
      <c r="J3987" s="42">
        <v>0</v>
      </c>
      <c r="K3987" s="42">
        <v>0</v>
      </c>
      <c r="L3987" s="42">
        <v>355.32</v>
      </c>
      <c r="M3987" s="42">
        <v>0</v>
      </c>
      <c r="N3987" s="47" t="s">
        <v>269</v>
      </c>
      <c r="O3987" s="47" t="s">
        <v>1355</v>
      </c>
      <c r="P3987" s="47" t="s">
        <v>870</v>
      </c>
      <c r="Q3987" s="30" t="s">
        <v>7976</v>
      </c>
      <c r="R3987" s="30"/>
    </row>
    <row r="3988" spans="1:18" ht="19.95" customHeight="1">
      <c r="A3988" s="47">
        <v>1</v>
      </c>
      <c r="B3988" s="30" t="s">
        <v>248</v>
      </c>
      <c r="C3988" s="43" t="s">
        <v>7875</v>
      </c>
      <c r="D3988" s="52">
        <v>45239</v>
      </c>
      <c r="E3988" s="52">
        <v>45239</v>
      </c>
      <c r="F3988" s="52">
        <v>45238</v>
      </c>
      <c r="G3988" s="47" t="s">
        <v>10</v>
      </c>
      <c r="H3988" s="42">
        <v>200000</v>
      </c>
      <c r="I3988" s="53">
        <v>1</v>
      </c>
      <c r="J3988" s="42">
        <v>0</v>
      </c>
      <c r="K3988" s="42">
        <v>0</v>
      </c>
      <c r="L3988" s="42">
        <v>200000</v>
      </c>
      <c r="M3988" s="42">
        <v>0</v>
      </c>
      <c r="N3988" s="47" t="s">
        <v>269</v>
      </c>
      <c r="O3988" s="47" t="s">
        <v>2725</v>
      </c>
      <c r="P3988" s="47" t="s">
        <v>879</v>
      </c>
      <c r="Q3988" s="30" t="s">
        <v>7954</v>
      </c>
      <c r="R3988" s="30"/>
    </row>
    <row r="3989" spans="1:18" ht="19.95" customHeight="1">
      <c r="A3989" s="47">
        <v>1</v>
      </c>
      <c r="B3989" s="30" t="s">
        <v>306</v>
      </c>
      <c r="C3989" s="43" t="s">
        <v>7886</v>
      </c>
      <c r="D3989" s="52">
        <v>44987</v>
      </c>
      <c r="E3989" s="52">
        <v>45239</v>
      </c>
      <c r="F3989" s="52">
        <v>45238</v>
      </c>
      <c r="G3989" s="47" t="s">
        <v>10</v>
      </c>
      <c r="H3989" s="42">
        <v>389</v>
      </c>
      <c r="I3989" s="53">
        <v>1</v>
      </c>
      <c r="J3989" s="42">
        <v>0</v>
      </c>
      <c r="K3989" s="42">
        <v>0</v>
      </c>
      <c r="L3989" s="42">
        <v>389</v>
      </c>
      <c r="M3989" s="42">
        <v>0</v>
      </c>
      <c r="N3989" s="47" t="s">
        <v>269</v>
      </c>
      <c r="O3989" s="47" t="s">
        <v>1355</v>
      </c>
      <c r="P3989" s="47" t="s">
        <v>870</v>
      </c>
      <c r="Q3989" s="30" t="s">
        <v>7976</v>
      </c>
      <c r="R3989" s="30"/>
    </row>
    <row r="3990" spans="1:18" ht="19.95" customHeight="1">
      <c r="A3990" s="47">
        <v>1</v>
      </c>
      <c r="B3990" s="30" t="s">
        <v>5420</v>
      </c>
      <c r="C3990" s="43" t="s">
        <v>7852</v>
      </c>
      <c r="D3990" s="52">
        <v>45219</v>
      </c>
      <c r="E3990" s="52">
        <v>45231</v>
      </c>
      <c r="F3990" s="52">
        <v>45238</v>
      </c>
      <c r="G3990" s="47" t="s">
        <v>10</v>
      </c>
      <c r="H3990" s="42">
        <v>350.67</v>
      </c>
      <c r="I3990" s="53">
        <v>1</v>
      </c>
      <c r="J3990" s="42">
        <v>0</v>
      </c>
      <c r="K3990" s="42">
        <v>0</v>
      </c>
      <c r="L3990" s="42">
        <v>350.67</v>
      </c>
      <c r="M3990" s="42">
        <v>0</v>
      </c>
      <c r="N3990" s="47" t="s">
        <v>1586</v>
      </c>
      <c r="O3990" s="47" t="s">
        <v>1355</v>
      </c>
      <c r="P3990" s="47" t="s">
        <v>873</v>
      </c>
      <c r="Q3990" s="30" t="s">
        <v>7919</v>
      </c>
      <c r="R3990" s="30"/>
    </row>
    <row r="3991" spans="1:18" ht="19.95" customHeight="1">
      <c r="A3991" s="47">
        <v>1</v>
      </c>
      <c r="B3991" s="30" t="s">
        <v>1357</v>
      </c>
      <c r="C3991" s="43" t="s">
        <v>7853</v>
      </c>
      <c r="D3991" s="52">
        <v>45196</v>
      </c>
      <c r="E3991" s="52">
        <v>45231</v>
      </c>
      <c r="F3991" s="52">
        <v>45238</v>
      </c>
      <c r="G3991" s="47" t="s">
        <v>10</v>
      </c>
      <c r="H3991" s="42">
        <v>782.54</v>
      </c>
      <c r="I3991" s="53">
        <v>1</v>
      </c>
      <c r="J3991" s="42">
        <v>0</v>
      </c>
      <c r="K3991" s="42">
        <v>0</v>
      </c>
      <c r="L3991" s="42">
        <v>782.54</v>
      </c>
      <c r="M3991" s="42">
        <v>0</v>
      </c>
      <c r="N3991" s="47" t="s">
        <v>1586</v>
      </c>
      <c r="O3991" s="47" t="s">
        <v>1355</v>
      </c>
      <c r="P3991" s="47" t="s">
        <v>872</v>
      </c>
      <c r="Q3991" s="30" t="s">
        <v>7920</v>
      </c>
      <c r="R3991" s="30"/>
    </row>
    <row r="3992" spans="1:18" ht="19.95" customHeight="1">
      <c r="A3992" s="47">
        <v>1</v>
      </c>
      <c r="B3992" s="30" t="s">
        <v>1357</v>
      </c>
      <c r="C3992" s="43" t="s">
        <v>7859</v>
      </c>
      <c r="D3992" s="52">
        <v>45226</v>
      </c>
      <c r="E3992" s="52">
        <v>45238</v>
      </c>
      <c r="F3992" s="52">
        <v>45238</v>
      </c>
      <c r="G3992" s="47" t="s">
        <v>10</v>
      </c>
      <c r="H3992" s="42">
        <v>110</v>
      </c>
      <c r="I3992" s="53">
        <v>1</v>
      </c>
      <c r="J3992" s="42">
        <v>0</v>
      </c>
      <c r="K3992" s="42">
        <v>0</v>
      </c>
      <c r="L3992" s="42">
        <v>110</v>
      </c>
      <c r="M3992" s="42">
        <v>0</v>
      </c>
      <c r="N3992" s="47" t="s">
        <v>1586</v>
      </c>
      <c r="O3992" s="47" t="s">
        <v>1355</v>
      </c>
      <c r="P3992" s="47" t="s">
        <v>281</v>
      </c>
      <c r="Q3992" s="30" t="s">
        <v>7926</v>
      </c>
      <c r="R3992" s="30"/>
    </row>
    <row r="3993" spans="1:18" ht="19.95" customHeight="1">
      <c r="A3993" s="47">
        <v>1</v>
      </c>
      <c r="B3993" s="30" t="s">
        <v>7814</v>
      </c>
      <c r="C3993" s="43" t="s">
        <v>7848</v>
      </c>
      <c r="D3993" s="52">
        <v>45197</v>
      </c>
      <c r="E3993" s="52">
        <v>45231</v>
      </c>
      <c r="F3993" s="52">
        <v>45238</v>
      </c>
      <c r="G3993" s="47" t="s">
        <v>10</v>
      </c>
      <c r="H3993" s="42">
        <v>350.57</v>
      </c>
      <c r="I3993" s="53">
        <v>1</v>
      </c>
      <c r="J3993" s="42">
        <v>0</v>
      </c>
      <c r="K3993" s="42">
        <v>0</v>
      </c>
      <c r="L3993" s="42">
        <v>350.57</v>
      </c>
      <c r="M3993" s="42">
        <v>0</v>
      </c>
      <c r="N3993" s="47" t="s">
        <v>1586</v>
      </c>
      <c r="O3993" s="47" t="s">
        <v>1355</v>
      </c>
      <c r="P3993" s="47" t="s">
        <v>872</v>
      </c>
      <c r="Q3993" s="30" t="s">
        <v>7915</v>
      </c>
      <c r="R3993" s="30"/>
    </row>
    <row r="3994" spans="1:18" ht="19.95" customHeight="1">
      <c r="A3994" s="47">
        <v>1</v>
      </c>
      <c r="B3994" s="30" t="s">
        <v>1395</v>
      </c>
      <c r="C3994" s="43" t="s">
        <v>7877</v>
      </c>
      <c r="D3994" s="52">
        <v>45238</v>
      </c>
      <c r="E3994" s="52">
        <v>45238</v>
      </c>
      <c r="F3994" s="52">
        <v>45238</v>
      </c>
      <c r="G3994" s="47" t="s">
        <v>10</v>
      </c>
      <c r="H3994" s="42">
        <v>77.209999999999994</v>
      </c>
      <c r="I3994" s="53">
        <v>1</v>
      </c>
      <c r="J3994" s="42">
        <v>0</v>
      </c>
      <c r="K3994" s="42">
        <v>0</v>
      </c>
      <c r="L3994" s="42">
        <v>77.209999999999994</v>
      </c>
      <c r="M3994" s="42">
        <v>0</v>
      </c>
      <c r="N3994" s="47" t="s">
        <v>1586</v>
      </c>
      <c r="O3994" s="47" t="s">
        <v>1374</v>
      </c>
      <c r="P3994" s="47" t="s">
        <v>874</v>
      </c>
      <c r="Q3994" s="30" t="s">
        <v>7947</v>
      </c>
      <c r="R3994" s="30"/>
    </row>
    <row r="3995" spans="1:18" ht="19.95" customHeight="1">
      <c r="A3995" s="47">
        <v>1</v>
      </c>
      <c r="B3995" s="30" t="s">
        <v>224</v>
      </c>
      <c r="C3995" s="43" t="s">
        <v>7841</v>
      </c>
      <c r="D3995" s="52">
        <v>45194</v>
      </c>
      <c r="E3995" s="52">
        <v>45209</v>
      </c>
      <c r="F3995" s="52">
        <v>45238</v>
      </c>
      <c r="G3995" s="47" t="s">
        <v>10</v>
      </c>
      <c r="H3995" s="42">
        <v>366.67</v>
      </c>
      <c r="I3995" s="53">
        <v>1</v>
      </c>
      <c r="J3995" s="42">
        <v>0</v>
      </c>
      <c r="K3995" s="42">
        <v>0</v>
      </c>
      <c r="L3995" s="42">
        <v>366.67</v>
      </c>
      <c r="M3995" s="42">
        <v>0</v>
      </c>
      <c r="N3995" s="47" t="s">
        <v>1586</v>
      </c>
      <c r="O3995" s="47" t="s">
        <v>1342</v>
      </c>
      <c r="P3995" s="47" t="s">
        <v>1345</v>
      </c>
      <c r="Q3995" s="30" t="s">
        <v>7906</v>
      </c>
      <c r="R3995" s="30"/>
    </row>
    <row r="3996" spans="1:18" ht="19.95" customHeight="1">
      <c r="A3996" s="47">
        <v>1</v>
      </c>
      <c r="B3996" s="30" t="s">
        <v>4490</v>
      </c>
      <c r="C3996" s="43" t="s">
        <v>7868</v>
      </c>
      <c r="D3996" s="52">
        <v>45194</v>
      </c>
      <c r="E3996" s="52">
        <v>45238</v>
      </c>
      <c r="F3996" s="52">
        <v>45238</v>
      </c>
      <c r="G3996" s="47" t="s">
        <v>10</v>
      </c>
      <c r="H3996" s="42">
        <v>79.98</v>
      </c>
      <c r="I3996" s="53">
        <v>1</v>
      </c>
      <c r="J3996" s="42">
        <v>0</v>
      </c>
      <c r="K3996" s="42">
        <v>0</v>
      </c>
      <c r="L3996" s="42">
        <v>79.98</v>
      </c>
      <c r="M3996" s="42">
        <v>0</v>
      </c>
      <c r="N3996" s="47" t="s">
        <v>1587</v>
      </c>
      <c r="O3996" s="47" t="s">
        <v>1342</v>
      </c>
      <c r="P3996" s="47" t="s">
        <v>871</v>
      </c>
      <c r="Q3996" s="30" t="s">
        <v>7935</v>
      </c>
      <c r="R3996" s="30"/>
    </row>
    <row r="3997" spans="1:18" ht="19.95" customHeight="1">
      <c r="A3997" s="47">
        <v>1</v>
      </c>
      <c r="B3997" s="30" t="s">
        <v>699</v>
      </c>
      <c r="C3997" s="43" t="s">
        <v>7843</v>
      </c>
      <c r="D3997" s="52">
        <v>45194</v>
      </c>
      <c r="E3997" s="52">
        <v>45209</v>
      </c>
      <c r="F3997" s="52">
        <v>45238</v>
      </c>
      <c r="G3997" s="47" t="s">
        <v>10</v>
      </c>
      <c r="H3997" s="42">
        <v>140.6</v>
      </c>
      <c r="I3997" s="53">
        <v>1</v>
      </c>
      <c r="J3997" s="42">
        <v>0</v>
      </c>
      <c r="K3997" s="42">
        <v>0</v>
      </c>
      <c r="L3997" s="42">
        <v>140.6</v>
      </c>
      <c r="M3997" s="42">
        <v>0</v>
      </c>
      <c r="N3997" s="47" t="s">
        <v>1587</v>
      </c>
      <c r="O3997" s="47" t="s">
        <v>1342</v>
      </c>
      <c r="P3997" s="47" t="s">
        <v>871</v>
      </c>
      <c r="Q3997" s="30" t="s">
        <v>7908</v>
      </c>
      <c r="R3997" s="30"/>
    </row>
    <row r="3998" spans="1:18" ht="19.95" customHeight="1">
      <c r="A3998" s="47">
        <v>1</v>
      </c>
      <c r="B3998" s="30" t="s">
        <v>1357</v>
      </c>
      <c r="C3998" s="43" t="s">
        <v>7867</v>
      </c>
      <c r="D3998" s="52">
        <v>45194</v>
      </c>
      <c r="E3998" s="52">
        <v>45238</v>
      </c>
      <c r="F3998" s="52">
        <v>45238</v>
      </c>
      <c r="G3998" s="47" t="s">
        <v>10</v>
      </c>
      <c r="H3998" s="42">
        <v>13</v>
      </c>
      <c r="I3998" s="53">
        <v>1</v>
      </c>
      <c r="J3998" s="42">
        <v>0</v>
      </c>
      <c r="K3998" s="42">
        <v>0</v>
      </c>
      <c r="L3998" s="42">
        <v>13</v>
      </c>
      <c r="M3998" s="42">
        <v>0</v>
      </c>
      <c r="N3998" s="47" t="s">
        <v>1587</v>
      </c>
      <c r="O3998" s="47" t="s">
        <v>1355</v>
      </c>
      <c r="P3998" s="47" t="s">
        <v>1961</v>
      </c>
      <c r="Q3998" s="30" t="s">
        <v>7934</v>
      </c>
      <c r="R3998" s="30"/>
    </row>
    <row r="3999" spans="1:18" ht="19.95" customHeight="1">
      <c r="A3999" s="47">
        <v>1</v>
      </c>
      <c r="B3999" s="30" t="s">
        <v>1357</v>
      </c>
      <c r="C3999" s="43" t="s">
        <v>7871</v>
      </c>
      <c r="D3999" s="52">
        <v>45217</v>
      </c>
      <c r="E3999" s="52">
        <v>45238</v>
      </c>
      <c r="F3999" s="52">
        <v>45238</v>
      </c>
      <c r="G3999" s="47" t="s">
        <v>10</v>
      </c>
      <c r="H3999" s="42">
        <v>13</v>
      </c>
      <c r="I3999" s="53">
        <v>1</v>
      </c>
      <c r="J3999" s="42">
        <v>0</v>
      </c>
      <c r="K3999" s="42">
        <v>0</v>
      </c>
      <c r="L3999" s="42">
        <v>13</v>
      </c>
      <c r="M3999" s="42">
        <v>0</v>
      </c>
      <c r="N3999" s="47" t="s">
        <v>1587</v>
      </c>
      <c r="O3999" s="47" t="s">
        <v>1355</v>
      </c>
      <c r="P3999" s="47" t="s">
        <v>1961</v>
      </c>
      <c r="Q3999" s="30" t="s">
        <v>7939</v>
      </c>
      <c r="R3999" s="30"/>
    </row>
    <row r="4000" spans="1:18" ht="19.95" customHeight="1">
      <c r="A4000" s="47">
        <v>1</v>
      </c>
      <c r="B4000" s="30" t="s">
        <v>1357</v>
      </c>
      <c r="C4000" s="43" t="s">
        <v>7860</v>
      </c>
      <c r="D4000" s="52">
        <v>45201</v>
      </c>
      <c r="E4000" s="52">
        <v>45238</v>
      </c>
      <c r="F4000" s="52">
        <v>45238</v>
      </c>
      <c r="G4000" s="47" t="s">
        <v>10</v>
      </c>
      <c r="H4000" s="42">
        <v>2141.85</v>
      </c>
      <c r="I4000" s="53">
        <v>1</v>
      </c>
      <c r="J4000" s="42">
        <v>0</v>
      </c>
      <c r="K4000" s="42">
        <v>0</v>
      </c>
      <c r="L4000" s="42">
        <v>2141.85</v>
      </c>
      <c r="M4000" s="42">
        <v>0</v>
      </c>
      <c r="N4000" s="47" t="s">
        <v>1587</v>
      </c>
      <c r="O4000" s="47" t="s">
        <v>1355</v>
      </c>
      <c r="P4000" s="47" t="s">
        <v>281</v>
      </c>
      <c r="Q4000" s="30" t="s">
        <v>7927</v>
      </c>
      <c r="R4000" s="30"/>
    </row>
    <row r="4001" spans="1:18" ht="19.95" customHeight="1">
      <c r="A4001" s="47">
        <v>1</v>
      </c>
      <c r="B4001" s="30" t="s">
        <v>1357</v>
      </c>
      <c r="C4001" s="43" t="s">
        <v>7855</v>
      </c>
      <c r="D4001" s="52">
        <v>45225</v>
      </c>
      <c r="E4001" s="52">
        <v>45231</v>
      </c>
      <c r="F4001" s="52">
        <v>45238</v>
      </c>
      <c r="G4001" s="47" t="s">
        <v>10</v>
      </c>
      <c r="H4001" s="42">
        <v>1038.98</v>
      </c>
      <c r="I4001" s="53">
        <v>1</v>
      </c>
      <c r="J4001" s="42">
        <v>0</v>
      </c>
      <c r="K4001" s="42">
        <v>0</v>
      </c>
      <c r="L4001" s="42">
        <v>1038.98</v>
      </c>
      <c r="M4001" s="42">
        <v>0</v>
      </c>
      <c r="N4001" s="47" t="s">
        <v>1587</v>
      </c>
      <c r="O4001" s="47" t="s">
        <v>1355</v>
      </c>
      <c r="P4001" s="47" t="s">
        <v>281</v>
      </c>
      <c r="Q4001" s="30" t="s">
        <v>7922</v>
      </c>
      <c r="R4001" s="30"/>
    </row>
    <row r="4002" spans="1:18" ht="19.95" customHeight="1">
      <c r="A4002" s="47">
        <v>1</v>
      </c>
      <c r="B4002" s="30" t="s">
        <v>1357</v>
      </c>
      <c r="C4002" s="43" t="s">
        <v>7854</v>
      </c>
      <c r="D4002" s="52">
        <v>45201</v>
      </c>
      <c r="E4002" s="52">
        <v>45231</v>
      </c>
      <c r="F4002" s="52">
        <v>45238</v>
      </c>
      <c r="G4002" s="47" t="s">
        <v>10</v>
      </c>
      <c r="H4002" s="42">
        <v>934.36</v>
      </c>
      <c r="I4002" s="53">
        <v>1</v>
      </c>
      <c r="J4002" s="42">
        <v>0</v>
      </c>
      <c r="K4002" s="42">
        <v>0</v>
      </c>
      <c r="L4002" s="42">
        <v>934.36</v>
      </c>
      <c r="M4002" s="42">
        <v>0</v>
      </c>
      <c r="N4002" s="47" t="s">
        <v>1587</v>
      </c>
      <c r="O4002" s="47" t="s">
        <v>1355</v>
      </c>
      <c r="P4002" s="47" t="s">
        <v>281</v>
      </c>
      <c r="Q4002" s="30" t="s">
        <v>7921</v>
      </c>
      <c r="R4002" s="30"/>
    </row>
    <row r="4003" spans="1:18" ht="19.95" customHeight="1">
      <c r="A4003" s="47">
        <v>1</v>
      </c>
      <c r="B4003" s="30" t="s">
        <v>1357</v>
      </c>
      <c r="C4003" s="43" t="s">
        <v>7861</v>
      </c>
      <c r="D4003" s="52">
        <v>45201</v>
      </c>
      <c r="E4003" s="52">
        <v>45238</v>
      </c>
      <c r="F4003" s="52">
        <v>45238</v>
      </c>
      <c r="G4003" s="47" t="s">
        <v>10</v>
      </c>
      <c r="H4003" s="42">
        <v>2460.85</v>
      </c>
      <c r="I4003" s="53">
        <v>1</v>
      </c>
      <c r="J4003" s="42">
        <v>0</v>
      </c>
      <c r="K4003" s="42">
        <v>0</v>
      </c>
      <c r="L4003" s="42">
        <v>2460.85</v>
      </c>
      <c r="M4003" s="42">
        <v>0</v>
      </c>
      <c r="N4003" s="47" t="s">
        <v>1587</v>
      </c>
      <c r="O4003" s="47" t="s">
        <v>1355</v>
      </c>
      <c r="P4003" s="47" t="s">
        <v>281</v>
      </c>
      <c r="Q4003" s="30" t="s">
        <v>7928</v>
      </c>
      <c r="R4003" s="30"/>
    </row>
    <row r="4004" spans="1:18" ht="19.95" customHeight="1">
      <c r="A4004" s="47">
        <v>1</v>
      </c>
      <c r="B4004" s="30" t="s">
        <v>250</v>
      </c>
      <c r="C4004" s="43" t="s">
        <v>7842</v>
      </c>
      <c r="D4004" s="52">
        <v>45194</v>
      </c>
      <c r="E4004" s="52">
        <v>45209</v>
      </c>
      <c r="F4004" s="52">
        <v>45238</v>
      </c>
      <c r="G4004" s="47" t="s">
        <v>10</v>
      </c>
      <c r="H4004" s="42">
        <v>419.22</v>
      </c>
      <c r="I4004" s="53">
        <v>1</v>
      </c>
      <c r="J4004" s="42">
        <v>0</v>
      </c>
      <c r="K4004" s="42">
        <v>0</v>
      </c>
      <c r="L4004" s="42">
        <v>419.22</v>
      </c>
      <c r="M4004" s="42">
        <v>0</v>
      </c>
      <c r="N4004" s="47" t="s">
        <v>1587</v>
      </c>
      <c r="O4004" s="47" t="s">
        <v>1355</v>
      </c>
      <c r="P4004" s="47" t="s">
        <v>872</v>
      </c>
      <c r="Q4004" s="30" t="s">
        <v>7907</v>
      </c>
      <c r="R4004" s="30"/>
    </row>
    <row r="4005" spans="1:18" ht="19.95" customHeight="1">
      <c r="A4005" s="47">
        <v>1</v>
      </c>
      <c r="B4005" s="30" t="s">
        <v>1395</v>
      </c>
      <c r="C4005" s="43" t="s">
        <v>7862</v>
      </c>
      <c r="D4005" s="52">
        <v>45222</v>
      </c>
      <c r="E4005" s="52">
        <v>45238</v>
      </c>
      <c r="F4005" s="52">
        <v>45238</v>
      </c>
      <c r="G4005" s="47" t="s">
        <v>10</v>
      </c>
      <c r="H4005" s="42">
        <v>0.75</v>
      </c>
      <c r="I4005" s="53">
        <v>1</v>
      </c>
      <c r="J4005" s="42">
        <v>0</v>
      </c>
      <c r="K4005" s="42">
        <v>0</v>
      </c>
      <c r="L4005" s="42">
        <v>0.75</v>
      </c>
      <c r="M4005" s="42">
        <v>0</v>
      </c>
      <c r="N4005" s="47" t="s">
        <v>1587</v>
      </c>
      <c r="O4005" s="47" t="s">
        <v>1374</v>
      </c>
      <c r="P4005" s="47" t="s">
        <v>7975</v>
      </c>
      <c r="Q4005" s="30" t="s">
        <v>7929</v>
      </c>
      <c r="R4005" s="30"/>
    </row>
    <row r="4006" spans="1:18" ht="19.95" customHeight="1">
      <c r="A4006" s="47">
        <v>1</v>
      </c>
      <c r="B4006" s="30" t="s">
        <v>1395</v>
      </c>
      <c r="C4006" s="43" t="s">
        <v>7862</v>
      </c>
      <c r="D4006" s="52">
        <v>45238</v>
      </c>
      <c r="E4006" s="52">
        <v>45238</v>
      </c>
      <c r="F4006" s="52">
        <v>45238</v>
      </c>
      <c r="G4006" s="47" t="s">
        <v>10</v>
      </c>
      <c r="H4006" s="42">
        <v>20.329999999999998</v>
      </c>
      <c r="I4006" s="53">
        <v>1</v>
      </c>
      <c r="J4006" s="42">
        <v>0</v>
      </c>
      <c r="K4006" s="42">
        <v>0</v>
      </c>
      <c r="L4006" s="42">
        <v>20.329999999999998</v>
      </c>
      <c r="M4006" s="42">
        <v>0</v>
      </c>
      <c r="N4006" s="47" t="s">
        <v>1587</v>
      </c>
      <c r="O4006" s="47" t="s">
        <v>1374</v>
      </c>
      <c r="P4006" s="47" t="s">
        <v>7975</v>
      </c>
      <c r="Q4006" s="30" t="s">
        <v>7945</v>
      </c>
      <c r="R4006" s="30"/>
    </row>
    <row r="4007" spans="1:18" ht="19.95" customHeight="1">
      <c r="A4007" s="47">
        <v>1</v>
      </c>
      <c r="B4007" s="30" t="s">
        <v>7816</v>
      </c>
      <c r="C4007" s="43" t="s">
        <v>7858</v>
      </c>
      <c r="D4007" s="52">
        <v>45191</v>
      </c>
      <c r="E4007" s="52">
        <v>45238</v>
      </c>
      <c r="F4007" s="52">
        <v>45238</v>
      </c>
      <c r="G4007" s="47" t="s">
        <v>10</v>
      </c>
      <c r="H4007" s="42">
        <v>589.9</v>
      </c>
      <c r="I4007" s="53">
        <v>1</v>
      </c>
      <c r="J4007" s="42">
        <v>0</v>
      </c>
      <c r="K4007" s="42">
        <v>0</v>
      </c>
      <c r="L4007" s="42">
        <v>589.9</v>
      </c>
      <c r="M4007" s="42">
        <v>0</v>
      </c>
      <c r="N4007" s="47" t="s">
        <v>1587</v>
      </c>
      <c r="O4007" s="47" t="s">
        <v>1342</v>
      </c>
      <c r="P4007" s="47" t="s">
        <v>871</v>
      </c>
      <c r="Q4007" s="30" t="s">
        <v>7925</v>
      </c>
      <c r="R4007" s="30"/>
    </row>
    <row r="4008" spans="1:18" ht="19.95" customHeight="1">
      <c r="A4008" s="47">
        <v>1</v>
      </c>
      <c r="B4008" s="30" t="s">
        <v>7818</v>
      </c>
      <c r="C4008" s="43" t="s">
        <v>7866</v>
      </c>
      <c r="D4008" s="52">
        <v>45194</v>
      </c>
      <c r="E4008" s="52">
        <v>45238</v>
      </c>
      <c r="F4008" s="52">
        <v>45238</v>
      </c>
      <c r="G4008" s="47" t="s">
        <v>10</v>
      </c>
      <c r="H4008" s="42">
        <v>652.9</v>
      </c>
      <c r="I4008" s="53">
        <v>1</v>
      </c>
      <c r="J4008" s="42">
        <v>0</v>
      </c>
      <c r="K4008" s="42">
        <v>0</v>
      </c>
      <c r="L4008" s="42">
        <v>652.9</v>
      </c>
      <c r="M4008" s="42">
        <v>0</v>
      </c>
      <c r="N4008" s="47" t="s">
        <v>1587</v>
      </c>
      <c r="O4008" s="47" t="s">
        <v>1342</v>
      </c>
      <c r="P4008" s="47" t="s">
        <v>871</v>
      </c>
      <c r="Q4008" s="30" t="s">
        <v>7933</v>
      </c>
      <c r="R4008" s="30"/>
    </row>
    <row r="4009" spans="1:18" ht="19.95" customHeight="1">
      <c r="A4009" s="47">
        <v>1</v>
      </c>
      <c r="B4009" s="30" t="s">
        <v>7536</v>
      </c>
      <c r="C4009" s="43" t="s">
        <v>7849</v>
      </c>
      <c r="D4009" s="52">
        <v>45203</v>
      </c>
      <c r="E4009" s="52">
        <v>45231</v>
      </c>
      <c r="F4009" s="52">
        <v>45238</v>
      </c>
      <c r="G4009" s="47" t="s">
        <v>10</v>
      </c>
      <c r="H4009" s="42">
        <v>103.75</v>
      </c>
      <c r="I4009" s="53">
        <v>1</v>
      </c>
      <c r="J4009" s="42">
        <v>0</v>
      </c>
      <c r="K4009" s="42">
        <v>0</v>
      </c>
      <c r="L4009" s="42">
        <v>103.75</v>
      </c>
      <c r="M4009" s="42">
        <v>0</v>
      </c>
      <c r="N4009" s="47" t="s">
        <v>1587</v>
      </c>
      <c r="O4009" s="47" t="s">
        <v>1342</v>
      </c>
      <c r="P4009" s="47" t="s">
        <v>1371</v>
      </c>
      <c r="Q4009" s="30" t="s">
        <v>7916</v>
      </c>
      <c r="R4009" s="30"/>
    </row>
    <row r="4010" spans="1:18" ht="19.95" customHeight="1">
      <c r="A4010" s="47">
        <v>1</v>
      </c>
      <c r="B4010" s="30" t="s">
        <v>7536</v>
      </c>
      <c r="C4010" s="43" t="s">
        <v>7863</v>
      </c>
      <c r="D4010" s="52">
        <v>45196</v>
      </c>
      <c r="E4010" s="52">
        <v>45238</v>
      </c>
      <c r="F4010" s="52">
        <v>45238</v>
      </c>
      <c r="G4010" s="47" t="s">
        <v>10</v>
      </c>
      <c r="H4010" s="42">
        <v>181.56</v>
      </c>
      <c r="I4010" s="53">
        <v>1</v>
      </c>
      <c r="J4010" s="42">
        <v>0</v>
      </c>
      <c r="K4010" s="42">
        <v>0</v>
      </c>
      <c r="L4010" s="42">
        <v>181.56</v>
      </c>
      <c r="M4010" s="42">
        <v>0</v>
      </c>
      <c r="N4010" s="47" t="s">
        <v>1587</v>
      </c>
      <c r="O4010" s="47" t="s">
        <v>1342</v>
      </c>
      <c r="P4010" s="47" t="s">
        <v>871</v>
      </c>
      <c r="Q4010" s="30" t="s">
        <v>7930</v>
      </c>
      <c r="R4010" s="30"/>
    </row>
    <row r="4011" spans="1:18" ht="19.95" customHeight="1">
      <c r="A4011" s="47">
        <v>4</v>
      </c>
      <c r="B4011" s="30" t="s">
        <v>7815</v>
      </c>
      <c r="C4011" s="43" t="s">
        <v>7857</v>
      </c>
      <c r="D4011" s="52">
        <v>45202</v>
      </c>
      <c r="E4011" s="52">
        <v>45238</v>
      </c>
      <c r="F4011" s="52">
        <v>45238</v>
      </c>
      <c r="G4011" s="47" t="s">
        <v>10</v>
      </c>
      <c r="H4011" s="42">
        <v>5580</v>
      </c>
      <c r="I4011" s="53">
        <v>1</v>
      </c>
      <c r="J4011" s="42">
        <v>0</v>
      </c>
      <c r="K4011" s="42">
        <v>0</v>
      </c>
      <c r="L4011" s="42">
        <v>5580</v>
      </c>
      <c r="M4011" s="42">
        <v>0</v>
      </c>
      <c r="N4011" s="47" t="s">
        <v>1588</v>
      </c>
      <c r="O4011" s="47" t="s">
        <v>1342</v>
      </c>
      <c r="P4011" s="47" t="s">
        <v>883</v>
      </c>
      <c r="Q4011" s="30" t="s">
        <v>7924</v>
      </c>
      <c r="R4011" s="30"/>
    </row>
    <row r="4012" spans="1:18" ht="19.95" customHeight="1">
      <c r="A4012" s="47">
        <v>1</v>
      </c>
      <c r="B4012" s="30" t="s">
        <v>781</v>
      </c>
      <c r="C4012" s="43" t="s">
        <v>7851</v>
      </c>
      <c r="D4012" s="52">
        <v>45210</v>
      </c>
      <c r="E4012" s="52">
        <v>45231</v>
      </c>
      <c r="F4012" s="52">
        <v>45238</v>
      </c>
      <c r="G4012" s="47" t="s">
        <v>10</v>
      </c>
      <c r="H4012" s="42">
        <v>257.18</v>
      </c>
      <c r="I4012" s="53">
        <v>1</v>
      </c>
      <c r="J4012" s="42">
        <v>0</v>
      </c>
      <c r="K4012" s="42">
        <v>0</v>
      </c>
      <c r="L4012" s="42">
        <v>257.18</v>
      </c>
      <c r="M4012" s="42">
        <v>0</v>
      </c>
      <c r="N4012" s="47" t="s">
        <v>1588</v>
      </c>
      <c r="O4012" s="47" t="s">
        <v>1355</v>
      </c>
      <c r="P4012" s="47" t="s">
        <v>873</v>
      </c>
      <c r="Q4012" s="30" t="s">
        <v>7918</v>
      </c>
      <c r="R4012" s="30"/>
    </row>
    <row r="4013" spans="1:18" ht="19.95" customHeight="1">
      <c r="A4013" s="47">
        <v>1</v>
      </c>
      <c r="B4013" s="30" t="s">
        <v>1357</v>
      </c>
      <c r="C4013" s="43" t="s">
        <v>7873</v>
      </c>
      <c r="D4013" s="52">
        <v>45238</v>
      </c>
      <c r="E4013" s="52">
        <v>45238</v>
      </c>
      <c r="F4013" s="52">
        <v>45238</v>
      </c>
      <c r="G4013" s="47" t="s">
        <v>10</v>
      </c>
      <c r="H4013" s="42">
        <v>378.92</v>
      </c>
      <c r="I4013" s="53">
        <v>1</v>
      </c>
      <c r="J4013" s="42">
        <v>0</v>
      </c>
      <c r="K4013" s="42">
        <v>0</v>
      </c>
      <c r="L4013" s="42">
        <v>378.92</v>
      </c>
      <c r="M4013" s="42">
        <v>0</v>
      </c>
      <c r="N4013" s="47" t="s">
        <v>1588</v>
      </c>
      <c r="O4013" s="47" t="s">
        <v>1355</v>
      </c>
      <c r="P4013" s="47" t="s">
        <v>281</v>
      </c>
      <c r="Q4013" s="30" t="s">
        <v>7942</v>
      </c>
      <c r="R4013" s="30"/>
    </row>
    <row r="4014" spans="1:18" ht="19.95" customHeight="1">
      <c r="A4014" s="47">
        <v>1</v>
      </c>
      <c r="B4014" s="30" t="s">
        <v>1357</v>
      </c>
      <c r="C4014" s="43" t="s">
        <v>7874</v>
      </c>
      <c r="D4014" s="52">
        <v>45238</v>
      </c>
      <c r="E4014" s="52">
        <v>45238</v>
      </c>
      <c r="F4014" s="52">
        <v>45238</v>
      </c>
      <c r="G4014" s="47" t="s">
        <v>10</v>
      </c>
      <c r="H4014" s="42">
        <v>2064.88</v>
      </c>
      <c r="I4014" s="53">
        <v>1</v>
      </c>
      <c r="J4014" s="42">
        <v>0</v>
      </c>
      <c r="K4014" s="42">
        <v>0</v>
      </c>
      <c r="L4014" s="42">
        <v>2064.88</v>
      </c>
      <c r="M4014" s="42">
        <v>0</v>
      </c>
      <c r="N4014" s="47" t="s">
        <v>1588</v>
      </c>
      <c r="O4014" s="47" t="s">
        <v>1355</v>
      </c>
      <c r="P4014" s="47" t="s">
        <v>281</v>
      </c>
      <c r="Q4014" s="30" t="s">
        <v>7943</v>
      </c>
      <c r="R4014" s="30"/>
    </row>
    <row r="4015" spans="1:18" ht="19.95" customHeight="1">
      <c r="A4015" s="47">
        <v>1</v>
      </c>
      <c r="B4015" s="30" t="s">
        <v>7813</v>
      </c>
      <c r="C4015" s="43" t="s">
        <v>7846</v>
      </c>
      <c r="D4015" s="52">
        <v>45141</v>
      </c>
      <c r="E4015" s="52">
        <v>45231</v>
      </c>
      <c r="F4015" s="52">
        <v>45238</v>
      </c>
      <c r="G4015" s="47" t="s">
        <v>10</v>
      </c>
      <c r="H4015" s="42">
        <v>23.79</v>
      </c>
      <c r="I4015" s="53">
        <v>1</v>
      </c>
      <c r="J4015" s="42">
        <v>0</v>
      </c>
      <c r="K4015" s="42">
        <v>0</v>
      </c>
      <c r="L4015" s="42">
        <v>23.79</v>
      </c>
      <c r="M4015" s="42">
        <v>0</v>
      </c>
      <c r="N4015" s="47" t="s">
        <v>1588</v>
      </c>
      <c r="O4015" s="47" t="s">
        <v>1355</v>
      </c>
      <c r="P4015" s="47" t="s">
        <v>870</v>
      </c>
      <c r="Q4015" s="30" t="s">
        <v>7913</v>
      </c>
      <c r="R4015" s="30"/>
    </row>
    <row r="4016" spans="1:18" ht="19.95" customHeight="1">
      <c r="A4016" s="47">
        <v>1</v>
      </c>
      <c r="B4016" s="30" t="s">
        <v>7813</v>
      </c>
      <c r="C4016" s="43" t="s">
        <v>7846</v>
      </c>
      <c r="D4016" s="52">
        <v>45141</v>
      </c>
      <c r="E4016" s="52">
        <v>45231</v>
      </c>
      <c r="F4016" s="52">
        <v>45238</v>
      </c>
      <c r="G4016" s="47" t="s">
        <v>10</v>
      </c>
      <c r="H4016" s="42">
        <v>268.88</v>
      </c>
      <c r="I4016" s="53">
        <v>1</v>
      </c>
      <c r="J4016" s="42">
        <v>0</v>
      </c>
      <c r="K4016" s="42">
        <v>0</v>
      </c>
      <c r="L4016" s="42">
        <v>268.88</v>
      </c>
      <c r="M4016" s="42">
        <v>0</v>
      </c>
      <c r="N4016" s="47" t="s">
        <v>1588</v>
      </c>
      <c r="O4016" s="47" t="s">
        <v>1355</v>
      </c>
      <c r="P4016" s="47" t="s">
        <v>870</v>
      </c>
      <c r="Q4016" s="30" t="s">
        <v>7913</v>
      </c>
      <c r="R4016" s="30"/>
    </row>
    <row r="4017" spans="1:18" ht="19.95" customHeight="1">
      <c r="A4017" s="47">
        <v>1</v>
      </c>
      <c r="B4017" s="30" t="s">
        <v>7813</v>
      </c>
      <c r="C4017" s="43" t="s">
        <v>7846</v>
      </c>
      <c r="D4017" s="52">
        <v>45141</v>
      </c>
      <c r="E4017" s="52">
        <v>45231</v>
      </c>
      <c r="F4017" s="52">
        <v>45238</v>
      </c>
      <c r="G4017" s="47" t="s">
        <v>10</v>
      </c>
      <c r="H4017" s="42">
        <v>454.35</v>
      </c>
      <c r="I4017" s="53">
        <v>1</v>
      </c>
      <c r="J4017" s="42">
        <v>0</v>
      </c>
      <c r="K4017" s="42">
        <v>0</v>
      </c>
      <c r="L4017" s="42">
        <v>454.35</v>
      </c>
      <c r="M4017" s="42">
        <v>0</v>
      </c>
      <c r="N4017" s="47" t="s">
        <v>1588</v>
      </c>
      <c r="O4017" s="47" t="s">
        <v>1355</v>
      </c>
      <c r="P4017" s="47" t="s">
        <v>870</v>
      </c>
      <c r="Q4017" s="30" t="s">
        <v>7913</v>
      </c>
      <c r="R4017" s="30"/>
    </row>
    <row r="4018" spans="1:18" ht="19.95" customHeight="1">
      <c r="A4018" s="47">
        <v>1</v>
      </c>
      <c r="B4018" s="30" t="s">
        <v>223</v>
      </c>
      <c r="C4018" s="43" t="s">
        <v>7844</v>
      </c>
      <c r="D4018" s="52">
        <v>45140</v>
      </c>
      <c r="E4018" s="52">
        <v>45231</v>
      </c>
      <c r="F4018" s="52">
        <v>45238</v>
      </c>
      <c r="G4018" s="47" t="s">
        <v>10</v>
      </c>
      <c r="H4018" s="42">
        <v>253.11</v>
      </c>
      <c r="I4018" s="53">
        <v>1</v>
      </c>
      <c r="J4018" s="42">
        <v>0</v>
      </c>
      <c r="K4018" s="42">
        <v>0</v>
      </c>
      <c r="L4018" s="42">
        <v>253.11</v>
      </c>
      <c r="M4018" s="42">
        <v>0</v>
      </c>
      <c r="N4018" s="47" t="s">
        <v>1588</v>
      </c>
      <c r="O4018" s="47" t="s">
        <v>1342</v>
      </c>
      <c r="P4018" s="47" t="s">
        <v>871</v>
      </c>
      <c r="Q4018" s="30" t="s">
        <v>7909</v>
      </c>
      <c r="R4018" s="30"/>
    </row>
    <row r="4019" spans="1:18" ht="19.95" customHeight="1">
      <c r="A4019" s="47">
        <v>1</v>
      </c>
      <c r="B4019" s="30" t="s">
        <v>223</v>
      </c>
      <c r="C4019" s="43" t="s">
        <v>7844</v>
      </c>
      <c r="D4019" s="52">
        <v>45140</v>
      </c>
      <c r="E4019" s="52">
        <v>45231</v>
      </c>
      <c r="F4019" s="52">
        <v>45238</v>
      </c>
      <c r="G4019" s="47" t="s">
        <v>10</v>
      </c>
      <c r="H4019" s="42">
        <v>101.18</v>
      </c>
      <c r="I4019" s="53">
        <v>1</v>
      </c>
      <c r="J4019" s="42">
        <v>0</v>
      </c>
      <c r="K4019" s="42">
        <v>0</v>
      </c>
      <c r="L4019" s="42">
        <v>101.18</v>
      </c>
      <c r="M4019" s="42">
        <v>0</v>
      </c>
      <c r="N4019" s="47" t="s">
        <v>1588</v>
      </c>
      <c r="O4019" s="47" t="s">
        <v>1342</v>
      </c>
      <c r="P4019" s="47" t="s">
        <v>871</v>
      </c>
      <c r="Q4019" s="30" t="s">
        <v>7910</v>
      </c>
      <c r="R4019" s="30"/>
    </row>
    <row r="4020" spans="1:18" ht="19.95" customHeight="1">
      <c r="A4020" s="47">
        <v>1</v>
      </c>
      <c r="B4020" s="30" t="s">
        <v>223</v>
      </c>
      <c r="C4020" s="43" t="s">
        <v>7844</v>
      </c>
      <c r="D4020" s="52">
        <v>45140</v>
      </c>
      <c r="E4020" s="52">
        <v>45231</v>
      </c>
      <c r="F4020" s="52">
        <v>45238</v>
      </c>
      <c r="G4020" s="47" t="s">
        <v>10</v>
      </c>
      <c r="H4020" s="42">
        <v>20.71</v>
      </c>
      <c r="I4020" s="53">
        <v>1</v>
      </c>
      <c r="J4020" s="42">
        <v>0</v>
      </c>
      <c r="K4020" s="42">
        <v>0</v>
      </c>
      <c r="L4020" s="42">
        <v>20.71</v>
      </c>
      <c r="M4020" s="42">
        <v>0</v>
      </c>
      <c r="N4020" s="47" t="s">
        <v>1588</v>
      </c>
      <c r="O4020" s="47" t="s">
        <v>1342</v>
      </c>
      <c r="P4020" s="47" t="s">
        <v>871</v>
      </c>
      <c r="Q4020" s="30" t="s">
        <v>7911</v>
      </c>
      <c r="R4020" s="30"/>
    </row>
    <row r="4021" spans="1:18" ht="19.95" customHeight="1">
      <c r="A4021" s="47">
        <v>1</v>
      </c>
      <c r="B4021" s="30" t="s">
        <v>223</v>
      </c>
      <c r="C4021" s="43" t="s">
        <v>7856</v>
      </c>
      <c r="D4021" s="52">
        <v>45191</v>
      </c>
      <c r="E4021" s="52">
        <v>45238</v>
      </c>
      <c r="F4021" s="52">
        <v>45238</v>
      </c>
      <c r="G4021" s="47" t="s">
        <v>10</v>
      </c>
      <c r="H4021" s="42">
        <v>41.5</v>
      </c>
      <c r="I4021" s="53">
        <v>1</v>
      </c>
      <c r="J4021" s="42">
        <v>0</v>
      </c>
      <c r="K4021" s="42">
        <v>0</v>
      </c>
      <c r="L4021" s="42">
        <v>41.5</v>
      </c>
      <c r="M4021" s="42">
        <v>0</v>
      </c>
      <c r="N4021" s="47" t="s">
        <v>1588</v>
      </c>
      <c r="O4021" s="47" t="s">
        <v>1342</v>
      </c>
      <c r="P4021" s="47" t="s">
        <v>871</v>
      </c>
      <c r="Q4021" s="30" t="s">
        <v>7923</v>
      </c>
      <c r="R4021" s="30"/>
    </row>
    <row r="4022" spans="1:18" ht="19.95" customHeight="1">
      <c r="A4022" s="47">
        <v>1</v>
      </c>
      <c r="B4022" s="30" t="s">
        <v>223</v>
      </c>
      <c r="C4022" s="43" t="s">
        <v>7850</v>
      </c>
      <c r="D4022" s="52">
        <v>45210</v>
      </c>
      <c r="E4022" s="52">
        <v>45231</v>
      </c>
      <c r="F4022" s="52">
        <v>45238</v>
      </c>
      <c r="G4022" s="47" t="s">
        <v>10</v>
      </c>
      <c r="H4022" s="42">
        <v>71</v>
      </c>
      <c r="I4022" s="53">
        <v>1</v>
      </c>
      <c r="J4022" s="42">
        <v>1</v>
      </c>
      <c r="K4022" s="42">
        <v>0</v>
      </c>
      <c r="L4022" s="42">
        <v>72</v>
      </c>
      <c r="M4022" s="42">
        <v>0</v>
      </c>
      <c r="N4022" s="47" t="s">
        <v>1588</v>
      </c>
      <c r="O4022" s="47" t="s">
        <v>1342</v>
      </c>
      <c r="P4022" s="47" t="s">
        <v>871</v>
      </c>
      <c r="Q4022" s="30" t="s">
        <v>7917</v>
      </c>
      <c r="R4022" s="30"/>
    </row>
    <row r="4023" spans="1:18" ht="19.95" customHeight="1">
      <c r="A4023" s="47">
        <v>1</v>
      </c>
      <c r="B4023" s="30" t="s">
        <v>306</v>
      </c>
      <c r="C4023" s="43" t="s">
        <v>7865</v>
      </c>
      <c r="D4023" s="52">
        <v>45196</v>
      </c>
      <c r="E4023" s="52">
        <v>45238</v>
      </c>
      <c r="F4023" s="52">
        <v>45238</v>
      </c>
      <c r="G4023" s="47" t="s">
        <v>10</v>
      </c>
      <c r="H4023" s="42">
        <v>338</v>
      </c>
      <c r="I4023" s="53">
        <v>1</v>
      </c>
      <c r="J4023" s="42">
        <v>0</v>
      </c>
      <c r="K4023" s="42">
        <v>0</v>
      </c>
      <c r="L4023" s="42">
        <v>338</v>
      </c>
      <c r="M4023" s="42">
        <v>0</v>
      </c>
      <c r="N4023" s="47" t="s">
        <v>1588</v>
      </c>
      <c r="O4023" s="47" t="s">
        <v>1355</v>
      </c>
      <c r="P4023" s="47" t="s">
        <v>870</v>
      </c>
      <c r="Q4023" s="30" t="s">
        <v>7932</v>
      </c>
      <c r="R4023" s="30"/>
    </row>
    <row r="4024" spans="1:18" ht="19.95" customHeight="1">
      <c r="A4024" s="47">
        <v>4</v>
      </c>
      <c r="B4024" s="30" t="s">
        <v>7817</v>
      </c>
      <c r="C4024" s="43" t="s">
        <v>7864</v>
      </c>
      <c r="D4024" s="52">
        <v>45202</v>
      </c>
      <c r="E4024" s="52">
        <v>45238</v>
      </c>
      <c r="F4024" s="52">
        <v>45238</v>
      </c>
      <c r="G4024" s="47" t="s">
        <v>10</v>
      </c>
      <c r="H4024" s="42">
        <v>260</v>
      </c>
      <c r="I4024" s="53">
        <v>1</v>
      </c>
      <c r="J4024" s="42">
        <v>0</v>
      </c>
      <c r="K4024" s="42">
        <v>0</v>
      </c>
      <c r="L4024" s="42">
        <v>260</v>
      </c>
      <c r="M4024" s="42">
        <v>0</v>
      </c>
      <c r="N4024" s="47" t="s">
        <v>1588</v>
      </c>
      <c r="O4024" s="47" t="s">
        <v>1342</v>
      </c>
      <c r="P4024" s="47" t="s">
        <v>883</v>
      </c>
      <c r="Q4024" s="30" t="s">
        <v>7931</v>
      </c>
      <c r="R4024" s="30"/>
    </row>
    <row r="4025" spans="1:18" ht="19.95" customHeight="1">
      <c r="A4025" s="47">
        <v>1</v>
      </c>
      <c r="B4025" s="30" t="s">
        <v>7819</v>
      </c>
      <c r="C4025" s="43" t="s">
        <v>7870</v>
      </c>
      <c r="D4025" s="52">
        <v>45196</v>
      </c>
      <c r="E4025" s="52">
        <v>45238</v>
      </c>
      <c r="F4025" s="52">
        <v>45238</v>
      </c>
      <c r="G4025" s="47" t="s">
        <v>10</v>
      </c>
      <c r="H4025" s="42">
        <v>185.19</v>
      </c>
      <c r="I4025" s="53">
        <v>1</v>
      </c>
      <c r="J4025" s="42">
        <v>0</v>
      </c>
      <c r="K4025" s="42">
        <v>0</v>
      </c>
      <c r="L4025" s="42">
        <v>185.19</v>
      </c>
      <c r="M4025" s="42">
        <v>0</v>
      </c>
      <c r="N4025" s="47" t="s">
        <v>1589</v>
      </c>
      <c r="O4025" s="47" t="s">
        <v>1342</v>
      </c>
      <c r="P4025" s="47" t="s">
        <v>1371</v>
      </c>
      <c r="Q4025" s="30" t="s">
        <v>7937</v>
      </c>
      <c r="R4025" s="30"/>
    </row>
    <row r="4026" spans="1:18" ht="19.95" customHeight="1">
      <c r="A4026" s="47">
        <v>1</v>
      </c>
      <c r="B4026" s="30" t="s">
        <v>5674</v>
      </c>
      <c r="C4026" s="43" t="s">
        <v>7869</v>
      </c>
      <c r="D4026" s="52">
        <v>45194</v>
      </c>
      <c r="E4026" s="52">
        <v>45238</v>
      </c>
      <c r="F4026" s="52">
        <v>45238</v>
      </c>
      <c r="G4026" s="47" t="s">
        <v>10</v>
      </c>
      <c r="H4026" s="42">
        <v>87</v>
      </c>
      <c r="I4026" s="53">
        <v>1</v>
      </c>
      <c r="J4026" s="42">
        <v>0</v>
      </c>
      <c r="K4026" s="42">
        <v>0</v>
      </c>
      <c r="L4026" s="42">
        <v>87</v>
      </c>
      <c r="M4026" s="42">
        <v>0</v>
      </c>
      <c r="N4026" s="47" t="s">
        <v>1589</v>
      </c>
      <c r="O4026" s="47" t="s">
        <v>1342</v>
      </c>
      <c r="P4026" s="47" t="s">
        <v>880</v>
      </c>
      <c r="Q4026" s="30" t="s">
        <v>7936</v>
      </c>
      <c r="R4026" s="30"/>
    </row>
    <row r="4027" spans="1:18" ht="19.95" customHeight="1">
      <c r="A4027" s="47">
        <v>1</v>
      </c>
      <c r="B4027" s="30" t="s">
        <v>232</v>
      </c>
      <c r="C4027" s="43" t="s">
        <v>8921</v>
      </c>
      <c r="D4027" s="52">
        <v>45218</v>
      </c>
      <c r="E4027" s="52">
        <v>45218</v>
      </c>
      <c r="F4027" s="52">
        <v>45238</v>
      </c>
      <c r="G4027" s="47" t="s">
        <v>10</v>
      </c>
      <c r="H4027" s="51">
        <v>39</v>
      </c>
      <c r="I4027" s="53">
        <v>1</v>
      </c>
      <c r="J4027" s="51">
        <v>0</v>
      </c>
      <c r="K4027" s="51">
        <v>0</v>
      </c>
      <c r="L4027" s="51">
        <v>39</v>
      </c>
      <c r="M4027" s="42">
        <v>0</v>
      </c>
      <c r="N4027" s="47" t="s">
        <v>1589</v>
      </c>
      <c r="O4027" s="47" t="s">
        <v>1329</v>
      </c>
      <c r="P4027" s="47" t="s">
        <v>878</v>
      </c>
      <c r="Q4027" s="30" t="s">
        <v>8925</v>
      </c>
      <c r="R4027" s="30"/>
    </row>
    <row r="4028" spans="1:18" ht="19.95" customHeight="1">
      <c r="A4028" s="47">
        <v>1</v>
      </c>
      <c r="B4028" s="30" t="s">
        <v>1357</v>
      </c>
      <c r="C4028" s="43" t="s">
        <v>7577</v>
      </c>
      <c r="D4028" s="52">
        <v>45196</v>
      </c>
      <c r="E4028" s="52">
        <v>45238</v>
      </c>
      <c r="F4028" s="52">
        <v>45238</v>
      </c>
      <c r="G4028" s="47" t="s">
        <v>10</v>
      </c>
      <c r="H4028" s="42">
        <v>100</v>
      </c>
      <c r="I4028" s="53">
        <v>1</v>
      </c>
      <c r="J4028" s="42">
        <v>0</v>
      </c>
      <c r="K4028" s="42">
        <v>0</v>
      </c>
      <c r="L4028" s="42">
        <v>100</v>
      </c>
      <c r="M4028" s="42">
        <v>0</v>
      </c>
      <c r="N4028" s="47" t="s">
        <v>1589</v>
      </c>
      <c r="O4028" s="47" t="s">
        <v>1355</v>
      </c>
      <c r="P4028" s="47" t="s">
        <v>872</v>
      </c>
      <c r="Q4028" s="30" t="s">
        <v>7948</v>
      </c>
      <c r="R4028" s="30"/>
    </row>
    <row r="4029" spans="1:18" ht="19.95" customHeight="1">
      <c r="A4029" s="47">
        <v>1</v>
      </c>
      <c r="B4029" s="30" t="s">
        <v>311</v>
      </c>
      <c r="C4029" s="43" t="s">
        <v>7847</v>
      </c>
      <c r="D4029" s="52">
        <v>45194</v>
      </c>
      <c r="E4029" s="52">
        <v>45231</v>
      </c>
      <c r="F4029" s="52">
        <v>45238</v>
      </c>
      <c r="G4029" s="47" t="s">
        <v>10</v>
      </c>
      <c r="H4029" s="42">
        <v>569.82000000000005</v>
      </c>
      <c r="I4029" s="53">
        <v>1</v>
      </c>
      <c r="J4029" s="42">
        <v>0</v>
      </c>
      <c r="K4029" s="42">
        <v>0</v>
      </c>
      <c r="L4029" s="42">
        <v>569.82000000000005</v>
      </c>
      <c r="M4029" s="42">
        <v>0</v>
      </c>
      <c r="N4029" s="47" t="s">
        <v>1589</v>
      </c>
      <c r="O4029" s="47" t="s">
        <v>1342</v>
      </c>
      <c r="P4029" s="47" t="s">
        <v>871</v>
      </c>
      <c r="Q4029" s="30" t="s">
        <v>7914</v>
      </c>
      <c r="R4029" s="30"/>
    </row>
    <row r="4030" spans="1:18" ht="19.95" customHeight="1">
      <c r="A4030" s="47">
        <v>1</v>
      </c>
      <c r="B4030" s="30" t="s">
        <v>1395</v>
      </c>
      <c r="C4030" s="43" t="s">
        <v>7877</v>
      </c>
      <c r="D4030" s="52">
        <v>45238</v>
      </c>
      <c r="E4030" s="52">
        <v>45238</v>
      </c>
      <c r="F4030" s="52">
        <v>45238</v>
      </c>
      <c r="G4030" s="47" t="s">
        <v>10</v>
      </c>
      <c r="H4030" s="42">
        <v>18.52</v>
      </c>
      <c r="I4030" s="53">
        <v>1</v>
      </c>
      <c r="J4030" s="42">
        <v>0</v>
      </c>
      <c r="K4030" s="42">
        <v>0</v>
      </c>
      <c r="L4030" s="42">
        <v>18.52</v>
      </c>
      <c r="M4030" s="42">
        <v>0</v>
      </c>
      <c r="N4030" s="47" t="s">
        <v>1589</v>
      </c>
      <c r="O4030" s="47" t="s">
        <v>1374</v>
      </c>
      <c r="P4030" s="47" t="s">
        <v>874</v>
      </c>
      <c r="Q4030" s="30" t="s">
        <v>7945</v>
      </c>
      <c r="R4030" s="30"/>
    </row>
    <row r="4031" spans="1:18" ht="19.95" customHeight="1">
      <c r="A4031" s="47">
        <v>1</v>
      </c>
      <c r="B4031" s="30" t="s">
        <v>1395</v>
      </c>
      <c r="C4031" s="43" t="s">
        <v>7862</v>
      </c>
      <c r="D4031" s="52">
        <v>45222</v>
      </c>
      <c r="E4031" s="52">
        <v>45238</v>
      </c>
      <c r="F4031" s="52">
        <v>45238</v>
      </c>
      <c r="G4031" s="47" t="s">
        <v>10</v>
      </c>
      <c r="H4031" s="42">
        <v>0.69</v>
      </c>
      <c r="I4031" s="53">
        <v>1</v>
      </c>
      <c r="J4031" s="42">
        <v>0</v>
      </c>
      <c r="K4031" s="42">
        <v>0</v>
      </c>
      <c r="L4031" s="42">
        <v>0.69</v>
      </c>
      <c r="M4031" s="42">
        <v>0</v>
      </c>
      <c r="N4031" s="47" t="s">
        <v>1589</v>
      </c>
      <c r="O4031" s="47" t="s">
        <v>1374</v>
      </c>
      <c r="P4031" s="47" t="s">
        <v>7975</v>
      </c>
      <c r="Q4031" s="30" t="s">
        <v>7938</v>
      </c>
      <c r="R4031" s="30"/>
    </row>
    <row r="4032" spans="1:18" ht="19.95" customHeight="1">
      <c r="A4032" s="47">
        <v>1</v>
      </c>
      <c r="B4032" s="30" t="s">
        <v>260</v>
      </c>
      <c r="C4032" s="43" t="s">
        <v>7845</v>
      </c>
      <c r="D4032" s="52">
        <v>45145</v>
      </c>
      <c r="E4032" s="52">
        <v>45231</v>
      </c>
      <c r="F4032" s="52">
        <v>45238</v>
      </c>
      <c r="G4032" s="47" t="s">
        <v>10</v>
      </c>
      <c r="H4032" s="42">
        <v>195</v>
      </c>
      <c r="I4032" s="53">
        <v>1</v>
      </c>
      <c r="J4032" s="42">
        <v>0</v>
      </c>
      <c r="K4032" s="42">
        <v>0</v>
      </c>
      <c r="L4032" s="42">
        <v>195</v>
      </c>
      <c r="M4032" s="42">
        <v>0</v>
      </c>
      <c r="N4032" s="47" t="s">
        <v>1589</v>
      </c>
      <c r="O4032" s="47" t="s">
        <v>1342</v>
      </c>
      <c r="P4032" s="47" t="s">
        <v>871</v>
      </c>
      <c r="Q4032" s="30" t="s">
        <v>7912</v>
      </c>
      <c r="R4032" s="30"/>
    </row>
    <row r="4033" spans="1:18" ht="19.95" customHeight="1">
      <c r="A4033" s="47">
        <v>1</v>
      </c>
      <c r="B4033" s="30" t="s">
        <v>231</v>
      </c>
      <c r="C4033" s="43" t="s">
        <v>7872</v>
      </c>
      <c r="D4033" s="52">
        <v>45229</v>
      </c>
      <c r="E4033" s="52">
        <v>45238</v>
      </c>
      <c r="F4033" s="52">
        <v>45238</v>
      </c>
      <c r="G4033" s="47" t="s">
        <v>10</v>
      </c>
      <c r="H4033" s="42">
        <v>5082</v>
      </c>
      <c r="I4033" s="53">
        <v>1</v>
      </c>
      <c r="J4033" s="42">
        <v>0</v>
      </c>
      <c r="K4033" s="42">
        <v>0</v>
      </c>
      <c r="L4033" s="42">
        <v>5082</v>
      </c>
      <c r="M4033" s="42">
        <v>0</v>
      </c>
      <c r="N4033" s="47" t="s">
        <v>275</v>
      </c>
      <c r="O4033" s="47" t="s">
        <v>1874</v>
      </c>
      <c r="P4033" s="47" t="s">
        <v>1344</v>
      </c>
      <c r="Q4033" s="30" t="s">
        <v>7941</v>
      </c>
      <c r="R4033" s="30"/>
    </row>
    <row r="4034" spans="1:18" ht="19.95" customHeight="1">
      <c r="A4034" s="47">
        <v>1</v>
      </c>
      <c r="B4034" s="30" t="s">
        <v>231</v>
      </c>
      <c r="C4034" s="43" t="s">
        <v>3244</v>
      </c>
      <c r="D4034" s="52">
        <v>45229</v>
      </c>
      <c r="E4034" s="52">
        <v>45238</v>
      </c>
      <c r="F4034" s="52">
        <v>45238</v>
      </c>
      <c r="G4034" s="47" t="s">
        <v>10</v>
      </c>
      <c r="H4034" s="42">
        <v>3963.3</v>
      </c>
      <c r="I4034" s="53">
        <v>1</v>
      </c>
      <c r="J4034" s="42">
        <v>0</v>
      </c>
      <c r="K4034" s="42">
        <v>0</v>
      </c>
      <c r="L4034" s="42">
        <v>3963.3</v>
      </c>
      <c r="M4034" s="42">
        <v>0</v>
      </c>
      <c r="N4034" s="47" t="s">
        <v>275</v>
      </c>
      <c r="O4034" s="47" t="s">
        <v>1874</v>
      </c>
      <c r="P4034" s="47" t="s">
        <v>1344</v>
      </c>
      <c r="Q4034" s="30" t="s">
        <v>7940</v>
      </c>
      <c r="R4034" s="30"/>
    </row>
    <row r="4035" spans="1:18" ht="19.95" customHeight="1">
      <c r="A4035" s="47">
        <v>5</v>
      </c>
      <c r="B4035" s="30" t="s">
        <v>257</v>
      </c>
      <c r="C4035" s="43" t="s">
        <v>7901</v>
      </c>
      <c r="D4035" s="52">
        <v>45240</v>
      </c>
      <c r="E4035" s="52">
        <v>45240</v>
      </c>
      <c r="F4035" s="52">
        <v>45239</v>
      </c>
      <c r="G4035" s="47" t="s">
        <v>10</v>
      </c>
      <c r="H4035" s="42">
        <v>17971.95</v>
      </c>
      <c r="I4035" s="53">
        <v>1</v>
      </c>
      <c r="J4035" s="42">
        <v>0</v>
      </c>
      <c r="K4035" s="42">
        <v>0</v>
      </c>
      <c r="L4035" s="42">
        <v>17971.95</v>
      </c>
      <c r="M4035" s="42">
        <v>0</v>
      </c>
      <c r="N4035" s="47" t="s">
        <v>1328</v>
      </c>
      <c r="O4035" s="47" t="s">
        <v>1874</v>
      </c>
      <c r="P4035" s="47" t="s">
        <v>7610</v>
      </c>
      <c r="Q4035" s="30" t="s">
        <v>7969</v>
      </c>
      <c r="R4035" s="30"/>
    </row>
    <row r="4036" spans="1:18" ht="19.95" customHeight="1">
      <c r="A4036" s="47">
        <v>4</v>
      </c>
      <c r="B4036" s="30" t="s">
        <v>230</v>
      </c>
      <c r="C4036" s="43" t="s">
        <v>7518</v>
      </c>
      <c r="D4036" s="52">
        <v>45233</v>
      </c>
      <c r="E4036" s="52">
        <v>45229</v>
      </c>
      <c r="F4036" s="52">
        <v>45239</v>
      </c>
      <c r="G4036" s="47" t="s">
        <v>10</v>
      </c>
      <c r="H4036" s="42">
        <v>1440</v>
      </c>
      <c r="I4036" s="53">
        <v>1</v>
      </c>
      <c r="J4036" s="42">
        <v>0</v>
      </c>
      <c r="K4036" s="42">
        <v>0</v>
      </c>
      <c r="L4036" s="42">
        <v>1440</v>
      </c>
      <c r="M4036" s="42">
        <v>0</v>
      </c>
      <c r="N4036" s="47" t="s">
        <v>1328</v>
      </c>
      <c r="O4036" s="47" t="s">
        <v>1330</v>
      </c>
      <c r="P4036" s="47" t="s">
        <v>881</v>
      </c>
      <c r="Q4036" s="50" t="s">
        <v>8005</v>
      </c>
      <c r="R4036" s="30"/>
    </row>
    <row r="4037" spans="1:18" ht="19.95" customHeight="1">
      <c r="A4037" s="47">
        <v>1</v>
      </c>
      <c r="B4037" s="30" t="s">
        <v>308</v>
      </c>
      <c r="C4037" s="43" t="s">
        <v>7882</v>
      </c>
      <c r="D4037" s="52">
        <v>45236</v>
      </c>
      <c r="E4037" s="52">
        <v>45239</v>
      </c>
      <c r="F4037" s="52">
        <v>45239</v>
      </c>
      <c r="G4037" s="47" t="s">
        <v>10</v>
      </c>
      <c r="H4037" s="42">
        <v>5880</v>
      </c>
      <c r="I4037" s="53">
        <v>1</v>
      </c>
      <c r="J4037" s="42">
        <v>0</v>
      </c>
      <c r="K4037" s="42">
        <v>0</v>
      </c>
      <c r="L4037" s="42">
        <v>5880</v>
      </c>
      <c r="M4037" s="42">
        <v>0</v>
      </c>
      <c r="N4037" s="47" t="s">
        <v>1328</v>
      </c>
      <c r="O4037" s="47" t="s">
        <v>1349</v>
      </c>
      <c r="P4037" s="47" t="s">
        <v>741</v>
      </c>
      <c r="Q4037" s="30" t="s">
        <v>7953</v>
      </c>
      <c r="R4037" s="30"/>
    </row>
    <row r="4038" spans="1:18" ht="19.95" customHeight="1">
      <c r="A4038" s="47">
        <v>5</v>
      </c>
      <c r="B4038" s="30" t="s">
        <v>308</v>
      </c>
      <c r="C4038" s="43" t="s">
        <v>7892</v>
      </c>
      <c r="D4038" s="52">
        <v>45236</v>
      </c>
      <c r="E4038" s="52">
        <v>45239</v>
      </c>
      <c r="F4038" s="52">
        <v>45239</v>
      </c>
      <c r="G4038" s="47" t="s">
        <v>10</v>
      </c>
      <c r="H4038" s="42">
        <v>37292.22</v>
      </c>
      <c r="I4038" s="53">
        <v>1</v>
      </c>
      <c r="J4038" s="42">
        <v>0</v>
      </c>
      <c r="K4038" s="42">
        <v>0</v>
      </c>
      <c r="L4038" s="42">
        <v>37292.22</v>
      </c>
      <c r="M4038" s="42">
        <v>0</v>
      </c>
      <c r="N4038" s="47" t="s">
        <v>1328</v>
      </c>
      <c r="O4038" s="47" t="s">
        <v>1349</v>
      </c>
      <c r="P4038" s="47" t="s">
        <v>741</v>
      </c>
      <c r="Q4038" s="30" t="s">
        <v>7960</v>
      </c>
      <c r="R4038" s="30"/>
    </row>
    <row r="4039" spans="1:18" s="30" customFormat="1" ht="19.95" customHeight="1">
      <c r="A4039" s="47">
        <v>1</v>
      </c>
      <c r="B4039" s="30" t="s">
        <v>236</v>
      </c>
      <c r="C4039" s="43" t="s">
        <v>7887</v>
      </c>
      <c r="D4039" s="52">
        <v>45239</v>
      </c>
      <c r="E4039" s="52">
        <v>45239</v>
      </c>
      <c r="F4039" s="52">
        <v>45239</v>
      </c>
      <c r="G4039" s="47" t="s">
        <v>10</v>
      </c>
      <c r="H4039" s="42">
        <v>300000</v>
      </c>
      <c r="I4039" s="53">
        <v>1</v>
      </c>
      <c r="J4039" s="42">
        <v>0</v>
      </c>
      <c r="K4039" s="42">
        <v>0</v>
      </c>
      <c r="L4039" s="42">
        <v>300000</v>
      </c>
      <c r="M4039" s="42">
        <v>0</v>
      </c>
      <c r="N4039" s="47" t="s">
        <v>1328</v>
      </c>
      <c r="O4039" s="47" t="s">
        <v>3297</v>
      </c>
      <c r="P4039" s="47" t="s">
        <v>3298</v>
      </c>
      <c r="Q4039" s="30" t="s">
        <v>7955</v>
      </c>
    </row>
    <row r="4040" spans="1:18" ht="19.95" customHeight="1">
      <c r="A4040" s="47">
        <v>5</v>
      </c>
      <c r="B4040" s="30" t="s">
        <v>228</v>
      </c>
      <c r="C4040" s="43" t="s">
        <v>7881</v>
      </c>
      <c r="D4040" s="52">
        <v>45229</v>
      </c>
      <c r="E4040" s="52">
        <v>45239</v>
      </c>
      <c r="F4040" s="52">
        <v>45239</v>
      </c>
      <c r="G4040" s="47" t="s">
        <v>10</v>
      </c>
      <c r="H4040" s="42">
        <v>83708.929999999993</v>
      </c>
      <c r="I4040" s="53">
        <v>1</v>
      </c>
      <c r="J4040" s="42">
        <v>0</v>
      </c>
      <c r="K4040" s="42">
        <v>0</v>
      </c>
      <c r="L4040" s="42">
        <v>83708.929999999993</v>
      </c>
      <c r="M4040" s="42">
        <v>0</v>
      </c>
      <c r="N4040" s="47" t="s">
        <v>1328</v>
      </c>
      <c r="O4040" s="47" t="s">
        <v>1874</v>
      </c>
      <c r="P4040" s="47" t="s">
        <v>1358</v>
      </c>
      <c r="Q4040" s="30" t="s">
        <v>7952</v>
      </c>
      <c r="R4040" s="30"/>
    </row>
    <row r="4041" spans="1:18" ht="19.95" customHeight="1">
      <c r="A4041" s="47">
        <v>5</v>
      </c>
      <c r="B4041" s="30" t="s">
        <v>3779</v>
      </c>
      <c r="C4041" s="43" t="s">
        <v>7891</v>
      </c>
      <c r="D4041" s="52">
        <v>45239</v>
      </c>
      <c r="E4041" s="52">
        <v>45239</v>
      </c>
      <c r="F4041" s="52">
        <v>45239</v>
      </c>
      <c r="G4041" s="47" t="s">
        <v>10</v>
      </c>
      <c r="H4041" s="42">
        <v>11476.08</v>
      </c>
      <c r="I4041" s="53">
        <v>1</v>
      </c>
      <c r="J4041" s="42">
        <v>0</v>
      </c>
      <c r="K4041" s="42">
        <v>0</v>
      </c>
      <c r="L4041" s="42">
        <v>11476.08</v>
      </c>
      <c r="M4041" s="42">
        <v>0</v>
      </c>
      <c r="N4041" s="47" t="s">
        <v>1328</v>
      </c>
      <c r="O4041" s="47" t="s">
        <v>1874</v>
      </c>
      <c r="P4041" s="47" t="s">
        <v>1358</v>
      </c>
      <c r="Q4041" s="30" t="s">
        <v>7959</v>
      </c>
      <c r="R4041" s="30"/>
    </row>
    <row r="4042" spans="1:18" ht="19.95" customHeight="1">
      <c r="A4042" s="47">
        <v>2</v>
      </c>
      <c r="B4042" s="30" t="s">
        <v>229</v>
      </c>
      <c r="C4042" s="43" t="s">
        <v>7880</v>
      </c>
      <c r="D4042" s="52">
        <v>45224</v>
      </c>
      <c r="E4042" s="52">
        <v>45239</v>
      </c>
      <c r="F4042" s="52">
        <v>45239</v>
      </c>
      <c r="G4042" s="47" t="s">
        <v>10</v>
      </c>
      <c r="H4042" s="42">
        <v>164790.44</v>
      </c>
      <c r="I4042" s="53">
        <v>1</v>
      </c>
      <c r="J4042" s="42">
        <v>0</v>
      </c>
      <c r="K4042" s="42">
        <v>0</v>
      </c>
      <c r="L4042" s="42">
        <v>164790.44</v>
      </c>
      <c r="M4042" s="42">
        <v>0</v>
      </c>
      <c r="N4042" s="47" t="s">
        <v>1328</v>
      </c>
      <c r="O4042" s="47" t="s">
        <v>1349</v>
      </c>
      <c r="P4042" s="47" t="s">
        <v>741</v>
      </c>
      <c r="Q4042" s="30" t="s">
        <v>7951</v>
      </c>
      <c r="R4042" s="30"/>
    </row>
    <row r="4043" spans="1:18" ht="19.95" customHeight="1">
      <c r="A4043" s="47">
        <v>1</v>
      </c>
      <c r="B4043" s="30" t="s">
        <v>384</v>
      </c>
      <c r="C4043" s="43" t="s">
        <v>7879</v>
      </c>
      <c r="D4043" s="52">
        <v>45209</v>
      </c>
      <c r="E4043" s="52">
        <v>45239</v>
      </c>
      <c r="F4043" s="52">
        <v>45239</v>
      </c>
      <c r="G4043" s="47" t="s">
        <v>10</v>
      </c>
      <c r="H4043" s="42">
        <v>1940</v>
      </c>
      <c r="I4043" s="53">
        <v>1</v>
      </c>
      <c r="J4043" s="42">
        <v>0</v>
      </c>
      <c r="K4043" s="42">
        <v>0</v>
      </c>
      <c r="L4043" s="42">
        <v>1940</v>
      </c>
      <c r="M4043" s="42">
        <v>0</v>
      </c>
      <c r="N4043" s="47" t="s">
        <v>269</v>
      </c>
      <c r="O4043" s="47" t="s">
        <v>1330</v>
      </c>
      <c r="P4043" s="47" t="s">
        <v>1821</v>
      </c>
      <c r="Q4043" s="30" t="s">
        <v>7950</v>
      </c>
      <c r="R4043" s="30"/>
    </row>
    <row r="4044" spans="1:18" ht="19.95" customHeight="1">
      <c r="A4044" s="47">
        <v>1</v>
      </c>
      <c r="B4044" s="30" t="s">
        <v>37</v>
      </c>
      <c r="C4044" s="43" t="s">
        <v>7878</v>
      </c>
      <c r="D4044" s="52">
        <v>45240</v>
      </c>
      <c r="E4044" s="52">
        <v>45239</v>
      </c>
      <c r="F4044" s="52">
        <v>45239</v>
      </c>
      <c r="G4044" s="47" t="s">
        <v>10</v>
      </c>
      <c r="H4044" s="42">
        <v>368.96</v>
      </c>
      <c r="I4044" s="53">
        <v>1</v>
      </c>
      <c r="J4044" s="42">
        <v>0</v>
      </c>
      <c r="K4044" s="42">
        <v>0</v>
      </c>
      <c r="L4044" s="42">
        <v>368.96</v>
      </c>
      <c r="M4044" s="42">
        <v>0</v>
      </c>
      <c r="N4044" s="47" t="s">
        <v>269</v>
      </c>
      <c r="O4044" s="47" t="s">
        <v>1329</v>
      </c>
      <c r="P4044" s="47" t="s">
        <v>878</v>
      </c>
      <c r="Q4044" s="30" t="s">
        <v>7949</v>
      </c>
      <c r="R4044" s="30"/>
    </row>
    <row r="4045" spans="1:18" ht="19.95" customHeight="1">
      <c r="A4045" s="47">
        <v>4</v>
      </c>
      <c r="B4045" s="30" t="s">
        <v>7820</v>
      </c>
      <c r="C4045" s="43" t="s">
        <v>8924</v>
      </c>
      <c r="D4045" s="52">
        <v>45278</v>
      </c>
      <c r="E4045" s="52">
        <v>45293</v>
      </c>
      <c r="F4045" s="52">
        <v>45239</v>
      </c>
      <c r="G4045" s="47" t="s">
        <v>10</v>
      </c>
      <c r="H4045" s="51">
        <v>30800</v>
      </c>
      <c r="I4045" s="53">
        <v>1</v>
      </c>
      <c r="J4045" s="51">
        <v>0</v>
      </c>
      <c r="K4045" s="51">
        <v>0</v>
      </c>
      <c r="L4045" s="51">
        <v>30800</v>
      </c>
      <c r="M4045" s="42">
        <v>0</v>
      </c>
      <c r="N4045" s="47" t="s">
        <v>269</v>
      </c>
      <c r="O4045" s="47" t="s">
        <v>1874</v>
      </c>
      <c r="P4045" s="47" t="s">
        <v>1358</v>
      </c>
      <c r="Q4045" s="30" t="s">
        <v>8927</v>
      </c>
      <c r="R4045" s="30"/>
    </row>
    <row r="4046" spans="1:18" ht="19.95" customHeight="1">
      <c r="A4046" s="47">
        <v>2</v>
      </c>
      <c r="B4046" s="30" t="s">
        <v>231</v>
      </c>
      <c r="C4046" s="43" t="s">
        <v>7889</v>
      </c>
      <c r="D4046" s="52">
        <v>45230</v>
      </c>
      <c r="E4046" s="52">
        <v>45239</v>
      </c>
      <c r="F4046" s="52">
        <v>45239</v>
      </c>
      <c r="G4046" s="47" t="s">
        <v>10</v>
      </c>
      <c r="H4046" s="42">
        <v>12679.01</v>
      </c>
      <c r="I4046" s="53">
        <v>1</v>
      </c>
      <c r="J4046" s="42">
        <v>0</v>
      </c>
      <c r="K4046" s="42">
        <v>0</v>
      </c>
      <c r="L4046" s="42">
        <v>12679.01</v>
      </c>
      <c r="M4046" s="42">
        <v>0</v>
      </c>
      <c r="N4046" s="47" t="s">
        <v>275</v>
      </c>
      <c r="O4046" s="47" t="s">
        <v>1330</v>
      </c>
      <c r="P4046" s="47" t="s">
        <v>1343</v>
      </c>
      <c r="Q4046" s="30" t="s">
        <v>7957</v>
      </c>
      <c r="R4046" s="30"/>
    </row>
    <row r="4047" spans="1:18" ht="19.95" customHeight="1">
      <c r="A4047" s="47">
        <v>2</v>
      </c>
      <c r="B4047" s="30" t="s">
        <v>231</v>
      </c>
      <c r="C4047" s="43" t="s">
        <v>7890</v>
      </c>
      <c r="D4047" s="52">
        <v>45230</v>
      </c>
      <c r="E4047" s="52">
        <v>45239</v>
      </c>
      <c r="F4047" s="52">
        <v>45239</v>
      </c>
      <c r="G4047" s="47" t="s">
        <v>10</v>
      </c>
      <c r="H4047" s="42">
        <v>3473.7</v>
      </c>
      <c r="I4047" s="53">
        <v>1</v>
      </c>
      <c r="J4047" s="42">
        <v>0</v>
      </c>
      <c r="K4047" s="42">
        <v>0</v>
      </c>
      <c r="L4047" s="42">
        <v>3473.7</v>
      </c>
      <c r="M4047" s="42">
        <v>0</v>
      </c>
      <c r="N4047" s="47" t="s">
        <v>275</v>
      </c>
      <c r="O4047" s="47" t="s">
        <v>1330</v>
      </c>
      <c r="P4047" s="47" t="s">
        <v>1343</v>
      </c>
      <c r="Q4047" s="30" t="s">
        <v>7958</v>
      </c>
      <c r="R4047" s="30"/>
    </row>
    <row r="4048" spans="1:18" ht="19.95" customHeight="1">
      <c r="A4048" s="47">
        <v>2</v>
      </c>
      <c r="B4048" s="30" t="s">
        <v>231</v>
      </c>
      <c r="C4048" s="43" t="s">
        <v>7888</v>
      </c>
      <c r="D4048" s="52">
        <v>45230</v>
      </c>
      <c r="E4048" s="52">
        <v>45239</v>
      </c>
      <c r="F4048" s="52">
        <v>45239</v>
      </c>
      <c r="G4048" s="47" t="s">
        <v>10</v>
      </c>
      <c r="H4048" s="42">
        <v>3821.07</v>
      </c>
      <c r="I4048" s="53">
        <v>1</v>
      </c>
      <c r="J4048" s="42">
        <v>0</v>
      </c>
      <c r="K4048" s="42">
        <v>0</v>
      </c>
      <c r="L4048" s="42">
        <v>3821.07</v>
      </c>
      <c r="M4048" s="42">
        <v>0</v>
      </c>
      <c r="N4048" s="47" t="s">
        <v>275</v>
      </c>
      <c r="O4048" s="47" t="s">
        <v>1330</v>
      </c>
      <c r="P4048" s="47" t="s">
        <v>1343</v>
      </c>
      <c r="Q4048" s="30" t="s">
        <v>7956</v>
      </c>
      <c r="R4048" s="30"/>
    </row>
    <row r="4049" spans="1:18" ht="19.95" customHeight="1">
      <c r="A4049" s="47">
        <v>1</v>
      </c>
      <c r="B4049" s="30" t="s">
        <v>562</v>
      </c>
      <c r="C4049" s="43" t="s">
        <v>7903</v>
      </c>
      <c r="D4049" s="52">
        <v>45240</v>
      </c>
      <c r="E4049" s="52">
        <v>45240</v>
      </c>
      <c r="F4049" s="52">
        <v>45240</v>
      </c>
      <c r="G4049" s="47" t="s">
        <v>10</v>
      </c>
      <c r="H4049" s="42">
        <v>5510.6</v>
      </c>
      <c r="I4049" s="53">
        <v>1</v>
      </c>
      <c r="J4049" s="42">
        <v>0</v>
      </c>
      <c r="K4049" s="42">
        <v>0</v>
      </c>
      <c r="L4049" s="42">
        <v>5510.6</v>
      </c>
      <c r="M4049" s="42">
        <v>0</v>
      </c>
      <c r="N4049" s="47" t="s">
        <v>1328</v>
      </c>
      <c r="O4049" s="47" t="s">
        <v>7805</v>
      </c>
      <c r="P4049" s="47" t="s">
        <v>7611</v>
      </c>
      <c r="Q4049" s="30" t="s">
        <v>7972</v>
      </c>
      <c r="R4049" s="30"/>
    </row>
    <row r="4050" spans="1:18" ht="19.95" customHeight="1">
      <c r="A4050" s="47">
        <v>1</v>
      </c>
      <c r="B4050" s="30" t="s">
        <v>780</v>
      </c>
      <c r="C4050" s="43" t="s">
        <v>8011</v>
      </c>
      <c r="D4050" s="52">
        <v>45240</v>
      </c>
      <c r="E4050" s="52">
        <v>45240</v>
      </c>
      <c r="F4050" s="52">
        <v>45240</v>
      </c>
      <c r="G4050" s="47" t="s">
        <v>10</v>
      </c>
      <c r="H4050" s="46">
        <v>154.22999999999999</v>
      </c>
      <c r="I4050" s="53">
        <v>1</v>
      </c>
      <c r="J4050" s="42">
        <v>0</v>
      </c>
      <c r="K4050" s="42">
        <v>0</v>
      </c>
      <c r="L4050" s="42">
        <v>154.22999999999999</v>
      </c>
      <c r="M4050" s="42">
        <v>0</v>
      </c>
      <c r="N4050" s="47" t="s">
        <v>1328</v>
      </c>
      <c r="O4050" s="47" t="s">
        <v>1374</v>
      </c>
      <c r="P4050" s="47" t="s">
        <v>874</v>
      </c>
      <c r="Q4050" s="30" t="s">
        <v>8014</v>
      </c>
      <c r="R4050" s="30"/>
    </row>
    <row r="4051" spans="1:18" ht="19.95" customHeight="1">
      <c r="A4051" s="47">
        <v>1</v>
      </c>
      <c r="B4051" s="30" t="s">
        <v>8450</v>
      </c>
      <c r="C4051" s="43" t="s">
        <v>8451</v>
      </c>
      <c r="D4051" s="52">
        <v>45261</v>
      </c>
      <c r="E4051" s="52">
        <v>45261</v>
      </c>
      <c r="F4051" s="52">
        <v>45240</v>
      </c>
      <c r="G4051" s="47" t="s">
        <v>10</v>
      </c>
      <c r="H4051" s="46">
        <v>519990</v>
      </c>
      <c r="I4051" s="53">
        <v>1</v>
      </c>
      <c r="J4051" s="51">
        <v>0</v>
      </c>
      <c r="K4051" s="51">
        <v>0</v>
      </c>
      <c r="L4051" s="51">
        <v>150000</v>
      </c>
      <c r="M4051" s="42">
        <v>0</v>
      </c>
      <c r="N4051" s="47" t="s">
        <v>1328</v>
      </c>
      <c r="O4051" s="47" t="s">
        <v>2636</v>
      </c>
      <c r="P4051" s="47" t="s">
        <v>8457</v>
      </c>
      <c r="Q4051" s="30" t="s">
        <v>8460</v>
      </c>
      <c r="R4051" s="30"/>
    </row>
    <row r="4052" spans="1:18" ht="19.95" customHeight="1">
      <c r="A4052" s="47">
        <v>1</v>
      </c>
      <c r="B4052" s="30" t="s">
        <v>8450</v>
      </c>
      <c r="C4052" s="43" t="s">
        <v>8452</v>
      </c>
      <c r="D4052" s="52">
        <v>45261</v>
      </c>
      <c r="E4052" s="52">
        <v>45261</v>
      </c>
      <c r="F4052" s="52">
        <v>45240</v>
      </c>
      <c r="G4052" s="47" t="s">
        <v>10</v>
      </c>
      <c r="H4052" s="46">
        <v>519990</v>
      </c>
      <c r="I4052" s="53">
        <v>1</v>
      </c>
      <c r="J4052" s="51">
        <v>0</v>
      </c>
      <c r="K4052" s="51">
        <v>0</v>
      </c>
      <c r="L4052" s="51">
        <v>150000</v>
      </c>
      <c r="M4052" s="42">
        <v>0</v>
      </c>
      <c r="N4052" s="47" t="s">
        <v>1328</v>
      </c>
      <c r="O4052" s="47" t="s">
        <v>2636</v>
      </c>
      <c r="P4052" s="47" t="s">
        <v>8457</v>
      </c>
      <c r="Q4052" s="30" t="s">
        <v>8461</v>
      </c>
      <c r="R4052" s="30"/>
    </row>
    <row r="4053" spans="1:18" s="30" customFormat="1" ht="19.95" customHeight="1">
      <c r="A4053" s="47">
        <v>1</v>
      </c>
      <c r="B4053" s="30" t="s">
        <v>236</v>
      </c>
      <c r="C4053" s="43" t="s">
        <v>7897</v>
      </c>
      <c r="D4053" s="52">
        <v>45231</v>
      </c>
      <c r="E4053" s="52">
        <v>45240</v>
      </c>
      <c r="F4053" s="52">
        <v>45240</v>
      </c>
      <c r="G4053" s="47" t="s">
        <v>10</v>
      </c>
      <c r="H4053" s="42">
        <v>17314.7</v>
      </c>
      <c r="I4053" s="53">
        <v>1</v>
      </c>
      <c r="J4053" s="42">
        <v>0</v>
      </c>
      <c r="K4053" s="42">
        <v>0</v>
      </c>
      <c r="L4053" s="42">
        <v>17314.7</v>
      </c>
      <c r="M4053" s="42">
        <v>0</v>
      </c>
      <c r="N4053" s="47" t="s">
        <v>1328</v>
      </c>
      <c r="O4053" s="47" t="s">
        <v>1330</v>
      </c>
      <c r="P4053" s="47" t="s">
        <v>1343</v>
      </c>
      <c r="Q4053" s="30" t="s">
        <v>7965</v>
      </c>
    </row>
    <row r="4054" spans="1:18" s="30" customFormat="1" ht="19.95" customHeight="1">
      <c r="A4054" s="47">
        <v>1</v>
      </c>
      <c r="B4054" s="30" t="s">
        <v>259</v>
      </c>
      <c r="C4054" s="43" t="s">
        <v>8010</v>
      </c>
      <c r="D4054" s="52">
        <v>45240</v>
      </c>
      <c r="E4054" s="52">
        <v>45240</v>
      </c>
      <c r="F4054" s="52">
        <v>45240</v>
      </c>
      <c r="G4054" s="47" t="s">
        <v>10</v>
      </c>
      <c r="H4054" s="46">
        <v>40246.14</v>
      </c>
      <c r="I4054" s="53">
        <v>1</v>
      </c>
      <c r="J4054" s="42">
        <v>0</v>
      </c>
      <c r="K4054" s="42">
        <v>0</v>
      </c>
      <c r="L4054" s="42">
        <v>40246.14</v>
      </c>
      <c r="M4054" s="42">
        <v>0</v>
      </c>
      <c r="N4054" s="47" t="s">
        <v>1328</v>
      </c>
      <c r="O4054" s="47" t="s">
        <v>1874</v>
      </c>
      <c r="P4054" s="47" t="s">
        <v>1358</v>
      </c>
      <c r="Q4054" s="30" t="s">
        <v>8013</v>
      </c>
    </row>
    <row r="4055" spans="1:18" s="30" customFormat="1" ht="19.95" customHeight="1">
      <c r="A4055" s="47">
        <v>4</v>
      </c>
      <c r="B4055" s="30" t="s">
        <v>33</v>
      </c>
      <c r="C4055" s="43" t="s">
        <v>8922</v>
      </c>
      <c r="D4055" s="52">
        <v>45231</v>
      </c>
      <c r="E4055" s="52">
        <v>45240</v>
      </c>
      <c r="F4055" s="52">
        <v>45240</v>
      </c>
      <c r="G4055" s="47" t="s">
        <v>10</v>
      </c>
      <c r="H4055" s="51">
        <v>2012</v>
      </c>
      <c r="I4055" s="53">
        <v>1</v>
      </c>
      <c r="J4055" s="51">
        <v>0</v>
      </c>
      <c r="K4055" s="51">
        <v>0</v>
      </c>
      <c r="L4055" s="51">
        <v>2012</v>
      </c>
      <c r="M4055" s="42">
        <v>0</v>
      </c>
      <c r="N4055" s="47" t="s">
        <v>269</v>
      </c>
      <c r="O4055" s="47" t="s">
        <v>1346</v>
      </c>
      <c r="P4055" s="47" t="s">
        <v>284</v>
      </c>
      <c r="Q4055" s="30" t="s">
        <v>8926</v>
      </c>
    </row>
    <row r="4056" spans="1:18" s="30" customFormat="1" ht="19.95" customHeight="1">
      <c r="A4056" s="47">
        <v>1</v>
      </c>
      <c r="B4056" s="30" t="s">
        <v>247</v>
      </c>
      <c r="C4056" s="43" t="s">
        <v>2960</v>
      </c>
      <c r="D4056" s="52">
        <v>45240</v>
      </c>
      <c r="E4056" s="52">
        <v>45240</v>
      </c>
      <c r="F4056" s="52">
        <v>45240</v>
      </c>
      <c r="G4056" s="47" t="s">
        <v>10</v>
      </c>
      <c r="H4056" s="42">
        <v>170</v>
      </c>
      <c r="I4056" s="53">
        <v>1</v>
      </c>
      <c r="J4056" s="42">
        <v>0</v>
      </c>
      <c r="K4056" s="42">
        <v>0</v>
      </c>
      <c r="L4056" s="42">
        <v>170</v>
      </c>
      <c r="M4056" s="42">
        <v>0</v>
      </c>
      <c r="N4056" s="47" t="s">
        <v>269</v>
      </c>
      <c r="O4056" s="47" t="s">
        <v>1355</v>
      </c>
      <c r="P4056" s="47" t="s">
        <v>672</v>
      </c>
      <c r="Q4056" s="30" t="s">
        <v>7971</v>
      </c>
    </row>
    <row r="4057" spans="1:18" s="30" customFormat="1" ht="19.95" customHeight="1">
      <c r="A4057" s="47">
        <v>6</v>
      </c>
      <c r="B4057" s="30" t="s">
        <v>38</v>
      </c>
      <c r="C4057" s="43" t="s">
        <v>7895</v>
      </c>
      <c r="D4057" s="52">
        <v>44952</v>
      </c>
      <c r="E4057" s="52">
        <v>45240</v>
      </c>
      <c r="F4057" s="52">
        <v>45240</v>
      </c>
      <c r="G4057" s="47" t="s">
        <v>10</v>
      </c>
      <c r="H4057" s="42">
        <v>660</v>
      </c>
      <c r="I4057" s="53">
        <v>1</v>
      </c>
      <c r="J4057" s="42">
        <v>0</v>
      </c>
      <c r="K4057" s="42">
        <v>0</v>
      </c>
      <c r="L4057" s="42">
        <v>660</v>
      </c>
      <c r="M4057" s="42">
        <v>0</v>
      </c>
      <c r="N4057" s="47" t="s">
        <v>269</v>
      </c>
      <c r="O4057" s="47" t="s">
        <v>1346</v>
      </c>
      <c r="P4057" s="47" t="s">
        <v>284</v>
      </c>
      <c r="Q4057" s="30" t="s">
        <v>7963</v>
      </c>
    </row>
    <row r="4058" spans="1:18" s="30" customFormat="1" ht="19.95" customHeight="1">
      <c r="A4058" s="47">
        <v>1</v>
      </c>
      <c r="B4058" s="30" t="s">
        <v>1357</v>
      </c>
      <c r="C4058" s="43" t="s">
        <v>7900</v>
      </c>
      <c r="D4058" s="52">
        <v>45236</v>
      </c>
      <c r="E4058" s="52">
        <v>45240</v>
      </c>
      <c r="F4058" s="52">
        <v>45240</v>
      </c>
      <c r="G4058" s="47" t="s">
        <v>10</v>
      </c>
      <c r="H4058" s="42">
        <v>660</v>
      </c>
      <c r="I4058" s="53">
        <v>1</v>
      </c>
      <c r="J4058" s="42">
        <v>0</v>
      </c>
      <c r="K4058" s="42">
        <v>0</v>
      </c>
      <c r="L4058" s="42">
        <v>660</v>
      </c>
      <c r="M4058" s="42">
        <v>0</v>
      </c>
      <c r="N4058" s="47" t="s">
        <v>269</v>
      </c>
      <c r="O4058" s="47" t="s">
        <v>876</v>
      </c>
      <c r="P4058" s="47" t="s">
        <v>876</v>
      </c>
      <c r="Q4058" s="30" t="s">
        <v>7968</v>
      </c>
    </row>
    <row r="4059" spans="1:18" s="30" customFormat="1" ht="19.95" customHeight="1">
      <c r="A4059" s="47">
        <v>1</v>
      </c>
      <c r="B4059" s="30" t="s">
        <v>318</v>
      </c>
      <c r="C4059" s="43" t="s">
        <v>7899</v>
      </c>
      <c r="D4059" s="52">
        <v>45233</v>
      </c>
      <c r="E4059" s="52">
        <v>45240</v>
      </c>
      <c r="F4059" s="52">
        <v>45240</v>
      </c>
      <c r="G4059" s="47" t="s">
        <v>10</v>
      </c>
      <c r="H4059" s="42">
        <v>10664</v>
      </c>
      <c r="I4059" s="53">
        <v>1</v>
      </c>
      <c r="J4059" s="42">
        <v>0</v>
      </c>
      <c r="K4059" s="42">
        <v>0</v>
      </c>
      <c r="L4059" s="42">
        <v>10664</v>
      </c>
      <c r="M4059" s="42">
        <v>0</v>
      </c>
      <c r="N4059" s="47" t="s">
        <v>269</v>
      </c>
      <c r="O4059" s="47" t="s">
        <v>1874</v>
      </c>
      <c r="P4059" s="47" t="s">
        <v>1592</v>
      </c>
      <c r="Q4059" s="30" t="s">
        <v>7967</v>
      </c>
    </row>
    <row r="4060" spans="1:18" s="30" customFormat="1" ht="19.95" customHeight="1">
      <c r="A4060" s="47">
        <v>2</v>
      </c>
      <c r="B4060" s="30" t="s">
        <v>36</v>
      </c>
      <c r="C4060" s="43" t="s">
        <v>7893</v>
      </c>
      <c r="D4060" s="52">
        <v>45243</v>
      </c>
      <c r="E4060" s="52">
        <v>45240</v>
      </c>
      <c r="F4060" s="52">
        <v>45240</v>
      </c>
      <c r="G4060" s="47" t="s">
        <v>10</v>
      </c>
      <c r="H4060" s="42">
        <v>561.83000000000004</v>
      </c>
      <c r="I4060" s="53">
        <v>1</v>
      </c>
      <c r="J4060" s="42">
        <v>0</v>
      </c>
      <c r="K4060" s="42">
        <v>0</v>
      </c>
      <c r="L4060" s="42">
        <v>561.83000000000004</v>
      </c>
      <c r="M4060" s="42">
        <v>0</v>
      </c>
      <c r="N4060" s="47" t="s">
        <v>269</v>
      </c>
      <c r="O4060" s="47" t="s">
        <v>1346</v>
      </c>
      <c r="P4060" s="47" t="s">
        <v>284</v>
      </c>
      <c r="Q4060" s="30" t="s">
        <v>7961</v>
      </c>
    </row>
    <row r="4061" spans="1:18" s="30" customFormat="1" ht="19.95" customHeight="1">
      <c r="A4061" s="47">
        <v>1</v>
      </c>
      <c r="B4061" s="30" t="s">
        <v>48</v>
      </c>
      <c r="C4061" s="43" t="s">
        <v>7904</v>
      </c>
      <c r="D4061" s="52">
        <v>45237</v>
      </c>
      <c r="E4061" s="52">
        <v>45241</v>
      </c>
      <c r="F4061" s="52">
        <v>45240</v>
      </c>
      <c r="G4061" s="47" t="s">
        <v>10</v>
      </c>
      <c r="H4061" s="42">
        <v>3293</v>
      </c>
      <c r="I4061" s="53">
        <v>1</v>
      </c>
      <c r="J4061" s="42">
        <v>0</v>
      </c>
      <c r="K4061" s="42">
        <v>0</v>
      </c>
      <c r="L4061" s="42">
        <v>3293</v>
      </c>
      <c r="M4061" s="42">
        <v>0</v>
      </c>
      <c r="N4061" s="47" t="s">
        <v>269</v>
      </c>
      <c r="O4061" s="47" t="s">
        <v>1329</v>
      </c>
      <c r="P4061" s="47" t="s">
        <v>878</v>
      </c>
      <c r="Q4061" s="30" t="s">
        <v>7973</v>
      </c>
    </row>
    <row r="4062" spans="1:18" s="30" customFormat="1" ht="19.95" customHeight="1">
      <c r="A4062" s="47">
        <v>1</v>
      </c>
      <c r="B4062" s="30" t="s">
        <v>43</v>
      </c>
      <c r="C4062" s="43" t="s">
        <v>7905</v>
      </c>
      <c r="D4062" s="52">
        <v>45222</v>
      </c>
      <c r="E4062" s="52">
        <v>45251</v>
      </c>
      <c r="F4062" s="52">
        <v>45240</v>
      </c>
      <c r="G4062" s="47" t="s">
        <v>10</v>
      </c>
      <c r="H4062" s="42">
        <v>2879.8</v>
      </c>
      <c r="I4062" s="53">
        <v>1</v>
      </c>
      <c r="J4062" s="42">
        <v>0</v>
      </c>
      <c r="K4062" s="42">
        <v>0</v>
      </c>
      <c r="L4062" s="42">
        <v>2879.8</v>
      </c>
      <c r="M4062" s="42">
        <v>0</v>
      </c>
      <c r="N4062" s="47" t="s">
        <v>269</v>
      </c>
      <c r="O4062" s="47" t="s">
        <v>1351</v>
      </c>
      <c r="P4062" s="47" t="s">
        <v>1353</v>
      </c>
      <c r="Q4062" s="30" t="s">
        <v>7974</v>
      </c>
    </row>
    <row r="4063" spans="1:18" s="30" customFormat="1" ht="19.95" customHeight="1">
      <c r="A4063" s="47">
        <v>1</v>
      </c>
      <c r="B4063" s="30" t="s">
        <v>2722</v>
      </c>
      <c r="C4063" s="43" t="s">
        <v>7896</v>
      </c>
      <c r="D4063" s="52">
        <v>45229</v>
      </c>
      <c r="E4063" s="52">
        <v>45240</v>
      </c>
      <c r="F4063" s="52">
        <v>45240</v>
      </c>
      <c r="G4063" s="47" t="s">
        <v>10</v>
      </c>
      <c r="H4063" s="42">
        <v>424.82</v>
      </c>
      <c r="I4063" s="53">
        <v>1</v>
      </c>
      <c r="J4063" s="42">
        <v>0</v>
      </c>
      <c r="K4063" s="42">
        <v>0</v>
      </c>
      <c r="L4063" s="42">
        <v>424.82</v>
      </c>
      <c r="M4063" s="42">
        <v>0</v>
      </c>
      <c r="N4063" s="47" t="s">
        <v>269</v>
      </c>
      <c r="O4063" s="47" t="s">
        <v>1351</v>
      </c>
      <c r="P4063" s="47" t="s">
        <v>1378</v>
      </c>
      <c r="Q4063" s="30" t="s">
        <v>7964</v>
      </c>
    </row>
    <row r="4064" spans="1:18" s="30" customFormat="1" ht="19.95" customHeight="1">
      <c r="A4064" s="47">
        <v>1</v>
      </c>
      <c r="B4064" s="30" t="s">
        <v>46</v>
      </c>
      <c r="C4064" s="43" t="s">
        <v>7894</v>
      </c>
      <c r="D4064" s="52">
        <v>45236</v>
      </c>
      <c r="E4064" s="52">
        <v>45240</v>
      </c>
      <c r="F4064" s="52">
        <v>45240</v>
      </c>
      <c r="G4064" s="47" t="s">
        <v>10</v>
      </c>
      <c r="H4064" s="42">
        <v>3800</v>
      </c>
      <c r="I4064" s="53">
        <v>1</v>
      </c>
      <c r="J4064" s="42">
        <v>0</v>
      </c>
      <c r="K4064" s="42">
        <v>0</v>
      </c>
      <c r="L4064" s="42">
        <v>3800</v>
      </c>
      <c r="M4064" s="42">
        <v>0</v>
      </c>
      <c r="N4064" s="47" t="s">
        <v>269</v>
      </c>
      <c r="O4064" s="47" t="s">
        <v>1351</v>
      </c>
      <c r="P4064" s="47" t="s">
        <v>1350</v>
      </c>
      <c r="Q4064" s="30" t="s">
        <v>7962</v>
      </c>
    </row>
    <row r="4065" spans="1:17" s="30" customFormat="1" ht="19.95" customHeight="1">
      <c r="A4065" s="47">
        <v>5</v>
      </c>
      <c r="B4065" s="30" t="s">
        <v>785</v>
      </c>
      <c r="C4065" s="43" t="s">
        <v>7898</v>
      </c>
      <c r="D4065" s="52">
        <v>45231</v>
      </c>
      <c r="E4065" s="52">
        <v>45240</v>
      </c>
      <c r="F4065" s="52">
        <v>45240</v>
      </c>
      <c r="G4065" s="47" t="s">
        <v>10</v>
      </c>
      <c r="H4065" s="42">
        <v>1406</v>
      </c>
      <c r="I4065" s="53">
        <v>1</v>
      </c>
      <c r="J4065" s="42">
        <v>0</v>
      </c>
      <c r="K4065" s="42">
        <v>0</v>
      </c>
      <c r="L4065" s="42">
        <v>1406</v>
      </c>
      <c r="M4065" s="42">
        <v>0</v>
      </c>
      <c r="N4065" s="47" t="s">
        <v>269</v>
      </c>
      <c r="O4065" s="47" t="s">
        <v>1874</v>
      </c>
      <c r="P4065" s="47" t="s">
        <v>1592</v>
      </c>
      <c r="Q4065" s="30" t="s">
        <v>7966</v>
      </c>
    </row>
    <row r="4066" spans="1:17" s="30" customFormat="1" ht="19.95" customHeight="1">
      <c r="A4066" s="47">
        <v>4</v>
      </c>
      <c r="B4066" s="30" t="s">
        <v>39</v>
      </c>
      <c r="C4066" s="43" t="s">
        <v>8003</v>
      </c>
      <c r="D4066" s="52">
        <v>44965</v>
      </c>
      <c r="E4066" s="52">
        <v>45240</v>
      </c>
      <c r="F4066" s="52">
        <v>45240</v>
      </c>
      <c r="G4066" s="47" t="s">
        <v>10</v>
      </c>
      <c r="H4066" s="42">
        <v>1000</v>
      </c>
      <c r="I4066" s="53">
        <v>1</v>
      </c>
      <c r="J4066" s="42">
        <v>0</v>
      </c>
      <c r="K4066" s="42">
        <v>0</v>
      </c>
      <c r="L4066" s="51">
        <v>1000</v>
      </c>
      <c r="M4066" s="42">
        <v>0</v>
      </c>
      <c r="N4066" s="47" t="s">
        <v>275</v>
      </c>
      <c r="O4066" s="47" t="s">
        <v>1329</v>
      </c>
      <c r="P4066" s="47" t="s">
        <v>875</v>
      </c>
      <c r="Q4066" s="30" t="s">
        <v>8004</v>
      </c>
    </row>
    <row r="4067" spans="1:17" s="30" customFormat="1" ht="19.95" customHeight="1">
      <c r="A4067" s="47">
        <v>1</v>
      </c>
      <c r="B4067" s="30" t="s">
        <v>397</v>
      </c>
      <c r="C4067" s="43" t="s">
        <v>8012</v>
      </c>
      <c r="D4067" s="52">
        <v>45246</v>
      </c>
      <c r="E4067" s="52">
        <v>45240</v>
      </c>
      <c r="F4067" s="52">
        <v>45240</v>
      </c>
      <c r="G4067" s="47" t="s">
        <v>10</v>
      </c>
      <c r="H4067" s="46">
        <v>5709.5</v>
      </c>
      <c r="I4067" s="53">
        <v>1</v>
      </c>
      <c r="J4067" s="42">
        <v>0</v>
      </c>
      <c r="K4067" s="42">
        <v>0</v>
      </c>
      <c r="L4067" s="42">
        <v>5709.5</v>
      </c>
      <c r="M4067" s="42">
        <v>0</v>
      </c>
      <c r="N4067" s="47" t="s">
        <v>275</v>
      </c>
      <c r="O4067" s="47" t="s">
        <v>1351</v>
      </c>
      <c r="P4067" s="47" t="s">
        <v>1354</v>
      </c>
      <c r="Q4067" s="30" t="s">
        <v>8015</v>
      </c>
    </row>
    <row r="4068" spans="1:17" s="30" customFormat="1" ht="19.95" customHeight="1">
      <c r="A4068" s="47">
        <v>1</v>
      </c>
      <c r="B4068" s="30" t="s">
        <v>257</v>
      </c>
      <c r="C4068" s="43" t="s">
        <v>7986</v>
      </c>
      <c r="D4068" s="52">
        <v>45243</v>
      </c>
      <c r="E4068" s="52">
        <v>45243</v>
      </c>
      <c r="F4068" s="52">
        <v>45243</v>
      </c>
      <c r="G4068" s="47" t="s">
        <v>10</v>
      </c>
      <c r="H4068" s="89">
        <v>72595.509999999995</v>
      </c>
      <c r="I4068" s="53">
        <v>1</v>
      </c>
      <c r="J4068" s="42">
        <v>0</v>
      </c>
      <c r="K4068" s="42">
        <v>0</v>
      </c>
      <c r="L4068" s="89">
        <v>72595.509999999995</v>
      </c>
      <c r="M4068" s="42">
        <v>0</v>
      </c>
      <c r="N4068" s="47" t="s">
        <v>1328</v>
      </c>
      <c r="O4068" s="47" t="s">
        <v>1874</v>
      </c>
      <c r="P4068" s="47" t="s">
        <v>7610</v>
      </c>
      <c r="Q4068" s="30" t="s">
        <v>7997</v>
      </c>
    </row>
    <row r="4069" spans="1:17" s="30" customFormat="1" ht="19.95" customHeight="1">
      <c r="A4069" s="47">
        <v>1</v>
      </c>
      <c r="B4069" s="30" t="s">
        <v>143</v>
      </c>
      <c r="C4069" s="43" t="s">
        <v>7979</v>
      </c>
      <c r="D4069" s="52">
        <v>45227</v>
      </c>
      <c r="E4069" s="52">
        <v>45243</v>
      </c>
      <c r="F4069" s="52">
        <v>45243</v>
      </c>
      <c r="G4069" s="47" t="s">
        <v>10</v>
      </c>
      <c r="H4069" s="89">
        <v>22500</v>
      </c>
      <c r="I4069" s="53">
        <v>1</v>
      </c>
      <c r="J4069" s="42">
        <v>0</v>
      </c>
      <c r="K4069" s="42">
        <v>0</v>
      </c>
      <c r="L4069" s="89">
        <v>22500</v>
      </c>
      <c r="M4069" s="42">
        <v>0</v>
      </c>
      <c r="N4069" s="47" t="s">
        <v>1328</v>
      </c>
      <c r="O4069" s="47" t="s">
        <v>1349</v>
      </c>
      <c r="P4069" s="47" t="s">
        <v>741</v>
      </c>
      <c r="Q4069" s="30" t="s">
        <v>7991</v>
      </c>
    </row>
    <row r="4070" spans="1:17" s="30" customFormat="1" ht="19.95" customHeight="1">
      <c r="A4070" s="47">
        <v>1</v>
      </c>
      <c r="B4070" s="30" t="s">
        <v>143</v>
      </c>
      <c r="C4070" s="43" t="s">
        <v>7978</v>
      </c>
      <c r="D4070" s="52">
        <v>45227</v>
      </c>
      <c r="E4070" s="52">
        <v>45243</v>
      </c>
      <c r="F4070" s="52">
        <v>45243</v>
      </c>
      <c r="G4070" s="47" t="s">
        <v>10</v>
      </c>
      <c r="H4070" s="89">
        <v>5500</v>
      </c>
      <c r="I4070" s="53">
        <v>1</v>
      </c>
      <c r="J4070" s="42">
        <v>0</v>
      </c>
      <c r="K4070" s="42">
        <v>0</v>
      </c>
      <c r="L4070" s="89">
        <v>5500</v>
      </c>
      <c r="M4070" s="42">
        <v>0</v>
      </c>
      <c r="N4070" s="47" t="s">
        <v>1328</v>
      </c>
      <c r="O4070" s="47" t="s">
        <v>1349</v>
      </c>
      <c r="P4070" s="47" t="s">
        <v>741</v>
      </c>
      <c r="Q4070" s="30" t="s">
        <v>7990</v>
      </c>
    </row>
    <row r="4071" spans="1:17" s="30" customFormat="1" ht="19.95" customHeight="1">
      <c r="A4071" s="47">
        <v>1</v>
      </c>
      <c r="B4071" s="30" t="s">
        <v>44</v>
      </c>
      <c r="C4071" s="43" t="s">
        <v>45</v>
      </c>
      <c r="D4071" s="52">
        <v>44909</v>
      </c>
      <c r="E4071" s="52">
        <v>45243</v>
      </c>
      <c r="F4071" s="52">
        <v>45243</v>
      </c>
      <c r="G4071" s="47" t="s">
        <v>10</v>
      </c>
      <c r="H4071" s="89">
        <v>8816.6200000000008</v>
      </c>
      <c r="I4071" s="53">
        <v>1</v>
      </c>
      <c r="J4071" s="42">
        <v>0</v>
      </c>
      <c r="K4071" s="42">
        <v>0</v>
      </c>
      <c r="L4071" s="89">
        <v>8816.6200000000008</v>
      </c>
      <c r="M4071" s="42">
        <v>0</v>
      </c>
      <c r="N4071" s="47" t="s">
        <v>269</v>
      </c>
      <c r="O4071" s="47" t="s">
        <v>1381</v>
      </c>
      <c r="P4071" s="47" t="s">
        <v>882</v>
      </c>
      <c r="Q4071" s="30" t="s">
        <v>7988</v>
      </c>
    </row>
    <row r="4072" spans="1:17" s="30" customFormat="1" ht="19.95" customHeight="1">
      <c r="A4072" s="47">
        <v>1</v>
      </c>
      <c r="B4072" s="30" t="s">
        <v>49</v>
      </c>
      <c r="C4072" s="43" t="s">
        <v>7977</v>
      </c>
      <c r="D4072" s="52">
        <v>44965</v>
      </c>
      <c r="E4072" s="52">
        <v>45243</v>
      </c>
      <c r="F4072" s="52">
        <v>45243</v>
      </c>
      <c r="G4072" s="47" t="s">
        <v>10</v>
      </c>
      <c r="H4072" s="89">
        <v>545</v>
      </c>
      <c r="I4072" s="53">
        <v>1</v>
      </c>
      <c r="J4072" s="42">
        <v>0</v>
      </c>
      <c r="K4072" s="42">
        <v>0</v>
      </c>
      <c r="L4072" s="89">
        <v>545</v>
      </c>
      <c r="M4072" s="42">
        <v>0</v>
      </c>
      <c r="N4072" s="47" t="s">
        <v>269</v>
      </c>
      <c r="O4072" s="47" t="s">
        <v>1342</v>
      </c>
      <c r="P4072" s="47" t="s">
        <v>1380</v>
      </c>
      <c r="Q4072" s="30" t="s">
        <v>7989</v>
      </c>
    </row>
    <row r="4073" spans="1:17" s="30" customFormat="1" ht="19.95" customHeight="1">
      <c r="A4073" s="47">
        <v>1</v>
      </c>
      <c r="B4073" s="30" t="s">
        <v>7982</v>
      </c>
      <c r="C4073" s="43" t="s">
        <v>7983</v>
      </c>
      <c r="D4073" s="52">
        <v>45238</v>
      </c>
      <c r="E4073" s="52">
        <v>45243</v>
      </c>
      <c r="F4073" s="52">
        <v>45243</v>
      </c>
      <c r="G4073" s="47" t="s">
        <v>10</v>
      </c>
      <c r="H4073" s="89">
        <v>180</v>
      </c>
      <c r="I4073" s="53">
        <v>1</v>
      </c>
      <c r="J4073" s="42">
        <v>0</v>
      </c>
      <c r="K4073" s="42">
        <v>0</v>
      </c>
      <c r="L4073" s="89">
        <v>180</v>
      </c>
      <c r="M4073" s="42">
        <v>0</v>
      </c>
      <c r="N4073" s="47" t="s">
        <v>269</v>
      </c>
      <c r="O4073" s="47" t="s">
        <v>1329</v>
      </c>
      <c r="P4073" s="47" t="s">
        <v>1373</v>
      </c>
      <c r="Q4073" s="30" t="s">
        <v>7994</v>
      </c>
    </row>
    <row r="4074" spans="1:17" s="30" customFormat="1" ht="19.95" customHeight="1">
      <c r="A4074" s="47">
        <v>5</v>
      </c>
      <c r="B4074" s="30" t="s">
        <v>243</v>
      </c>
      <c r="C4074" s="43" t="s">
        <v>7980</v>
      </c>
      <c r="D4074" s="52">
        <v>45236</v>
      </c>
      <c r="E4074" s="52">
        <v>45243</v>
      </c>
      <c r="F4074" s="52">
        <v>45243</v>
      </c>
      <c r="G4074" s="47" t="s">
        <v>10</v>
      </c>
      <c r="H4074" s="89">
        <v>96941.81</v>
      </c>
      <c r="I4074" s="53">
        <v>1</v>
      </c>
      <c r="J4074" s="42">
        <v>0</v>
      </c>
      <c r="K4074" s="42">
        <v>0</v>
      </c>
      <c r="L4074" s="89">
        <v>96941.81</v>
      </c>
      <c r="M4074" s="42">
        <v>0</v>
      </c>
      <c r="N4074" s="47" t="s">
        <v>269</v>
      </c>
      <c r="O4074" s="47" t="s">
        <v>1874</v>
      </c>
      <c r="P4074" s="47" t="s">
        <v>1358</v>
      </c>
      <c r="Q4074" s="30" t="s">
        <v>7992</v>
      </c>
    </row>
    <row r="4075" spans="1:17" s="30" customFormat="1" ht="19.95" customHeight="1">
      <c r="A4075" s="47">
        <v>5</v>
      </c>
      <c r="B4075" s="30" t="s">
        <v>243</v>
      </c>
      <c r="C4075" s="43" t="s">
        <v>7981</v>
      </c>
      <c r="D4075" s="52">
        <v>45236</v>
      </c>
      <c r="E4075" s="52">
        <v>45243</v>
      </c>
      <c r="F4075" s="52">
        <v>45243</v>
      </c>
      <c r="G4075" s="47" t="s">
        <v>10</v>
      </c>
      <c r="H4075" s="89">
        <v>79678.2</v>
      </c>
      <c r="I4075" s="53">
        <v>1</v>
      </c>
      <c r="J4075" s="42">
        <v>0</v>
      </c>
      <c r="K4075" s="42">
        <v>0</v>
      </c>
      <c r="L4075" s="89">
        <v>79678.2</v>
      </c>
      <c r="M4075" s="42">
        <v>0</v>
      </c>
      <c r="N4075" s="47" t="s">
        <v>269</v>
      </c>
      <c r="O4075" s="47" t="s">
        <v>1874</v>
      </c>
      <c r="P4075" s="47" t="s">
        <v>1344</v>
      </c>
      <c r="Q4075" s="30" t="s">
        <v>7993</v>
      </c>
    </row>
    <row r="4076" spans="1:17" s="30" customFormat="1" ht="19.95" customHeight="1">
      <c r="A4076" s="47">
        <v>1</v>
      </c>
      <c r="B4076" s="30" t="s">
        <v>1357</v>
      </c>
      <c r="C4076" s="43" t="s">
        <v>7985</v>
      </c>
      <c r="D4076" s="52">
        <v>45243</v>
      </c>
      <c r="E4076" s="52">
        <v>45243</v>
      </c>
      <c r="F4076" s="52">
        <v>45243</v>
      </c>
      <c r="G4076" s="47" t="s">
        <v>10</v>
      </c>
      <c r="H4076" s="89">
        <v>512.97</v>
      </c>
      <c r="I4076" s="53">
        <v>1</v>
      </c>
      <c r="J4076" s="42">
        <v>0</v>
      </c>
      <c r="K4076" s="42">
        <v>0</v>
      </c>
      <c r="L4076" s="89">
        <v>512.97</v>
      </c>
      <c r="M4076" s="42">
        <v>0</v>
      </c>
      <c r="N4076" s="47" t="s">
        <v>275</v>
      </c>
      <c r="O4076" s="47" t="s">
        <v>1874</v>
      </c>
      <c r="P4076" s="47" t="s">
        <v>1358</v>
      </c>
      <c r="Q4076" s="30" t="s">
        <v>7996</v>
      </c>
    </row>
    <row r="4077" spans="1:17" s="30" customFormat="1" ht="19.95" customHeight="1">
      <c r="A4077" s="47">
        <v>1</v>
      </c>
      <c r="B4077" s="30" t="s">
        <v>1357</v>
      </c>
      <c r="C4077" s="43" t="s">
        <v>2960</v>
      </c>
      <c r="D4077" s="52">
        <v>45243</v>
      </c>
      <c r="E4077" s="52">
        <v>45243</v>
      </c>
      <c r="F4077" s="52">
        <v>45243</v>
      </c>
      <c r="G4077" s="47" t="s">
        <v>10</v>
      </c>
      <c r="H4077" s="89">
        <v>114</v>
      </c>
      <c r="I4077" s="53">
        <v>1</v>
      </c>
      <c r="J4077" s="42">
        <v>0</v>
      </c>
      <c r="K4077" s="42">
        <v>0</v>
      </c>
      <c r="L4077" s="89">
        <v>114</v>
      </c>
      <c r="M4077" s="42">
        <v>0</v>
      </c>
      <c r="N4077" s="47" t="s">
        <v>275</v>
      </c>
      <c r="O4077" s="47" t="s">
        <v>1355</v>
      </c>
      <c r="P4077" s="47" t="s">
        <v>672</v>
      </c>
      <c r="Q4077" s="30" t="s">
        <v>7998</v>
      </c>
    </row>
    <row r="4078" spans="1:17" s="30" customFormat="1" ht="19.95" customHeight="1">
      <c r="A4078" s="47">
        <v>1</v>
      </c>
      <c r="B4078" s="30" t="s">
        <v>1357</v>
      </c>
      <c r="C4078" s="43" t="s">
        <v>7987</v>
      </c>
      <c r="D4078" s="52">
        <v>45243</v>
      </c>
      <c r="E4078" s="52">
        <v>45243</v>
      </c>
      <c r="F4078" s="52">
        <v>45243</v>
      </c>
      <c r="G4078" s="47" t="s">
        <v>10</v>
      </c>
      <c r="H4078" s="89">
        <v>7560</v>
      </c>
      <c r="I4078" s="53">
        <v>1</v>
      </c>
      <c r="J4078" s="42">
        <v>0</v>
      </c>
      <c r="K4078" s="42">
        <v>0</v>
      </c>
      <c r="L4078" s="89">
        <v>7560</v>
      </c>
      <c r="M4078" s="42">
        <v>0</v>
      </c>
      <c r="N4078" s="47" t="s">
        <v>275</v>
      </c>
      <c r="O4078" s="47" t="s">
        <v>1360</v>
      </c>
      <c r="P4078" s="47" t="s">
        <v>876</v>
      </c>
      <c r="Q4078" s="30" t="s">
        <v>7999</v>
      </c>
    </row>
    <row r="4079" spans="1:17" s="30" customFormat="1" ht="19.95" customHeight="1">
      <c r="A4079" s="47">
        <v>1</v>
      </c>
      <c r="B4079" s="30" t="s">
        <v>1357</v>
      </c>
      <c r="C4079" s="43" t="s">
        <v>7984</v>
      </c>
      <c r="D4079" s="52">
        <v>45231</v>
      </c>
      <c r="E4079" s="52">
        <v>45243</v>
      </c>
      <c r="F4079" s="52">
        <v>45243</v>
      </c>
      <c r="G4079" s="47" t="s">
        <v>10</v>
      </c>
      <c r="H4079" s="89">
        <v>1139.7</v>
      </c>
      <c r="I4079" s="53">
        <v>1</v>
      </c>
      <c r="J4079" s="42">
        <v>0</v>
      </c>
      <c r="K4079" s="42">
        <v>0</v>
      </c>
      <c r="L4079" s="89">
        <v>1139.7</v>
      </c>
      <c r="M4079" s="42">
        <v>0</v>
      </c>
      <c r="N4079" s="47" t="s">
        <v>275</v>
      </c>
      <c r="O4079" s="47" t="s">
        <v>1360</v>
      </c>
      <c r="P4079" s="47" t="s">
        <v>876</v>
      </c>
      <c r="Q4079" s="30" t="s">
        <v>7995</v>
      </c>
    </row>
    <row r="4080" spans="1:17" s="30" customFormat="1" ht="19.95" customHeight="1">
      <c r="A4080" s="47">
        <v>1</v>
      </c>
      <c r="B4080" s="30" t="s">
        <v>1395</v>
      </c>
      <c r="C4080" s="43" t="s">
        <v>1477</v>
      </c>
      <c r="D4080" s="52">
        <v>45243</v>
      </c>
      <c r="E4080" s="52">
        <v>45243</v>
      </c>
      <c r="F4080" s="52">
        <v>45243</v>
      </c>
      <c r="G4080" s="47" t="s">
        <v>10</v>
      </c>
      <c r="H4080" s="89">
        <v>118</v>
      </c>
      <c r="I4080" s="53">
        <v>1</v>
      </c>
      <c r="J4080" s="42">
        <v>0</v>
      </c>
      <c r="K4080" s="42">
        <v>0</v>
      </c>
      <c r="L4080" s="89">
        <v>118</v>
      </c>
      <c r="M4080" s="42">
        <v>0</v>
      </c>
      <c r="N4080" s="47" t="s">
        <v>275</v>
      </c>
      <c r="O4080" s="47" t="s">
        <v>1374</v>
      </c>
      <c r="P4080" s="47" t="s">
        <v>874</v>
      </c>
      <c r="Q4080" s="30" t="s">
        <v>1780</v>
      </c>
    </row>
    <row r="4081" spans="1:17" s="30" customFormat="1" ht="19.95" customHeight="1">
      <c r="A4081" s="47">
        <v>1</v>
      </c>
      <c r="B4081" s="30" t="s">
        <v>780</v>
      </c>
      <c r="C4081" s="43" t="s">
        <v>1450</v>
      </c>
      <c r="D4081" s="52">
        <v>45244</v>
      </c>
      <c r="E4081" s="52">
        <v>45244</v>
      </c>
      <c r="F4081" s="52">
        <v>45244</v>
      </c>
      <c r="G4081" s="47" t="s">
        <v>10</v>
      </c>
      <c r="H4081" s="46">
        <v>55</v>
      </c>
      <c r="I4081" s="53">
        <v>1</v>
      </c>
      <c r="J4081" s="42">
        <v>0</v>
      </c>
      <c r="K4081" s="42">
        <v>0</v>
      </c>
      <c r="L4081" s="42">
        <v>55</v>
      </c>
      <c r="M4081" s="42">
        <v>0</v>
      </c>
      <c r="N4081" s="47" t="s">
        <v>1328</v>
      </c>
      <c r="O4081" s="47" t="s">
        <v>1374</v>
      </c>
      <c r="P4081" s="47" t="s">
        <v>874</v>
      </c>
      <c r="Q4081" s="30" t="s">
        <v>1450</v>
      </c>
    </row>
    <row r="4082" spans="1:17" s="30" customFormat="1" ht="19.95" customHeight="1">
      <c r="A4082" s="47">
        <v>1</v>
      </c>
      <c r="B4082" s="30" t="s">
        <v>1403</v>
      </c>
      <c r="C4082" s="43" t="s">
        <v>1568</v>
      </c>
      <c r="D4082" s="52">
        <v>45244</v>
      </c>
      <c r="E4082" s="52">
        <v>45244</v>
      </c>
      <c r="F4082" s="52">
        <v>45244</v>
      </c>
      <c r="G4082" s="47" t="s">
        <v>10</v>
      </c>
      <c r="H4082" s="46">
        <v>126.5</v>
      </c>
      <c r="I4082" s="53">
        <v>1</v>
      </c>
      <c r="J4082" s="42">
        <v>0</v>
      </c>
      <c r="K4082" s="42">
        <v>0</v>
      </c>
      <c r="L4082" s="42">
        <v>126.5</v>
      </c>
      <c r="M4082" s="42">
        <v>0</v>
      </c>
      <c r="N4082" s="47" t="s">
        <v>269</v>
      </c>
      <c r="O4082" s="47" t="s">
        <v>1374</v>
      </c>
      <c r="P4082" s="47" t="s">
        <v>874</v>
      </c>
      <c r="Q4082" s="30" t="s">
        <v>8059</v>
      </c>
    </row>
    <row r="4083" spans="1:17" s="30" customFormat="1" ht="19.95" customHeight="1">
      <c r="A4083" s="47">
        <v>4</v>
      </c>
      <c r="B4083" s="30" t="s">
        <v>2045</v>
      </c>
      <c r="C4083" s="43" t="s">
        <v>7520</v>
      </c>
      <c r="D4083" s="52">
        <v>45243</v>
      </c>
      <c r="E4083" s="52">
        <v>45244</v>
      </c>
      <c r="F4083" s="52">
        <v>45244</v>
      </c>
      <c r="G4083" s="47" t="s">
        <v>10</v>
      </c>
      <c r="H4083" s="46">
        <v>156.18</v>
      </c>
      <c r="I4083" s="53">
        <v>1</v>
      </c>
      <c r="J4083" s="42">
        <v>0</v>
      </c>
      <c r="K4083" s="42">
        <v>0</v>
      </c>
      <c r="L4083" s="42">
        <v>156.18</v>
      </c>
      <c r="M4083" s="42">
        <v>0</v>
      </c>
      <c r="N4083" s="47" t="s">
        <v>269</v>
      </c>
      <c r="O4083" s="47" t="s">
        <v>1360</v>
      </c>
      <c r="P4083" s="47" t="s">
        <v>2471</v>
      </c>
      <c r="Q4083" s="30" t="s">
        <v>8060</v>
      </c>
    </row>
    <row r="4084" spans="1:17" s="30" customFormat="1" ht="19.95" customHeight="1">
      <c r="A4084" s="47">
        <v>4</v>
      </c>
      <c r="B4084" s="30" t="s">
        <v>15</v>
      </c>
      <c r="C4084" s="43" t="s">
        <v>8016</v>
      </c>
      <c r="D4084" s="52">
        <v>45229</v>
      </c>
      <c r="E4084" s="52">
        <v>45244</v>
      </c>
      <c r="F4084" s="52">
        <v>45244</v>
      </c>
      <c r="G4084" s="47" t="s">
        <v>10</v>
      </c>
      <c r="H4084" s="46">
        <v>3405.75</v>
      </c>
      <c r="I4084" s="53">
        <v>1</v>
      </c>
      <c r="J4084" s="42">
        <v>0</v>
      </c>
      <c r="K4084" s="42">
        <v>0</v>
      </c>
      <c r="L4084" s="42">
        <v>3405.75</v>
      </c>
      <c r="M4084" s="42">
        <v>0</v>
      </c>
      <c r="N4084" s="47" t="s">
        <v>269</v>
      </c>
      <c r="O4084" s="47" t="s">
        <v>1351</v>
      </c>
      <c r="P4084" s="47" t="s">
        <v>1353</v>
      </c>
      <c r="Q4084" s="30" t="s">
        <v>8058</v>
      </c>
    </row>
    <row r="4085" spans="1:17" s="30" customFormat="1" ht="19.95" customHeight="1">
      <c r="A4085" s="47">
        <v>5</v>
      </c>
      <c r="B4085" s="30" t="s">
        <v>8017</v>
      </c>
      <c r="C4085" s="43" t="s">
        <v>8018</v>
      </c>
      <c r="D4085" s="52">
        <v>45244</v>
      </c>
      <c r="E4085" s="52">
        <v>45244</v>
      </c>
      <c r="F4085" s="52">
        <v>45244</v>
      </c>
      <c r="G4085" s="47" t="s">
        <v>10</v>
      </c>
      <c r="H4085" s="46">
        <v>450</v>
      </c>
      <c r="I4085" s="53">
        <v>1</v>
      </c>
      <c r="J4085" s="42">
        <v>0</v>
      </c>
      <c r="K4085" s="42">
        <v>0</v>
      </c>
      <c r="L4085" s="42">
        <v>450</v>
      </c>
      <c r="M4085" s="42">
        <v>0</v>
      </c>
      <c r="N4085" s="47" t="s">
        <v>269</v>
      </c>
      <c r="O4085" s="47" t="s">
        <v>1874</v>
      </c>
      <c r="P4085" s="47" t="s">
        <v>1358</v>
      </c>
      <c r="Q4085" s="30" t="s">
        <v>8061</v>
      </c>
    </row>
    <row r="4086" spans="1:17" s="30" customFormat="1" ht="19.95" customHeight="1">
      <c r="A4086" s="47">
        <v>1</v>
      </c>
      <c r="B4086" s="30" t="s">
        <v>8019</v>
      </c>
      <c r="C4086" s="43" t="s">
        <v>8020</v>
      </c>
      <c r="D4086" s="52">
        <v>45244</v>
      </c>
      <c r="E4086" s="52">
        <v>45244</v>
      </c>
      <c r="F4086" s="52">
        <v>45244</v>
      </c>
      <c r="G4086" s="47" t="s">
        <v>10</v>
      </c>
      <c r="H4086" s="46">
        <v>7465.4</v>
      </c>
      <c r="I4086" s="53">
        <v>1</v>
      </c>
      <c r="J4086" s="42">
        <v>0</v>
      </c>
      <c r="K4086" s="42">
        <v>0</v>
      </c>
      <c r="L4086" s="42">
        <v>7465.4</v>
      </c>
      <c r="M4086" s="42">
        <v>0</v>
      </c>
      <c r="N4086" s="47" t="s">
        <v>275</v>
      </c>
      <c r="O4086" s="47" t="s">
        <v>1349</v>
      </c>
      <c r="P4086" s="47" t="s">
        <v>1336</v>
      </c>
      <c r="Q4086" s="30" t="s">
        <v>8062</v>
      </c>
    </row>
    <row r="4087" spans="1:17" s="30" customFormat="1" ht="19.95" customHeight="1">
      <c r="A4087" s="47">
        <v>5</v>
      </c>
      <c r="B4087" s="30" t="s">
        <v>7270</v>
      </c>
      <c r="C4087" s="43" t="s">
        <v>8021</v>
      </c>
      <c r="D4087" s="52">
        <v>45237</v>
      </c>
      <c r="E4087" s="52">
        <v>45244</v>
      </c>
      <c r="F4087" s="52">
        <v>45244</v>
      </c>
      <c r="G4087" s="47" t="s">
        <v>10</v>
      </c>
      <c r="H4087" s="46">
        <v>12612.6</v>
      </c>
      <c r="I4087" s="53">
        <v>1</v>
      </c>
      <c r="J4087" s="42">
        <v>0</v>
      </c>
      <c r="K4087" s="42">
        <v>0</v>
      </c>
      <c r="L4087" s="42">
        <v>12612.6</v>
      </c>
      <c r="M4087" s="42">
        <v>0</v>
      </c>
      <c r="N4087" s="47" t="s">
        <v>275</v>
      </c>
      <c r="O4087" s="47" t="s">
        <v>1874</v>
      </c>
      <c r="P4087" s="47" t="s">
        <v>1372</v>
      </c>
      <c r="Q4087" s="30" t="s">
        <v>8063</v>
      </c>
    </row>
    <row r="4088" spans="1:17" s="30" customFormat="1" ht="19.95" customHeight="1">
      <c r="A4088" s="47">
        <v>1</v>
      </c>
      <c r="B4088" s="30" t="s">
        <v>780</v>
      </c>
      <c r="C4088" s="43" t="s">
        <v>8036</v>
      </c>
      <c r="D4088" s="52">
        <v>45246</v>
      </c>
      <c r="E4088" s="52">
        <v>45246</v>
      </c>
      <c r="F4088" s="52">
        <v>45246</v>
      </c>
      <c r="G4088" s="47" t="s">
        <v>10</v>
      </c>
      <c r="H4088" s="46">
        <v>154.22999999999999</v>
      </c>
      <c r="I4088" s="53">
        <v>1</v>
      </c>
      <c r="J4088" s="42">
        <v>0</v>
      </c>
      <c r="K4088" s="42">
        <v>0</v>
      </c>
      <c r="L4088" s="42">
        <v>154.22999999999999</v>
      </c>
      <c r="M4088" s="42">
        <v>0</v>
      </c>
      <c r="N4088" s="47" t="s">
        <v>1328</v>
      </c>
      <c r="O4088" s="47" t="s">
        <v>1374</v>
      </c>
      <c r="P4088" s="47" t="s">
        <v>874</v>
      </c>
      <c r="Q4088" s="30" t="s">
        <v>8036</v>
      </c>
    </row>
    <row r="4089" spans="1:17" s="30" customFormat="1" ht="19.95" customHeight="1">
      <c r="A4089" s="47">
        <v>1</v>
      </c>
      <c r="B4089" s="30" t="s">
        <v>308</v>
      </c>
      <c r="C4089" s="43" t="s">
        <v>8033</v>
      </c>
      <c r="D4089" s="52">
        <v>45243</v>
      </c>
      <c r="E4089" s="52">
        <v>45246</v>
      </c>
      <c r="F4089" s="52">
        <v>45246</v>
      </c>
      <c r="G4089" s="47" t="s">
        <v>10</v>
      </c>
      <c r="H4089" s="46">
        <v>54856</v>
      </c>
      <c r="I4089" s="53">
        <v>1</v>
      </c>
      <c r="J4089" s="42">
        <v>0</v>
      </c>
      <c r="K4089" s="42">
        <v>0</v>
      </c>
      <c r="L4089" s="42">
        <v>54856</v>
      </c>
      <c r="M4089" s="42">
        <v>0</v>
      </c>
      <c r="N4089" s="47" t="s">
        <v>1328</v>
      </c>
      <c r="O4089" s="47" t="s">
        <v>1349</v>
      </c>
      <c r="P4089" s="47" t="s">
        <v>741</v>
      </c>
      <c r="Q4089" s="30" t="s">
        <v>8079</v>
      </c>
    </row>
    <row r="4090" spans="1:17" s="30" customFormat="1" ht="19.95" customHeight="1">
      <c r="A4090" s="47">
        <v>1</v>
      </c>
      <c r="B4090" s="30" t="s">
        <v>308</v>
      </c>
      <c r="C4090" s="43" t="s">
        <v>8035</v>
      </c>
      <c r="D4090" s="52">
        <v>45243</v>
      </c>
      <c r="E4090" s="52">
        <v>45246</v>
      </c>
      <c r="F4090" s="52">
        <v>45246</v>
      </c>
      <c r="G4090" s="47" t="s">
        <v>10</v>
      </c>
      <c r="H4090" s="46">
        <v>145966</v>
      </c>
      <c r="I4090" s="53">
        <v>1</v>
      </c>
      <c r="J4090" s="42">
        <v>0</v>
      </c>
      <c r="K4090" s="42">
        <v>0</v>
      </c>
      <c r="L4090" s="42">
        <v>145966</v>
      </c>
      <c r="M4090" s="42">
        <v>0</v>
      </c>
      <c r="N4090" s="47" t="s">
        <v>1328</v>
      </c>
      <c r="O4090" s="47" t="s">
        <v>1349</v>
      </c>
      <c r="P4090" s="47" t="s">
        <v>741</v>
      </c>
      <c r="Q4090" s="30" t="s">
        <v>8081</v>
      </c>
    </row>
    <row r="4091" spans="1:17" s="30" customFormat="1" ht="19.95" customHeight="1">
      <c r="A4091" s="47">
        <v>5</v>
      </c>
      <c r="B4091" s="30" t="s">
        <v>308</v>
      </c>
      <c r="C4091" s="43" t="s">
        <v>8034</v>
      </c>
      <c r="D4091" s="52">
        <v>45243</v>
      </c>
      <c r="E4091" s="52">
        <v>45246</v>
      </c>
      <c r="F4091" s="52">
        <v>45246</v>
      </c>
      <c r="G4091" s="47" t="s">
        <v>10</v>
      </c>
      <c r="H4091" s="46">
        <v>211295</v>
      </c>
      <c r="I4091" s="53">
        <v>1</v>
      </c>
      <c r="J4091" s="42">
        <v>0</v>
      </c>
      <c r="K4091" s="42">
        <v>0</v>
      </c>
      <c r="L4091" s="42">
        <v>211295</v>
      </c>
      <c r="M4091" s="42">
        <v>0</v>
      </c>
      <c r="N4091" s="47" t="s">
        <v>1328</v>
      </c>
      <c r="O4091" s="47" t="s">
        <v>1349</v>
      </c>
      <c r="P4091" s="47" t="s">
        <v>741</v>
      </c>
      <c r="Q4091" s="30" t="s">
        <v>8080</v>
      </c>
    </row>
    <row r="4092" spans="1:17" s="30" customFormat="1" ht="19.95" customHeight="1">
      <c r="A4092" s="47">
        <v>5</v>
      </c>
      <c r="B4092" s="30" t="s">
        <v>308</v>
      </c>
      <c r="C4092" s="43" t="s">
        <v>8038</v>
      </c>
      <c r="D4092" s="52">
        <v>45243</v>
      </c>
      <c r="E4092" s="52">
        <v>45246</v>
      </c>
      <c r="F4092" s="52">
        <v>45246</v>
      </c>
      <c r="G4092" s="47" t="s">
        <v>10</v>
      </c>
      <c r="H4092" s="46">
        <v>123000</v>
      </c>
      <c r="I4092" s="53">
        <v>1</v>
      </c>
      <c r="J4092" s="42">
        <v>0</v>
      </c>
      <c r="K4092" s="42">
        <v>0</v>
      </c>
      <c r="L4092" s="42">
        <v>123000</v>
      </c>
      <c r="M4092" s="42">
        <v>0</v>
      </c>
      <c r="N4092" s="47" t="s">
        <v>1328</v>
      </c>
      <c r="O4092" s="47" t="s">
        <v>1349</v>
      </c>
      <c r="P4092" s="47" t="s">
        <v>741</v>
      </c>
      <c r="Q4092" s="30" t="s">
        <v>8085</v>
      </c>
    </row>
    <row r="4093" spans="1:17" s="30" customFormat="1" ht="19.95" customHeight="1">
      <c r="A4093" s="47">
        <v>1</v>
      </c>
      <c r="B4093" s="30" t="s">
        <v>16</v>
      </c>
      <c r="C4093" s="43" t="s">
        <v>8027</v>
      </c>
      <c r="D4093" s="52">
        <v>45231</v>
      </c>
      <c r="E4093" s="52">
        <v>45246</v>
      </c>
      <c r="F4093" s="52">
        <v>45246</v>
      </c>
      <c r="G4093" s="47" t="s">
        <v>10</v>
      </c>
      <c r="H4093" s="46">
        <v>65432.800000000003</v>
      </c>
      <c r="I4093" s="53">
        <v>1</v>
      </c>
      <c r="J4093" s="42">
        <v>0</v>
      </c>
      <c r="K4093" s="42">
        <v>0</v>
      </c>
      <c r="L4093" s="42">
        <v>65432.800000000003</v>
      </c>
      <c r="M4093" s="42">
        <v>0</v>
      </c>
      <c r="N4093" s="47" t="s">
        <v>1328</v>
      </c>
      <c r="O4093" s="47" t="s">
        <v>1349</v>
      </c>
      <c r="P4093" s="47" t="s">
        <v>741</v>
      </c>
      <c r="Q4093" s="30" t="s">
        <v>8073</v>
      </c>
    </row>
    <row r="4094" spans="1:17" s="30" customFormat="1" ht="19.95" customHeight="1">
      <c r="A4094" s="47">
        <v>5</v>
      </c>
      <c r="B4094" s="30" t="s">
        <v>16</v>
      </c>
      <c r="C4094" s="43" t="s">
        <v>8028</v>
      </c>
      <c r="D4094" s="52">
        <v>45231</v>
      </c>
      <c r="E4094" s="52">
        <v>45246</v>
      </c>
      <c r="F4094" s="52">
        <v>45246</v>
      </c>
      <c r="G4094" s="47" t="s">
        <v>10</v>
      </c>
      <c r="H4094" s="46">
        <v>18510</v>
      </c>
      <c r="I4094" s="53">
        <v>1</v>
      </c>
      <c r="J4094" s="42">
        <v>0</v>
      </c>
      <c r="K4094" s="42">
        <v>0</v>
      </c>
      <c r="L4094" s="42">
        <v>18510</v>
      </c>
      <c r="M4094" s="42">
        <v>0</v>
      </c>
      <c r="N4094" s="47" t="s">
        <v>1328</v>
      </c>
      <c r="O4094" s="47" t="s">
        <v>1349</v>
      </c>
      <c r="P4094" s="47" t="s">
        <v>741</v>
      </c>
      <c r="Q4094" s="30" t="s">
        <v>8074</v>
      </c>
    </row>
    <row r="4095" spans="1:17" s="30" customFormat="1" ht="19.95" customHeight="1">
      <c r="A4095" s="47">
        <v>1</v>
      </c>
      <c r="B4095" s="30" t="s">
        <v>16</v>
      </c>
      <c r="C4095" s="43" t="s">
        <v>8029</v>
      </c>
      <c r="D4095" s="52">
        <v>45231</v>
      </c>
      <c r="E4095" s="52">
        <v>45246</v>
      </c>
      <c r="F4095" s="52">
        <v>45246</v>
      </c>
      <c r="G4095" s="47" t="s">
        <v>10</v>
      </c>
      <c r="H4095" s="46">
        <v>33675.599999999999</v>
      </c>
      <c r="I4095" s="53">
        <v>1</v>
      </c>
      <c r="J4095" s="42">
        <v>0</v>
      </c>
      <c r="K4095" s="42">
        <v>0</v>
      </c>
      <c r="L4095" s="42">
        <v>33675.599999999999</v>
      </c>
      <c r="M4095" s="42">
        <v>0</v>
      </c>
      <c r="N4095" s="47" t="s">
        <v>1328</v>
      </c>
      <c r="O4095" s="47" t="s">
        <v>1349</v>
      </c>
      <c r="P4095" s="47" t="s">
        <v>741</v>
      </c>
      <c r="Q4095" s="30" t="s">
        <v>8075</v>
      </c>
    </row>
    <row r="4096" spans="1:17" s="30" customFormat="1" ht="19.95" customHeight="1">
      <c r="A4096" s="47">
        <v>5</v>
      </c>
      <c r="B4096" s="30" t="s">
        <v>16</v>
      </c>
      <c r="C4096" s="43" t="s">
        <v>8030</v>
      </c>
      <c r="D4096" s="52">
        <v>45231</v>
      </c>
      <c r="E4096" s="52">
        <v>45246</v>
      </c>
      <c r="F4096" s="52">
        <v>45246</v>
      </c>
      <c r="G4096" s="47" t="s">
        <v>10</v>
      </c>
      <c r="H4096" s="46">
        <v>12180</v>
      </c>
      <c r="I4096" s="53">
        <v>1</v>
      </c>
      <c r="J4096" s="42">
        <v>0</v>
      </c>
      <c r="K4096" s="42">
        <v>0</v>
      </c>
      <c r="L4096" s="42">
        <v>12180</v>
      </c>
      <c r="M4096" s="42">
        <v>0</v>
      </c>
      <c r="N4096" s="47" t="s">
        <v>1328</v>
      </c>
      <c r="O4096" s="47" t="s">
        <v>1349</v>
      </c>
      <c r="P4096" s="47" t="s">
        <v>741</v>
      </c>
      <c r="Q4096" s="30" t="s">
        <v>8076</v>
      </c>
    </row>
    <row r="4097" spans="1:17" s="30" customFormat="1" ht="19.95" customHeight="1">
      <c r="A4097" s="47">
        <v>1</v>
      </c>
      <c r="B4097" s="30" t="s">
        <v>259</v>
      </c>
      <c r="C4097" s="43" t="s">
        <v>8039</v>
      </c>
      <c r="D4097" s="52">
        <v>45246</v>
      </c>
      <c r="E4097" s="52">
        <v>45246</v>
      </c>
      <c r="F4097" s="52">
        <v>45246</v>
      </c>
      <c r="G4097" s="47" t="s">
        <v>10</v>
      </c>
      <c r="H4097" s="46">
        <v>39312.160000000003</v>
      </c>
      <c r="I4097" s="53">
        <v>1</v>
      </c>
      <c r="J4097" s="42">
        <v>0</v>
      </c>
      <c r="K4097" s="42">
        <v>0</v>
      </c>
      <c r="L4097" s="42">
        <v>39312.160000000003</v>
      </c>
      <c r="M4097" s="42">
        <v>0</v>
      </c>
      <c r="N4097" s="47" t="s">
        <v>1328</v>
      </c>
      <c r="O4097" s="47" t="s">
        <v>1874</v>
      </c>
      <c r="P4097" s="47" t="s">
        <v>1358</v>
      </c>
      <c r="Q4097" s="30" t="s">
        <v>8086</v>
      </c>
    </row>
    <row r="4098" spans="1:17" s="30" customFormat="1" ht="19.95" customHeight="1">
      <c r="A4098" s="47">
        <v>2</v>
      </c>
      <c r="B4098" s="30" t="s">
        <v>229</v>
      </c>
      <c r="C4098" s="43" t="s">
        <v>8022</v>
      </c>
      <c r="D4098" s="52">
        <v>45198</v>
      </c>
      <c r="E4098" s="52">
        <v>45246</v>
      </c>
      <c r="F4098" s="52">
        <v>45246</v>
      </c>
      <c r="G4098" s="47" t="s">
        <v>10</v>
      </c>
      <c r="H4098" s="46">
        <v>8806.2000000000007</v>
      </c>
      <c r="I4098" s="53">
        <v>1</v>
      </c>
      <c r="J4098" s="42">
        <v>0</v>
      </c>
      <c r="K4098" s="42">
        <v>0</v>
      </c>
      <c r="L4098" s="42">
        <v>8806.2000000000007</v>
      </c>
      <c r="M4098" s="42">
        <v>0</v>
      </c>
      <c r="N4098" s="47" t="s">
        <v>1328</v>
      </c>
      <c r="O4098" s="47" t="s">
        <v>1349</v>
      </c>
      <c r="P4098" s="47" t="s">
        <v>741</v>
      </c>
      <c r="Q4098" s="30" t="s">
        <v>8065</v>
      </c>
    </row>
    <row r="4099" spans="1:17" s="30" customFormat="1" ht="19.95" customHeight="1">
      <c r="A4099" s="47">
        <v>2</v>
      </c>
      <c r="B4099" s="30" t="s">
        <v>229</v>
      </c>
      <c r="C4099" s="43" t="s">
        <v>8031</v>
      </c>
      <c r="D4099" s="52">
        <v>45231</v>
      </c>
      <c r="E4099" s="52">
        <v>45246</v>
      </c>
      <c r="F4099" s="52">
        <v>45246</v>
      </c>
      <c r="G4099" s="47" t="s">
        <v>10</v>
      </c>
      <c r="H4099" s="46">
        <v>21533.72</v>
      </c>
      <c r="I4099" s="53">
        <v>1</v>
      </c>
      <c r="J4099" s="42">
        <v>0</v>
      </c>
      <c r="K4099" s="42">
        <v>0</v>
      </c>
      <c r="L4099" s="42">
        <v>21533.72</v>
      </c>
      <c r="M4099" s="42">
        <v>0</v>
      </c>
      <c r="N4099" s="47" t="s">
        <v>1328</v>
      </c>
      <c r="O4099" s="47" t="s">
        <v>1349</v>
      </c>
      <c r="P4099" s="47" t="s">
        <v>741</v>
      </c>
      <c r="Q4099" s="30" t="s">
        <v>8077</v>
      </c>
    </row>
    <row r="4100" spans="1:17" s="30" customFormat="1" ht="19.95" customHeight="1">
      <c r="A4100" s="47">
        <v>1</v>
      </c>
      <c r="B4100" s="30" t="s">
        <v>2469</v>
      </c>
      <c r="C4100" s="43" t="s">
        <v>8037</v>
      </c>
      <c r="D4100" s="52">
        <v>45246</v>
      </c>
      <c r="E4100" s="52">
        <v>45246</v>
      </c>
      <c r="F4100" s="52">
        <v>45246</v>
      </c>
      <c r="G4100" s="47" t="s">
        <v>10</v>
      </c>
      <c r="H4100" s="46">
        <v>783.75</v>
      </c>
      <c r="I4100" s="53">
        <v>1</v>
      </c>
      <c r="J4100" s="42">
        <v>0</v>
      </c>
      <c r="K4100" s="42">
        <v>0</v>
      </c>
      <c r="L4100" s="42">
        <v>783.75</v>
      </c>
      <c r="M4100" s="42">
        <v>0</v>
      </c>
      <c r="N4100" s="47" t="s">
        <v>269</v>
      </c>
      <c r="O4100" s="47" t="s">
        <v>1360</v>
      </c>
      <c r="P4100" s="47" t="s">
        <v>2471</v>
      </c>
      <c r="Q4100" s="30" t="s">
        <v>8084</v>
      </c>
    </row>
    <row r="4101" spans="1:17" s="30" customFormat="1" ht="19.95" customHeight="1">
      <c r="A4101" s="47">
        <v>1</v>
      </c>
      <c r="B4101" s="30" t="s">
        <v>247</v>
      </c>
      <c r="C4101" s="43" t="s">
        <v>7875</v>
      </c>
      <c r="D4101" s="52">
        <v>45246</v>
      </c>
      <c r="E4101" s="52">
        <v>45246</v>
      </c>
      <c r="F4101" s="52">
        <v>45246</v>
      </c>
      <c r="G4101" s="47" t="s">
        <v>10</v>
      </c>
      <c r="H4101" s="46">
        <v>1115</v>
      </c>
      <c r="I4101" s="53">
        <v>1</v>
      </c>
      <c r="J4101" s="42">
        <v>0</v>
      </c>
      <c r="K4101" s="42">
        <v>0</v>
      </c>
      <c r="L4101" s="42">
        <v>1115</v>
      </c>
      <c r="M4101" s="42">
        <v>0</v>
      </c>
      <c r="N4101" s="47" t="s">
        <v>269</v>
      </c>
      <c r="O4101" s="47" t="s">
        <v>2725</v>
      </c>
      <c r="P4101" s="47" t="s">
        <v>879</v>
      </c>
      <c r="Q4101" s="30" t="s">
        <v>8082</v>
      </c>
    </row>
    <row r="4102" spans="1:17" s="30" customFormat="1" ht="19.95" customHeight="1">
      <c r="A4102" s="47">
        <v>1</v>
      </c>
      <c r="B4102" s="30" t="s">
        <v>220</v>
      </c>
      <c r="C4102" s="43">
        <v>7771644</v>
      </c>
      <c r="D4102" s="52">
        <v>45218</v>
      </c>
      <c r="E4102" s="52">
        <v>45246</v>
      </c>
      <c r="F4102" s="52">
        <v>45246</v>
      </c>
      <c r="G4102" s="47" t="s">
        <v>10</v>
      </c>
      <c r="H4102" s="46">
        <v>405.98</v>
      </c>
      <c r="I4102" s="53">
        <v>1</v>
      </c>
      <c r="J4102" s="42">
        <v>0</v>
      </c>
      <c r="K4102" s="42">
        <v>0</v>
      </c>
      <c r="L4102" s="42">
        <v>405.98</v>
      </c>
      <c r="M4102" s="42">
        <v>0</v>
      </c>
      <c r="N4102" s="47" t="s">
        <v>269</v>
      </c>
      <c r="O4102" s="47" t="s">
        <v>1342</v>
      </c>
      <c r="P4102" s="47" t="s">
        <v>286</v>
      </c>
      <c r="Q4102" s="30" t="s">
        <v>8068</v>
      </c>
    </row>
    <row r="4103" spans="1:17" s="30" customFormat="1" ht="19.95" customHeight="1">
      <c r="A4103" s="47">
        <v>1</v>
      </c>
      <c r="B4103" s="30" t="s">
        <v>220</v>
      </c>
      <c r="C4103" s="43">
        <v>7771711</v>
      </c>
      <c r="D4103" s="52">
        <v>45218</v>
      </c>
      <c r="E4103" s="52">
        <v>45246</v>
      </c>
      <c r="F4103" s="52">
        <v>45246</v>
      </c>
      <c r="G4103" s="47" t="s">
        <v>10</v>
      </c>
      <c r="H4103" s="46">
        <v>692.69</v>
      </c>
      <c r="I4103" s="53">
        <v>1</v>
      </c>
      <c r="J4103" s="42">
        <v>0</v>
      </c>
      <c r="K4103" s="42">
        <v>0</v>
      </c>
      <c r="L4103" s="42">
        <v>692.69</v>
      </c>
      <c r="M4103" s="42">
        <v>0</v>
      </c>
      <c r="N4103" s="47" t="s">
        <v>269</v>
      </c>
      <c r="O4103" s="47" t="s">
        <v>1342</v>
      </c>
      <c r="P4103" s="47" t="s">
        <v>286</v>
      </c>
      <c r="Q4103" s="30" t="s">
        <v>8070</v>
      </c>
    </row>
    <row r="4104" spans="1:17" s="30" customFormat="1" ht="19.95" customHeight="1">
      <c r="A4104" s="47">
        <v>1</v>
      </c>
      <c r="B4104" s="30" t="s">
        <v>220</v>
      </c>
      <c r="C4104" s="43">
        <v>7861888</v>
      </c>
      <c r="D4104" s="52">
        <v>45223</v>
      </c>
      <c r="E4104" s="52">
        <v>45246</v>
      </c>
      <c r="F4104" s="52">
        <v>45246</v>
      </c>
      <c r="G4104" s="47" t="s">
        <v>10</v>
      </c>
      <c r="H4104" s="46">
        <v>113.26</v>
      </c>
      <c r="I4104" s="53">
        <v>1</v>
      </c>
      <c r="J4104" s="42">
        <v>0</v>
      </c>
      <c r="K4104" s="42">
        <v>0</v>
      </c>
      <c r="L4104" s="42">
        <v>113.26</v>
      </c>
      <c r="M4104" s="42">
        <v>0</v>
      </c>
      <c r="N4104" s="47" t="s">
        <v>269</v>
      </c>
      <c r="O4104" s="47" t="s">
        <v>1342</v>
      </c>
      <c r="P4104" s="47" t="s">
        <v>286</v>
      </c>
      <c r="Q4104" s="30" t="s">
        <v>8069</v>
      </c>
    </row>
    <row r="4105" spans="1:17" s="30" customFormat="1" ht="19.95" customHeight="1">
      <c r="A4105" s="47">
        <v>1</v>
      </c>
      <c r="B4105" s="30" t="s">
        <v>1357</v>
      </c>
      <c r="C4105" s="43" t="s">
        <v>8032</v>
      </c>
      <c r="D4105" s="52">
        <v>45243</v>
      </c>
      <c r="E4105" s="52">
        <v>45246</v>
      </c>
      <c r="F4105" s="52">
        <v>45246</v>
      </c>
      <c r="G4105" s="47" t="s">
        <v>10</v>
      </c>
      <c r="H4105" s="46">
        <v>1320</v>
      </c>
      <c r="I4105" s="53">
        <v>1</v>
      </c>
      <c r="J4105" s="42">
        <v>0</v>
      </c>
      <c r="K4105" s="42">
        <v>0</v>
      </c>
      <c r="L4105" s="42">
        <v>1320</v>
      </c>
      <c r="M4105" s="42">
        <v>0</v>
      </c>
      <c r="N4105" s="47" t="s">
        <v>269</v>
      </c>
      <c r="O4105" s="47" t="s">
        <v>1360</v>
      </c>
      <c r="P4105" s="47" t="s">
        <v>876</v>
      </c>
      <c r="Q4105" s="30" t="s">
        <v>8078</v>
      </c>
    </row>
    <row r="4106" spans="1:17" s="30" customFormat="1" ht="19.95" customHeight="1">
      <c r="A4106" s="47">
        <v>1</v>
      </c>
      <c r="B4106" s="30" t="s">
        <v>248</v>
      </c>
      <c r="C4106" s="43" t="s">
        <v>7875</v>
      </c>
      <c r="D4106" s="52">
        <v>45246</v>
      </c>
      <c r="E4106" s="52">
        <v>45246</v>
      </c>
      <c r="F4106" s="52">
        <v>45246</v>
      </c>
      <c r="G4106" s="47" t="s">
        <v>10</v>
      </c>
      <c r="H4106" s="46">
        <v>1115</v>
      </c>
      <c r="I4106" s="53">
        <v>1</v>
      </c>
      <c r="J4106" s="42">
        <v>0</v>
      </c>
      <c r="K4106" s="42">
        <v>0</v>
      </c>
      <c r="L4106" s="42">
        <v>1115</v>
      </c>
      <c r="M4106" s="42">
        <v>0</v>
      </c>
      <c r="N4106" s="47" t="s">
        <v>269</v>
      </c>
      <c r="O4106" s="47" t="s">
        <v>2725</v>
      </c>
      <c r="P4106" s="47" t="s">
        <v>879</v>
      </c>
      <c r="Q4106" s="30" t="s">
        <v>8083</v>
      </c>
    </row>
    <row r="4107" spans="1:17" s="30" customFormat="1" ht="19.95" customHeight="1">
      <c r="A4107" s="47">
        <v>4</v>
      </c>
      <c r="B4107" s="30" t="s">
        <v>15</v>
      </c>
      <c r="C4107" s="43" t="s">
        <v>8024</v>
      </c>
      <c r="D4107" s="52">
        <v>45231</v>
      </c>
      <c r="E4107" s="52">
        <v>45246</v>
      </c>
      <c r="F4107" s="52">
        <v>45246</v>
      </c>
      <c r="G4107" s="47" t="s">
        <v>10</v>
      </c>
      <c r="H4107" s="46">
        <v>2251.5</v>
      </c>
      <c r="I4107" s="53">
        <v>1</v>
      </c>
      <c r="J4107" s="42">
        <v>0</v>
      </c>
      <c r="K4107" s="42">
        <v>0</v>
      </c>
      <c r="L4107" s="42">
        <v>2251.5</v>
      </c>
      <c r="M4107" s="42">
        <v>0</v>
      </c>
      <c r="N4107" s="47" t="s">
        <v>269</v>
      </c>
      <c r="O4107" s="47" t="s">
        <v>1351</v>
      </c>
      <c r="P4107" s="47" t="s">
        <v>1353</v>
      </c>
      <c r="Q4107" s="30" t="s">
        <v>8067</v>
      </c>
    </row>
    <row r="4108" spans="1:17" s="30" customFormat="1" ht="19.95" customHeight="1">
      <c r="A4108" s="47">
        <v>1</v>
      </c>
      <c r="B4108" s="30" t="s">
        <v>1823</v>
      </c>
      <c r="C4108" s="43" t="s">
        <v>8025</v>
      </c>
      <c r="D4108" s="52">
        <v>45231</v>
      </c>
      <c r="E4108" s="52">
        <v>45246</v>
      </c>
      <c r="F4108" s="52">
        <v>45246</v>
      </c>
      <c r="G4108" s="47" t="s">
        <v>10</v>
      </c>
      <c r="H4108" s="46">
        <v>600</v>
      </c>
      <c r="I4108" s="53">
        <v>1</v>
      </c>
      <c r="J4108" s="42">
        <v>0</v>
      </c>
      <c r="K4108" s="42">
        <v>0</v>
      </c>
      <c r="L4108" s="42">
        <v>600</v>
      </c>
      <c r="M4108" s="42">
        <v>0</v>
      </c>
      <c r="N4108" s="47" t="s">
        <v>269</v>
      </c>
      <c r="O4108" s="47" t="s">
        <v>1329</v>
      </c>
      <c r="P4108" s="47" t="s">
        <v>673</v>
      </c>
      <c r="Q4108" s="30" t="s">
        <v>8071</v>
      </c>
    </row>
    <row r="4109" spans="1:17" s="30" customFormat="1" ht="19.95" customHeight="1">
      <c r="A4109" s="47">
        <v>1</v>
      </c>
      <c r="B4109" s="30" t="s">
        <v>51</v>
      </c>
      <c r="C4109" s="43" t="s">
        <v>1856</v>
      </c>
      <c r="D4109" s="52">
        <v>45230</v>
      </c>
      <c r="E4109" s="52">
        <v>45246</v>
      </c>
      <c r="F4109" s="52">
        <v>45246</v>
      </c>
      <c r="G4109" s="47" t="s">
        <v>10</v>
      </c>
      <c r="H4109" s="46">
        <v>290.32</v>
      </c>
      <c r="I4109" s="53">
        <v>1</v>
      </c>
      <c r="J4109" s="42">
        <v>0</v>
      </c>
      <c r="K4109" s="42">
        <v>0</v>
      </c>
      <c r="L4109" s="42">
        <v>290.32</v>
      </c>
      <c r="M4109" s="42">
        <v>0</v>
      </c>
      <c r="N4109" s="47" t="s">
        <v>269</v>
      </c>
      <c r="O4109" s="47" t="s">
        <v>7805</v>
      </c>
      <c r="P4109" s="47" t="s">
        <v>8057</v>
      </c>
      <c r="Q4109" s="30" t="s">
        <v>1218</v>
      </c>
    </row>
    <row r="4110" spans="1:17" s="30" customFormat="1" ht="19.95" customHeight="1">
      <c r="A4110" s="47">
        <v>1</v>
      </c>
      <c r="B4110" s="30" t="s">
        <v>51</v>
      </c>
      <c r="C4110" s="43" t="s">
        <v>87</v>
      </c>
      <c r="D4110" s="52">
        <v>45230</v>
      </c>
      <c r="E4110" s="52">
        <v>45247</v>
      </c>
      <c r="F4110" s="52">
        <v>45246</v>
      </c>
      <c r="G4110" s="47" t="s">
        <v>10</v>
      </c>
      <c r="H4110" s="46">
        <v>28124.06</v>
      </c>
      <c r="I4110" s="53">
        <v>1</v>
      </c>
      <c r="J4110" s="42">
        <v>0</v>
      </c>
      <c r="K4110" s="42">
        <v>0</v>
      </c>
      <c r="L4110" s="42">
        <v>28124.06</v>
      </c>
      <c r="M4110" s="42">
        <v>0</v>
      </c>
      <c r="N4110" s="47" t="s">
        <v>269</v>
      </c>
      <c r="O4110" s="47" t="s">
        <v>1381</v>
      </c>
      <c r="P4110" s="47" t="s">
        <v>1364</v>
      </c>
      <c r="Q4110" s="30" t="s">
        <v>8087</v>
      </c>
    </row>
    <row r="4111" spans="1:17" s="30" customFormat="1" ht="19.95" customHeight="1">
      <c r="A4111" s="47">
        <v>1</v>
      </c>
      <c r="B4111" s="30" t="s">
        <v>51</v>
      </c>
      <c r="C4111" s="43" t="s">
        <v>8023</v>
      </c>
      <c r="D4111" s="52">
        <v>45230</v>
      </c>
      <c r="E4111" s="52">
        <v>45246</v>
      </c>
      <c r="F4111" s="52">
        <v>45246</v>
      </c>
      <c r="G4111" s="47" t="s">
        <v>10</v>
      </c>
      <c r="H4111" s="46">
        <v>93.65</v>
      </c>
      <c r="I4111" s="53">
        <v>1</v>
      </c>
      <c r="J4111" s="42">
        <v>0</v>
      </c>
      <c r="K4111" s="42">
        <v>0</v>
      </c>
      <c r="L4111" s="42">
        <v>93.65</v>
      </c>
      <c r="M4111" s="42">
        <v>0</v>
      </c>
      <c r="N4111" s="47" t="s">
        <v>269</v>
      </c>
      <c r="O4111" s="47" t="s">
        <v>1362</v>
      </c>
      <c r="P4111" s="47" t="s">
        <v>1365</v>
      </c>
      <c r="Q4111" s="30" t="s">
        <v>8066</v>
      </c>
    </row>
    <row r="4112" spans="1:17" s="30" customFormat="1" ht="19.95" customHeight="1">
      <c r="A4112" s="47">
        <v>1</v>
      </c>
      <c r="B4112" s="30" t="s">
        <v>237</v>
      </c>
      <c r="C4112" s="43">
        <v>2920250</v>
      </c>
      <c r="D4112" s="52">
        <v>45231</v>
      </c>
      <c r="E4112" s="52">
        <v>45245</v>
      </c>
      <c r="F4112" s="52">
        <v>45246</v>
      </c>
      <c r="G4112" s="47" t="s">
        <v>10</v>
      </c>
      <c r="H4112" s="46">
        <v>109.99</v>
      </c>
      <c r="I4112" s="53">
        <v>1</v>
      </c>
      <c r="J4112" s="42">
        <v>0</v>
      </c>
      <c r="K4112" s="42">
        <v>0</v>
      </c>
      <c r="L4112" s="42">
        <v>109.99</v>
      </c>
      <c r="M4112" s="42">
        <v>0</v>
      </c>
      <c r="N4112" s="47" t="s">
        <v>269</v>
      </c>
      <c r="O4112" s="47" t="s">
        <v>1342</v>
      </c>
      <c r="P4112" s="47" t="s">
        <v>280</v>
      </c>
      <c r="Q4112" s="30" t="s">
        <v>8064</v>
      </c>
    </row>
    <row r="4113" spans="1:17" s="30" customFormat="1" ht="19.95" customHeight="1">
      <c r="A4113" s="47">
        <v>5</v>
      </c>
      <c r="B4113" s="30" t="s">
        <v>241</v>
      </c>
      <c r="C4113" s="43" t="s">
        <v>8026</v>
      </c>
      <c r="D4113" s="52">
        <v>45230</v>
      </c>
      <c r="E4113" s="52">
        <v>45246</v>
      </c>
      <c r="F4113" s="52">
        <v>45246</v>
      </c>
      <c r="G4113" s="47" t="s">
        <v>10</v>
      </c>
      <c r="H4113" s="46">
        <v>135990</v>
      </c>
      <c r="I4113" s="53">
        <v>1</v>
      </c>
      <c r="J4113" s="42">
        <v>0</v>
      </c>
      <c r="K4113" s="42">
        <v>0</v>
      </c>
      <c r="L4113" s="42">
        <v>135990</v>
      </c>
      <c r="M4113" s="42">
        <v>0</v>
      </c>
      <c r="N4113" s="47" t="s">
        <v>275</v>
      </c>
      <c r="O4113" s="47" t="s">
        <v>1874</v>
      </c>
      <c r="P4113" s="47" t="s">
        <v>1358</v>
      </c>
      <c r="Q4113" s="30" t="s">
        <v>8072</v>
      </c>
    </row>
    <row r="4114" spans="1:17" s="30" customFormat="1" ht="19.95" customHeight="1">
      <c r="A4114" s="47">
        <v>2</v>
      </c>
      <c r="B4114" s="30" t="s">
        <v>253</v>
      </c>
      <c r="C4114" s="43" t="s">
        <v>8465</v>
      </c>
      <c r="D4114" s="52">
        <v>45261</v>
      </c>
      <c r="E4114" s="52">
        <v>45247</v>
      </c>
      <c r="F4114" s="52">
        <v>45247</v>
      </c>
      <c r="G4114" s="47" t="s">
        <v>10</v>
      </c>
      <c r="H4114" s="46">
        <v>53900</v>
      </c>
      <c r="I4114" s="53">
        <v>1</v>
      </c>
      <c r="J4114" s="51">
        <v>0</v>
      </c>
      <c r="K4114" s="51">
        <v>0</v>
      </c>
      <c r="L4114" s="46">
        <v>53900</v>
      </c>
      <c r="M4114" s="42">
        <v>0</v>
      </c>
      <c r="N4114" s="47" t="s">
        <v>1328</v>
      </c>
      <c r="O4114" s="47" t="s">
        <v>1874</v>
      </c>
      <c r="P4114" s="47" t="s">
        <v>1358</v>
      </c>
      <c r="Q4114" s="30" t="s">
        <v>8471</v>
      </c>
    </row>
    <row r="4115" spans="1:17" s="30" customFormat="1" ht="19.95" customHeight="1">
      <c r="A4115" s="47">
        <v>2</v>
      </c>
      <c r="B4115" s="30" t="s">
        <v>253</v>
      </c>
      <c r="C4115" s="43" t="s">
        <v>8466</v>
      </c>
      <c r="D4115" s="52">
        <v>45261</v>
      </c>
      <c r="E4115" s="52">
        <v>45247</v>
      </c>
      <c r="F4115" s="52">
        <v>45247</v>
      </c>
      <c r="G4115" s="47" t="s">
        <v>10</v>
      </c>
      <c r="H4115" s="46">
        <v>53900</v>
      </c>
      <c r="I4115" s="53">
        <v>1</v>
      </c>
      <c r="J4115" s="51">
        <v>0</v>
      </c>
      <c r="K4115" s="51">
        <v>0</v>
      </c>
      <c r="L4115" s="46">
        <v>53900</v>
      </c>
      <c r="M4115" s="42">
        <v>0</v>
      </c>
      <c r="N4115" s="47" t="s">
        <v>1328</v>
      </c>
      <c r="O4115" s="47" t="s">
        <v>1874</v>
      </c>
      <c r="P4115" s="47" t="s">
        <v>1358</v>
      </c>
      <c r="Q4115" s="30" t="s">
        <v>8472</v>
      </c>
    </row>
    <row r="4116" spans="1:17" s="30" customFormat="1" ht="19.95" customHeight="1">
      <c r="A4116" s="47">
        <v>2</v>
      </c>
      <c r="B4116" s="30" t="s">
        <v>253</v>
      </c>
      <c r="C4116" s="43" t="s">
        <v>8467</v>
      </c>
      <c r="D4116" s="52">
        <v>45261</v>
      </c>
      <c r="E4116" s="52">
        <v>45247</v>
      </c>
      <c r="F4116" s="52">
        <v>45247</v>
      </c>
      <c r="G4116" s="47" t="s">
        <v>10</v>
      </c>
      <c r="H4116" s="46">
        <v>53900</v>
      </c>
      <c r="I4116" s="53">
        <v>1</v>
      </c>
      <c r="J4116" s="51">
        <v>0</v>
      </c>
      <c r="K4116" s="51">
        <v>0</v>
      </c>
      <c r="L4116" s="46">
        <v>53900</v>
      </c>
      <c r="M4116" s="42">
        <v>0</v>
      </c>
      <c r="N4116" s="47" t="s">
        <v>1328</v>
      </c>
      <c r="O4116" s="47" t="s">
        <v>1874</v>
      </c>
      <c r="P4116" s="47" t="s">
        <v>1358</v>
      </c>
      <c r="Q4116" s="30" t="s">
        <v>8473</v>
      </c>
    </row>
    <row r="4117" spans="1:17" s="30" customFormat="1" ht="19.95" customHeight="1">
      <c r="A4117" s="47">
        <v>2</v>
      </c>
      <c r="B4117" s="30" t="s">
        <v>253</v>
      </c>
      <c r="C4117" s="43" t="s">
        <v>8468</v>
      </c>
      <c r="D4117" s="52">
        <v>45261</v>
      </c>
      <c r="E4117" s="52">
        <v>45247</v>
      </c>
      <c r="F4117" s="52">
        <v>45247</v>
      </c>
      <c r="G4117" s="47" t="s">
        <v>10</v>
      </c>
      <c r="H4117" s="46">
        <v>56100</v>
      </c>
      <c r="I4117" s="53">
        <v>1</v>
      </c>
      <c r="J4117" s="51">
        <v>0</v>
      </c>
      <c r="K4117" s="51">
        <v>0</v>
      </c>
      <c r="L4117" s="46">
        <v>56100</v>
      </c>
      <c r="M4117" s="42">
        <v>0</v>
      </c>
      <c r="N4117" s="47" t="s">
        <v>1328</v>
      </c>
      <c r="O4117" s="47" t="s">
        <v>1874</v>
      </c>
      <c r="P4117" s="47" t="s">
        <v>1358</v>
      </c>
      <c r="Q4117" s="30" t="s">
        <v>8474</v>
      </c>
    </row>
    <row r="4118" spans="1:17" s="30" customFormat="1" ht="19.95" customHeight="1">
      <c r="A4118" s="47">
        <v>2</v>
      </c>
      <c r="B4118" s="30" t="s">
        <v>253</v>
      </c>
      <c r="C4118" s="43" t="s">
        <v>8469</v>
      </c>
      <c r="D4118" s="52">
        <v>45261</v>
      </c>
      <c r="E4118" s="52">
        <v>45247</v>
      </c>
      <c r="F4118" s="52">
        <v>45247</v>
      </c>
      <c r="G4118" s="47" t="s">
        <v>10</v>
      </c>
      <c r="H4118" s="46">
        <v>56100</v>
      </c>
      <c r="I4118" s="53">
        <v>1</v>
      </c>
      <c r="J4118" s="51">
        <v>0</v>
      </c>
      <c r="K4118" s="51">
        <v>0</v>
      </c>
      <c r="L4118" s="46">
        <v>56100</v>
      </c>
      <c r="M4118" s="42">
        <v>0</v>
      </c>
      <c r="N4118" s="47" t="s">
        <v>1328</v>
      </c>
      <c r="O4118" s="47" t="s">
        <v>1874</v>
      </c>
      <c r="P4118" s="47" t="s">
        <v>1358</v>
      </c>
      <c r="Q4118" s="30" t="s">
        <v>8475</v>
      </c>
    </row>
    <row r="4119" spans="1:17" s="30" customFormat="1" ht="19.95" customHeight="1">
      <c r="A4119" s="47">
        <v>2</v>
      </c>
      <c r="B4119" s="30" t="s">
        <v>253</v>
      </c>
      <c r="C4119" s="43" t="s">
        <v>8470</v>
      </c>
      <c r="D4119" s="52">
        <v>45261</v>
      </c>
      <c r="E4119" s="52">
        <v>45247</v>
      </c>
      <c r="F4119" s="52">
        <v>45247</v>
      </c>
      <c r="G4119" s="47" t="s">
        <v>10</v>
      </c>
      <c r="H4119" s="46">
        <v>56100</v>
      </c>
      <c r="I4119" s="53">
        <v>1</v>
      </c>
      <c r="J4119" s="51">
        <v>0</v>
      </c>
      <c r="K4119" s="51">
        <v>0</v>
      </c>
      <c r="L4119" s="46">
        <v>56100</v>
      </c>
      <c r="M4119" s="42">
        <v>0</v>
      </c>
      <c r="N4119" s="47" t="s">
        <v>1328</v>
      </c>
      <c r="O4119" s="47" t="s">
        <v>1874</v>
      </c>
      <c r="P4119" s="47" t="s">
        <v>1358</v>
      </c>
      <c r="Q4119" s="30" t="s">
        <v>8476</v>
      </c>
    </row>
    <row r="4120" spans="1:17" s="30" customFormat="1" ht="19.95" customHeight="1">
      <c r="A4120" s="47">
        <v>1</v>
      </c>
      <c r="B4120" s="30" t="s">
        <v>257</v>
      </c>
      <c r="C4120" s="43" t="s">
        <v>8051</v>
      </c>
      <c r="D4120" s="52">
        <v>45247</v>
      </c>
      <c r="E4120" s="52">
        <v>45247</v>
      </c>
      <c r="F4120" s="52">
        <v>45247</v>
      </c>
      <c r="G4120" s="47" t="s">
        <v>10</v>
      </c>
      <c r="H4120" s="46">
        <v>68939.86</v>
      </c>
      <c r="I4120" s="53">
        <v>1</v>
      </c>
      <c r="J4120" s="42">
        <v>0</v>
      </c>
      <c r="K4120" s="42">
        <v>0</v>
      </c>
      <c r="L4120" s="42">
        <v>68939.86</v>
      </c>
      <c r="M4120" s="42">
        <v>0</v>
      </c>
      <c r="N4120" s="47" t="s">
        <v>1328</v>
      </c>
      <c r="O4120" s="47" t="s">
        <v>1874</v>
      </c>
      <c r="P4120" s="47" t="s">
        <v>7610</v>
      </c>
      <c r="Q4120" s="30" t="s">
        <v>8099</v>
      </c>
    </row>
    <row r="4121" spans="1:17" s="30" customFormat="1" ht="19.95" customHeight="1">
      <c r="A4121" s="47">
        <v>1</v>
      </c>
      <c r="B4121" s="30" t="s">
        <v>255</v>
      </c>
      <c r="C4121" s="43" t="s">
        <v>8041</v>
      </c>
      <c r="D4121" s="52">
        <v>45246</v>
      </c>
      <c r="E4121" s="52">
        <v>45247</v>
      </c>
      <c r="F4121" s="52">
        <v>45247</v>
      </c>
      <c r="G4121" s="47" t="s">
        <v>10</v>
      </c>
      <c r="H4121" s="46">
        <v>6958.56</v>
      </c>
      <c r="I4121" s="53">
        <v>1</v>
      </c>
      <c r="J4121" s="51">
        <v>0</v>
      </c>
      <c r="K4121" s="51">
        <v>0</v>
      </c>
      <c r="L4121" s="51">
        <v>6958.56</v>
      </c>
      <c r="M4121" s="42">
        <v>0</v>
      </c>
      <c r="N4121" s="47" t="s">
        <v>1328</v>
      </c>
      <c r="O4121" s="47" t="s">
        <v>1349</v>
      </c>
      <c r="P4121" s="47" t="s">
        <v>1336</v>
      </c>
      <c r="Q4121" s="30" t="s">
        <v>8089</v>
      </c>
    </row>
    <row r="4122" spans="1:17" s="30" customFormat="1" ht="19.95" customHeight="1">
      <c r="A4122" s="47">
        <v>5</v>
      </c>
      <c r="B4122" s="30" t="s">
        <v>2398</v>
      </c>
      <c r="C4122" s="43" t="s">
        <v>8046</v>
      </c>
      <c r="D4122" s="52">
        <v>45247</v>
      </c>
      <c r="E4122" s="52">
        <v>45247</v>
      </c>
      <c r="F4122" s="52">
        <v>45247</v>
      </c>
      <c r="G4122" s="47" t="s">
        <v>18</v>
      </c>
      <c r="H4122" s="44">
        <v>225</v>
      </c>
      <c r="I4122" s="53">
        <v>4.8574999999999999</v>
      </c>
      <c r="J4122" s="42">
        <v>0</v>
      </c>
      <c r="K4122" s="42">
        <v>0</v>
      </c>
      <c r="L4122" s="42">
        <v>1092.94</v>
      </c>
      <c r="M4122" s="42">
        <v>0</v>
      </c>
      <c r="N4122" s="47" t="s">
        <v>1328</v>
      </c>
      <c r="O4122" s="47" t="s">
        <v>1874</v>
      </c>
      <c r="P4122" s="47" t="s">
        <v>4790</v>
      </c>
      <c r="Q4122" s="30" t="s">
        <v>8094</v>
      </c>
    </row>
    <row r="4123" spans="1:17" s="30" customFormat="1" ht="19.95" customHeight="1">
      <c r="A4123" s="47">
        <v>5</v>
      </c>
      <c r="B4123" s="30" t="s">
        <v>2398</v>
      </c>
      <c r="C4123" s="43" t="s">
        <v>8047</v>
      </c>
      <c r="D4123" s="52">
        <v>45247</v>
      </c>
      <c r="E4123" s="52">
        <v>45247</v>
      </c>
      <c r="F4123" s="52">
        <v>45247</v>
      </c>
      <c r="G4123" s="47" t="s">
        <v>18</v>
      </c>
      <c r="H4123" s="44">
        <v>1012.5</v>
      </c>
      <c r="I4123" s="53">
        <v>4.8574999999999999</v>
      </c>
      <c r="J4123" s="42">
        <v>0</v>
      </c>
      <c r="K4123" s="42">
        <v>0</v>
      </c>
      <c r="L4123" s="42">
        <v>4918.22</v>
      </c>
      <c r="M4123" s="42">
        <v>0</v>
      </c>
      <c r="N4123" s="47" t="s">
        <v>1328</v>
      </c>
      <c r="O4123" s="47" t="s">
        <v>1874</v>
      </c>
      <c r="P4123" s="47" t="s">
        <v>4790</v>
      </c>
      <c r="Q4123" s="30" t="s">
        <v>8095</v>
      </c>
    </row>
    <row r="4124" spans="1:17" s="30" customFormat="1" ht="19.95" customHeight="1">
      <c r="A4124" s="47">
        <v>4</v>
      </c>
      <c r="B4124" s="30" t="s">
        <v>2398</v>
      </c>
      <c r="C4124" s="43" t="s">
        <v>8049</v>
      </c>
      <c r="D4124" s="52">
        <v>45247</v>
      </c>
      <c r="E4124" s="52">
        <v>45247</v>
      </c>
      <c r="F4124" s="52">
        <v>45247</v>
      </c>
      <c r="G4124" s="103" t="s">
        <v>10</v>
      </c>
      <c r="H4124" s="42">
        <v>4808.92</v>
      </c>
      <c r="I4124" s="53">
        <v>1</v>
      </c>
      <c r="J4124" s="42">
        <v>0</v>
      </c>
      <c r="K4124" s="42">
        <v>0</v>
      </c>
      <c r="L4124" s="42">
        <v>4808.92</v>
      </c>
      <c r="M4124" s="42">
        <v>0</v>
      </c>
      <c r="N4124" s="47" t="s">
        <v>1328</v>
      </c>
      <c r="O4124" s="47" t="s">
        <v>1874</v>
      </c>
      <c r="P4124" s="47" t="s">
        <v>4790</v>
      </c>
      <c r="Q4124" s="30" t="s">
        <v>8097</v>
      </c>
    </row>
    <row r="4125" spans="1:17" s="30" customFormat="1" ht="19.95" customHeight="1">
      <c r="A4125" s="47">
        <v>2</v>
      </c>
      <c r="B4125" s="30" t="s">
        <v>2398</v>
      </c>
      <c r="C4125" s="43" t="s">
        <v>8045</v>
      </c>
      <c r="D4125" s="52">
        <v>45247</v>
      </c>
      <c r="E4125" s="52">
        <v>45247</v>
      </c>
      <c r="F4125" s="52">
        <v>45247</v>
      </c>
      <c r="G4125" s="47" t="s">
        <v>18</v>
      </c>
      <c r="H4125" s="44">
        <v>810</v>
      </c>
      <c r="I4125" s="53">
        <v>4.8574999999999999</v>
      </c>
      <c r="J4125" s="42">
        <v>0</v>
      </c>
      <c r="K4125" s="42">
        <v>0</v>
      </c>
      <c r="L4125" s="42">
        <v>3934.58</v>
      </c>
      <c r="M4125" s="42">
        <v>0</v>
      </c>
      <c r="N4125" s="47" t="s">
        <v>1328</v>
      </c>
      <c r="O4125" s="47" t="s">
        <v>1874</v>
      </c>
      <c r="P4125" s="47" t="s">
        <v>4790</v>
      </c>
      <c r="Q4125" s="30" t="s">
        <v>8093</v>
      </c>
    </row>
    <row r="4126" spans="1:17" s="30" customFormat="1" ht="19.95" customHeight="1">
      <c r="A4126" s="47">
        <v>2</v>
      </c>
      <c r="B4126" s="30" t="s">
        <v>2398</v>
      </c>
      <c r="C4126" s="43" t="s">
        <v>8048</v>
      </c>
      <c r="D4126" s="52">
        <v>45247</v>
      </c>
      <c r="E4126" s="52">
        <v>45247</v>
      </c>
      <c r="F4126" s="52">
        <v>45247</v>
      </c>
      <c r="G4126" s="47" t="s">
        <v>18</v>
      </c>
      <c r="H4126" s="44">
        <v>1039.5</v>
      </c>
      <c r="I4126" s="53">
        <v>4.8574999999999999</v>
      </c>
      <c r="J4126" s="42">
        <v>0</v>
      </c>
      <c r="K4126" s="42">
        <v>0</v>
      </c>
      <c r="L4126" s="42">
        <v>5049.37</v>
      </c>
      <c r="M4126" s="42">
        <v>0</v>
      </c>
      <c r="N4126" s="47" t="s">
        <v>1328</v>
      </c>
      <c r="O4126" s="47" t="s">
        <v>1874</v>
      </c>
      <c r="P4126" s="47" t="s">
        <v>4790</v>
      </c>
      <c r="Q4126" s="30" t="s">
        <v>8096</v>
      </c>
    </row>
    <row r="4127" spans="1:17" s="30" customFormat="1" ht="19.95" customHeight="1">
      <c r="A4127" s="47">
        <v>2</v>
      </c>
      <c r="B4127" s="30" t="s">
        <v>2398</v>
      </c>
      <c r="C4127" s="43" t="s">
        <v>8050</v>
      </c>
      <c r="D4127" s="52">
        <v>45247</v>
      </c>
      <c r="E4127" s="52">
        <v>45247</v>
      </c>
      <c r="F4127" s="52">
        <v>45247</v>
      </c>
      <c r="G4127" s="103" t="s">
        <v>10</v>
      </c>
      <c r="H4127" s="42">
        <v>7541.26</v>
      </c>
      <c r="I4127" s="53">
        <v>1</v>
      </c>
      <c r="J4127" s="42">
        <v>0</v>
      </c>
      <c r="K4127" s="42">
        <v>0</v>
      </c>
      <c r="L4127" s="42">
        <v>7541.26</v>
      </c>
      <c r="M4127" s="42">
        <v>0</v>
      </c>
      <c r="N4127" s="47" t="s">
        <v>1328</v>
      </c>
      <c r="O4127" s="47" t="s">
        <v>1874</v>
      </c>
      <c r="P4127" s="47" t="s">
        <v>4790</v>
      </c>
      <c r="Q4127" s="30" t="s">
        <v>8098</v>
      </c>
    </row>
    <row r="4128" spans="1:17" s="30" customFormat="1" ht="19.95" customHeight="1">
      <c r="A4128" s="47">
        <v>5</v>
      </c>
      <c r="B4128" s="30" t="s">
        <v>2398</v>
      </c>
      <c r="C4128" s="43" t="s">
        <v>8050</v>
      </c>
      <c r="D4128" s="52">
        <v>45251</v>
      </c>
      <c r="E4128" s="52">
        <v>45251</v>
      </c>
      <c r="F4128" s="52">
        <v>45247</v>
      </c>
      <c r="G4128" s="47" t="s">
        <v>18</v>
      </c>
      <c r="H4128" s="44">
        <v>1035</v>
      </c>
      <c r="I4128" s="53">
        <v>4.8574999999999999</v>
      </c>
      <c r="J4128" s="42">
        <v>0</v>
      </c>
      <c r="K4128" s="42">
        <v>0</v>
      </c>
      <c r="L4128" s="42">
        <v>5027.51</v>
      </c>
      <c r="M4128" s="42">
        <v>0</v>
      </c>
      <c r="N4128" s="47" t="s">
        <v>1328</v>
      </c>
      <c r="O4128" s="47" t="s">
        <v>1874</v>
      </c>
      <c r="P4128" s="47" t="s">
        <v>4790</v>
      </c>
      <c r="Q4128" s="30" t="s">
        <v>8100</v>
      </c>
    </row>
    <row r="4129" spans="1:17" s="30" customFormat="1" ht="19.95" customHeight="1">
      <c r="A4129" s="47">
        <v>1</v>
      </c>
      <c r="B4129" s="30" t="s">
        <v>125</v>
      </c>
      <c r="C4129" s="43" t="s">
        <v>8043</v>
      </c>
      <c r="D4129" s="52">
        <v>45247</v>
      </c>
      <c r="E4129" s="52">
        <v>45247</v>
      </c>
      <c r="F4129" s="52">
        <v>45247</v>
      </c>
      <c r="G4129" s="47" t="s">
        <v>10</v>
      </c>
      <c r="H4129" s="46">
        <v>889.26</v>
      </c>
      <c r="I4129" s="53">
        <v>1</v>
      </c>
      <c r="J4129" s="42">
        <v>0</v>
      </c>
      <c r="K4129" s="42">
        <v>0</v>
      </c>
      <c r="L4129" s="42">
        <v>889.26</v>
      </c>
      <c r="M4129" s="42">
        <v>0</v>
      </c>
      <c r="N4129" s="47" t="s">
        <v>269</v>
      </c>
      <c r="O4129" s="47" t="s">
        <v>7805</v>
      </c>
      <c r="P4129" s="47" t="s">
        <v>7611</v>
      </c>
      <c r="Q4129" s="30" t="s">
        <v>8091</v>
      </c>
    </row>
    <row r="4130" spans="1:17" s="30" customFormat="1" ht="19.95" customHeight="1">
      <c r="A4130" s="47">
        <v>1</v>
      </c>
      <c r="B4130" s="30" t="s">
        <v>251</v>
      </c>
      <c r="C4130" s="43" t="s">
        <v>8040</v>
      </c>
      <c r="D4130" s="52">
        <v>45209</v>
      </c>
      <c r="E4130" s="52">
        <v>45247</v>
      </c>
      <c r="F4130" s="52">
        <v>45247</v>
      </c>
      <c r="G4130" s="47" t="s">
        <v>10</v>
      </c>
      <c r="H4130" s="46">
        <v>150</v>
      </c>
      <c r="I4130" s="53">
        <v>1</v>
      </c>
      <c r="J4130" s="42">
        <v>0</v>
      </c>
      <c r="K4130" s="42">
        <v>0</v>
      </c>
      <c r="L4130" s="42">
        <v>150</v>
      </c>
      <c r="M4130" s="42">
        <v>0</v>
      </c>
      <c r="N4130" s="47" t="s">
        <v>269</v>
      </c>
      <c r="O4130" s="47" t="s">
        <v>1329</v>
      </c>
      <c r="P4130" s="47" t="s">
        <v>875</v>
      </c>
      <c r="Q4130" s="30" t="s">
        <v>8088</v>
      </c>
    </row>
    <row r="4131" spans="1:17" s="30" customFormat="1" ht="19.95" customHeight="1">
      <c r="A4131" s="47">
        <v>1</v>
      </c>
      <c r="B4131" s="30" t="s">
        <v>242</v>
      </c>
      <c r="C4131" s="43" t="s">
        <v>8044</v>
      </c>
      <c r="D4131" s="52">
        <v>45247</v>
      </c>
      <c r="E4131" s="52">
        <v>45247</v>
      </c>
      <c r="F4131" s="52">
        <v>45247</v>
      </c>
      <c r="G4131" s="47" t="s">
        <v>10</v>
      </c>
      <c r="H4131" s="46">
        <v>453.19</v>
      </c>
      <c r="I4131" s="53">
        <v>1</v>
      </c>
      <c r="J4131" s="42">
        <v>0</v>
      </c>
      <c r="K4131" s="42">
        <v>0</v>
      </c>
      <c r="L4131" s="42">
        <v>453.19</v>
      </c>
      <c r="M4131" s="42">
        <v>0</v>
      </c>
      <c r="N4131" s="47" t="s">
        <v>269</v>
      </c>
      <c r="O4131" s="47" t="s">
        <v>1362</v>
      </c>
      <c r="P4131" s="47" t="s">
        <v>1361</v>
      </c>
      <c r="Q4131" s="30" t="s">
        <v>8092</v>
      </c>
    </row>
    <row r="4132" spans="1:17" s="30" customFormat="1" ht="19.95" customHeight="1">
      <c r="A4132" s="47">
        <v>1</v>
      </c>
      <c r="B4132" s="30" t="s">
        <v>242</v>
      </c>
      <c r="C4132" s="43" t="s">
        <v>7457</v>
      </c>
      <c r="D4132" s="52">
        <v>45212</v>
      </c>
      <c r="E4132" s="52">
        <v>45251</v>
      </c>
      <c r="F4132" s="52">
        <v>45247</v>
      </c>
      <c r="G4132" s="47" t="s">
        <v>10</v>
      </c>
      <c r="H4132" s="46">
        <v>10763.1</v>
      </c>
      <c r="I4132" s="53">
        <v>1</v>
      </c>
      <c r="J4132" s="42">
        <v>0</v>
      </c>
      <c r="K4132" s="42">
        <v>0</v>
      </c>
      <c r="L4132" s="42">
        <v>10763.1</v>
      </c>
      <c r="M4132" s="42">
        <v>0</v>
      </c>
      <c r="N4132" s="47" t="s">
        <v>269</v>
      </c>
      <c r="O4132" s="47" t="s">
        <v>2521</v>
      </c>
      <c r="P4132" s="47" t="s">
        <v>1367</v>
      </c>
      <c r="Q4132" s="30" t="s">
        <v>7628</v>
      </c>
    </row>
    <row r="4133" spans="1:17" s="30" customFormat="1" ht="19.95" customHeight="1">
      <c r="A4133" s="47">
        <v>1</v>
      </c>
      <c r="B4133" s="30" t="s">
        <v>1357</v>
      </c>
      <c r="C4133" s="43" t="s">
        <v>8042</v>
      </c>
      <c r="D4133" s="52">
        <v>45247</v>
      </c>
      <c r="E4133" s="52">
        <v>45247</v>
      </c>
      <c r="F4133" s="52">
        <v>45247</v>
      </c>
      <c r="G4133" s="47" t="s">
        <v>10</v>
      </c>
      <c r="H4133" s="46">
        <v>1800</v>
      </c>
      <c r="I4133" s="53">
        <v>1</v>
      </c>
      <c r="J4133" s="42">
        <v>0</v>
      </c>
      <c r="K4133" s="42">
        <v>0</v>
      </c>
      <c r="L4133" s="42">
        <v>1800</v>
      </c>
      <c r="M4133" s="42">
        <v>0</v>
      </c>
      <c r="N4133" s="47" t="s">
        <v>275</v>
      </c>
      <c r="O4133" s="47" t="s">
        <v>1360</v>
      </c>
      <c r="P4133" s="47" t="s">
        <v>876</v>
      </c>
      <c r="Q4133" s="30" t="s">
        <v>8090</v>
      </c>
    </row>
    <row r="4134" spans="1:17" s="30" customFormat="1" ht="19.95" customHeight="1">
      <c r="A4134" s="47">
        <v>2</v>
      </c>
      <c r="B4134" s="30" t="s">
        <v>240</v>
      </c>
      <c r="C4134" s="43" t="s">
        <v>8478</v>
      </c>
      <c r="D4134" s="52">
        <v>45261</v>
      </c>
      <c r="E4134" s="52">
        <v>45266</v>
      </c>
      <c r="F4134" s="52">
        <v>45247</v>
      </c>
      <c r="G4134" s="47" t="s">
        <v>10</v>
      </c>
      <c r="H4134" s="46">
        <v>18617.599999999999</v>
      </c>
      <c r="I4134" s="53">
        <v>1</v>
      </c>
      <c r="J4134" s="42">
        <v>0</v>
      </c>
      <c r="K4134" s="42">
        <v>0</v>
      </c>
      <c r="L4134" s="42">
        <v>18617.599999999999</v>
      </c>
      <c r="M4134" s="42">
        <v>0</v>
      </c>
      <c r="N4134" s="47" t="s">
        <v>275</v>
      </c>
      <c r="O4134" s="47" t="s">
        <v>1874</v>
      </c>
      <c r="P4134" s="47" t="s">
        <v>1358</v>
      </c>
      <c r="Q4134" s="30" t="s">
        <v>8482</v>
      </c>
    </row>
    <row r="4135" spans="1:17" s="30" customFormat="1" ht="19.95" customHeight="1">
      <c r="A4135" s="47">
        <v>5</v>
      </c>
      <c r="B4135" s="30" t="s">
        <v>240</v>
      </c>
      <c r="C4135" s="43" t="s">
        <v>8480</v>
      </c>
      <c r="D4135" s="52">
        <v>45261</v>
      </c>
      <c r="E4135" s="52">
        <v>45266</v>
      </c>
      <c r="F4135" s="52">
        <v>45247</v>
      </c>
      <c r="G4135" s="47" t="s">
        <v>10</v>
      </c>
      <c r="H4135" s="46">
        <v>12322.88</v>
      </c>
      <c r="I4135" s="53">
        <v>1</v>
      </c>
      <c r="J4135" s="42">
        <v>0</v>
      </c>
      <c r="K4135" s="42">
        <v>0</v>
      </c>
      <c r="L4135" s="42">
        <v>12322.88</v>
      </c>
      <c r="M4135" s="42">
        <v>0</v>
      </c>
      <c r="N4135" s="47" t="s">
        <v>275</v>
      </c>
      <c r="O4135" s="47" t="s">
        <v>1874</v>
      </c>
      <c r="P4135" s="47" t="s">
        <v>1358</v>
      </c>
      <c r="Q4135" s="30" t="s">
        <v>8484</v>
      </c>
    </row>
    <row r="4136" spans="1:17" s="30" customFormat="1" ht="19.95" customHeight="1">
      <c r="A4136" s="47">
        <v>1</v>
      </c>
      <c r="B4136" s="30" t="s">
        <v>240</v>
      </c>
      <c r="C4136" s="43" t="s">
        <v>8477</v>
      </c>
      <c r="D4136" s="52">
        <v>45261</v>
      </c>
      <c r="E4136" s="52">
        <v>45261</v>
      </c>
      <c r="F4136" s="52">
        <v>45247</v>
      </c>
      <c r="G4136" s="47" t="s">
        <v>10</v>
      </c>
      <c r="H4136" s="46">
        <v>67782.399999999994</v>
      </c>
      <c r="I4136" s="53">
        <v>1</v>
      </c>
      <c r="J4136" s="42">
        <v>0</v>
      </c>
      <c r="K4136" s="42">
        <v>0</v>
      </c>
      <c r="L4136" s="42">
        <v>67782.399999999994</v>
      </c>
      <c r="M4136" s="42">
        <v>0</v>
      </c>
      <c r="N4136" s="47" t="s">
        <v>275</v>
      </c>
      <c r="O4136" s="47" t="s">
        <v>1874</v>
      </c>
      <c r="P4136" s="47" t="s">
        <v>1358</v>
      </c>
      <c r="Q4136" s="30" t="s">
        <v>8481</v>
      </c>
    </row>
    <row r="4137" spans="1:17" s="30" customFormat="1" ht="19.95" customHeight="1">
      <c r="A4137" s="47">
        <v>5</v>
      </c>
      <c r="B4137" s="30" t="s">
        <v>240</v>
      </c>
      <c r="C4137" s="43" t="s">
        <v>8479</v>
      </c>
      <c r="D4137" s="52">
        <v>45261</v>
      </c>
      <c r="E4137" s="52">
        <v>45266</v>
      </c>
      <c r="F4137" s="52">
        <v>45247</v>
      </c>
      <c r="G4137" s="47" t="s">
        <v>10</v>
      </c>
      <c r="H4137" s="46">
        <v>45277.120000000003</v>
      </c>
      <c r="I4137" s="53">
        <v>1</v>
      </c>
      <c r="J4137" s="42">
        <v>0</v>
      </c>
      <c r="K4137" s="42">
        <v>0</v>
      </c>
      <c r="L4137" s="42">
        <v>45277.120000000003</v>
      </c>
      <c r="M4137" s="42">
        <v>0</v>
      </c>
      <c r="N4137" s="47" t="s">
        <v>275</v>
      </c>
      <c r="O4137" s="47" t="s">
        <v>1874</v>
      </c>
      <c r="P4137" s="47" t="s">
        <v>1358</v>
      </c>
      <c r="Q4137" s="30" t="s">
        <v>8483</v>
      </c>
    </row>
    <row r="4138" spans="1:17" s="30" customFormat="1" ht="19.95" customHeight="1">
      <c r="A4138" s="47">
        <v>1</v>
      </c>
      <c r="B4138" s="30" t="s">
        <v>780</v>
      </c>
      <c r="C4138" s="43" t="s">
        <v>8036</v>
      </c>
      <c r="D4138" s="52">
        <v>45250</v>
      </c>
      <c r="E4138" s="52">
        <v>45250</v>
      </c>
      <c r="F4138" s="52">
        <v>45250</v>
      </c>
      <c r="G4138" s="47" t="s">
        <v>10</v>
      </c>
      <c r="H4138" s="46">
        <v>462.69</v>
      </c>
      <c r="I4138" s="53">
        <v>1</v>
      </c>
      <c r="J4138" s="42">
        <v>0</v>
      </c>
      <c r="K4138" s="42">
        <v>0</v>
      </c>
      <c r="L4138" s="42">
        <v>462.69</v>
      </c>
      <c r="M4138" s="42">
        <v>0</v>
      </c>
      <c r="N4138" s="47" t="s">
        <v>1328</v>
      </c>
      <c r="O4138" s="47" t="s">
        <v>1374</v>
      </c>
      <c r="P4138" s="47" t="s">
        <v>874</v>
      </c>
      <c r="Q4138" s="30" t="s">
        <v>8102</v>
      </c>
    </row>
    <row r="4139" spans="1:17" s="30" customFormat="1" ht="19.95" customHeight="1">
      <c r="A4139" s="47">
        <v>2</v>
      </c>
      <c r="B4139" s="30" t="s">
        <v>235</v>
      </c>
      <c r="C4139" s="43" t="s">
        <v>8052</v>
      </c>
      <c r="D4139" s="52">
        <v>45251</v>
      </c>
      <c r="E4139" s="52">
        <v>45250</v>
      </c>
      <c r="F4139" s="52">
        <v>45250</v>
      </c>
      <c r="G4139" s="47" t="s">
        <v>10</v>
      </c>
      <c r="H4139" s="46">
        <v>9250</v>
      </c>
      <c r="I4139" s="53">
        <v>1</v>
      </c>
      <c r="J4139" s="42">
        <v>0</v>
      </c>
      <c r="K4139" s="42">
        <v>0</v>
      </c>
      <c r="L4139" s="42">
        <v>9250</v>
      </c>
      <c r="M4139" s="42">
        <v>0</v>
      </c>
      <c r="N4139" s="47" t="s">
        <v>1328</v>
      </c>
      <c r="O4139" s="47" t="s">
        <v>1330</v>
      </c>
      <c r="P4139" s="47" t="s">
        <v>881</v>
      </c>
      <c r="Q4139" s="30" t="s">
        <v>8101</v>
      </c>
    </row>
    <row r="4140" spans="1:17" s="30" customFormat="1" ht="19.95" customHeight="1">
      <c r="A4140" s="47">
        <v>1</v>
      </c>
      <c r="B4140" s="30" t="s">
        <v>259</v>
      </c>
      <c r="C4140" s="43" t="s">
        <v>8055</v>
      </c>
      <c r="D4140" s="52">
        <v>45250</v>
      </c>
      <c r="E4140" s="52">
        <v>45250</v>
      </c>
      <c r="F4140" s="52">
        <v>45250</v>
      </c>
      <c r="G4140" s="47" t="s">
        <v>10</v>
      </c>
      <c r="H4140" s="46">
        <v>21233.89</v>
      </c>
      <c r="I4140" s="53">
        <v>1</v>
      </c>
      <c r="J4140" s="42">
        <v>0</v>
      </c>
      <c r="K4140" s="42">
        <v>0</v>
      </c>
      <c r="L4140" s="42">
        <v>21233.89</v>
      </c>
      <c r="M4140" s="42">
        <v>0</v>
      </c>
      <c r="N4140" s="47" t="s">
        <v>1328</v>
      </c>
      <c r="O4140" s="47" t="s">
        <v>1874</v>
      </c>
      <c r="P4140" s="47" t="s">
        <v>1358</v>
      </c>
      <c r="Q4140" s="30" t="s">
        <v>8105</v>
      </c>
    </row>
    <row r="4141" spans="1:17" s="30" customFormat="1" ht="19.95" customHeight="1">
      <c r="A4141" s="47">
        <v>1</v>
      </c>
      <c r="B4141" s="30" t="s">
        <v>259</v>
      </c>
      <c r="C4141" s="43" t="s">
        <v>8054</v>
      </c>
      <c r="D4141" s="52">
        <v>45250</v>
      </c>
      <c r="E4141" s="52">
        <v>45250</v>
      </c>
      <c r="F4141" s="52">
        <v>45250</v>
      </c>
      <c r="G4141" s="47" t="s">
        <v>10</v>
      </c>
      <c r="H4141" s="46">
        <v>21233.89</v>
      </c>
      <c r="I4141" s="53">
        <v>1</v>
      </c>
      <c r="J4141" s="42">
        <v>0</v>
      </c>
      <c r="K4141" s="42">
        <v>0</v>
      </c>
      <c r="L4141" s="42">
        <v>21233.89</v>
      </c>
      <c r="M4141" s="42">
        <v>0</v>
      </c>
      <c r="N4141" s="47" t="s">
        <v>1328</v>
      </c>
      <c r="O4141" s="47" t="s">
        <v>1874</v>
      </c>
      <c r="P4141" s="47" t="s">
        <v>1358</v>
      </c>
      <c r="Q4141" s="30" t="s">
        <v>8104</v>
      </c>
    </row>
    <row r="4142" spans="1:17" s="30" customFormat="1" ht="19.95" customHeight="1">
      <c r="A4142" s="47">
        <v>1</v>
      </c>
      <c r="B4142" s="30" t="s">
        <v>259</v>
      </c>
      <c r="C4142" s="43" t="s">
        <v>8053</v>
      </c>
      <c r="D4142" s="52">
        <v>45250</v>
      </c>
      <c r="E4142" s="52">
        <v>45250</v>
      </c>
      <c r="F4142" s="52">
        <v>45250</v>
      </c>
      <c r="G4142" s="47" t="s">
        <v>10</v>
      </c>
      <c r="H4142" s="46">
        <v>21233.89</v>
      </c>
      <c r="I4142" s="53">
        <v>1</v>
      </c>
      <c r="J4142" s="42">
        <v>0</v>
      </c>
      <c r="K4142" s="42">
        <v>0</v>
      </c>
      <c r="L4142" s="42">
        <v>21233.89</v>
      </c>
      <c r="M4142" s="42">
        <v>0</v>
      </c>
      <c r="N4142" s="47" t="s">
        <v>1328</v>
      </c>
      <c r="O4142" s="47" t="s">
        <v>1874</v>
      </c>
      <c r="P4142" s="47" t="s">
        <v>1358</v>
      </c>
      <c r="Q4142" s="30" t="s">
        <v>8103</v>
      </c>
    </row>
    <row r="4143" spans="1:17" s="30" customFormat="1" ht="19.95" customHeight="1">
      <c r="A4143" s="47">
        <v>1</v>
      </c>
      <c r="B4143" s="30" t="s">
        <v>257</v>
      </c>
      <c r="C4143" s="43" t="s">
        <v>8122</v>
      </c>
      <c r="D4143" s="52">
        <v>45251</v>
      </c>
      <c r="E4143" s="52">
        <v>45251</v>
      </c>
      <c r="F4143" s="52">
        <v>45251</v>
      </c>
      <c r="G4143" s="47" t="s">
        <v>10</v>
      </c>
      <c r="H4143" s="42">
        <v>44513.18</v>
      </c>
      <c r="I4143" s="53">
        <v>1</v>
      </c>
      <c r="J4143" s="42">
        <v>0</v>
      </c>
      <c r="K4143" s="42">
        <v>0</v>
      </c>
      <c r="L4143" s="42">
        <v>44513.18</v>
      </c>
      <c r="M4143" s="42">
        <v>0</v>
      </c>
      <c r="N4143" s="47" t="s">
        <v>1328</v>
      </c>
      <c r="O4143" s="47" t="s">
        <v>1874</v>
      </c>
      <c r="P4143" s="47" t="s">
        <v>7610</v>
      </c>
      <c r="Q4143" s="30" t="s">
        <v>8161</v>
      </c>
    </row>
    <row r="4144" spans="1:17" s="30" customFormat="1" ht="19.95" customHeight="1">
      <c r="A4144" s="47">
        <v>1</v>
      </c>
      <c r="B4144" s="30" t="s">
        <v>257</v>
      </c>
      <c r="C4144" s="43" t="s">
        <v>8122</v>
      </c>
      <c r="D4144" s="52">
        <v>45251</v>
      </c>
      <c r="E4144" s="52">
        <v>45251</v>
      </c>
      <c r="F4144" s="52">
        <v>45251</v>
      </c>
      <c r="G4144" s="47" t="s">
        <v>10</v>
      </c>
      <c r="H4144" s="42">
        <v>42516.35</v>
      </c>
      <c r="I4144" s="53">
        <v>1</v>
      </c>
      <c r="J4144" s="42">
        <v>0</v>
      </c>
      <c r="K4144" s="42">
        <v>0</v>
      </c>
      <c r="L4144" s="42">
        <v>42516.35</v>
      </c>
      <c r="M4144" s="42">
        <v>0</v>
      </c>
      <c r="N4144" s="47" t="s">
        <v>1328</v>
      </c>
      <c r="O4144" s="47" t="s">
        <v>1874</v>
      </c>
      <c r="P4144" s="47" t="s">
        <v>7610</v>
      </c>
      <c r="Q4144" s="30" t="s">
        <v>8162</v>
      </c>
    </row>
    <row r="4145" spans="1:17" s="30" customFormat="1" ht="19.95" customHeight="1">
      <c r="A4145" s="47">
        <v>1</v>
      </c>
      <c r="B4145" s="30" t="s">
        <v>257</v>
      </c>
      <c r="C4145" s="43" t="s">
        <v>8122</v>
      </c>
      <c r="D4145" s="52">
        <v>45251</v>
      </c>
      <c r="E4145" s="52">
        <v>45251</v>
      </c>
      <c r="F4145" s="52">
        <v>45251</v>
      </c>
      <c r="G4145" s="47" t="s">
        <v>10</v>
      </c>
      <c r="H4145" s="42">
        <v>41517.94</v>
      </c>
      <c r="I4145" s="53">
        <v>1</v>
      </c>
      <c r="J4145" s="42">
        <v>0</v>
      </c>
      <c r="K4145" s="42">
        <v>0</v>
      </c>
      <c r="L4145" s="42">
        <v>41517.94</v>
      </c>
      <c r="M4145" s="42">
        <v>0</v>
      </c>
      <c r="N4145" s="47" t="s">
        <v>1328</v>
      </c>
      <c r="O4145" s="47" t="s">
        <v>1874</v>
      </c>
      <c r="P4145" s="47" t="s">
        <v>7610</v>
      </c>
      <c r="Q4145" s="30" t="s">
        <v>8163</v>
      </c>
    </row>
    <row r="4146" spans="1:17" s="30" customFormat="1" ht="19.95" customHeight="1">
      <c r="A4146" s="47">
        <v>1</v>
      </c>
      <c r="B4146" s="30" t="s">
        <v>257</v>
      </c>
      <c r="C4146" s="43" t="s">
        <v>8123</v>
      </c>
      <c r="D4146" s="52">
        <v>45251</v>
      </c>
      <c r="E4146" s="52">
        <v>45251</v>
      </c>
      <c r="F4146" s="52">
        <v>45251</v>
      </c>
      <c r="G4146" s="47" t="s">
        <v>10</v>
      </c>
      <c r="H4146" s="42">
        <v>3.78</v>
      </c>
      <c r="I4146" s="53">
        <v>1</v>
      </c>
      <c r="J4146" s="42">
        <v>0</v>
      </c>
      <c r="K4146" s="42">
        <v>0</v>
      </c>
      <c r="L4146" s="42">
        <v>3.78</v>
      </c>
      <c r="M4146" s="42">
        <v>0</v>
      </c>
      <c r="N4146" s="47" t="s">
        <v>1328</v>
      </c>
      <c r="O4146" s="47" t="s">
        <v>1874</v>
      </c>
      <c r="P4146" s="47" t="s">
        <v>7610</v>
      </c>
      <c r="Q4146" s="30" t="s">
        <v>8164</v>
      </c>
    </row>
    <row r="4147" spans="1:17" s="30" customFormat="1" ht="19.95" customHeight="1">
      <c r="A4147" s="47">
        <v>5</v>
      </c>
      <c r="B4147" s="30" t="s">
        <v>308</v>
      </c>
      <c r="C4147" s="43" t="s">
        <v>8119</v>
      </c>
      <c r="D4147" s="52">
        <v>45246</v>
      </c>
      <c r="E4147" s="52">
        <v>45251</v>
      </c>
      <c r="F4147" s="52">
        <v>45251</v>
      </c>
      <c r="G4147" s="47" t="s">
        <v>10</v>
      </c>
      <c r="H4147" s="42">
        <v>24750</v>
      </c>
      <c r="I4147" s="53">
        <v>1</v>
      </c>
      <c r="J4147" s="42">
        <v>0</v>
      </c>
      <c r="K4147" s="42">
        <v>0</v>
      </c>
      <c r="L4147" s="42">
        <v>24750</v>
      </c>
      <c r="M4147" s="42">
        <v>0</v>
      </c>
      <c r="N4147" s="47" t="s">
        <v>1328</v>
      </c>
      <c r="O4147" s="47" t="s">
        <v>1349</v>
      </c>
      <c r="P4147" s="47" t="s">
        <v>741</v>
      </c>
      <c r="Q4147" s="30" t="s">
        <v>8158</v>
      </c>
    </row>
    <row r="4148" spans="1:17" s="30" customFormat="1" ht="19.95" customHeight="1">
      <c r="A4148" s="47">
        <v>1</v>
      </c>
      <c r="B4148" s="30" t="s">
        <v>308</v>
      </c>
      <c r="C4148" s="43" t="s">
        <v>8121</v>
      </c>
      <c r="D4148" s="52">
        <v>45246</v>
      </c>
      <c r="E4148" s="52">
        <v>45251</v>
      </c>
      <c r="F4148" s="52">
        <v>45251</v>
      </c>
      <c r="G4148" s="47" t="s">
        <v>10</v>
      </c>
      <c r="H4148" s="42">
        <v>27084.55</v>
      </c>
      <c r="I4148" s="53">
        <v>1</v>
      </c>
      <c r="J4148" s="42">
        <v>0</v>
      </c>
      <c r="K4148" s="42">
        <v>0</v>
      </c>
      <c r="L4148" s="42">
        <v>27084.55</v>
      </c>
      <c r="M4148" s="42">
        <v>0</v>
      </c>
      <c r="N4148" s="47" t="s">
        <v>1328</v>
      </c>
      <c r="O4148" s="47" t="s">
        <v>1349</v>
      </c>
      <c r="P4148" s="47" t="s">
        <v>741</v>
      </c>
      <c r="Q4148" s="30" t="s">
        <v>8160</v>
      </c>
    </row>
    <row r="4149" spans="1:17" s="30" customFormat="1" ht="19.95" customHeight="1">
      <c r="A4149" s="47">
        <v>5</v>
      </c>
      <c r="B4149" s="30" t="s">
        <v>308</v>
      </c>
      <c r="C4149" s="43" t="s">
        <v>8125</v>
      </c>
      <c r="D4149" s="52">
        <v>45246</v>
      </c>
      <c r="E4149" s="52">
        <v>45251</v>
      </c>
      <c r="F4149" s="52">
        <v>45251</v>
      </c>
      <c r="G4149" s="47" t="s">
        <v>10</v>
      </c>
      <c r="H4149" s="42">
        <v>42025</v>
      </c>
      <c r="I4149" s="53">
        <v>1</v>
      </c>
      <c r="J4149" s="42">
        <v>0</v>
      </c>
      <c r="K4149" s="42">
        <v>0</v>
      </c>
      <c r="L4149" s="42">
        <v>42025</v>
      </c>
      <c r="M4149" s="42">
        <v>0</v>
      </c>
      <c r="N4149" s="47" t="s">
        <v>1328</v>
      </c>
      <c r="O4149" s="47" t="s">
        <v>1349</v>
      </c>
      <c r="P4149" s="47" t="s">
        <v>741</v>
      </c>
      <c r="Q4149" s="30" t="s">
        <v>8166</v>
      </c>
    </row>
    <row r="4150" spans="1:17" s="30" customFormat="1" ht="19.95" customHeight="1">
      <c r="A4150" s="47">
        <v>5</v>
      </c>
      <c r="B4150" s="30" t="s">
        <v>308</v>
      </c>
      <c r="C4150" s="43" t="s">
        <v>8120</v>
      </c>
      <c r="D4150" s="52">
        <v>45246</v>
      </c>
      <c r="E4150" s="52">
        <v>45251</v>
      </c>
      <c r="F4150" s="52">
        <v>45251</v>
      </c>
      <c r="G4150" s="47" t="s">
        <v>10</v>
      </c>
      <c r="H4150" s="42">
        <v>16500</v>
      </c>
      <c r="I4150" s="53">
        <v>1</v>
      </c>
      <c r="J4150" s="42">
        <v>0</v>
      </c>
      <c r="K4150" s="42">
        <v>0</v>
      </c>
      <c r="L4150" s="42">
        <v>16500</v>
      </c>
      <c r="M4150" s="42">
        <v>0</v>
      </c>
      <c r="N4150" s="47" t="s">
        <v>1328</v>
      </c>
      <c r="O4150" s="47" t="s">
        <v>1349</v>
      </c>
      <c r="P4150" s="47" t="s">
        <v>741</v>
      </c>
      <c r="Q4150" s="30" t="s">
        <v>8159</v>
      </c>
    </row>
    <row r="4151" spans="1:17" s="30" customFormat="1" ht="19.95" customHeight="1">
      <c r="A4151" s="47">
        <v>1</v>
      </c>
      <c r="B4151" s="30" t="s">
        <v>16</v>
      </c>
      <c r="C4151" s="43" t="s">
        <v>8116</v>
      </c>
      <c r="D4151" s="52">
        <v>45233</v>
      </c>
      <c r="E4151" s="52">
        <v>45251</v>
      </c>
      <c r="F4151" s="52">
        <v>45251</v>
      </c>
      <c r="G4151" s="47" t="s">
        <v>10</v>
      </c>
      <c r="H4151" s="42">
        <v>6706</v>
      </c>
      <c r="I4151" s="53">
        <v>1</v>
      </c>
      <c r="J4151" s="42">
        <v>0</v>
      </c>
      <c r="K4151" s="42">
        <v>0</v>
      </c>
      <c r="L4151" s="42">
        <v>6706</v>
      </c>
      <c r="M4151" s="42">
        <v>0</v>
      </c>
      <c r="N4151" s="47" t="s">
        <v>1328</v>
      </c>
      <c r="O4151" s="47" t="s">
        <v>1349</v>
      </c>
      <c r="P4151" s="47" t="s">
        <v>741</v>
      </c>
      <c r="Q4151" s="30" t="s">
        <v>8155</v>
      </c>
    </row>
    <row r="4152" spans="1:17" s="30" customFormat="1" ht="19.95" customHeight="1">
      <c r="A4152" s="47">
        <v>1</v>
      </c>
      <c r="B4152" s="30" t="s">
        <v>16</v>
      </c>
      <c r="C4152" s="43" t="s">
        <v>8115</v>
      </c>
      <c r="D4152" s="52">
        <v>45236</v>
      </c>
      <c r="E4152" s="52">
        <v>45251</v>
      </c>
      <c r="F4152" s="52">
        <v>45251</v>
      </c>
      <c r="G4152" s="47" t="s">
        <v>10</v>
      </c>
      <c r="H4152" s="42">
        <v>9101</v>
      </c>
      <c r="I4152" s="53">
        <v>1</v>
      </c>
      <c r="J4152" s="42">
        <v>0</v>
      </c>
      <c r="K4152" s="42">
        <v>0</v>
      </c>
      <c r="L4152" s="42">
        <v>9101</v>
      </c>
      <c r="M4152" s="42">
        <v>0</v>
      </c>
      <c r="N4152" s="47" t="s">
        <v>1328</v>
      </c>
      <c r="O4152" s="47" t="s">
        <v>1349</v>
      </c>
      <c r="P4152" s="47" t="s">
        <v>741</v>
      </c>
      <c r="Q4152" s="30" t="s">
        <v>8154</v>
      </c>
    </row>
    <row r="4153" spans="1:17" s="30" customFormat="1" ht="19.95" customHeight="1">
      <c r="A4153" s="47">
        <v>5</v>
      </c>
      <c r="B4153" s="30" t="s">
        <v>8107</v>
      </c>
      <c r="C4153" s="43" t="s">
        <v>8114</v>
      </c>
      <c r="D4153" s="52">
        <v>45222</v>
      </c>
      <c r="E4153" s="52">
        <v>45251</v>
      </c>
      <c r="F4153" s="52">
        <v>45251</v>
      </c>
      <c r="G4153" s="47" t="s">
        <v>10</v>
      </c>
      <c r="H4153" s="42">
        <v>46688.51</v>
      </c>
      <c r="I4153" s="53">
        <v>1</v>
      </c>
      <c r="J4153" s="42">
        <v>0</v>
      </c>
      <c r="K4153" s="42">
        <v>0</v>
      </c>
      <c r="L4153" s="42">
        <v>46688.51</v>
      </c>
      <c r="M4153" s="42">
        <v>0</v>
      </c>
      <c r="N4153" s="47" t="s">
        <v>1328</v>
      </c>
      <c r="O4153" s="47" t="s">
        <v>1874</v>
      </c>
      <c r="P4153" s="47" t="s">
        <v>1372</v>
      </c>
      <c r="Q4153" s="30" t="s">
        <v>8153</v>
      </c>
    </row>
    <row r="4154" spans="1:17" s="30" customFormat="1" ht="19.95" customHeight="1">
      <c r="A4154" s="47">
        <v>5</v>
      </c>
      <c r="B4154" s="30" t="s">
        <v>8107</v>
      </c>
      <c r="C4154" s="43" t="s">
        <v>8113</v>
      </c>
      <c r="D4154" s="52">
        <v>45222</v>
      </c>
      <c r="E4154" s="52">
        <v>45251</v>
      </c>
      <c r="F4154" s="52">
        <v>45251</v>
      </c>
      <c r="G4154" s="47" t="s">
        <v>10</v>
      </c>
      <c r="H4154" s="42">
        <v>65713.89</v>
      </c>
      <c r="I4154" s="53">
        <v>1</v>
      </c>
      <c r="J4154" s="42">
        <v>0</v>
      </c>
      <c r="K4154" s="42">
        <v>0</v>
      </c>
      <c r="L4154" s="42">
        <v>65713.89</v>
      </c>
      <c r="M4154" s="42">
        <v>0</v>
      </c>
      <c r="N4154" s="47" t="s">
        <v>1328</v>
      </c>
      <c r="O4154" s="47" t="s">
        <v>1874</v>
      </c>
      <c r="P4154" s="47" t="s">
        <v>1372</v>
      </c>
      <c r="Q4154" s="30" t="s">
        <v>8152</v>
      </c>
    </row>
    <row r="4155" spans="1:17" s="30" customFormat="1" ht="19.95" customHeight="1">
      <c r="A4155" s="47">
        <v>1</v>
      </c>
      <c r="B4155" s="30" t="s">
        <v>43</v>
      </c>
      <c r="C4155" s="43" t="s">
        <v>8111</v>
      </c>
      <c r="D4155" s="52">
        <v>45230</v>
      </c>
      <c r="E4155" s="52">
        <v>45251</v>
      </c>
      <c r="F4155" s="52">
        <v>45251</v>
      </c>
      <c r="G4155" s="47" t="s">
        <v>10</v>
      </c>
      <c r="H4155" s="42">
        <v>2637.8</v>
      </c>
      <c r="I4155" s="53">
        <v>1</v>
      </c>
      <c r="J4155" s="42">
        <v>0</v>
      </c>
      <c r="K4155" s="42">
        <v>0</v>
      </c>
      <c r="L4155" s="42">
        <v>2637.8</v>
      </c>
      <c r="M4155" s="42">
        <v>0</v>
      </c>
      <c r="N4155" s="47" t="s">
        <v>269</v>
      </c>
      <c r="O4155" s="47" t="s">
        <v>1351</v>
      </c>
      <c r="P4155" s="47" t="s">
        <v>1353</v>
      </c>
      <c r="Q4155" s="30" t="s">
        <v>8150</v>
      </c>
    </row>
    <row r="4156" spans="1:17" s="30" customFormat="1" ht="19.95" customHeight="1">
      <c r="A4156" s="47">
        <v>1</v>
      </c>
      <c r="B4156" s="30" t="s">
        <v>43</v>
      </c>
      <c r="C4156" s="43" t="s">
        <v>8112</v>
      </c>
      <c r="D4156" s="52">
        <v>45233</v>
      </c>
      <c r="E4156" s="52">
        <v>45251</v>
      </c>
      <c r="F4156" s="52">
        <v>45251</v>
      </c>
      <c r="G4156" s="47" t="s">
        <v>10</v>
      </c>
      <c r="H4156" s="42">
        <v>3158.1</v>
      </c>
      <c r="I4156" s="53">
        <v>1</v>
      </c>
      <c r="J4156" s="42">
        <v>0</v>
      </c>
      <c r="K4156" s="42">
        <v>0</v>
      </c>
      <c r="L4156" s="42">
        <v>3158.1</v>
      </c>
      <c r="M4156" s="42">
        <v>0</v>
      </c>
      <c r="N4156" s="47" t="s">
        <v>269</v>
      </c>
      <c r="O4156" s="47" t="s">
        <v>1351</v>
      </c>
      <c r="P4156" s="47" t="s">
        <v>1353</v>
      </c>
      <c r="Q4156" s="30" t="s">
        <v>8151</v>
      </c>
    </row>
    <row r="4157" spans="1:17" s="30" customFormat="1" ht="19.95" customHeight="1">
      <c r="A4157" s="47">
        <v>5</v>
      </c>
      <c r="B4157" s="30" t="s">
        <v>218</v>
      </c>
      <c r="C4157" s="43" t="s">
        <v>8117</v>
      </c>
      <c r="D4157" s="52">
        <v>45250</v>
      </c>
      <c r="E4157" s="52">
        <v>45251</v>
      </c>
      <c r="F4157" s="52">
        <v>45251</v>
      </c>
      <c r="G4157" s="47" t="s">
        <v>10</v>
      </c>
      <c r="H4157" s="42">
        <v>573.29999999999995</v>
      </c>
      <c r="I4157" s="53">
        <v>1</v>
      </c>
      <c r="J4157" s="42">
        <v>0</v>
      </c>
      <c r="K4157" s="42">
        <v>0</v>
      </c>
      <c r="L4157" s="42">
        <v>573.29999999999995</v>
      </c>
      <c r="M4157" s="42">
        <v>0</v>
      </c>
      <c r="N4157" s="47" t="s">
        <v>269</v>
      </c>
      <c r="O4157" s="47" t="s">
        <v>1874</v>
      </c>
      <c r="P4157" s="47" t="s">
        <v>8148</v>
      </c>
      <c r="Q4157" s="30" t="s">
        <v>8156</v>
      </c>
    </row>
    <row r="4158" spans="1:17" s="30" customFormat="1" ht="19.95" customHeight="1">
      <c r="A4158" s="47">
        <v>1</v>
      </c>
      <c r="B4158" s="30" t="s">
        <v>54</v>
      </c>
      <c r="C4158" s="43" t="s">
        <v>55</v>
      </c>
      <c r="D4158" s="52">
        <v>44869</v>
      </c>
      <c r="E4158" s="52">
        <v>45251</v>
      </c>
      <c r="F4158" s="52">
        <v>45251</v>
      </c>
      <c r="G4158" s="47" t="s">
        <v>10</v>
      </c>
      <c r="H4158" s="42">
        <v>99.9</v>
      </c>
      <c r="I4158" s="53">
        <v>1</v>
      </c>
      <c r="J4158" s="42">
        <v>0</v>
      </c>
      <c r="K4158" s="42">
        <v>0</v>
      </c>
      <c r="L4158" s="42">
        <v>99.9</v>
      </c>
      <c r="M4158" s="42">
        <v>0</v>
      </c>
      <c r="N4158" s="47" t="s">
        <v>269</v>
      </c>
      <c r="O4158" s="47" t="s">
        <v>1342</v>
      </c>
      <c r="P4158" s="47" t="s">
        <v>280</v>
      </c>
      <c r="Q4158" s="30" t="s">
        <v>1228</v>
      </c>
    </row>
    <row r="4159" spans="1:17" s="30" customFormat="1" ht="19.95" customHeight="1">
      <c r="A4159" s="47">
        <v>1</v>
      </c>
      <c r="B4159" s="30" t="s">
        <v>435</v>
      </c>
      <c r="C4159" s="43" t="s">
        <v>8124</v>
      </c>
      <c r="D4159" s="52">
        <v>45247</v>
      </c>
      <c r="E4159" s="52">
        <v>45251</v>
      </c>
      <c r="F4159" s="52">
        <v>45251</v>
      </c>
      <c r="G4159" s="47" t="s">
        <v>10</v>
      </c>
      <c r="H4159" s="42">
        <v>300</v>
      </c>
      <c r="I4159" s="53">
        <v>1</v>
      </c>
      <c r="J4159" s="42">
        <v>0</v>
      </c>
      <c r="K4159" s="42">
        <v>0</v>
      </c>
      <c r="L4159" s="42">
        <v>300</v>
      </c>
      <c r="M4159" s="42">
        <v>0</v>
      </c>
      <c r="N4159" s="47" t="s">
        <v>275</v>
      </c>
      <c r="O4159" s="47" t="s">
        <v>1351</v>
      </c>
      <c r="P4159" s="47" t="s">
        <v>1350</v>
      </c>
      <c r="Q4159" s="30" t="s">
        <v>8165</v>
      </c>
    </row>
    <row r="4160" spans="1:17" s="30" customFormat="1" ht="19.95" customHeight="1">
      <c r="A4160" s="47">
        <v>1</v>
      </c>
      <c r="B4160" s="30" t="s">
        <v>1357</v>
      </c>
      <c r="C4160" s="43" t="s">
        <v>8056</v>
      </c>
      <c r="D4160" s="52">
        <v>45250</v>
      </c>
      <c r="E4160" s="52">
        <v>45250</v>
      </c>
      <c r="F4160" s="52">
        <v>45251</v>
      </c>
      <c r="G4160" s="47" t="s">
        <v>10</v>
      </c>
      <c r="H4160" s="42">
        <v>1800</v>
      </c>
      <c r="I4160" s="53">
        <v>1</v>
      </c>
      <c r="J4160" s="42">
        <v>0</v>
      </c>
      <c r="K4160" s="42">
        <v>0</v>
      </c>
      <c r="L4160" s="42">
        <v>1800</v>
      </c>
      <c r="M4160" s="42">
        <v>0</v>
      </c>
      <c r="N4160" s="47" t="s">
        <v>275</v>
      </c>
      <c r="O4160" s="47" t="s">
        <v>1360</v>
      </c>
      <c r="P4160" s="47" t="s">
        <v>876</v>
      </c>
      <c r="Q4160" s="30" t="s">
        <v>8106</v>
      </c>
    </row>
    <row r="4161" spans="1:17" s="30" customFormat="1" ht="19.95" customHeight="1">
      <c r="A4161" s="47">
        <v>5</v>
      </c>
      <c r="B4161" s="30" t="s">
        <v>305</v>
      </c>
      <c r="C4161" s="43" t="s">
        <v>8118</v>
      </c>
      <c r="D4161" s="52">
        <v>45240</v>
      </c>
      <c r="E4161" s="52">
        <v>45251</v>
      </c>
      <c r="F4161" s="52">
        <v>45251</v>
      </c>
      <c r="G4161" s="47" t="s">
        <v>10</v>
      </c>
      <c r="H4161" s="42">
        <v>1326.7</v>
      </c>
      <c r="I4161" s="53">
        <v>1</v>
      </c>
      <c r="J4161" s="42">
        <v>0</v>
      </c>
      <c r="K4161" s="42">
        <v>0</v>
      </c>
      <c r="L4161" s="42">
        <v>1326.7</v>
      </c>
      <c r="M4161" s="42">
        <v>0</v>
      </c>
      <c r="N4161" s="47" t="s">
        <v>275</v>
      </c>
      <c r="O4161" s="47" t="s">
        <v>1874</v>
      </c>
      <c r="P4161" s="47" t="s">
        <v>1358</v>
      </c>
      <c r="Q4161" s="30" t="s">
        <v>8157</v>
      </c>
    </row>
    <row r="4162" spans="1:17" s="30" customFormat="1" ht="19.95" customHeight="1">
      <c r="A4162" s="47">
        <v>1</v>
      </c>
      <c r="B4162" s="30" t="s">
        <v>8108</v>
      </c>
      <c r="C4162" s="43" t="s">
        <v>8126</v>
      </c>
      <c r="D4162" s="52">
        <v>45252</v>
      </c>
      <c r="E4162" s="52">
        <v>45251</v>
      </c>
      <c r="F4162" s="52">
        <v>45251</v>
      </c>
      <c r="G4162" s="47" t="s">
        <v>10</v>
      </c>
      <c r="H4162" s="42">
        <v>13652.8</v>
      </c>
      <c r="I4162" s="53">
        <v>1</v>
      </c>
      <c r="J4162" s="42">
        <v>0</v>
      </c>
      <c r="K4162" s="42">
        <v>0</v>
      </c>
      <c r="L4162" s="42">
        <v>13652.8</v>
      </c>
      <c r="M4162" s="42">
        <v>0</v>
      </c>
      <c r="N4162" s="47" t="s">
        <v>275</v>
      </c>
      <c r="O4162" s="47" t="s">
        <v>1342</v>
      </c>
      <c r="P4162" s="47" t="s">
        <v>871</v>
      </c>
      <c r="Q4162" s="30" t="s">
        <v>8167</v>
      </c>
    </row>
    <row r="4163" spans="1:17" s="30" customFormat="1" ht="19.95" customHeight="1">
      <c r="A4163" s="47">
        <v>2</v>
      </c>
      <c r="B4163" s="30" t="s">
        <v>229</v>
      </c>
      <c r="C4163" s="43" t="s">
        <v>8110</v>
      </c>
      <c r="D4163" s="52">
        <v>45233</v>
      </c>
      <c r="E4163" s="52">
        <v>45250</v>
      </c>
      <c r="F4163" s="52">
        <v>45251</v>
      </c>
      <c r="G4163" s="47" t="s">
        <v>10</v>
      </c>
      <c r="H4163" s="42">
        <v>24599.1</v>
      </c>
      <c r="I4163" s="53">
        <v>1</v>
      </c>
      <c r="J4163" s="42">
        <v>0</v>
      </c>
      <c r="K4163" s="42">
        <v>0</v>
      </c>
      <c r="L4163" s="42">
        <v>24599.1</v>
      </c>
      <c r="M4163" s="42">
        <v>0</v>
      </c>
      <c r="N4163" s="47" t="s">
        <v>275</v>
      </c>
      <c r="O4163" s="47" t="s">
        <v>1349</v>
      </c>
      <c r="P4163" s="47" t="s">
        <v>741</v>
      </c>
      <c r="Q4163" s="30" t="s">
        <v>8149</v>
      </c>
    </row>
    <row r="4164" spans="1:17" s="30" customFormat="1" ht="19.95" customHeight="1">
      <c r="A4164" s="47">
        <v>4</v>
      </c>
      <c r="B4164" s="30" t="s">
        <v>230</v>
      </c>
      <c r="C4164" s="43" t="s">
        <v>8449</v>
      </c>
      <c r="D4164" s="52">
        <v>45257</v>
      </c>
      <c r="E4164" s="52">
        <v>45252</v>
      </c>
      <c r="F4164" s="52">
        <v>45252</v>
      </c>
      <c r="G4164" s="47" t="s">
        <v>10</v>
      </c>
      <c r="H4164" s="46">
        <v>68472.2</v>
      </c>
      <c r="I4164" s="53">
        <v>1</v>
      </c>
      <c r="J4164" s="51">
        <v>0</v>
      </c>
      <c r="K4164" s="51">
        <v>0</v>
      </c>
      <c r="L4164" s="51">
        <v>68472.2</v>
      </c>
      <c r="M4164" s="42">
        <v>0</v>
      </c>
      <c r="N4164" s="47" t="s">
        <v>1328</v>
      </c>
      <c r="O4164" s="47" t="s">
        <v>1330</v>
      </c>
      <c r="P4164" s="47" t="s">
        <v>881</v>
      </c>
      <c r="Q4164" s="30" t="s">
        <v>8459</v>
      </c>
    </row>
    <row r="4165" spans="1:17" s="30" customFormat="1" ht="19.95" customHeight="1">
      <c r="A4165" s="47">
        <v>5</v>
      </c>
      <c r="B4165" s="30" t="s">
        <v>8017</v>
      </c>
      <c r="C4165" s="43" t="s">
        <v>8128</v>
      </c>
      <c r="D4165" s="52">
        <v>45251</v>
      </c>
      <c r="E4165" s="52">
        <v>45252</v>
      </c>
      <c r="F4165" s="52">
        <v>45252</v>
      </c>
      <c r="G4165" s="47" t="s">
        <v>10</v>
      </c>
      <c r="H4165" s="42">
        <v>450</v>
      </c>
      <c r="I4165" s="53">
        <v>1</v>
      </c>
      <c r="J4165" s="42">
        <v>0</v>
      </c>
      <c r="K4165" s="42">
        <v>0</v>
      </c>
      <c r="L4165" s="42">
        <v>450</v>
      </c>
      <c r="M4165" s="42">
        <v>0</v>
      </c>
      <c r="N4165" s="47" t="s">
        <v>269</v>
      </c>
      <c r="O4165" s="47" t="s">
        <v>1874</v>
      </c>
      <c r="P4165" s="47" t="s">
        <v>1358</v>
      </c>
      <c r="Q4165" s="30" t="s">
        <v>8169</v>
      </c>
    </row>
    <row r="4166" spans="1:17" s="30" customFormat="1" ht="19.95" customHeight="1">
      <c r="A4166" s="47">
        <v>2</v>
      </c>
      <c r="B4166" s="30" t="s">
        <v>8017</v>
      </c>
      <c r="C4166" s="43" t="s">
        <v>8127</v>
      </c>
      <c r="D4166" s="52">
        <v>45251</v>
      </c>
      <c r="E4166" s="52">
        <v>45252</v>
      </c>
      <c r="F4166" s="52">
        <v>45252</v>
      </c>
      <c r="G4166" s="47" t="s">
        <v>10</v>
      </c>
      <c r="H4166" s="42">
        <v>450</v>
      </c>
      <c r="I4166" s="53">
        <v>1</v>
      </c>
      <c r="J4166" s="42">
        <v>0</v>
      </c>
      <c r="K4166" s="42">
        <v>0</v>
      </c>
      <c r="L4166" s="42">
        <v>450</v>
      </c>
      <c r="M4166" s="42">
        <v>0</v>
      </c>
      <c r="N4166" s="47" t="s">
        <v>269</v>
      </c>
      <c r="O4166" s="47" t="s">
        <v>1874</v>
      </c>
      <c r="P4166" s="47" t="s">
        <v>1358</v>
      </c>
      <c r="Q4166" s="30" t="s">
        <v>8168</v>
      </c>
    </row>
    <row r="4167" spans="1:17" s="30" customFormat="1" ht="19.95" customHeight="1">
      <c r="A4167" s="47">
        <v>1</v>
      </c>
      <c r="B4167" s="30" t="s">
        <v>1357</v>
      </c>
      <c r="C4167" s="43" t="s">
        <v>8130</v>
      </c>
      <c r="D4167" s="52">
        <v>45252</v>
      </c>
      <c r="E4167" s="52">
        <v>45252</v>
      </c>
      <c r="F4167" s="52">
        <v>45252</v>
      </c>
      <c r="G4167" s="47" t="s">
        <v>10</v>
      </c>
      <c r="H4167" s="42">
        <v>1125.3</v>
      </c>
      <c r="I4167" s="53">
        <v>1</v>
      </c>
      <c r="J4167" s="42">
        <v>0</v>
      </c>
      <c r="K4167" s="42">
        <v>0</v>
      </c>
      <c r="L4167" s="42">
        <v>1125.3</v>
      </c>
      <c r="M4167" s="42">
        <v>0</v>
      </c>
      <c r="N4167" s="47" t="s">
        <v>275</v>
      </c>
      <c r="O4167" s="47" t="s">
        <v>1360</v>
      </c>
      <c r="P4167" s="47" t="s">
        <v>876</v>
      </c>
      <c r="Q4167" s="30" t="s">
        <v>8171</v>
      </c>
    </row>
    <row r="4168" spans="1:17" s="30" customFormat="1" ht="19.95" customHeight="1">
      <c r="A4168" s="47">
        <v>1</v>
      </c>
      <c r="B4168" s="30" t="s">
        <v>8109</v>
      </c>
      <c r="C4168" s="43" t="s">
        <v>8129</v>
      </c>
      <c r="D4168" s="52">
        <v>45231</v>
      </c>
      <c r="E4168" s="52">
        <v>45252</v>
      </c>
      <c r="F4168" s="52">
        <v>45252</v>
      </c>
      <c r="G4168" s="47" t="s">
        <v>10</v>
      </c>
      <c r="H4168" s="42">
        <v>1250</v>
      </c>
      <c r="I4168" s="53">
        <v>1</v>
      </c>
      <c r="J4168" s="42">
        <v>0</v>
      </c>
      <c r="K4168" s="42">
        <v>0</v>
      </c>
      <c r="L4168" s="42">
        <v>1250</v>
      </c>
      <c r="M4168" s="42">
        <v>0</v>
      </c>
      <c r="N4168" s="47" t="s">
        <v>275</v>
      </c>
      <c r="O4168" s="47" t="s">
        <v>1351</v>
      </c>
      <c r="P4168" s="47" t="s">
        <v>1350</v>
      </c>
      <c r="Q4168" s="30" t="s">
        <v>8170</v>
      </c>
    </row>
    <row r="4169" spans="1:17" s="30" customFormat="1" ht="19.95" customHeight="1">
      <c r="A4169" s="47">
        <v>1</v>
      </c>
      <c r="B4169" s="30" t="s">
        <v>247</v>
      </c>
      <c r="C4169" s="43" t="s">
        <v>4965</v>
      </c>
      <c r="D4169" s="52">
        <v>45253</v>
      </c>
      <c r="E4169" s="52">
        <v>45253</v>
      </c>
      <c r="F4169" s="52">
        <v>45253</v>
      </c>
      <c r="G4169" s="47" t="s">
        <v>10</v>
      </c>
      <c r="H4169" s="42">
        <v>2500</v>
      </c>
      <c r="I4169" s="53">
        <v>1</v>
      </c>
      <c r="J4169" s="42">
        <v>0</v>
      </c>
      <c r="K4169" s="42">
        <v>0</v>
      </c>
      <c r="L4169" s="42">
        <v>2500</v>
      </c>
      <c r="M4169" s="42">
        <v>0</v>
      </c>
      <c r="N4169" s="47" t="s">
        <v>1328</v>
      </c>
      <c r="O4169" s="47" t="s">
        <v>2725</v>
      </c>
      <c r="P4169" s="47" t="s">
        <v>879</v>
      </c>
      <c r="Q4169" s="30" t="s">
        <v>8185</v>
      </c>
    </row>
    <row r="4170" spans="1:17" s="30" customFormat="1" ht="19.95" customHeight="1">
      <c r="A4170" s="47">
        <v>5</v>
      </c>
      <c r="B4170" s="30" t="s">
        <v>308</v>
      </c>
      <c r="C4170" s="43" t="s">
        <v>8137</v>
      </c>
      <c r="D4170" s="52">
        <v>45250</v>
      </c>
      <c r="E4170" s="52">
        <v>45253</v>
      </c>
      <c r="F4170" s="52">
        <v>45253</v>
      </c>
      <c r="G4170" s="47" t="s">
        <v>10</v>
      </c>
      <c r="H4170" s="42">
        <v>17250</v>
      </c>
      <c r="I4170" s="53">
        <v>1</v>
      </c>
      <c r="J4170" s="42">
        <v>0</v>
      </c>
      <c r="K4170" s="42">
        <v>0</v>
      </c>
      <c r="L4170" s="42">
        <v>17250</v>
      </c>
      <c r="M4170" s="42">
        <v>0</v>
      </c>
      <c r="N4170" s="47" t="s">
        <v>1328</v>
      </c>
      <c r="O4170" s="47" t="s">
        <v>1349</v>
      </c>
      <c r="P4170" s="47" t="s">
        <v>741</v>
      </c>
      <c r="Q4170" s="30" t="s">
        <v>8180</v>
      </c>
    </row>
    <row r="4171" spans="1:17" s="30" customFormat="1" ht="19.95" customHeight="1">
      <c r="A4171" s="47">
        <v>5</v>
      </c>
      <c r="B4171" s="30" t="s">
        <v>308</v>
      </c>
      <c r="C4171" s="43" t="s">
        <v>8138</v>
      </c>
      <c r="D4171" s="52">
        <v>45250</v>
      </c>
      <c r="E4171" s="52">
        <v>45253</v>
      </c>
      <c r="F4171" s="52">
        <v>45253</v>
      </c>
      <c r="G4171" s="47" t="s">
        <v>10</v>
      </c>
      <c r="H4171" s="42">
        <v>7500</v>
      </c>
      <c r="I4171" s="53">
        <v>1</v>
      </c>
      <c r="J4171" s="42">
        <v>0</v>
      </c>
      <c r="K4171" s="42">
        <v>0</v>
      </c>
      <c r="L4171" s="42">
        <v>7500</v>
      </c>
      <c r="M4171" s="42">
        <v>0</v>
      </c>
      <c r="N4171" s="47" t="s">
        <v>1328</v>
      </c>
      <c r="O4171" s="47" t="s">
        <v>1349</v>
      </c>
      <c r="P4171" s="47" t="s">
        <v>741</v>
      </c>
      <c r="Q4171" s="30" t="s">
        <v>8181</v>
      </c>
    </row>
    <row r="4172" spans="1:17" s="30" customFormat="1" ht="19.95" customHeight="1">
      <c r="A4172" s="47">
        <v>1</v>
      </c>
      <c r="B4172" s="30" t="s">
        <v>308</v>
      </c>
      <c r="C4172" s="43" t="s">
        <v>8139</v>
      </c>
      <c r="D4172" s="52">
        <v>45250</v>
      </c>
      <c r="E4172" s="52">
        <v>45253</v>
      </c>
      <c r="F4172" s="52">
        <v>45253</v>
      </c>
      <c r="G4172" s="47" t="s">
        <v>10</v>
      </c>
      <c r="H4172" s="42">
        <v>23667.5</v>
      </c>
      <c r="I4172" s="53">
        <v>1</v>
      </c>
      <c r="J4172" s="42">
        <v>0</v>
      </c>
      <c r="K4172" s="42">
        <v>0</v>
      </c>
      <c r="L4172" s="42">
        <v>23667.5</v>
      </c>
      <c r="M4172" s="42">
        <v>0</v>
      </c>
      <c r="N4172" s="47" t="s">
        <v>1328</v>
      </c>
      <c r="O4172" s="47" t="s">
        <v>1330</v>
      </c>
      <c r="P4172" s="47" t="s">
        <v>887</v>
      </c>
      <c r="Q4172" s="30" t="s">
        <v>8182</v>
      </c>
    </row>
    <row r="4173" spans="1:17" s="30" customFormat="1" ht="19.95" customHeight="1">
      <c r="A4173" s="47">
        <v>1</v>
      </c>
      <c r="B4173" s="30" t="s">
        <v>308</v>
      </c>
      <c r="C4173" s="43" t="s">
        <v>8140</v>
      </c>
      <c r="D4173" s="52">
        <v>45250</v>
      </c>
      <c r="E4173" s="52">
        <v>45253</v>
      </c>
      <c r="F4173" s="52">
        <v>45253</v>
      </c>
      <c r="G4173" s="47" t="s">
        <v>10</v>
      </c>
      <c r="H4173" s="42">
        <v>28321.95</v>
      </c>
      <c r="I4173" s="53">
        <v>1</v>
      </c>
      <c r="J4173" s="42">
        <v>0</v>
      </c>
      <c r="K4173" s="42">
        <v>0</v>
      </c>
      <c r="L4173" s="42">
        <v>28321.95</v>
      </c>
      <c r="M4173" s="42">
        <v>0</v>
      </c>
      <c r="N4173" s="47" t="s">
        <v>1328</v>
      </c>
      <c r="O4173" s="47" t="s">
        <v>1349</v>
      </c>
      <c r="P4173" s="47" t="s">
        <v>741</v>
      </c>
      <c r="Q4173" s="30" t="s">
        <v>8183</v>
      </c>
    </row>
    <row r="4174" spans="1:17" s="30" customFormat="1" ht="19.95" customHeight="1">
      <c r="A4174" s="47">
        <v>1</v>
      </c>
      <c r="B4174" s="30" t="s">
        <v>308</v>
      </c>
      <c r="C4174" s="43" t="s">
        <v>8140</v>
      </c>
      <c r="D4174" s="52">
        <v>45250</v>
      </c>
      <c r="E4174" s="52">
        <v>45253</v>
      </c>
      <c r="F4174" s="52">
        <v>45253</v>
      </c>
      <c r="G4174" s="47" t="s">
        <v>10</v>
      </c>
      <c r="H4174" s="42">
        <v>2034</v>
      </c>
      <c r="I4174" s="53">
        <v>1</v>
      </c>
      <c r="J4174" s="42">
        <v>0</v>
      </c>
      <c r="K4174" s="42">
        <v>0</v>
      </c>
      <c r="L4174" s="42">
        <v>2034</v>
      </c>
      <c r="M4174" s="42">
        <v>0</v>
      </c>
      <c r="N4174" s="47" t="s">
        <v>1328</v>
      </c>
      <c r="O4174" s="47" t="s">
        <v>1330</v>
      </c>
      <c r="P4174" s="47" t="s">
        <v>887</v>
      </c>
      <c r="Q4174" s="30" t="s">
        <v>8184</v>
      </c>
    </row>
    <row r="4175" spans="1:17" s="30" customFormat="1" ht="19.95" customHeight="1">
      <c r="A4175" s="47">
        <v>5</v>
      </c>
      <c r="B4175" s="30" t="s">
        <v>308</v>
      </c>
      <c r="C4175" s="43" t="s">
        <v>8135</v>
      </c>
      <c r="D4175" s="52">
        <v>45250</v>
      </c>
      <c r="E4175" s="52">
        <v>45253</v>
      </c>
      <c r="F4175" s="52">
        <v>45253</v>
      </c>
      <c r="G4175" s="47" t="s">
        <v>10</v>
      </c>
      <c r="H4175" s="42">
        <v>16635</v>
      </c>
      <c r="I4175" s="53">
        <v>1</v>
      </c>
      <c r="J4175" s="42">
        <v>0</v>
      </c>
      <c r="K4175" s="42">
        <v>0</v>
      </c>
      <c r="L4175" s="42">
        <v>16635</v>
      </c>
      <c r="M4175" s="42">
        <v>0</v>
      </c>
      <c r="N4175" s="47" t="s">
        <v>1328</v>
      </c>
      <c r="O4175" s="47" t="s">
        <v>1349</v>
      </c>
      <c r="P4175" s="47" t="s">
        <v>741</v>
      </c>
      <c r="Q4175" s="30" t="s">
        <v>8178</v>
      </c>
    </row>
    <row r="4176" spans="1:17" s="30" customFormat="1" ht="19.95" customHeight="1">
      <c r="A4176" s="47">
        <v>5</v>
      </c>
      <c r="B4176" s="30" t="s">
        <v>308</v>
      </c>
      <c r="C4176" s="43" t="s">
        <v>8136</v>
      </c>
      <c r="D4176" s="52">
        <v>45250</v>
      </c>
      <c r="E4176" s="52">
        <v>45253</v>
      </c>
      <c r="F4176" s="52">
        <v>45253</v>
      </c>
      <c r="G4176" s="47" t="s">
        <v>10</v>
      </c>
      <c r="H4176" s="42">
        <v>100000</v>
      </c>
      <c r="I4176" s="53">
        <v>1</v>
      </c>
      <c r="J4176" s="42">
        <v>0</v>
      </c>
      <c r="K4176" s="42">
        <v>0</v>
      </c>
      <c r="L4176" s="42">
        <v>100000</v>
      </c>
      <c r="M4176" s="42">
        <v>0</v>
      </c>
      <c r="N4176" s="47" t="s">
        <v>1328</v>
      </c>
      <c r="O4176" s="47" t="s">
        <v>1349</v>
      </c>
      <c r="P4176" s="47" t="s">
        <v>741</v>
      </c>
      <c r="Q4176" s="30" t="s">
        <v>8179</v>
      </c>
    </row>
    <row r="4177" spans="1:17" s="30" customFormat="1" ht="19.95" customHeight="1">
      <c r="A4177" s="47">
        <v>1</v>
      </c>
      <c r="B4177" s="30" t="s">
        <v>248</v>
      </c>
      <c r="C4177" s="43" t="s">
        <v>7875</v>
      </c>
      <c r="D4177" s="52">
        <v>45253</v>
      </c>
      <c r="E4177" s="52">
        <v>45253</v>
      </c>
      <c r="F4177" s="52">
        <v>45253</v>
      </c>
      <c r="G4177" s="47" t="s">
        <v>10</v>
      </c>
      <c r="H4177" s="42">
        <v>2500</v>
      </c>
      <c r="I4177" s="53">
        <v>1</v>
      </c>
      <c r="J4177" s="42">
        <v>0</v>
      </c>
      <c r="K4177" s="42">
        <v>0</v>
      </c>
      <c r="L4177" s="42">
        <v>2500</v>
      </c>
      <c r="M4177" s="42">
        <v>0</v>
      </c>
      <c r="N4177" s="47" t="s">
        <v>1328</v>
      </c>
      <c r="O4177" s="47" t="s">
        <v>2725</v>
      </c>
      <c r="P4177" s="47" t="s">
        <v>879</v>
      </c>
      <c r="Q4177" s="30" t="s">
        <v>8186</v>
      </c>
    </row>
    <row r="4178" spans="1:17" s="30" customFormat="1" ht="19.95" customHeight="1">
      <c r="A4178" s="47">
        <v>1</v>
      </c>
      <c r="B4178" s="30" t="s">
        <v>51</v>
      </c>
      <c r="C4178" s="43" t="s">
        <v>8141</v>
      </c>
      <c r="D4178" s="52">
        <v>45253</v>
      </c>
      <c r="E4178" s="52">
        <v>45253</v>
      </c>
      <c r="F4178" s="52">
        <v>45253</v>
      </c>
      <c r="G4178" s="47" t="s">
        <v>10</v>
      </c>
      <c r="H4178" s="42">
        <v>39.99</v>
      </c>
      <c r="I4178" s="53">
        <v>1</v>
      </c>
      <c r="J4178" s="42">
        <v>0</v>
      </c>
      <c r="K4178" s="42">
        <v>0</v>
      </c>
      <c r="L4178" s="42">
        <v>39.99</v>
      </c>
      <c r="M4178" s="42">
        <v>0</v>
      </c>
      <c r="N4178" s="47" t="s">
        <v>269</v>
      </c>
      <c r="O4178" s="47" t="s">
        <v>1362</v>
      </c>
      <c r="P4178" s="47" t="s">
        <v>1365</v>
      </c>
      <c r="Q4178" s="30" t="s">
        <v>8187</v>
      </c>
    </row>
    <row r="4179" spans="1:17" s="30" customFormat="1" ht="19.95" customHeight="1">
      <c r="A4179" s="47">
        <v>5</v>
      </c>
      <c r="B4179" s="30" t="s">
        <v>218</v>
      </c>
      <c r="C4179" s="43" t="s">
        <v>8132</v>
      </c>
      <c r="D4179" s="52">
        <v>45239</v>
      </c>
      <c r="E4179" s="52">
        <v>45253</v>
      </c>
      <c r="F4179" s="52">
        <v>45253</v>
      </c>
      <c r="G4179" s="47" t="s">
        <v>10</v>
      </c>
      <c r="H4179" s="42">
        <v>573.29999999999995</v>
      </c>
      <c r="I4179" s="53">
        <v>1</v>
      </c>
      <c r="J4179" s="42">
        <v>0</v>
      </c>
      <c r="K4179" s="42">
        <v>0</v>
      </c>
      <c r="L4179" s="42">
        <v>573.29999999999995</v>
      </c>
      <c r="M4179" s="42">
        <v>0</v>
      </c>
      <c r="N4179" s="47" t="s">
        <v>269</v>
      </c>
      <c r="O4179" s="47" t="s">
        <v>1874</v>
      </c>
      <c r="P4179" s="47" t="s">
        <v>8148</v>
      </c>
      <c r="Q4179" s="30" t="s">
        <v>8175</v>
      </c>
    </row>
    <row r="4180" spans="1:17" s="30" customFormat="1" ht="19.95" customHeight="1">
      <c r="A4180" s="47">
        <v>1</v>
      </c>
      <c r="B4180" s="30" t="s">
        <v>246</v>
      </c>
      <c r="C4180" s="107" t="s">
        <v>8194</v>
      </c>
      <c r="D4180" s="52">
        <v>45209</v>
      </c>
      <c r="E4180" s="52">
        <v>45253</v>
      </c>
      <c r="F4180" s="52">
        <v>45253</v>
      </c>
      <c r="G4180" s="47" t="s">
        <v>10</v>
      </c>
      <c r="H4180" s="42">
        <v>3270</v>
      </c>
      <c r="I4180" s="53">
        <v>1</v>
      </c>
      <c r="J4180" s="42">
        <v>0</v>
      </c>
      <c r="K4180" s="42">
        <v>0</v>
      </c>
      <c r="L4180" s="42">
        <v>3270</v>
      </c>
      <c r="M4180" s="42">
        <v>0</v>
      </c>
      <c r="N4180" s="47" t="s">
        <v>269</v>
      </c>
      <c r="O4180" s="47" t="s">
        <v>1381</v>
      </c>
      <c r="P4180" s="47" t="s">
        <v>884</v>
      </c>
      <c r="Q4180" s="30" t="s">
        <v>8172</v>
      </c>
    </row>
    <row r="4181" spans="1:17" s="30" customFormat="1" ht="19.95" customHeight="1">
      <c r="A4181" s="47">
        <v>1</v>
      </c>
      <c r="B4181" s="30" t="s">
        <v>246</v>
      </c>
      <c r="C4181" s="107" t="s">
        <v>8194</v>
      </c>
      <c r="D4181" s="52">
        <v>45209</v>
      </c>
      <c r="E4181" s="52">
        <v>45253</v>
      </c>
      <c r="F4181" s="52">
        <v>45253</v>
      </c>
      <c r="G4181" s="47" t="s">
        <v>10</v>
      </c>
      <c r="H4181" s="42">
        <v>900</v>
      </c>
      <c r="I4181" s="53">
        <v>1</v>
      </c>
      <c r="J4181" s="42">
        <v>0</v>
      </c>
      <c r="K4181" s="42">
        <v>0</v>
      </c>
      <c r="L4181" s="42">
        <v>900</v>
      </c>
      <c r="M4181" s="42">
        <v>0</v>
      </c>
      <c r="N4181" s="47" t="s">
        <v>269</v>
      </c>
      <c r="O4181" s="47" t="s">
        <v>1381</v>
      </c>
      <c r="P4181" s="47" t="s">
        <v>885</v>
      </c>
      <c r="Q4181" s="30" t="s">
        <v>8173</v>
      </c>
    </row>
    <row r="4182" spans="1:17" s="30" customFormat="1" ht="19.95" customHeight="1">
      <c r="A4182" s="47">
        <v>1</v>
      </c>
      <c r="B4182" s="30" t="s">
        <v>1357</v>
      </c>
      <c r="C4182" s="43" t="s">
        <v>8142</v>
      </c>
      <c r="D4182" s="52">
        <v>45253</v>
      </c>
      <c r="E4182" s="52">
        <v>45253</v>
      </c>
      <c r="F4182" s="52">
        <v>45253</v>
      </c>
      <c r="G4182" s="47" t="s">
        <v>10</v>
      </c>
      <c r="H4182" s="42">
        <v>1800</v>
      </c>
      <c r="I4182" s="53">
        <v>1</v>
      </c>
      <c r="J4182" s="42">
        <v>0</v>
      </c>
      <c r="K4182" s="42">
        <v>0</v>
      </c>
      <c r="L4182" s="42">
        <v>1800</v>
      </c>
      <c r="M4182" s="42">
        <v>0</v>
      </c>
      <c r="N4182" s="47" t="s">
        <v>275</v>
      </c>
      <c r="O4182" s="47" t="s">
        <v>1360</v>
      </c>
      <c r="P4182" s="47" t="s">
        <v>876</v>
      </c>
      <c r="Q4182" s="30" t="s">
        <v>8188</v>
      </c>
    </row>
    <row r="4183" spans="1:17" s="30" customFormat="1" ht="19.95" customHeight="1">
      <c r="A4183" s="47">
        <v>5</v>
      </c>
      <c r="B4183" s="30" t="s">
        <v>305</v>
      </c>
      <c r="C4183" s="43" t="s">
        <v>8131</v>
      </c>
      <c r="D4183" s="52">
        <v>45243</v>
      </c>
      <c r="E4183" s="52">
        <v>45253</v>
      </c>
      <c r="F4183" s="52">
        <v>45253</v>
      </c>
      <c r="G4183" s="47" t="s">
        <v>10</v>
      </c>
      <c r="H4183" s="42">
        <v>1326.7</v>
      </c>
      <c r="I4183" s="53">
        <v>1</v>
      </c>
      <c r="J4183" s="42">
        <v>0</v>
      </c>
      <c r="K4183" s="42">
        <v>0</v>
      </c>
      <c r="L4183" s="42">
        <v>1326.7</v>
      </c>
      <c r="M4183" s="42">
        <v>0</v>
      </c>
      <c r="N4183" s="47" t="s">
        <v>275</v>
      </c>
      <c r="O4183" s="47" t="s">
        <v>1874</v>
      </c>
      <c r="P4183" s="47" t="s">
        <v>1358</v>
      </c>
      <c r="Q4183" s="30" t="s">
        <v>8174</v>
      </c>
    </row>
    <row r="4184" spans="1:17" s="30" customFormat="1" ht="19.95" customHeight="1">
      <c r="A4184" s="47">
        <v>1</v>
      </c>
      <c r="B4184" s="30" t="s">
        <v>228</v>
      </c>
      <c r="C4184" s="43" t="s">
        <v>8134</v>
      </c>
      <c r="D4184" s="52">
        <v>45240</v>
      </c>
      <c r="E4184" s="52">
        <v>45253</v>
      </c>
      <c r="F4184" s="52">
        <v>45253</v>
      </c>
      <c r="G4184" s="47" t="s">
        <v>10</v>
      </c>
      <c r="H4184" s="42">
        <v>30539.25</v>
      </c>
      <c r="I4184" s="53">
        <v>1</v>
      </c>
      <c r="J4184" s="42">
        <v>0</v>
      </c>
      <c r="K4184" s="42">
        <v>0</v>
      </c>
      <c r="L4184" s="42">
        <v>30539.25</v>
      </c>
      <c r="M4184" s="42">
        <v>0</v>
      </c>
      <c r="N4184" s="47" t="s">
        <v>275</v>
      </c>
      <c r="O4184" s="47" t="s">
        <v>1874</v>
      </c>
      <c r="P4184" s="47" t="s">
        <v>1592</v>
      </c>
      <c r="Q4184" s="30" t="s">
        <v>8177</v>
      </c>
    </row>
    <row r="4185" spans="1:17" s="30" customFormat="1" ht="19.95" customHeight="1">
      <c r="A4185" s="47">
        <v>5</v>
      </c>
      <c r="B4185" s="30" t="s">
        <v>228</v>
      </c>
      <c r="C4185" s="43" t="s">
        <v>8133</v>
      </c>
      <c r="D4185" s="52">
        <v>45243</v>
      </c>
      <c r="E4185" s="52">
        <v>45253</v>
      </c>
      <c r="F4185" s="52">
        <v>45253</v>
      </c>
      <c r="G4185" s="47" t="s">
        <v>10</v>
      </c>
      <c r="H4185" s="42">
        <v>1649.96</v>
      </c>
      <c r="I4185" s="53">
        <v>1</v>
      </c>
      <c r="J4185" s="42">
        <v>0</v>
      </c>
      <c r="K4185" s="42">
        <v>0</v>
      </c>
      <c r="L4185" s="42">
        <v>1649.96</v>
      </c>
      <c r="M4185" s="42">
        <v>0</v>
      </c>
      <c r="N4185" s="47" t="s">
        <v>275</v>
      </c>
      <c r="O4185" s="47" t="s">
        <v>1874</v>
      </c>
      <c r="P4185" s="47" t="s">
        <v>1358</v>
      </c>
      <c r="Q4185" s="30" t="s">
        <v>8176</v>
      </c>
    </row>
    <row r="4186" spans="1:17" s="30" customFormat="1" ht="19.95" customHeight="1">
      <c r="A4186" s="47">
        <v>1</v>
      </c>
      <c r="B4186" s="30" t="s">
        <v>780</v>
      </c>
      <c r="C4186" s="43" t="s">
        <v>1450</v>
      </c>
      <c r="D4186" s="52">
        <v>45257</v>
      </c>
      <c r="E4186" s="52">
        <v>45257</v>
      </c>
      <c r="F4186" s="52">
        <v>45254</v>
      </c>
      <c r="G4186" s="47" t="s">
        <v>10</v>
      </c>
      <c r="H4186" s="42">
        <v>55</v>
      </c>
      <c r="I4186" s="53">
        <v>1</v>
      </c>
      <c r="J4186" s="42">
        <v>0</v>
      </c>
      <c r="K4186" s="42">
        <v>0</v>
      </c>
      <c r="L4186" s="42">
        <v>55</v>
      </c>
      <c r="M4186" s="42">
        <v>0</v>
      </c>
      <c r="N4186" s="47" t="s">
        <v>1328</v>
      </c>
      <c r="O4186" s="47" t="s">
        <v>1374</v>
      </c>
      <c r="P4186" s="47" t="s">
        <v>874</v>
      </c>
      <c r="Q4186" s="30" t="s">
        <v>7744</v>
      </c>
    </row>
    <row r="4187" spans="1:17" s="30" customFormat="1" ht="19.95" customHeight="1">
      <c r="A4187" s="47">
        <v>4</v>
      </c>
      <c r="B4187" s="30" t="s">
        <v>143</v>
      </c>
      <c r="C4187" s="43" t="s">
        <v>8144</v>
      </c>
      <c r="D4187" s="52">
        <v>45239</v>
      </c>
      <c r="E4187" s="52">
        <v>45254</v>
      </c>
      <c r="F4187" s="52">
        <v>45254</v>
      </c>
      <c r="G4187" s="47" t="s">
        <v>10</v>
      </c>
      <c r="H4187" s="42">
        <v>17576</v>
      </c>
      <c r="I4187" s="53">
        <v>1</v>
      </c>
      <c r="J4187" s="42">
        <v>0</v>
      </c>
      <c r="K4187" s="42">
        <v>0</v>
      </c>
      <c r="L4187" s="42">
        <v>17576</v>
      </c>
      <c r="M4187" s="42">
        <v>0</v>
      </c>
      <c r="N4187" s="47" t="s">
        <v>1328</v>
      </c>
      <c r="O4187" s="47" t="s">
        <v>1349</v>
      </c>
      <c r="P4187" s="47" t="s">
        <v>741</v>
      </c>
      <c r="Q4187" s="30" t="s">
        <v>8190</v>
      </c>
    </row>
    <row r="4188" spans="1:17" s="30" customFormat="1" ht="19.95" customHeight="1">
      <c r="A4188" s="47">
        <v>4</v>
      </c>
      <c r="B4188" s="30" t="s">
        <v>143</v>
      </c>
      <c r="C4188" s="43" t="s">
        <v>8143</v>
      </c>
      <c r="D4188" s="52">
        <v>45239</v>
      </c>
      <c r="E4188" s="52">
        <v>45254</v>
      </c>
      <c r="F4188" s="52">
        <v>45254</v>
      </c>
      <c r="G4188" s="47" t="s">
        <v>10</v>
      </c>
      <c r="H4188" s="42">
        <v>4394</v>
      </c>
      <c r="I4188" s="53">
        <v>1</v>
      </c>
      <c r="J4188" s="42">
        <v>0</v>
      </c>
      <c r="K4188" s="42">
        <v>0</v>
      </c>
      <c r="L4188" s="42">
        <v>4394</v>
      </c>
      <c r="M4188" s="42">
        <v>0</v>
      </c>
      <c r="N4188" s="47" t="s">
        <v>1328</v>
      </c>
      <c r="O4188" s="47" t="s">
        <v>1349</v>
      </c>
      <c r="P4188" s="47" t="s">
        <v>741</v>
      </c>
      <c r="Q4188" s="30" t="s">
        <v>8189</v>
      </c>
    </row>
    <row r="4189" spans="1:17" s="30" customFormat="1" ht="19.95" customHeight="1">
      <c r="A4189" s="47">
        <v>1</v>
      </c>
      <c r="B4189" s="30" t="s">
        <v>252</v>
      </c>
      <c r="C4189" s="43" t="s">
        <v>8145</v>
      </c>
      <c r="D4189" s="52">
        <v>45239</v>
      </c>
      <c r="E4189" s="52">
        <v>45254</v>
      </c>
      <c r="F4189" s="52">
        <v>45254</v>
      </c>
      <c r="G4189" s="47" t="s">
        <v>10</v>
      </c>
      <c r="H4189" s="42">
        <v>1843.75</v>
      </c>
      <c r="I4189" s="53">
        <v>1</v>
      </c>
      <c r="J4189" s="42">
        <v>0</v>
      </c>
      <c r="K4189" s="42">
        <v>0</v>
      </c>
      <c r="L4189" s="42">
        <v>1843.75</v>
      </c>
      <c r="M4189" s="42">
        <v>0</v>
      </c>
      <c r="N4189" s="47" t="s">
        <v>269</v>
      </c>
      <c r="O4189" s="47" t="s">
        <v>1351</v>
      </c>
      <c r="P4189" s="47" t="s">
        <v>1353</v>
      </c>
      <c r="Q4189" s="30" t="s">
        <v>8191</v>
      </c>
    </row>
    <row r="4190" spans="1:17" s="30" customFormat="1" ht="19.95" customHeight="1">
      <c r="A4190" s="47">
        <v>5</v>
      </c>
      <c r="B4190" s="30" t="s">
        <v>785</v>
      </c>
      <c r="C4190" s="43" t="s">
        <v>8146</v>
      </c>
      <c r="D4190" s="52">
        <v>45247</v>
      </c>
      <c r="E4190" s="52">
        <v>45254</v>
      </c>
      <c r="F4190" s="52">
        <v>45254</v>
      </c>
      <c r="G4190" s="47" t="s">
        <v>10</v>
      </c>
      <c r="H4190" s="42">
        <v>3086.08</v>
      </c>
      <c r="I4190" s="53">
        <v>1</v>
      </c>
      <c r="J4190" s="42">
        <v>0</v>
      </c>
      <c r="K4190" s="42">
        <v>0</v>
      </c>
      <c r="L4190" s="42">
        <v>3086.08</v>
      </c>
      <c r="M4190" s="42">
        <v>0</v>
      </c>
      <c r="N4190" s="47" t="s">
        <v>269</v>
      </c>
      <c r="O4190" s="47" t="s">
        <v>1874</v>
      </c>
      <c r="P4190" s="47" t="s">
        <v>1344</v>
      </c>
      <c r="Q4190" s="30" t="s">
        <v>8192</v>
      </c>
    </row>
    <row r="4191" spans="1:17" s="30" customFormat="1" ht="19.95" customHeight="1">
      <c r="A4191" s="47">
        <v>1</v>
      </c>
      <c r="B4191" s="30" t="s">
        <v>1357</v>
      </c>
      <c r="C4191" s="43" t="s">
        <v>8147</v>
      </c>
      <c r="D4191" s="52">
        <v>45254</v>
      </c>
      <c r="E4191" s="52">
        <v>45254</v>
      </c>
      <c r="F4191" s="52">
        <v>45254</v>
      </c>
      <c r="G4191" s="47" t="s">
        <v>10</v>
      </c>
      <c r="H4191" s="42">
        <v>2000</v>
      </c>
      <c r="I4191" s="53">
        <v>1</v>
      </c>
      <c r="J4191" s="42">
        <v>0</v>
      </c>
      <c r="K4191" s="42">
        <v>0</v>
      </c>
      <c r="L4191" s="42">
        <v>2000</v>
      </c>
      <c r="M4191" s="42">
        <v>0</v>
      </c>
      <c r="N4191" s="47" t="s">
        <v>275</v>
      </c>
      <c r="O4191" s="47" t="s">
        <v>1360</v>
      </c>
      <c r="P4191" s="47" t="s">
        <v>675</v>
      </c>
      <c r="Q4191" s="30" t="s">
        <v>8193</v>
      </c>
    </row>
    <row r="4192" spans="1:17" s="30" customFormat="1" ht="19.95" customHeight="1">
      <c r="A4192" s="47">
        <v>1</v>
      </c>
      <c r="B4192" s="30" t="s">
        <v>1395</v>
      </c>
      <c r="C4192" s="43" t="s">
        <v>1477</v>
      </c>
      <c r="D4192" s="52">
        <v>45257</v>
      </c>
      <c r="E4192" s="52">
        <v>45257</v>
      </c>
      <c r="F4192" s="52">
        <v>45254</v>
      </c>
      <c r="G4192" s="47" t="s">
        <v>10</v>
      </c>
      <c r="H4192" s="42">
        <v>2</v>
      </c>
      <c r="I4192" s="53">
        <v>1</v>
      </c>
      <c r="J4192" s="42">
        <v>0</v>
      </c>
      <c r="K4192" s="42">
        <v>0</v>
      </c>
      <c r="L4192" s="42">
        <v>2</v>
      </c>
      <c r="M4192" s="42">
        <v>0</v>
      </c>
      <c r="N4192" s="47" t="s">
        <v>275</v>
      </c>
      <c r="O4192" s="47" t="s">
        <v>1374</v>
      </c>
      <c r="P4192" s="47" t="s">
        <v>874</v>
      </c>
      <c r="Q4192" s="30" t="s">
        <v>1695</v>
      </c>
    </row>
    <row r="4193" spans="1:17" s="30" customFormat="1" ht="19.95" customHeight="1">
      <c r="A4193" s="47">
        <v>5</v>
      </c>
      <c r="B4193" s="30" t="s">
        <v>249</v>
      </c>
      <c r="C4193" s="43" t="s">
        <v>8212</v>
      </c>
      <c r="D4193" s="52">
        <v>45247</v>
      </c>
      <c r="E4193" s="52">
        <v>45257</v>
      </c>
      <c r="F4193" s="52">
        <v>45257</v>
      </c>
      <c r="G4193" s="47" t="s">
        <v>10</v>
      </c>
      <c r="H4193" s="46">
        <v>35416.080000000002</v>
      </c>
      <c r="I4193" s="53">
        <v>1</v>
      </c>
      <c r="J4193" s="42">
        <v>0</v>
      </c>
      <c r="K4193" s="42">
        <v>0</v>
      </c>
      <c r="L4193" s="42">
        <v>35416.080000000002</v>
      </c>
      <c r="M4193" s="42">
        <v>0</v>
      </c>
      <c r="N4193" s="47" t="s">
        <v>1328</v>
      </c>
      <c r="O4193" s="47" t="s">
        <v>1874</v>
      </c>
      <c r="P4193" s="47" t="s">
        <v>1344</v>
      </c>
      <c r="Q4193" s="30" t="s">
        <v>8314</v>
      </c>
    </row>
    <row r="4194" spans="1:17" s="30" customFormat="1" ht="19.95" customHeight="1">
      <c r="A4194" s="47">
        <v>4</v>
      </c>
      <c r="B4194" s="30" t="s">
        <v>143</v>
      </c>
      <c r="C4194" s="43" t="s">
        <v>8211</v>
      </c>
      <c r="D4194" s="52">
        <v>45255</v>
      </c>
      <c r="E4194" s="52">
        <v>45257</v>
      </c>
      <c r="F4194" s="52">
        <v>45257</v>
      </c>
      <c r="G4194" s="47" t="s">
        <v>10</v>
      </c>
      <c r="H4194" s="46">
        <v>25328</v>
      </c>
      <c r="I4194" s="53">
        <v>1</v>
      </c>
      <c r="J4194" s="42">
        <v>0</v>
      </c>
      <c r="K4194" s="42">
        <v>0</v>
      </c>
      <c r="L4194" s="42">
        <v>25328</v>
      </c>
      <c r="M4194" s="42">
        <v>0</v>
      </c>
      <c r="N4194" s="47" t="s">
        <v>1328</v>
      </c>
      <c r="O4194" s="47" t="s">
        <v>1349</v>
      </c>
      <c r="P4194" s="47" t="s">
        <v>741</v>
      </c>
      <c r="Q4194" s="30" t="s">
        <v>8313</v>
      </c>
    </row>
    <row r="4195" spans="1:17" s="30" customFormat="1" ht="19.95" customHeight="1">
      <c r="A4195" s="47">
        <v>4</v>
      </c>
      <c r="B4195" s="30" t="s">
        <v>143</v>
      </c>
      <c r="C4195" s="43" t="s">
        <v>8210</v>
      </c>
      <c r="D4195" s="52">
        <v>45255</v>
      </c>
      <c r="E4195" s="52">
        <v>45257</v>
      </c>
      <c r="F4195" s="52">
        <v>45257</v>
      </c>
      <c r="G4195" s="47" t="s">
        <v>10</v>
      </c>
      <c r="H4195" s="46">
        <v>6332</v>
      </c>
      <c r="I4195" s="53">
        <v>1</v>
      </c>
      <c r="J4195" s="42">
        <v>0</v>
      </c>
      <c r="K4195" s="42">
        <v>0</v>
      </c>
      <c r="L4195" s="42">
        <v>6332</v>
      </c>
      <c r="M4195" s="42">
        <v>0</v>
      </c>
      <c r="N4195" s="47" t="s">
        <v>1328</v>
      </c>
      <c r="O4195" s="47" t="s">
        <v>1349</v>
      </c>
      <c r="P4195" s="47" t="s">
        <v>741</v>
      </c>
      <c r="Q4195" s="30" t="s">
        <v>8312</v>
      </c>
    </row>
    <row r="4196" spans="1:17" s="30" customFormat="1" ht="19.95" customHeight="1">
      <c r="A4196" s="47">
        <v>1</v>
      </c>
      <c r="B4196" s="30" t="s">
        <v>56</v>
      </c>
      <c r="C4196" s="43" t="s">
        <v>8208</v>
      </c>
      <c r="D4196" s="52">
        <v>45257</v>
      </c>
      <c r="E4196" s="52">
        <v>45257</v>
      </c>
      <c r="F4196" s="52">
        <v>45257</v>
      </c>
      <c r="G4196" s="47" t="s">
        <v>10</v>
      </c>
      <c r="H4196" s="46">
        <v>1550.52</v>
      </c>
      <c r="I4196" s="53">
        <v>1</v>
      </c>
      <c r="J4196" s="42">
        <v>0</v>
      </c>
      <c r="K4196" s="42">
        <v>0</v>
      </c>
      <c r="L4196" s="42">
        <v>1550.52</v>
      </c>
      <c r="M4196" s="42">
        <v>0</v>
      </c>
      <c r="N4196" s="47" t="s">
        <v>269</v>
      </c>
      <c r="O4196" s="47" t="s">
        <v>1351</v>
      </c>
      <c r="P4196" s="47" t="s">
        <v>1378</v>
      </c>
      <c r="Q4196" s="30" t="s">
        <v>8310</v>
      </c>
    </row>
    <row r="4197" spans="1:17" s="30" customFormat="1" ht="19.95" customHeight="1">
      <c r="A4197" s="47">
        <v>1</v>
      </c>
      <c r="B4197" s="30" t="s">
        <v>8200</v>
      </c>
      <c r="C4197" s="43" t="s">
        <v>8214</v>
      </c>
      <c r="D4197" s="52">
        <v>45258</v>
      </c>
      <c r="E4197" s="52">
        <v>45257</v>
      </c>
      <c r="F4197" s="52">
        <v>45257</v>
      </c>
      <c r="G4197" s="47" t="s">
        <v>10</v>
      </c>
      <c r="H4197" s="46">
        <v>294.06</v>
      </c>
      <c r="I4197" s="53">
        <v>1</v>
      </c>
      <c r="J4197" s="42">
        <v>0</v>
      </c>
      <c r="K4197" s="42">
        <v>0</v>
      </c>
      <c r="L4197" s="42">
        <v>294.06</v>
      </c>
      <c r="M4197" s="42">
        <v>0</v>
      </c>
      <c r="N4197" s="47" t="s">
        <v>269</v>
      </c>
      <c r="O4197" s="47" t="s">
        <v>1362</v>
      </c>
      <c r="P4197" s="47" t="s">
        <v>5075</v>
      </c>
      <c r="Q4197" s="30" t="s">
        <v>8316</v>
      </c>
    </row>
    <row r="4198" spans="1:17" s="30" customFormat="1" ht="19.95" customHeight="1">
      <c r="A4198" s="47">
        <v>1</v>
      </c>
      <c r="B4198" s="30" t="s">
        <v>8199</v>
      </c>
      <c r="C4198" s="43" t="s">
        <v>8213</v>
      </c>
      <c r="D4198" s="52">
        <v>45254</v>
      </c>
      <c r="E4198" s="52">
        <v>45257</v>
      </c>
      <c r="F4198" s="52">
        <v>45257</v>
      </c>
      <c r="G4198" s="47" t="s">
        <v>10</v>
      </c>
      <c r="H4198" s="46">
        <v>1003.03</v>
      </c>
      <c r="I4198" s="53">
        <v>1</v>
      </c>
      <c r="J4198" s="42">
        <v>0</v>
      </c>
      <c r="K4198" s="42">
        <v>0</v>
      </c>
      <c r="L4198" s="42">
        <v>1003.03</v>
      </c>
      <c r="M4198" s="42">
        <v>0</v>
      </c>
      <c r="N4198" s="47" t="s">
        <v>269</v>
      </c>
      <c r="O4198" s="47" t="s">
        <v>1874</v>
      </c>
      <c r="P4198" s="47" t="s">
        <v>1358</v>
      </c>
      <c r="Q4198" s="30" t="s">
        <v>8315</v>
      </c>
    </row>
    <row r="4199" spans="1:17" s="30" customFormat="1" ht="19.95" customHeight="1">
      <c r="A4199" s="47">
        <v>1</v>
      </c>
      <c r="B4199" s="30" t="s">
        <v>22</v>
      </c>
      <c r="C4199" s="43" t="s">
        <v>8237</v>
      </c>
      <c r="D4199" s="52">
        <v>45239</v>
      </c>
      <c r="E4199" s="52">
        <v>45260</v>
      </c>
      <c r="F4199" s="52">
        <v>45257</v>
      </c>
      <c r="G4199" s="47" t="s">
        <v>10</v>
      </c>
      <c r="H4199" s="46">
        <v>660</v>
      </c>
      <c r="I4199" s="53">
        <v>1</v>
      </c>
      <c r="J4199" s="42">
        <v>0</v>
      </c>
      <c r="K4199" s="42">
        <v>0</v>
      </c>
      <c r="L4199" s="42">
        <v>660</v>
      </c>
      <c r="M4199" s="42">
        <v>0</v>
      </c>
      <c r="N4199" s="47" t="s">
        <v>269</v>
      </c>
      <c r="O4199" s="47" t="s">
        <v>1346</v>
      </c>
      <c r="P4199" s="47" t="s">
        <v>284</v>
      </c>
      <c r="Q4199" s="30" t="s">
        <v>8350</v>
      </c>
    </row>
    <row r="4200" spans="1:17" s="30" customFormat="1" ht="19.95" customHeight="1">
      <c r="A4200" s="47">
        <v>1</v>
      </c>
      <c r="B4200" s="30" t="s">
        <v>22</v>
      </c>
      <c r="C4200" s="43" t="s">
        <v>8209</v>
      </c>
      <c r="D4200" s="52">
        <v>45239</v>
      </c>
      <c r="E4200" s="52">
        <v>45257</v>
      </c>
      <c r="F4200" s="52">
        <v>45257</v>
      </c>
      <c r="G4200" s="47" t="s">
        <v>10</v>
      </c>
      <c r="H4200" s="46">
        <v>2815.5</v>
      </c>
      <c r="I4200" s="53">
        <v>1</v>
      </c>
      <c r="J4200" s="42">
        <v>0</v>
      </c>
      <c r="K4200" s="42">
        <v>0</v>
      </c>
      <c r="L4200" s="42">
        <v>2815.5</v>
      </c>
      <c r="M4200" s="42">
        <v>0</v>
      </c>
      <c r="N4200" s="47" t="s">
        <v>269</v>
      </c>
      <c r="O4200" s="47" t="s">
        <v>1346</v>
      </c>
      <c r="P4200" s="47" t="s">
        <v>284</v>
      </c>
      <c r="Q4200" s="30" t="s">
        <v>8311</v>
      </c>
    </row>
    <row r="4201" spans="1:17" s="30" customFormat="1" ht="19.95" customHeight="1">
      <c r="A4201" s="47">
        <v>1</v>
      </c>
      <c r="B4201" s="30" t="s">
        <v>237</v>
      </c>
      <c r="C4201" s="43">
        <v>21415471</v>
      </c>
      <c r="D4201" s="52">
        <v>45233</v>
      </c>
      <c r="E4201" s="52">
        <v>45255</v>
      </c>
      <c r="F4201" s="52">
        <v>45257</v>
      </c>
      <c r="G4201" s="47" t="s">
        <v>10</v>
      </c>
      <c r="H4201" s="46">
        <v>444.87</v>
      </c>
      <c r="I4201" s="53">
        <v>1</v>
      </c>
      <c r="J4201" s="42">
        <v>0</v>
      </c>
      <c r="K4201" s="42">
        <v>0</v>
      </c>
      <c r="L4201" s="42">
        <v>444.87</v>
      </c>
      <c r="M4201" s="42">
        <v>0</v>
      </c>
      <c r="N4201" s="47" t="s">
        <v>269</v>
      </c>
      <c r="O4201" s="47" t="s">
        <v>1342</v>
      </c>
      <c r="P4201" s="47" t="s">
        <v>280</v>
      </c>
      <c r="Q4201" s="30" t="s">
        <v>8309</v>
      </c>
    </row>
    <row r="4202" spans="1:17" s="30" customFormat="1" ht="19.95" customHeight="1">
      <c r="A4202" s="47">
        <v>5</v>
      </c>
      <c r="B4202" s="30" t="s">
        <v>240</v>
      </c>
      <c r="C4202" s="43" t="s">
        <v>8222</v>
      </c>
      <c r="D4202" s="52">
        <v>45252</v>
      </c>
      <c r="E4202" s="52">
        <v>45258</v>
      </c>
      <c r="F4202" s="52">
        <v>45257</v>
      </c>
      <c r="G4202" s="47" t="s">
        <v>10</v>
      </c>
      <c r="H4202" s="46">
        <v>8142.22</v>
      </c>
      <c r="I4202" s="53">
        <v>1</v>
      </c>
      <c r="J4202" s="51">
        <v>0</v>
      </c>
      <c r="K4202" s="51">
        <v>0</v>
      </c>
      <c r="L4202" s="51">
        <v>8142.22</v>
      </c>
      <c r="M4202" s="42">
        <v>0</v>
      </c>
      <c r="N4202" s="47" t="s">
        <v>269</v>
      </c>
      <c r="O4202" s="47" t="s">
        <v>1874</v>
      </c>
      <c r="P4202" s="47" t="s">
        <v>1358</v>
      </c>
      <c r="Q4202" s="30" t="s">
        <v>8325</v>
      </c>
    </row>
    <row r="4203" spans="1:17" s="30" customFormat="1" ht="19.95" customHeight="1">
      <c r="A4203" s="47">
        <v>1</v>
      </c>
      <c r="B4203" s="30" t="s">
        <v>1357</v>
      </c>
      <c r="C4203" s="43" t="s">
        <v>8142</v>
      </c>
      <c r="D4203" s="52">
        <v>45257</v>
      </c>
      <c r="E4203" s="52">
        <v>45257</v>
      </c>
      <c r="F4203" s="52">
        <v>45257</v>
      </c>
      <c r="G4203" s="47" t="s">
        <v>10</v>
      </c>
      <c r="H4203" s="46">
        <v>1800</v>
      </c>
      <c r="I4203" s="53">
        <v>1</v>
      </c>
      <c r="J4203" s="42">
        <v>0</v>
      </c>
      <c r="K4203" s="42">
        <v>0</v>
      </c>
      <c r="L4203" s="42">
        <v>1800</v>
      </c>
      <c r="M4203" s="42">
        <v>0</v>
      </c>
      <c r="N4203" s="47" t="s">
        <v>275</v>
      </c>
      <c r="O4203" s="47" t="s">
        <v>1360</v>
      </c>
      <c r="P4203" s="47" t="s">
        <v>876</v>
      </c>
      <c r="Q4203" s="30" t="s">
        <v>8317</v>
      </c>
    </row>
    <row r="4204" spans="1:17" s="30" customFormat="1" ht="19.95" customHeight="1">
      <c r="A4204" s="47">
        <v>2</v>
      </c>
      <c r="B4204" s="30" t="s">
        <v>240</v>
      </c>
      <c r="C4204" s="43" t="s">
        <v>8551</v>
      </c>
      <c r="D4204" s="52">
        <v>45267</v>
      </c>
      <c r="E4204" s="52">
        <v>45267</v>
      </c>
      <c r="F4204" s="52">
        <v>45257</v>
      </c>
      <c r="G4204" s="47" t="s">
        <v>10</v>
      </c>
      <c r="H4204" s="51">
        <v>11020.33</v>
      </c>
      <c r="I4204" s="53">
        <v>1</v>
      </c>
      <c r="J4204" s="51">
        <v>0</v>
      </c>
      <c r="K4204" s="51">
        <v>0</v>
      </c>
      <c r="L4204" s="51">
        <v>11020.33</v>
      </c>
      <c r="M4204" s="42">
        <v>0</v>
      </c>
      <c r="N4204" s="47" t="s">
        <v>275</v>
      </c>
      <c r="O4204" s="47" t="s">
        <v>1874</v>
      </c>
      <c r="P4204" s="47" t="s">
        <v>1358</v>
      </c>
      <c r="Q4204" s="30" t="s">
        <v>8747</v>
      </c>
    </row>
    <row r="4205" spans="1:17" s="30" customFormat="1" ht="19.95" customHeight="1">
      <c r="A4205" s="47">
        <v>2</v>
      </c>
      <c r="B4205" s="30" t="s">
        <v>240</v>
      </c>
      <c r="C4205" s="43" t="s">
        <v>8923</v>
      </c>
      <c r="D4205" s="52">
        <v>45267</v>
      </c>
      <c r="E4205" s="52">
        <v>45267</v>
      </c>
      <c r="F4205" s="52">
        <v>45257</v>
      </c>
      <c r="G4205" s="47" t="s">
        <v>10</v>
      </c>
      <c r="H4205" s="51">
        <v>46579.67</v>
      </c>
      <c r="I4205" s="53">
        <v>1</v>
      </c>
      <c r="J4205" s="51">
        <v>0</v>
      </c>
      <c r="K4205" s="51">
        <v>0</v>
      </c>
      <c r="L4205" s="51">
        <v>46579.67</v>
      </c>
      <c r="M4205" s="42">
        <v>0</v>
      </c>
      <c r="N4205" s="47" t="s">
        <v>275</v>
      </c>
      <c r="O4205" s="47" t="s">
        <v>1874</v>
      </c>
      <c r="P4205" s="47" t="s">
        <v>1358</v>
      </c>
      <c r="Q4205" s="30" t="s">
        <v>8747</v>
      </c>
    </row>
    <row r="4206" spans="1:17" s="30" customFormat="1" ht="19.95" customHeight="1">
      <c r="A4206" s="47">
        <v>1</v>
      </c>
      <c r="B4206" s="30" t="s">
        <v>2853</v>
      </c>
      <c r="C4206" s="43" t="s">
        <v>8225</v>
      </c>
      <c r="D4206" s="52">
        <v>45258</v>
      </c>
      <c r="E4206" s="52">
        <v>45258</v>
      </c>
      <c r="F4206" s="52">
        <v>45258</v>
      </c>
      <c r="G4206" s="47" t="s">
        <v>10</v>
      </c>
      <c r="H4206" s="46">
        <v>2741.26</v>
      </c>
      <c r="I4206" s="53">
        <v>1</v>
      </c>
      <c r="J4206" s="42">
        <v>0</v>
      </c>
      <c r="K4206" s="42">
        <v>0</v>
      </c>
      <c r="L4206" s="42">
        <v>2741.26</v>
      </c>
      <c r="M4206" s="42">
        <v>0</v>
      </c>
      <c r="N4206" s="47" t="s">
        <v>1328</v>
      </c>
      <c r="O4206" s="47" t="s">
        <v>1330</v>
      </c>
      <c r="P4206" s="47" t="s">
        <v>881</v>
      </c>
      <c r="Q4206" s="30" t="s">
        <v>8331</v>
      </c>
    </row>
    <row r="4207" spans="1:17" s="30" customFormat="1" ht="19.95" customHeight="1">
      <c r="A4207" s="47">
        <v>1</v>
      </c>
      <c r="B4207" s="30" t="s">
        <v>2853</v>
      </c>
      <c r="C4207" s="43" t="s">
        <v>8225</v>
      </c>
      <c r="D4207" s="52">
        <v>45261</v>
      </c>
      <c r="E4207" s="52">
        <v>45290</v>
      </c>
      <c r="F4207" s="52">
        <v>45258</v>
      </c>
      <c r="G4207" s="47" t="s">
        <v>18</v>
      </c>
      <c r="H4207" s="44">
        <v>481420</v>
      </c>
      <c r="I4207" s="100">
        <v>4.8951000000000002</v>
      </c>
      <c r="J4207" s="42">
        <v>0</v>
      </c>
      <c r="K4207" s="42">
        <v>0</v>
      </c>
      <c r="L4207" s="42">
        <v>2356599.04</v>
      </c>
      <c r="M4207" s="42">
        <v>0</v>
      </c>
      <c r="N4207" s="47" t="s">
        <v>1328</v>
      </c>
      <c r="O4207" s="47" t="s">
        <v>1330</v>
      </c>
      <c r="P4207" s="47" t="s">
        <v>881</v>
      </c>
      <c r="Q4207" s="30" t="s">
        <v>8437</v>
      </c>
    </row>
    <row r="4208" spans="1:17" s="30" customFormat="1" ht="19.95" customHeight="1">
      <c r="A4208" s="47">
        <v>4</v>
      </c>
      <c r="B4208" s="30" t="s">
        <v>230</v>
      </c>
      <c r="C4208" s="43" t="s">
        <v>8223</v>
      </c>
      <c r="D4208" s="52">
        <v>45258</v>
      </c>
      <c r="E4208" s="52">
        <v>45258</v>
      </c>
      <c r="F4208" s="52">
        <v>45258</v>
      </c>
      <c r="G4208" s="47" t="s">
        <v>10</v>
      </c>
      <c r="H4208" s="46">
        <v>2500</v>
      </c>
      <c r="I4208" s="53">
        <v>1</v>
      </c>
      <c r="J4208" s="42">
        <v>0</v>
      </c>
      <c r="K4208" s="42">
        <v>0</v>
      </c>
      <c r="L4208" s="42">
        <v>2500</v>
      </c>
      <c r="M4208" s="42">
        <v>0</v>
      </c>
      <c r="N4208" s="47" t="s">
        <v>1328</v>
      </c>
      <c r="O4208" s="47" t="s">
        <v>1330</v>
      </c>
      <c r="P4208" s="47" t="s">
        <v>881</v>
      </c>
      <c r="Q4208" s="30" t="s">
        <v>8326</v>
      </c>
    </row>
    <row r="4209" spans="1:17" s="30" customFormat="1" ht="19.95" customHeight="1">
      <c r="A4209" s="47">
        <v>5</v>
      </c>
      <c r="B4209" s="30" t="s">
        <v>143</v>
      </c>
      <c r="C4209" s="43" t="s">
        <v>8218</v>
      </c>
      <c r="D4209" s="52">
        <v>45252</v>
      </c>
      <c r="E4209" s="52">
        <v>45258</v>
      </c>
      <c r="F4209" s="52">
        <v>45258</v>
      </c>
      <c r="G4209" s="47" t="s">
        <v>10</v>
      </c>
      <c r="H4209" s="46">
        <v>5040</v>
      </c>
      <c r="I4209" s="53">
        <v>1</v>
      </c>
      <c r="J4209" s="42">
        <v>0</v>
      </c>
      <c r="K4209" s="42">
        <v>0</v>
      </c>
      <c r="L4209" s="42">
        <v>5040</v>
      </c>
      <c r="M4209" s="42">
        <v>0</v>
      </c>
      <c r="N4209" s="47" t="s">
        <v>1328</v>
      </c>
      <c r="O4209" s="47" t="s">
        <v>1349</v>
      </c>
      <c r="P4209" s="47" t="s">
        <v>741</v>
      </c>
      <c r="Q4209" s="30" t="s">
        <v>8321</v>
      </c>
    </row>
    <row r="4210" spans="1:17" s="30" customFormat="1" ht="19.95" customHeight="1">
      <c r="A4210" s="47">
        <v>5</v>
      </c>
      <c r="B4210" s="30" t="s">
        <v>143</v>
      </c>
      <c r="C4210" s="43" t="s">
        <v>8217</v>
      </c>
      <c r="D4210" s="52">
        <v>45243</v>
      </c>
      <c r="E4210" s="52">
        <v>45258</v>
      </c>
      <c r="F4210" s="52">
        <v>45258</v>
      </c>
      <c r="G4210" s="47" t="s">
        <v>10</v>
      </c>
      <c r="H4210" s="46">
        <v>1260</v>
      </c>
      <c r="I4210" s="53">
        <v>1</v>
      </c>
      <c r="J4210" s="42">
        <v>0</v>
      </c>
      <c r="K4210" s="42">
        <v>0</v>
      </c>
      <c r="L4210" s="42">
        <v>1260</v>
      </c>
      <c r="M4210" s="42">
        <v>0</v>
      </c>
      <c r="N4210" s="47" t="s">
        <v>1328</v>
      </c>
      <c r="O4210" s="47" t="s">
        <v>1349</v>
      </c>
      <c r="P4210" s="47" t="s">
        <v>741</v>
      </c>
      <c r="Q4210" s="30" t="s">
        <v>8320</v>
      </c>
    </row>
    <row r="4211" spans="1:17" s="30" customFormat="1" ht="19.95" customHeight="1">
      <c r="A4211" s="47">
        <v>1</v>
      </c>
      <c r="B4211" s="30" t="s">
        <v>308</v>
      </c>
      <c r="C4211" s="43" t="s">
        <v>8220</v>
      </c>
      <c r="D4211" s="52">
        <v>45253</v>
      </c>
      <c r="E4211" s="52">
        <v>45258</v>
      </c>
      <c r="F4211" s="52">
        <v>45258</v>
      </c>
      <c r="G4211" s="47" t="s">
        <v>10</v>
      </c>
      <c r="H4211" s="46">
        <v>23525</v>
      </c>
      <c r="I4211" s="53">
        <v>1</v>
      </c>
      <c r="J4211" s="42">
        <v>0</v>
      </c>
      <c r="K4211" s="42">
        <v>0</v>
      </c>
      <c r="L4211" s="42">
        <v>23525</v>
      </c>
      <c r="M4211" s="42">
        <v>0</v>
      </c>
      <c r="N4211" s="47" t="s">
        <v>1328</v>
      </c>
      <c r="O4211" s="47" t="s">
        <v>1330</v>
      </c>
      <c r="P4211" s="47" t="s">
        <v>887</v>
      </c>
      <c r="Q4211" s="30" t="s">
        <v>8323</v>
      </c>
    </row>
    <row r="4212" spans="1:17" s="30" customFormat="1" ht="19.95" customHeight="1">
      <c r="A4212" s="47">
        <v>5</v>
      </c>
      <c r="B4212" s="30" t="s">
        <v>308</v>
      </c>
      <c r="C4212" s="43" t="s">
        <v>8221</v>
      </c>
      <c r="D4212" s="52">
        <v>45253</v>
      </c>
      <c r="E4212" s="52">
        <v>45258</v>
      </c>
      <c r="F4212" s="52">
        <v>45258</v>
      </c>
      <c r="G4212" s="47" t="s">
        <v>10</v>
      </c>
      <c r="H4212" s="46">
        <v>35700</v>
      </c>
      <c r="I4212" s="53">
        <v>1</v>
      </c>
      <c r="J4212" s="42">
        <v>0</v>
      </c>
      <c r="K4212" s="42">
        <v>0</v>
      </c>
      <c r="L4212" s="42">
        <v>35700</v>
      </c>
      <c r="M4212" s="42">
        <v>0</v>
      </c>
      <c r="N4212" s="47" t="s">
        <v>1328</v>
      </c>
      <c r="O4212" s="47" t="s">
        <v>1349</v>
      </c>
      <c r="P4212" s="47" t="s">
        <v>741</v>
      </c>
      <c r="Q4212" s="30" t="s">
        <v>8324</v>
      </c>
    </row>
    <row r="4213" spans="1:17" s="30" customFormat="1" ht="19.95" customHeight="1">
      <c r="A4213" s="47">
        <v>1</v>
      </c>
      <c r="B4213" s="30" t="s">
        <v>236</v>
      </c>
      <c r="C4213" s="43" t="s">
        <v>7887</v>
      </c>
      <c r="D4213" s="52">
        <v>45258</v>
      </c>
      <c r="E4213" s="52">
        <v>45258</v>
      </c>
      <c r="F4213" s="52">
        <v>45258</v>
      </c>
      <c r="G4213" s="47" t="s">
        <v>10</v>
      </c>
      <c r="H4213" s="46">
        <v>300000</v>
      </c>
      <c r="I4213" s="53">
        <v>1</v>
      </c>
      <c r="J4213" s="42">
        <v>0</v>
      </c>
      <c r="K4213" s="42">
        <v>0</v>
      </c>
      <c r="L4213" s="42">
        <v>300000</v>
      </c>
      <c r="M4213" s="42">
        <v>0</v>
      </c>
      <c r="N4213" s="47" t="s">
        <v>1328</v>
      </c>
      <c r="O4213" s="47" t="s">
        <v>3297</v>
      </c>
      <c r="P4213" s="47" t="s">
        <v>3298</v>
      </c>
      <c r="Q4213" s="30" t="s">
        <v>8328</v>
      </c>
    </row>
    <row r="4214" spans="1:17" s="30" customFormat="1" ht="19.95" customHeight="1">
      <c r="A4214" s="47">
        <v>2</v>
      </c>
      <c r="B4214" s="30" t="s">
        <v>8017</v>
      </c>
      <c r="C4214" s="43" t="s">
        <v>8224</v>
      </c>
      <c r="D4214" s="52">
        <v>45257</v>
      </c>
      <c r="E4214" s="52">
        <v>45258</v>
      </c>
      <c r="F4214" s="52">
        <v>45258</v>
      </c>
      <c r="G4214" s="47" t="s">
        <v>10</v>
      </c>
      <c r="H4214" s="46">
        <v>450</v>
      </c>
      <c r="I4214" s="53">
        <v>1</v>
      </c>
      <c r="J4214" s="42">
        <v>0</v>
      </c>
      <c r="K4214" s="42">
        <v>0</v>
      </c>
      <c r="L4214" s="42">
        <v>450</v>
      </c>
      <c r="M4214" s="42">
        <v>0</v>
      </c>
      <c r="N4214" s="47" t="s">
        <v>269</v>
      </c>
      <c r="O4214" s="47" t="s">
        <v>1874</v>
      </c>
      <c r="P4214" s="47" t="s">
        <v>1358</v>
      </c>
      <c r="Q4214" s="30" t="s">
        <v>8330</v>
      </c>
    </row>
    <row r="4215" spans="1:17" s="30" customFormat="1" ht="19.95" customHeight="1">
      <c r="A4215" s="47">
        <v>5</v>
      </c>
      <c r="B4215" s="30" t="s">
        <v>298</v>
      </c>
      <c r="C4215" s="43" t="s">
        <v>8219</v>
      </c>
      <c r="D4215" s="52">
        <v>45251</v>
      </c>
      <c r="E4215" s="52">
        <v>45258</v>
      </c>
      <c r="F4215" s="52">
        <v>45258</v>
      </c>
      <c r="G4215" s="47" t="s">
        <v>10</v>
      </c>
      <c r="H4215" s="46">
        <v>213.61</v>
      </c>
      <c r="I4215" s="53">
        <v>1</v>
      </c>
      <c r="J4215" s="42">
        <v>0</v>
      </c>
      <c r="K4215" s="42">
        <v>0</v>
      </c>
      <c r="L4215" s="42">
        <v>213.61</v>
      </c>
      <c r="M4215" s="42">
        <v>0</v>
      </c>
      <c r="N4215" s="47" t="s">
        <v>269</v>
      </c>
      <c r="O4215" s="47" t="s">
        <v>1874</v>
      </c>
      <c r="P4215" s="47" t="s">
        <v>1358</v>
      </c>
      <c r="Q4215" s="30" t="s">
        <v>8322</v>
      </c>
    </row>
    <row r="4216" spans="1:17" s="30" customFormat="1" ht="19.95" customHeight="1">
      <c r="A4216" s="47">
        <v>1</v>
      </c>
      <c r="B4216" s="30" t="s">
        <v>8455</v>
      </c>
      <c r="C4216" s="43" t="s">
        <v>2066</v>
      </c>
      <c r="D4216" s="52">
        <v>45266</v>
      </c>
      <c r="E4216" s="52">
        <v>45267</v>
      </c>
      <c r="F4216" s="52">
        <v>45258</v>
      </c>
      <c r="G4216" s="47" t="s">
        <v>10</v>
      </c>
      <c r="H4216" s="46">
        <v>600</v>
      </c>
      <c r="I4216" s="53">
        <v>1</v>
      </c>
      <c r="J4216" s="51">
        <v>0</v>
      </c>
      <c r="K4216" s="51">
        <v>0</v>
      </c>
      <c r="L4216" s="51">
        <v>600</v>
      </c>
      <c r="M4216" s="42">
        <v>0</v>
      </c>
      <c r="N4216" s="47" t="s">
        <v>275</v>
      </c>
      <c r="O4216" s="47" t="s">
        <v>1874</v>
      </c>
      <c r="P4216" s="47" t="s">
        <v>1373</v>
      </c>
      <c r="Q4216" s="30" t="s">
        <v>8463</v>
      </c>
    </row>
    <row r="4217" spans="1:17" s="30" customFormat="1" ht="19.95" customHeight="1">
      <c r="A4217" s="47">
        <v>1</v>
      </c>
      <c r="B4217" s="30" t="s">
        <v>1357</v>
      </c>
      <c r="C4217" s="43" t="s">
        <v>8130</v>
      </c>
      <c r="D4217" s="52">
        <v>45258</v>
      </c>
      <c r="E4217" s="52">
        <v>45258</v>
      </c>
      <c r="F4217" s="52">
        <v>45258</v>
      </c>
      <c r="G4217" s="47" t="s">
        <v>10</v>
      </c>
      <c r="H4217" s="46">
        <v>1930.5</v>
      </c>
      <c r="I4217" s="53">
        <v>1</v>
      </c>
      <c r="J4217" s="42">
        <v>0</v>
      </c>
      <c r="K4217" s="42">
        <v>0</v>
      </c>
      <c r="L4217" s="42">
        <v>1930.5</v>
      </c>
      <c r="M4217" s="42">
        <v>0</v>
      </c>
      <c r="N4217" s="47" t="s">
        <v>275</v>
      </c>
      <c r="O4217" s="47" t="s">
        <v>1360</v>
      </c>
      <c r="P4217" s="47" t="s">
        <v>876</v>
      </c>
      <c r="Q4217" s="30" t="s">
        <v>8329</v>
      </c>
    </row>
    <row r="4218" spans="1:17" s="30" customFormat="1" ht="19.95" customHeight="1">
      <c r="A4218" s="47">
        <v>1</v>
      </c>
      <c r="B4218" s="30" t="s">
        <v>8453</v>
      </c>
      <c r="C4218" s="43" t="s">
        <v>8454</v>
      </c>
      <c r="D4218" s="52">
        <v>45252</v>
      </c>
      <c r="E4218" s="52">
        <v>45267</v>
      </c>
      <c r="F4218" s="52">
        <v>45258</v>
      </c>
      <c r="G4218" s="47" t="s">
        <v>10</v>
      </c>
      <c r="H4218" s="46">
        <v>450</v>
      </c>
      <c r="I4218" s="53">
        <v>1</v>
      </c>
      <c r="J4218" s="51">
        <v>0</v>
      </c>
      <c r="K4218" s="51">
        <v>0</v>
      </c>
      <c r="L4218" s="51">
        <v>450</v>
      </c>
      <c r="M4218" s="42">
        <v>0</v>
      </c>
      <c r="N4218" s="47" t="s">
        <v>275</v>
      </c>
      <c r="O4218" s="47" t="s">
        <v>1874</v>
      </c>
      <c r="P4218" s="47" t="s">
        <v>1373</v>
      </c>
      <c r="Q4218" s="30" t="s">
        <v>8462</v>
      </c>
    </row>
    <row r="4219" spans="1:17" s="30" customFormat="1" ht="19.95" customHeight="1">
      <c r="A4219" s="47">
        <v>5</v>
      </c>
      <c r="B4219" s="30" t="s">
        <v>144</v>
      </c>
      <c r="C4219" s="43" t="s">
        <v>8216</v>
      </c>
      <c r="D4219" s="52">
        <v>45243</v>
      </c>
      <c r="E4219" s="52">
        <v>45258</v>
      </c>
      <c r="F4219" s="52">
        <v>45258</v>
      </c>
      <c r="G4219" s="47" t="s">
        <v>10</v>
      </c>
      <c r="H4219" s="46">
        <v>486.28</v>
      </c>
      <c r="I4219" s="53">
        <v>1</v>
      </c>
      <c r="J4219" s="42">
        <v>0</v>
      </c>
      <c r="K4219" s="42">
        <v>0</v>
      </c>
      <c r="L4219" s="42">
        <v>486.28</v>
      </c>
      <c r="M4219" s="42">
        <v>0</v>
      </c>
      <c r="N4219" s="47" t="s">
        <v>275</v>
      </c>
      <c r="O4219" s="47" t="s">
        <v>1874</v>
      </c>
      <c r="P4219" s="47" t="s">
        <v>1358</v>
      </c>
      <c r="Q4219" s="30" t="s">
        <v>8319</v>
      </c>
    </row>
    <row r="4220" spans="1:17" s="30" customFormat="1" ht="19.95" customHeight="1">
      <c r="A4220" s="47">
        <v>2</v>
      </c>
      <c r="B4220" s="30" t="s">
        <v>3498</v>
      </c>
      <c r="C4220" s="43" t="s">
        <v>8215</v>
      </c>
      <c r="D4220" s="52">
        <v>45239</v>
      </c>
      <c r="E4220" s="52">
        <v>45258</v>
      </c>
      <c r="F4220" s="52">
        <v>45258</v>
      </c>
      <c r="G4220" s="47" t="s">
        <v>10</v>
      </c>
      <c r="H4220" s="46">
        <v>551.12</v>
      </c>
      <c r="I4220" s="53">
        <v>1</v>
      </c>
      <c r="J4220" s="42">
        <v>0</v>
      </c>
      <c r="K4220" s="42">
        <v>0</v>
      </c>
      <c r="L4220" s="42">
        <v>551.12</v>
      </c>
      <c r="M4220" s="42">
        <v>0</v>
      </c>
      <c r="N4220" s="47" t="s">
        <v>275</v>
      </c>
      <c r="O4220" s="47" t="s">
        <v>1874</v>
      </c>
      <c r="P4220" s="47" t="s">
        <v>1358</v>
      </c>
      <c r="Q4220" s="30" t="s">
        <v>8318</v>
      </c>
    </row>
    <row r="4221" spans="1:17" s="30" customFormat="1" ht="19.95" customHeight="1">
      <c r="A4221" s="47">
        <v>1</v>
      </c>
      <c r="B4221" s="30" t="s">
        <v>780</v>
      </c>
      <c r="C4221" s="43" t="s">
        <v>1450</v>
      </c>
      <c r="D4221" s="52">
        <v>45259</v>
      </c>
      <c r="E4221" s="52">
        <v>45259</v>
      </c>
      <c r="F4221" s="52">
        <v>45259</v>
      </c>
      <c r="G4221" s="47" t="s">
        <v>10</v>
      </c>
      <c r="H4221" s="46">
        <v>55</v>
      </c>
      <c r="I4221" s="53">
        <v>1</v>
      </c>
      <c r="J4221" s="42">
        <v>0</v>
      </c>
      <c r="K4221" s="42">
        <v>0</v>
      </c>
      <c r="L4221" s="42">
        <v>55</v>
      </c>
      <c r="M4221" s="42">
        <v>0</v>
      </c>
      <c r="N4221" s="47" t="s">
        <v>1328</v>
      </c>
      <c r="O4221" s="47" t="s">
        <v>1374</v>
      </c>
      <c r="P4221" s="47" t="s">
        <v>874</v>
      </c>
      <c r="Q4221" s="30" t="s">
        <v>7744</v>
      </c>
    </row>
    <row r="4222" spans="1:17" s="30" customFormat="1" ht="19.95" customHeight="1">
      <c r="A4222" s="47">
        <v>4</v>
      </c>
      <c r="B4222" s="30" t="s">
        <v>143</v>
      </c>
      <c r="C4222" s="43" t="s">
        <v>8226</v>
      </c>
      <c r="D4222" s="52">
        <v>45244</v>
      </c>
      <c r="E4222" s="52">
        <v>45259</v>
      </c>
      <c r="F4222" s="52">
        <v>45259</v>
      </c>
      <c r="G4222" s="47" t="s">
        <v>10</v>
      </c>
      <c r="H4222" s="46">
        <v>24404</v>
      </c>
      <c r="I4222" s="53">
        <v>1</v>
      </c>
      <c r="J4222" s="42">
        <v>0</v>
      </c>
      <c r="K4222" s="42">
        <v>0</v>
      </c>
      <c r="L4222" s="42">
        <v>24404</v>
      </c>
      <c r="M4222" s="42">
        <v>0</v>
      </c>
      <c r="N4222" s="47" t="s">
        <v>1328</v>
      </c>
      <c r="O4222" s="47" t="s">
        <v>1349</v>
      </c>
      <c r="P4222" s="47" t="s">
        <v>741</v>
      </c>
      <c r="Q4222" s="30" t="s">
        <v>8332</v>
      </c>
    </row>
    <row r="4223" spans="1:17" s="30" customFormat="1" ht="19.95" customHeight="1">
      <c r="A4223" s="47">
        <v>4</v>
      </c>
      <c r="B4223" s="30" t="s">
        <v>143</v>
      </c>
      <c r="C4223" s="43" t="s">
        <v>8227</v>
      </c>
      <c r="D4223" s="52">
        <v>45244</v>
      </c>
      <c r="E4223" s="52">
        <v>45259</v>
      </c>
      <c r="F4223" s="52">
        <v>45259</v>
      </c>
      <c r="G4223" s="47" t="s">
        <v>10</v>
      </c>
      <c r="H4223" s="46">
        <v>6101</v>
      </c>
      <c r="I4223" s="53">
        <v>1</v>
      </c>
      <c r="J4223" s="42">
        <v>0</v>
      </c>
      <c r="K4223" s="42">
        <v>0</v>
      </c>
      <c r="L4223" s="42">
        <v>6101</v>
      </c>
      <c r="M4223" s="42">
        <v>0</v>
      </c>
      <c r="N4223" s="47" t="s">
        <v>1328</v>
      </c>
      <c r="O4223" s="47" t="s">
        <v>1349</v>
      </c>
      <c r="P4223" s="47" t="s">
        <v>741</v>
      </c>
      <c r="Q4223" s="30" t="s">
        <v>8333</v>
      </c>
    </row>
    <row r="4224" spans="1:17" s="30" customFormat="1" ht="19.95" customHeight="1">
      <c r="A4224" s="47">
        <v>1</v>
      </c>
      <c r="B4224" s="30" t="s">
        <v>8201</v>
      </c>
      <c r="C4224" s="43" t="s">
        <v>8230</v>
      </c>
      <c r="D4224" s="52">
        <v>45259</v>
      </c>
      <c r="E4224" s="52">
        <v>45259</v>
      </c>
      <c r="F4224" s="52">
        <v>45259</v>
      </c>
      <c r="G4224" s="47" t="s">
        <v>10</v>
      </c>
      <c r="H4224" s="46">
        <v>7914.6</v>
      </c>
      <c r="I4224" s="53">
        <v>1</v>
      </c>
      <c r="J4224" s="42">
        <v>0</v>
      </c>
      <c r="K4224" s="42">
        <v>0</v>
      </c>
      <c r="L4224" s="42">
        <v>7914.6</v>
      </c>
      <c r="M4224" s="42">
        <v>0</v>
      </c>
      <c r="N4224" s="47" t="s">
        <v>1328</v>
      </c>
      <c r="O4224" s="47" t="s">
        <v>1351</v>
      </c>
      <c r="P4224" s="47" t="s">
        <v>1354</v>
      </c>
      <c r="Q4224" s="30" t="s">
        <v>8337</v>
      </c>
    </row>
    <row r="4225" spans="1:17" s="30" customFormat="1" ht="19.95" customHeight="1">
      <c r="A4225" s="47">
        <v>1</v>
      </c>
      <c r="B4225" s="30" t="s">
        <v>220</v>
      </c>
      <c r="C4225" s="43">
        <v>8331334</v>
      </c>
      <c r="D4225" s="52">
        <v>45250</v>
      </c>
      <c r="E4225" s="52">
        <v>45259</v>
      </c>
      <c r="F4225" s="52">
        <v>45259</v>
      </c>
      <c r="G4225" s="47" t="s">
        <v>10</v>
      </c>
      <c r="H4225" s="46">
        <v>660.98</v>
      </c>
      <c r="I4225" s="53">
        <v>1</v>
      </c>
      <c r="J4225" s="42">
        <v>0</v>
      </c>
      <c r="K4225" s="42">
        <v>0</v>
      </c>
      <c r="L4225" s="42">
        <v>660.98</v>
      </c>
      <c r="M4225" s="42">
        <v>0</v>
      </c>
      <c r="N4225" s="47" t="s">
        <v>269</v>
      </c>
      <c r="O4225" s="47" t="s">
        <v>1342</v>
      </c>
      <c r="P4225" s="47" t="s">
        <v>286</v>
      </c>
      <c r="Q4225" s="30" t="s">
        <v>8336</v>
      </c>
    </row>
    <row r="4226" spans="1:17" s="30" customFormat="1" ht="19.95" customHeight="1">
      <c r="A4226" s="47">
        <v>5</v>
      </c>
      <c r="B4226" s="30" t="s">
        <v>4304</v>
      </c>
      <c r="C4226" s="43" t="s">
        <v>8228</v>
      </c>
      <c r="D4226" s="52">
        <v>45252</v>
      </c>
      <c r="E4226" s="52">
        <v>45259</v>
      </c>
      <c r="F4226" s="52">
        <v>45259</v>
      </c>
      <c r="G4226" s="47" t="s">
        <v>10</v>
      </c>
      <c r="H4226" s="46">
        <v>9863.7199999999993</v>
      </c>
      <c r="I4226" s="53">
        <v>1</v>
      </c>
      <c r="J4226" s="42">
        <v>0</v>
      </c>
      <c r="K4226" s="42">
        <v>0</v>
      </c>
      <c r="L4226" s="42">
        <v>9863.7199999999993</v>
      </c>
      <c r="M4226" s="42">
        <v>0</v>
      </c>
      <c r="N4226" s="47" t="s">
        <v>269</v>
      </c>
      <c r="O4226" s="47" t="s">
        <v>1874</v>
      </c>
      <c r="P4226" s="47" t="s">
        <v>1324</v>
      </c>
      <c r="Q4226" s="30" t="s">
        <v>8334</v>
      </c>
    </row>
    <row r="4227" spans="1:17" s="30" customFormat="1" ht="19.95" customHeight="1">
      <c r="A4227" s="47">
        <v>5</v>
      </c>
      <c r="B4227" s="30" t="s">
        <v>243</v>
      </c>
      <c r="C4227" s="43" t="s">
        <v>8229</v>
      </c>
      <c r="D4227" s="52">
        <v>45252</v>
      </c>
      <c r="E4227" s="52">
        <v>45259</v>
      </c>
      <c r="F4227" s="52">
        <v>45259</v>
      </c>
      <c r="G4227" s="47" t="s">
        <v>10</v>
      </c>
      <c r="H4227" s="46">
        <v>62926.92</v>
      </c>
      <c r="I4227" s="53">
        <v>1</v>
      </c>
      <c r="J4227" s="42">
        <v>0</v>
      </c>
      <c r="K4227" s="42">
        <v>0</v>
      </c>
      <c r="L4227" s="42">
        <v>62926.92</v>
      </c>
      <c r="M4227" s="42">
        <v>0</v>
      </c>
      <c r="N4227" s="47" t="s">
        <v>269</v>
      </c>
      <c r="O4227" s="47" t="s">
        <v>1874</v>
      </c>
      <c r="P4227" s="47" t="s">
        <v>1344</v>
      </c>
      <c r="Q4227" s="30" t="s">
        <v>8335</v>
      </c>
    </row>
    <row r="4228" spans="1:17" s="30" customFormat="1" ht="19.95" customHeight="1">
      <c r="A4228" s="47">
        <v>1</v>
      </c>
      <c r="B4228" s="30" t="s">
        <v>786</v>
      </c>
      <c r="C4228" s="43" t="s">
        <v>8232</v>
      </c>
      <c r="D4228" s="52">
        <v>45258</v>
      </c>
      <c r="E4228" s="52">
        <v>45259</v>
      </c>
      <c r="F4228" s="52">
        <v>45259</v>
      </c>
      <c r="G4228" s="47" t="s">
        <v>10</v>
      </c>
      <c r="H4228" s="46">
        <v>33263.4</v>
      </c>
      <c r="I4228" s="53">
        <v>1</v>
      </c>
      <c r="J4228" s="42">
        <v>0</v>
      </c>
      <c r="K4228" s="42">
        <v>0</v>
      </c>
      <c r="L4228" s="42">
        <v>33263.4</v>
      </c>
      <c r="M4228" s="42">
        <v>0</v>
      </c>
      <c r="N4228" s="47" t="s">
        <v>275</v>
      </c>
      <c r="O4228" s="47" t="s">
        <v>1874</v>
      </c>
      <c r="P4228" s="47" t="s">
        <v>1358</v>
      </c>
      <c r="Q4228" s="30" t="s">
        <v>8339</v>
      </c>
    </row>
    <row r="4229" spans="1:17" s="30" customFormat="1" ht="19.95" customHeight="1">
      <c r="A4229" s="47">
        <v>1</v>
      </c>
      <c r="B4229" s="30" t="s">
        <v>137</v>
      </c>
      <c r="C4229" s="43" t="s">
        <v>8231</v>
      </c>
      <c r="D4229" s="52">
        <v>45253</v>
      </c>
      <c r="E4229" s="52">
        <v>45259</v>
      </c>
      <c r="F4229" s="52">
        <v>45259</v>
      </c>
      <c r="G4229" s="47" t="s">
        <v>10</v>
      </c>
      <c r="H4229" s="46">
        <v>14183.3</v>
      </c>
      <c r="I4229" s="53">
        <v>1</v>
      </c>
      <c r="J4229" s="42">
        <v>0</v>
      </c>
      <c r="K4229" s="42">
        <v>0</v>
      </c>
      <c r="L4229" s="42">
        <v>14183.3</v>
      </c>
      <c r="M4229" s="42">
        <v>0</v>
      </c>
      <c r="N4229" s="47" t="s">
        <v>275</v>
      </c>
      <c r="O4229" s="47" t="s">
        <v>1874</v>
      </c>
      <c r="P4229" s="47" t="s">
        <v>1358</v>
      </c>
      <c r="Q4229" s="30" t="s">
        <v>8338</v>
      </c>
    </row>
    <row r="4230" spans="1:17" s="30" customFormat="1" ht="19.95" customHeight="1">
      <c r="A4230" s="47">
        <v>1</v>
      </c>
      <c r="B4230" s="30" t="s">
        <v>1395</v>
      </c>
      <c r="C4230" s="43" t="s">
        <v>8250</v>
      </c>
      <c r="D4230" s="52">
        <v>45260</v>
      </c>
      <c r="E4230" s="52">
        <v>45260</v>
      </c>
      <c r="F4230" s="52">
        <v>45259</v>
      </c>
      <c r="G4230" s="47" t="s">
        <v>10</v>
      </c>
      <c r="H4230" s="46">
        <v>180.3</v>
      </c>
      <c r="I4230" s="53">
        <v>1</v>
      </c>
      <c r="J4230" s="42">
        <v>0</v>
      </c>
      <c r="K4230" s="42">
        <v>0</v>
      </c>
      <c r="L4230" s="42">
        <v>180.3</v>
      </c>
      <c r="M4230" s="42">
        <v>0</v>
      </c>
      <c r="N4230" s="47" t="s">
        <v>275</v>
      </c>
      <c r="O4230" s="47" t="s">
        <v>1374</v>
      </c>
      <c r="P4230" s="47" t="s">
        <v>7975</v>
      </c>
      <c r="Q4230" s="30" t="s">
        <v>8366</v>
      </c>
    </row>
    <row r="4231" spans="1:17" s="30" customFormat="1" ht="19.95" customHeight="1">
      <c r="A4231" s="47">
        <v>1</v>
      </c>
      <c r="B4231" s="30" t="s">
        <v>1395</v>
      </c>
      <c r="C4231" s="43" t="s">
        <v>1477</v>
      </c>
      <c r="D4231" s="52">
        <v>45260</v>
      </c>
      <c r="E4231" s="52">
        <v>45260</v>
      </c>
      <c r="F4231" s="52">
        <v>45259</v>
      </c>
      <c r="G4231" s="47" t="s">
        <v>10</v>
      </c>
      <c r="H4231" s="46">
        <v>160</v>
      </c>
      <c r="I4231" s="53">
        <v>1</v>
      </c>
      <c r="J4231" s="42">
        <v>0</v>
      </c>
      <c r="K4231" s="42">
        <v>0</v>
      </c>
      <c r="L4231" s="42">
        <v>160</v>
      </c>
      <c r="M4231" s="42">
        <v>0</v>
      </c>
      <c r="N4231" s="47" t="s">
        <v>275</v>
      </c>
      <c r="O4231" s="47" t="s">
        <v>1374</v>
      </c>
      <c r="P4231" s="47" t="s">
        <v>874</v>
      </c>
      <c r="Q4231" s="30" t="s">
        <v>8365</v>
      </c>
    </row>
    <row r="4232" spans="1:17" s="30" customFormat="1" ht="19.95" customHeight="1">
      <c r="A4232" s="47">
        <v>1</v>
      </c>
      <c r="B4232" s="30" t="s">
        <v>2045</v>
      </c>
      <c r="C4232" s="43" t="s">
        <v>7520</v>
      </c>
      <c r="D4232" s="52">
        <v>45260</v>
      </c>
      <c r="E4232" s="52">
        <v>45260</v>
      </c>
      <c r="F4232" s="52">
        <v>45260</v>
      </c>
      <c r="G4232" s="47" t="s">
        <v>10</v>
      </c>
      <c r="H4232" s="46">
        <v>104.12</v>
      </c>
      <c r="I4232" s="53">
        <v>1</v>
      </c>
      <c r="J4232" s="42">
        <v>0</v>
      </c>
      <c r="K4232" s="42">
        <v>0</v>
      </c>
      <c r="L4232" s="42">
        <v>104.12</v>
      </c>
      <c r="M4232" s="42">
        <v>0</v>
      </c>
      <c r="N4232" s="47" t="s">
        <v>1328</v>
      </c>
      <c r="O4232" s="47" t="s">
        <v>1360</v>
      </c>
      <c r="P4232" s="47" t="s">
        <v>2471</v>
      </c>
      <c r="Q4232" s="30" t="s">
        <v>8367</v>
      </c>
    </row>
    <row r="4233" spans="1:17" s="30" customFormat="1" ht="19.95" customHeight="1">
      <c r="A4233" s="47">
        <v>1</v>
      </c>
      <c r="B4233" s="30" t="s">
        <v>90</v>
      </c>
      <c r="C4233" s="43" t="s">
        <v>8920</v>
      </c>
      <c r="D4233" s="52">
        <v>45099</v>
      </c>
      <c r="E4233" s="52">
        <v>45260</v>
      </c>
      <c r="F4233" s="52">
        <v>45260</v>
      </c>
      <c r="G4233" s="47" t="s">
        <v>18</v>
      </c>
      <c r="H4233" s="44">
        <v>280000</v>
      </c>
      <c r="I4233" s="101">
        <v>4.9409999999999998</v>
      </c>
      <c r="J4233" s="42">
        <v>0</v>
      </c>
      <c r="K4233" s="42">
        <v>0</v>
      </c>
      <c r="L4233" s="42">
        <v>1383480</v>
      </c>
      <c r="M4233" s="42">
        <v>0</v>
      </c>
      <c r="N4233" s="47" t="s">
        <v>1328</v>
      </c>
      <c r="O4233" s="47" t="s">
        <v>1330</v>
      </c>
      <c r="P4233" s="47" t="s">
        <v>881</v>
      </c>
      <c r="Q4233" s="30" t="s">
        <v>8347</v>
      </c>
    </row>
    <row r="4234" spans="1:17" s="30" customFormat="1" ht="19.95" customHeight="1">
      <c r="A4234" s="47">
        <v>1</v>
      </c>
      <c r="B4234" s="30" t="s">
        <v>8450</v>
      </c>
      <c r="C4234" s="43" t="s">
        <v>8451</v>
      </c>
      <c r="D4234" s="52">
        <v>45261</v>
      </c>
      <c r="E4234" s="52">
        <v>45261</v>
      </c>
      <c r="F4234" s="52">
        <v>45260</v>
      </c>
      <c r="G4234" s="47" t="s">
        <v>10</v>
      </c>
      <c r="H4234" s="49">
        <v>369990</v>
      </c>
      <c r="I4234" s="53">
        <v>1</v>
      </c>
      <c r="J4234" s="51">
        <v>0</v>
      </c>
      <c r="K4234" s="51">
        <v>225000</v>
      </c>
      <c r="L4234" s="51">
        <v>144990</v>
      </c>
      <c r="M4234" s="42">
        <v>0</v>
      </c>
      <c r="N4234" s="47" t="s">
        <v>1328</v>
      </c>
      <c r="O4234" s="47" t="s">
        <v>2636</v>
      </c>
      <c r="P4234" s="47" t="s">
        <v>8457</v>
      </c>
      <c r="Q4234" s="30" t="s">
        <v>8460</v>
      </c>
    </row>
    <row r="4235" spans="1:17" s="30" customFormat="1" ht="19.95" customHeight="1">
      <c r="A4235" s="47">
        <v>1</v>
      </c>
      <c r="B4235" s="30" t="s">
        <v>8450</v>
      </c>
      <c r="C4235" s="43" t="s">
        <v>8452</v>
      </c>
      <c r="D4235" s="52">
        <v>45261</v>
      </c>
      <c r="E4235" s="52">
        <v>45261</v>
      </c>
      <c r="F4235" s="52">
        <v>45260</v>
      </c>
      <c r="G4235" s="47" t="s">
        <v>10</v>
      </c>
      <c r="H4235" s="49">
        <v>269990</v>
      </c>
      <c r="I4235" s="53">
        <v>1</v>
      </c>
      <c r="J4235" s="51">
        <v>0</v>
      </c>
      <c r="K4235" s="51">
        <v>135000</v>
      </c>
      <c r="L4235" s="51">
        <v>134990</v>
      </c>
      <c r="M4235" s="42">
        <v>0</v>
      </c>
      <c r="N4235" s="47" t="s">
        <v>1328</v>
      </c>
      <c r="O4235" s="47" t="s">
        <v>2636</v>
      </c>
      <c r="P4235" s="47" t="s">
        <v>8457</v>
      </c>
      <c r="Q4235" s="30" t="s">
        <v>8461</v>
      </c>
    </row>
    <row r="4236" spans="1:17" s="30" customFormat="1" ht="19.95" customHeight="1">
      <c r="A4236" s="47">
        <v>4</v>
      </c>
      <c r="B4236" s="30" t="s">
        <v>230</v>
      </c>
      <c r="C4236" s="43" t="s">
        <v>8223</v>
      </c>
      <c r="D4236" s="52">
        <v>45258</v>
      </c>
      <c r="E4236" s="52">
        <v>45258</v>
      </c>
      <c r="F4236" s="52">
        <v>45260</v>
      </c>
      <c r="G4236" s="47" t="s">
        <v>10</v>
      </c>
      <c r="H4236" s="46">
        <v>80750</v>
      </c>
      <c r="I4236" s="53">
        <v>1</v>
      </c>
      <c r="J4236" s="42">
        <v>0</v>
      </c>
      <c r="K4236" s="42">
        <v>0</v>
      </c>
      <c r="L4236" s="42">
        <v>80750</v>
      </c>
      <c r="M4236" s="42">
        <v>0</v>
      </c>
      <c r="N4236" s="47" t="s">
        <v>1328</v>
      </c>
      <c r="O4236" s="47" t="s">
        <v>1330</v>
      </c>
      <c r="P4236" s="47" t="s">
        <v>881</v>
      </c>
      <c r="Q4236" s="30" t="s">
        <v>8327</v>
      </c>
    </row>
    <row r="4237" spans="1:17" s="30" customFormat="1" ht="19.95" customHeight="1">
      <c r="A4237" s="47">
        <v>4</v>
      </c>
      <c r="B4237" s="30" t="s">
        <v>230</v>
      </c>
      <c r="C4237" s="43" t="s">
        <v>8246</v>
      </c>
      <c r="D4237" s="52">
        <v>45260</v>
      </c>
      <c r="E4237" s="52">
        <v>45260</v>
      </c>
      <c r="F4237" s="52">
        <v>45260</v>
      </c>
      <c r="G4237" s="47" t="s">
        <v>10</v>
      </c>
      <c r="H4237" s="46">
        <v>41407.07</v>
      </c>
      <c r="I4237" s="53">
        <v>1</v>
      </c>
      <c r="J4237" s="42">
        <v>0</v>
      </c>
      <c r="K4237" s="42">
        <v>0</v>
      </c>
      <c r="L4237" s="42">
        <v>41407.07</v>
      </c>
      <c r="M4237" s="42">
        <v>0</v>
      </c>
      <c r="N4237" s="47" t="s">
        <v>1328</v>
      </c>
      <c r="O4237" s="47" t="s">
        <v>1330</v>
      </c>
      <c r="P4237" s="47" t="s">
        <v>881</v>
      </c>
      <c r="Q4237" s="50" t="s">
        <v>8359</v>
      </c>
    </row>
    <row r="4238" spans="1:17" s="30" customFormat="1" ht="19.95" customHeight="1">
      <c r="A4238" s="47">
        <v>1</v>
      </c>
      <c r="B4238" s="30" t="s">
        <v>255</v>
      </c>
      <c r="C4238" s="43" t="s">
        <v>8251</v>
      </c>
      <c r="D4238" s="52">
        <v>45260</v>
      </c>
      <c r="E4238" s="52">
        <v>45260</v>
      </c>
      <c r="F4238" s="52">
        <v>45260</v>
      </c>
      <c r="G4238" s="47" t="s">
        <v>10</v>
      </c>
      <c r="H4238" s="46">
        <v>3702.04</v>
      </c>
      <c r="I4238" s="53">
        <v>1</v>
      </c>
      <c r="J4238" s="42">
        <v>0</v>
      </c>
      <c r="K4238" s="42">
        <v>0</v>
      </c>
      <c r="L4238" s="42">
        <v>3702.04</v>
      </c>
      <c r="M4238" s="42">
        <v>0</v>
      </c>
      <c r="N4238" s="47" t="s">
        <v>1328</v>
      </c>
      <c r="O4238" s="47" t="s">
        <v>1349</v>
      </c>
      <c r="P4238" s="47" t="s">
        <v>1336</v>
      </c>
      <c r="Q4238" s="30" t="s">
        <v>8368</v>
      </c>
    </row>
    <row r="4239" spans="1:17" s="30" customFormat="1" ht="19.95" customHeight="1">
      <c r="A4239" s="47">
        <v>1</v>
      </c>
      <c r="B4239" s="30" t="s">
        <v>308</v>
      </c>
      <c r="C4239" s="43" t="s">
        <v>8248</v>
      </c>
      <c r="D4239" s="52">
        <v>45257</v>
      </c>
      <c r="E4239" s="52">
        <v>45260</v>
      </c>
      <c r="F4239" s="52">
        <v>45260</v>
      </c>
      <c r="G4239" s="47" t="s">
        <v>10</v>
      </c>
      <c r="H4239" s="46">
        <v>15750</v>
      </c>
      <c r="I4239" s="53">
        <v>1</v>
      </c>
      <c r="J4239" s="42">
        <v>0</v>
      </c>
      <c r="K4239" s="42">
        <v>0</v>
      </c>
      <c r="L4239" s="42">
        <v>15750</v>
      </c>
      <c r="M4239" s="42">
        <v>0</v>
      </c>
      <c r="N4239" s="47" t="s">
        <v>1328</v>
      </c>
      <c r="O4239" s="47" t="s">
        <v>1349</v>
      </c>
      <c r="P4239" s="47" t="s">
        <v>741</v>
      </c>
      <c r="Q4239" s="30" t="s">
        <v>8363</v>
      </c>
    </row>
    <row r="4240" spans="1:17" s="30" customFormat="1" ht="19.95" customHeight="1">
      <c r="A4240" s="47">
        <v>5</v>
      </c>
      <c r="B4240" s="30" t="s">
        <v>308</v>
      </c>
      <c r="C4240" s="43" t="s">
        <v>8249</v>
      </c>
      <c r="D4240" s="52">
        <v>45257</v>
      </c>
      <c r="E4240" s="52">
        <v>45260</v>
      </c>
      <c r="F4240" s="52">
        <v>45260</v>
      </c>
      <c r="G4240" s="47" t="s">
        <v>10</v>
      </c>
      <c r="H4240" s="46">
        <v>129090</v>
      </c>
      <c r="I4240" s="53">
        <v>1</v>
      </c>
      <c r="J4240" s="42">
        <v>0</v>
      </c>
      <c r="K4240" s="42">
        <v>0</v>
      </c>
      <c r="L4240" s="42">
        <v>129090</v>
      </c>
      <c r="M4240" s="42">
        <v>0</v>
      </c>
      <c r="N4240" s="47" t="s">
        <v>1328</v>
      </c>
      <c r="O4240" s="47" t="s">
        <v>1349</v>
      </c>
      <c r="P4240" s="47" t="s">
        <v>741</v>
      </c>
      <c r="Q4240" s="30" t="s">
        <v>8364</v>
      </c>
    </row>
    <row r="4241" spans="1:17" s="30" customFormat="1" ht="19.95" customHeight="1">
      <c r="A4241" s="47">
        <v>1</v>
      </c>
      <c r="B4241" s="30" t="s">
        <v>308</v>
      </c>
      <c r="C4241" s="43" t="s">
        <v>8247</v>
      </c>
      <c r="D4241" s="52">
        <v>45257</v>
      </c>
      <c r="E4241" s="52">
        <v>45260</v>
      </c>
      <c r="F4241" s="52">
        <v>45260</v>
      </c>
      <c r="G4241" s="47" t="s">
        <v>10</v>
      </c>
      <c r="H4241" s="46">
        <v>11855</v>
      </c>
      <c r="I4241" s="53">
        <v>1</v>
      </c>
      <c r="J4241" s="42">
        <v>0</v>
      </c>
      <c r="K4241" s="42">
        <v>0</v>
      </c>
      <c r="L4241" s="42">
        <v>11855</v>
      </c>
      <c r="M4241" s="42">
        <v>0</v>
      </c>
      <c r="N4241" s="47" t="s">
        <v>1328</v>
      </c>
      <c r="O4241" s="47" t="s">
        <v>1330</v>
      </c>
      <c r="P4241" s="47" t="s">
        <v>887</v>
      </c>
      <c r="Q4241" s="30" t="s">
        <v>8362</v>
      </c>
    </row>
    <row r="4242" spans="1:17" s="30" customFormat="1" ht="19.95" customHeight="1">
      <c r="A4242" s="47">
        <v>5</v>
      </c>
      <c r="B4242" s="30" t="s">
        <v>308</v>
      </c>
      <c r="C4242" s="43" t="s">
        <v>8245</v>
      </c>
      <c r="D4242" s="52">
        <v>45257</v>
      </c>
      <c r="E4242" s="52">
        <v>45260</v>
      </c>
      <c r="F4242" s="52">
        <v>45260</v>
      </c>
      <c r="G4242" s="47" t="s">
        <v>10</v>
      </c>
      <c r="H4242" s="46">
        <v>90100</v>
      </c>
      <c r="I4242" s="53">
        <v>1</v>
      </c>
      <c r="J4242" s="42">
        <v>0</v>
      </c>
      <c r="K4242" s="42">
        <v>0</v>
      </c>
      <c r="L4242" s="42">
        <v>90100</v>
      </c>
      <c r="M4242" s="42">
        <v>0</v>
      </c>
      <c r="N4242" s="47" t="s">
        <v>1328</v>
      </c>
      <c r="O4242" s="47" t="s">
        <v>1349</v>
      </c>
      <c r="P4242" s="47" t="s">
        <v>741</v>
      </c>
      <c r="Q4242" s="30" t="s">
        <v>8358</v>
      </c>
    </row>
    <row r="4243" spans="1:17" s="30" customFormat="1" ht="19.95" customHeight="1">
      <c r="A4243" s="47">
        <v>1</v>
      </c>
      <c r="B4243" s="30" t="s">
        <v>1394</v>
      </c>
      <c r="C4243" s="43" t="s">
        <v>8235</v>
      </c>
      <c r="D4243" s="52">
        <v>45048</v>
      </c>
      <c r="E4243" s="52">
        <v>45260</v>
      </c>
      <c r="F4243" s="52">
        <v>45260</v>
      </c>
      <c r="G4243" s="47" t="s">
        <v>18</v>
      </c>
      <c r="H4243" s="44">
        <v>405000</v>
      </c>
      <c r="I4243" s="101">
        <v>4.8933</v>
      </c>
      <c r="J4243" s="42">
        <v>0</v>
      </c>
      <c r="K4243" s="42">
        <v>0</v>
      </c>
      <c r="L4243" s="42">
        <v>1981786.5</v>
      </c>
      <c r="M4243" s="42">
        <v>0</v>
      </c>
      <c r="N4243" s="47" t="s">
        <v>1328</v>
      </c>
      <c r="O4243" s="47" t="s">
        <v>1330</v>
      </c>
      <c r="P4243" s="47" t="s">
        <v>881</v>
      </c>
      <c r="Q4243" s="30" t="s">
        <v>8346</v>
      </c>
    </row>
    <row r="4244" spans="1:17" s="30" customFormat="1" ht="19.95" customHeight="1">
      <c r="A4244" s="47">
        <v>2</v>
      </c>
      <c r="B4244" s="30" t="s">
        <v>8</v>
      </c>
      <c r="C4244" s="43" t="s">
        <v>8240</v>
      </c>
      <c r="D4244" s="52">
        <v>45244</v>
      </c>
      <c r="E4244" s="52">
        <v>45260</v>
      </c>
      <c r="F4244" s="52">
        <v>45260</v>
      </c>
      <c r="G4244" s="47" t="s">
        <v>10</v>
      </c>
      <c r="H4244" s="46">
        <v>660</v>
      </c>
      <c r="I4244" s="53">
        <v>1</v>
      </c>
      <c r="J4244" s="42">
        <v>0</v>
      </c>
      <c r="K4244" s="42">
        <v>0</v>
      </c>
      <c r="L4244" s="42">
        <v>660</v>
      </c>
      <c r="M4244" s="42">
        <v>0</v>
      </c>
      <c r="N4244" s="47" t="s">
        <v>269</v>
      </c>
      <c r="O4244" s="47" t="s">
        <v>1346</v>
      </c>
      <c r="P4244" s="47" t="s">
        <v>284</v>
      </c>
      <c r="Q4244" s="30" t="s">
        <v>8352</v>
      </c>
    </row>
    <row r="4245" spans="1:17" s="30" customFormat="1" ht="19.95" customHeight="1">
      <c r="A4245" s="47">
        <v>5</v>
      </c>
      <c r="B4245" s="30" t="s">
        <v>234</v>
      </c>
      <c r="C4245" s="43" t="s">
        <v>8243</v>
      </c>
      <c r="D4245" s="52">
        <v>45253</v>
      </c>
      <c r="E4245" s="52">
        <v>45260</v>
      </c>
      <c r="F4245" s="52">
        <v>45260</v>
      </c>
      <c r="G4245" s="47" t="s">
        <v>10</v>
      </c>
      <c r="H4245" s="46">
        <v>43180.3</v>
      </c>
      <c r="I4245" s="53">
        <v>1</v>
      </c>
      <c r="J4245" s="42">
        <v>0</v>
      </c>
      <c r="K4245" s="42">
        <v>0</v>
      </c>
      <c r="L4245" s="42">
        <v>43115.53</v>
      </c>
      <c r="M4245" s="42">
        <v>0</v>
      </c>
      <c r="N4245" s="47" t="s">
        <v>269</v>
      </c>
      <c r="O4245" s="47" t="s">
        <v>1874</v>
      </c>
      <c r="P4245" s="47" t="s">
        <v>1358</v>
      </c>
      <c r="Q4245" s="30" t="s">
        <v>8356</v>
      </c>
    </row>
    <row r="4246" spans="1:17" s="30" customFormat="1" ht="19.95" customHeight="1">
      <c r="A4246" s="47">
        <v>5</v>
      </c>
      <c r="B4246" s="30" t="s">
        <v>1357</v>
      </c>
      <c r="C4246" s="43" t="s">
        <v>8132</v>
      </c>
      <c r="D4246" s="52">
        <v>45251</v>
      </c>
      <c r="E4246" s="52">
        <v>45260</v>
      </c>
      <c r="F4246" s="52">
        <v>45260</v>
      </c>
      <c r="G4246" s="47" t="s">
        <v>10</v>
      </c>
      <c r="H4246" s="46">
        <v>171.28</v>
      </c>
      <c r="I4246" s="53">
        <v>1</v>
      </c>
      <c r="J4246" s="42">
        <v>0</v>
      </c>
      <c r="K4246" s="42">
        <v>0</v>
      </c>
      <c r="L4246" s="42">
        <v>171.28</v>
      </c>
      <c r="M4246" s="42">
        <v>0</v>
      </c>
      <c r="N4246" s="47" t="s">
        <v>269</v>
      </c>
      <c r="O4246" s="47" t="s">
        <v>1874</v>
      </c>
      <c r="P4246" s="47" t="s">
        <v>1358</v>
      </c>
      <c r="Q4246" s="30" t="s">
        <v>8353</v>
      </c>
    </row>
    <row r="4247" spans="1:17" s="30" customFormat="1" ht="19.95" customHeight="1">
      <c r="A4247" s="47">
        <v>1</v>
      </c>
      <c r="B4247" s="30" t="s">
        <v>318</v>
      </c>
      <c r="C4247" s="43" t="s">
        <v>8244</v>
      </c>
      <c r="D4247" s="52">
        <v>45253</v>
      </c>
      <c r="E4247" s="52">
        <v>45260</v>
      </c>
      <c r="F4247" s="52">
        <v>45260</v>
      </c>
      <c r="G4247" s="47" t="s">
        <v>10</v>
      </c>
      <c r="H4247" s="46">
        <v>1634</v>
      </c>
      <c r="I4247" s="53">
        <v>1</v>
      </c>
      <c r="J4247" s="42">
        <v>0</v>
      </c>
      <c r="K4247" s="42">
        <v>0</v>
      </c>
      <c r="L4247" s="42">
        <v>1634</v>
      </c>
      <c r="M4247" s="42">
        <v>0</v>
      </c>
      <c r="N4247" s="47" t="s">
        <v>269</v>
      </c>
      <c r="O4247" s="47" t="s">
        <v>1874</v>
      </c>
      <c r="P4247" s="47" t="s">
        <v>1592</v>
      </c>
      <c r="Q4247" s="30" t="s">
        <v>8357</v>
      </c>
    </row>
    <row r="4248" spans="1:17" s="30" customFormat="1" ht="19.95" customHeight="1">
      <c r="A4248" s="47">
        <v>1</v>
      </c>
      <c r="B4248" s="30" t="s">
        <v>43</v>
      </c>
      <c r="C4248" s="43" t="s">
        <v>8238</v>
      </c>
      <c r="D4248" s="52">
        <v>45240</v>
      </c>
      <c r="E4248" s="52">
        <v>45260</v>
      </c>
      <c r="F4248" s="52">
        <v>45260</v>
      </c>
      <c r="G4248" s="47" t="s">
        <v>10</v>
      </c>
      <c r="H4248" s="46">
        <v>3000.8</v>
      </c>
      <c r="I4248" s="53">
        <v>1</v>
      </c>
      <c r="J4248" s="42">
        <v>0</v>
      </c>
      <c r="K4248" s="42">
        <v>0</v>
      </c>
      <c r="L4248" s="42">
        <v>3000.8</v>
      </c>
      <c r="M4248" s="42">
        <v>0</v>
      </c>
      <c r="N4248" s="47" t="s">
        <v>269</v>
      </c>
      <c r="O4248" s="47" t="s">
        <v>1351</v>
      </c>
      <c r="P4248" s="47" t="s">
        <v>1353</v>
      </c>
      <c r="Q4248" s="30" t="s">
        <v>8351</v>
      </c>
    </row>
    <row r="4249" spans="1:17" s="30" customFormat="1" ht="19.95" customHeight="1">
      <c r="A4249" s="47">
        <v>1</v>
      </c>
      <c r="B4249" s="30" t="s">
        <v>43</v>
      </c>
      <c r="C4249" s="43" t="s">
        <v>8241</v>
      </c>
      <c r="D4249" s="52">
        <v>45246</v>
      </c>
      <c r="E4249" s="52">
        <v>45260</v>
      </c>
      <c r="F4249" s="52">
        <v>45260</v>
      </c>
      <c r="G4249" s="47" t="s">
        <v>10</v>
      </c>
      <c r="H4249" s="46">
        <v>2057</v>
      </c>
      <c r="I4249" s="53">
        <v>1</v>
      </c>
      <c r="J4249" s="42">
        <v>0</v>
      </c>
      <c r="K4249" s="42">
        <v>0</v>
      </c>
      <c r="L4249" s="42">
        <v>2057</v>
      </c>
      <c r="M4249" s="42">
        <v>0</v>
      </c>
      <c r="N4249" s="47" t="s">
        <v>269</v>
      </c>
      <c r="O4249" s="47" t="s">
        <v>1351</v>
      </c>
      <c r="P4249" s="47" t="s">
        <v>1353</v>
      </c>
      <c r="Q4249" s="30" t="s">
        <v>8150</v>
      </c>
    </row>
    <row r="4250" spans="1:17" s="30" customFormat="1" ht="19.95" customHeight="1">
      <c r="A4250" s="47">
        <v>1</v>
      </c>
      <c r="B4250" s="30" t="s">
        <v>43</v>
      </c>
      <c r="C4250" s="43" t="s">
        <v>8239</v>
      </c>
      <c r="D4250" s="52">
        <v>45248</v>
      </c>
      <c r="E4250" s="52">
        <v>45260</v>
      </c>
      <c r="F4250" s="52">
        <v>45260</v>
      </c>
      <c r="G4250" s="47" t="s">
        <v>10</v>
      </c>
      <c r="H4250" s="46">
        <v>1923.9</v>
      </c>
      <c r="I4250" s="53">
        <v>1</v>
      </c>
      <c r="J4250" s="42">
        <v>0</v>
      </c>
      <c r="K4250" s="42">
        <v>0</v>
      </c>
      <c r="L4250" s="42">
        <v>1923.9</v>
      </c>
      <c r="M4250" s="42">
        <v>0</v>
      </c>
      <c r="N4250" s="47" t="s">
        <v>269</v>
      </c>
      <c r="O4250" s="47" t="s">
        <v>1351</v>
      </c>
      <c r="P4250" s="47" t="s">
        <v>1353</v>
      </c>
      <c r="Q4250" s="30" t="s">
        <v>8150</v>
      </c>
    </row>
    <row r="4251" spans="1:17" s="30" customFormat="1" ht="19.95" customHeight="1">
      <c r="A4251" s="47">
        <v>1</v>
      </c>
      <c r="B4251" s="30" t="s">
        <v>22</v>
      </c>
      <c r="C4251" s="43" t="s">
        <v>8234</v>
      </c>
      <c r="D4251" s="52">
        <v>45237</v>
      </c>
      <c r="E4251" s="52">
        <v>45260</v>
      </c>
      <c r="F4251" s="52">
        <v>45260</v>
      </c>
      <c r="G4251" s="47" t="s">
        <v>10</v>
      </c>
      <c r="H4251" s="46">
        <v>11719.05</v>
      </c>
      <c r="I4251" s="53">
        <v>1</v>
      </c>
      <c r="J4251" s="42">
        <v>0</v>
      </c>
      <c r="K4251" s="42">
        <v>0</v>
      </c>
      <c r="L4251" s="42">
        <v>11719.05</v>
      </c>
      <c r="M4251" s="42">
        <v>0</v>
      </c>
      <c r="N4251" s="47" t="s">
        <v>269</v>
      </c>
      <c r="O4251" s="47" t="s">
        <v>1346</v>
      </c>
      <c r="P4251" s="47" t="s">
        <v>284</v>
      </c>
      <c r="Q4251" s="30" t="s">
        <v>8343</v>
      </c>
    </row>
    <row r="4252" spans="1:17" s="30" customFormat="1" ht="19.95" customHeight="1">
      <c r="A4252" s="47">
        <v>1</v>
      </c>
      <c r="B4252" s="30" t="s">
        <v>58</v>
      </c>
      <c r="C4252" s="43" t="s">
        <v>8242</v>
      </c>
      <c r="D4252" s="52">
        <v>45254</v>
      </c>
      <c r="E4252" s="52">
        <v>45260</v>
      </c>
      <c r="F4252" s="52">
        <v>45260</v>
      </c>
      <c r="G4252" s="47" t="s">
        <v>10</v>
      </c>
      <c r="H4252" s="46">
        <v>2009.81</v>
      </c>
      <c r="I4252" s="53">
        <v>1</v>
      </c>
      <c r="J4252" s="42">
        <v>0</v>
      </c>
      <c r="K4252" s="42">
        <v>0</v>
      </c>
      <c r="L4252" s="42">
        <v>2009.81</v>
      </c>
      <c r="M4252" s="42">
        <v>0</v>
      </c>
      <c r="N4252" s="47" t="s">
        <v>275</v>
      </c>
      <c r="O4252" s="47" t="s">
        <v>1381</v>
      </c>
      <c r="P4252" s="47" t="s">
        <v>8307</v>
      </c>
      <c r="Q4252" s="30" t="s">
        <v>8354</v>
      </c>
    </row>
    <row r="4253" spans="1:17" s="30" customFormat="1" ht="19.95" customHeight="1">
      <c r="A4253" s="47">
        <v>1</v>
      </c>
      <c r="B4253" s="30" t="s">
        <v>58</v>
      </c>
      <c r="C4253" s="43" t="s">
        <v>88</v>
      </c>
      <c r="D4253" s="52">
        <v>44957</v>
      </c>
      <c r="E4253" s="52">
        <v>45260</v>
      </c>
      <c r="F4253" s="52">
        <v>45260</v>
      </c>
      <c r="G4253" s="47" t="s">
        <v>10</v>
      </c>
      <c r="H4253" s="46">
        <v>2569</v>
      </c>
      <c r="I4253" s="53">
        <v>1</v>
      </c>
      <c r="J4253" s="42">
        <v>0</v>
      </c>
      <c r="K4253" s="42">
        <v>0</v>
      </c>
      <c r="L4253" s="42">
        <v>2569</v>
      </c>
      <c r="M4253" s="42">
        <v>0</v>
      </c>
      <c r="N4253" s="47" t="s">
        <v>275</v>
      </c>
      <c r="O4253" s="47" t="s">
        <v>1381</v>
      </c>
      <c r="P4253" s="47" t="s">
        <v>888</v>
      </c>
      <c r="Q4253" s="30" t="s">
        <v>8340</v>
      </c>
    </row>
    <row r="4254" spans="1:17" s="30" customFormat="1" ht="19.95" customHeight="1">
      <c r="A4254" s="47">
        <v>1</v>
      </c>
      <c r="B4254" s="30" t="s">
        <v>71</v>
      </c>
      <c r="C4254" s="43" t="s">
        <v>8242</v>
      </c>
      <c r="D4254" s="52">
        <v>45254</v>
      </c>
      <c r="E4254" s="52">
        <v>45260</v>
      </c>
      <c r="F4254" s="52">
        <v>45260</v>
      </c>
      <c r="G4254" s="47" t="s">
        <v>10</v>
      </c>
      <c r="H4254" s="46">
        <v>833.33</v>
      </c>
      <c r="I4254" s="53">
        <v>1</v>
      </c>
      <c r="J4254" s="42">
        <v>0</v>
      </c>
      <c r="K4254" s="42">
        <v>0</v>
      </c>
      <c r="L4254" s="42">
        <v>833.33</v>
      </c>
      <c r="M4254" s="42">
        <v>0</v>
      </c>
      <c r="N4254" s="47" t="s">
        <v>275</v>
      </c>
      <c r="O4254" s="47" t="s">
        <v>1381</v>
      </c>
      <c r="P4254" s="47" t="s">
        <v>8307</v>
      </c>
      <c r="Q4254" s="30" t="s">
        <v>8354</v>
      </c>
    </row>
    <row r="4255" spans="1:17" s="30" customFormat="1" ht="19.95" customHeight="1">
      <c r="A4255" s="47">
        <v>1</v>
      </c>
      <c r="B4255" s="30" t="s">
        <v>71</v>
      </c>
      <c r="C4255" s="43" t="s">
        <v>91</v>
      </c>
      <c r="D4255" s="52">
        <v>45107</v>
      </c>
      <c r="E4255" s="52">
        <v>45260</v>
      </c>
      <c r="F4255" s="52">
        <v>45260</v>
      </c>
      <c r="G4255" s="47" t="s">
        <v>10</v>
      </c>
      <c r="H4255" s="46">
        <v>2189.64</v>
      </c>
      <c r="I4255" s="53">
        <v>1</v>
      </c>
      <c r="J4255" s="42">
        <v>0</v>
      </c>
      <c r="K4255" s="42">
        <v>0</v>
      </c>
      <c r="L4255" s="42">
        <v>2189.64</v>
      </c>
      <c r="M4255" s="42">
        <v>0</v>
      </c>
      <c r="N4255" s="47" t="s">
        <v>275</v>
      </c>
      <c r="O4255" s="47" t="s">
        <v>1381</v>
      </c>
      <c r="P4255" s="47" t="s">
        <v>888</v>
      </c>
      <c r="Q4255" s="30" t="s">
        <v>8340</v>
      </c>
    </row>
    <row r="4256" spans="1:17" s="30" customFormat="1" ht="19.95" customHeight="1">
      <c r="A4256" s="47">
        <v>1</v>
      </c>
      <c r="B4256" s="30" t="s">
        <v>60</v>
      </c>
      <c r="C4256" s="43" t="s">
        <v>8242</v>
      </c>
      <c r="D4256" s="52">
        <v>45254</v>
      </c>
      <c r="E4256" s="52">
        <v>45260</v>
      </c>
      <c r="F4256" s="52">
        <v>45260</v>
      </c>
      <c r="G4256" s="47" t="s">
        <v>10</v>
      </c>
      <c r="H4256" s="46">
        <v>1296.6500000000001</v>
      </c>
      <c r="I4256" s="53">
        <v>1</v>
      </c>
      <c r="J4256" s="42">
        <v>0</v>
      </c>
      <c r="K4256" s="42">
        <v>0</v>
      </c>
      <c r="L4256" s="42">
        <v>1296.6500000000001</v>
      </c>
      <c r="M4256" s="42">
        <v>0</v>
      </c>
      <c r="N4256" s="47" t="s">
        <v>275</v>
      </c>
      <c r="O4256" s="47" t="s">
        <v>1381</v>
      </c>
      <c r="P4256" s="47" t="s">
        <v>8307</v>
      </c>
      <c r="Q4256" s="30" t="s">
        <v>8354</v>
      </c>
    </row>
    <row r="4257" spans="1:17" s="30" customFormat="1" ht="19.95" customHeight="1">
      <c r="A4257" s="47">
        <v>1</v>
      </c>
      <c r="B4257" s="30" t="s">
        <v>60</v>
      </c>
      <c r="C4257" s="43" t="s">
        <v>88</v>
      </c>
      <c r="D4257" s="52">
        <v>44956</v>
      </c>
      <c r="E4257" s="52">
        <v>45260</v>
      </c>
      <c r="F4257" s="52">
        <v>45260</v>
      </c>
      <c r="G4257" s="47" t="s">
        <v>10</v>
      </c>
      <c r="H4257" s="46">
        <v>1703.48</v>
      </c>
      <c r="I4257" s="53">
        <v>1</v>
      </c>
      <c r="J4257" s="42">
        <v>0</v>
      </c>
      <c r="K4257" s="42">
        <v>0</v>
      </c>
      <c r="L4257" s="42">
        <v>1703.48</v>
      </c>
      <c r="M4257" s="42">
        <v>0</v>
      </c>
      <c r="N4257" s="47" t="s">
        <v>275</v>
      </c>
      <c r="O4257" s="47" t="s">
        <v>1381</v>
      </c>
      <c r="P4257" s="47" t="s">
        <v>888</v>
      </c>
      <c r="Q4257" s="30" t="s">
        <v>8340</v>
      </c>
    </row>
    <row r="4258" spans="1:17" s="30" customFormat="1" ht="19.95" customHeight="1">
      <c r="A4258" s="47">
        <v>1</v>
      </c>
      <c r="B4258" s="30" t="s">
        <v>61</v>
      </c>
      <c r="C4258" s="43" t="s">
        <v>8242</v>
      </c>
      <c r="D4258" s="52">
        <v>45254</v>
      </c>
      <c r="E4258" s="52">
        <v>45260</v>
      </c>
      <c r="F4258" s="52">
        <v>45260</v>
      </c>
      <c r="G4258" s="47" t="s">
        <v>10</v>
      </c>
      <c r="H4258" s="46">
        <v>1150</v>
      </c>
      <c r="I4258" s="53">
        <v>1</v>
      </c>
      <c r="J4258" s="42">
        <v>0</v>
      </c>
      <c r="K4258" s="42">
        <v>0</v>
      </c>
      <c r="L4258" s="42">
        <v>1150</v>
      </c>
      <c r="M4258" s="42">
        <v>0</v>
      </c>
      <c r="N4258" s="47" t="s">
        <v>275</v>
      </c>
      <c r="O4258" s="47" t="s">
        <v>1381</v>
      </c>
      <c r="P4258" s="47" t="s">
        <v>8307</v>
      </c>
      <c r="Q4258" s="30" t="s">
        <v>8354</v>
      </c>
    </row>
    <row r="4259" spans="1:17" s="30" customFormat="1" ht="19.95" customHeight="1">
      <c r="A4259" s="47">
        <v>1</v>
      </c>
      <c r="B4259" s="30" t="s">
        <v>61</v>
      </c>
      <c r="C4259" s="43" t="s">
        <v>88</v>
      </c>
      <c r="D4259" s="52">
        <v>44956</v>
      </c>
      <c r="E4259" s="52">
        <v>45260</v>
      </c>
      <c r="F4259" s="52">
        <v>45260</v>
      </c>
      <c r="G4259" s="47" t="s">
        <v>10</v>
      </c>
      <c r="H4259" s="46">
        <v>2036.59</v>
      </c>
      <c r="I4259" s="53">
        <v>1</v>
      </c>
      <c r="J4259" s="42">
        <v>0</v>
      </c>
      <c r="K4259" s="42">
        <v>0</v>
      </c>
      <c r="L4259" s="42">
        <v>2036.59</v>
      </c>
      <c r="M4259" s="42">
        <v>0</v>
      </c>
      <c r="N4259" s="47" t="s">
        <v>275</v>
      </c>
      <c r="O4259" s="47" t="s">
        <v>1381</v>
      </c>
      <c r="P4259" s="47" t="s">
        <v>888</v>
      </c>
      <c r="Q4259" s="30" t="s">
        <v>8340</v>
      </c>
    </row>
    <row r="4260" spans="1:17" s="30" customFormat="1" ht="19.95" customHeight="1">
      <c r="A4260" s="47">
        <v>1</v>
      </c>
      <c r="B4260" s="30" t="s">
        <v>61</v>
      </c>
      <c r="C4260" s="43" t="s">
        <v>2960</v>
      </c>
      <c r="D4260" s="52">
        <v>45260</v>
      </c>
      <c r="E4260" s="52">
        <v>45260</v>
      </c>
      <c r="F4260" s="52">
        <v>45260</v>
      </c>
      <c r="G4260" s="47" t="s">
        <v>10</v>
      </c>
      <c r="H4260" s="46">
        <v>19.940000000000001</v>
      </c>
      <c r="I4260" s="53">
        <v>1</v>
      </c>
      <c r="J4260" s="42">
        <v>0</v>
      </c>
      <c r="K4260" s="42">
        <v>0</v>
      </c>
      <c r="L4260" s="42">
        <v>19.940000000000001</v>
      </c>
      <c r="M4260" s="42">
        <v>0</v>
      </c>
      <c r="N4260" s="47" t="s">
        <v>275</v>
      </c>
      <c r="O4260" s="47" t="s">
        <v>1355</v>
      </c>
      <c r="P4260" s="47" t="s">
        <v>672</v>
      </c>
      <c r="Q4260" s="30" t="s">
        <v>8361</v>
      </c>
    </row>
    <row r="4261" spans="1:17" s="30" customFormat="1" ht="19.95" customHeight="1">
      <c r="A4261" s="47">
        <v>1</v>
      </c>
      <c r="B4261" s="30" t="s">
        <v>68</v>
      </c>
      <c r="C4261" s="43" t="s">
        <v>8242</v>
      </c>
      <c r="D4261" s="52">
        <v>45254</v>
      </c>
      <c r="E4261" s="52">
        <v>45260</v>
      </c>
      <c r="F4261" s="52">
        <v>45260</v>
      </c>
      <c r="G4261" s="47" t="s">
        <v>10</v>
      </c>
      <c r="H4261" s="46">
        <v>1041.67</v>
      </c>
      <c r="I4261" s="53">
        <v>1</v>
      </c>
      <c r="J4261" s="42">
        <v>0</v>
      </c>
      <c r="K4261" s="42">
        <v>0</v>
      </c>
      <c r="L4261" s="42">
        <v>1041.67</v>
      </c>
      <c r="M4261" s="42">
        <v>0</v>
      </c>
      <c r="N4261" s="47" t="s">
        <v>275</v>
      </c>
      <c r="O4261" s="47" t="s">
        <v>1381</v>
      </c>
      <c r="P4261" s="47" t="s">
        <v>8307</v>
      </c>
      <c r="Q4261" s="30" t="s">
        <v>8354</v>
      </c>
    </row>
    <row r="4262" spans="1:17" s="30" customFormat="1" ht="19.95" customHeight="1">
      <c r="A4262" s="47">
        <v>1</v>
      </c>
      <c r="B4262" s="30" t="s">
        <v>68</v>
      </c>
      <c r="C4262" s="43" t="s">
        <v>88</v>
      </c>
      <c r="D4262" s="52">
        <v>45019</v>
      </c>
      <c r="E4262" s="52">
        <v>45260</v>
      </c>
      <c r="F4262" s="52">
        <v>45260</v>
      </c>
      <c r="G4262" s="47" t="s">
        <v>10</v>
      </c>
      <c r="H4262" s="46">
        <v>2203.35</v>
      </c>
      <c r="I4262" s="53">
        <v>1</v>
      </c>
      <c r="J4262" s="42">
        <v>0</v>
      </c>
      <c r="K4262" s="42">
        <v>0</v>
      </c>
      <c r="L4262" s="42">
        <v>2203.35</v>
      </c>
      <c r="M4262" s="42">
        <v>0</v>
      </c>
      <c r="N4262" s="47" t="s">
        <v>275</v>
      </c>
      <c r="O4262" s="47" t="s">
        <v>1381</v>
      </c>
      <c r="P4262" s="47" t="s">
        <v>888</v>
      </c>
      <c r="Q4262" s="30" t="s">
        <v>8340</v>
      </c>
    </row>
    <row r="4263" spans="1:17" s="30" customFormat="1" ht="19.95" customHeight="1">
      <c r="A4263" s="47">
        <v>1</v>
      </c>
      <c r="B4263" s="30" t="s">
        <v>19</v>
      </c>
      <c r="C4263" s="43" t="s">
        <v>7875</v>
      </c>
      <c r="D4263" s="52">
        <v>44956</v>
      </c>
      <c r="E4263" s="52">
        <v>45260</v>
      </c>
      <c r="F4263" s="52">
        <v>45260</v>
      </c>
      <c r="G4263" s="47" t="s">
        <v>10</v>
      </c>
      <c r="H4263" s="46">
        <v>41590.400000000001</v>
      </c>
      <c r="I4263" s="53">
        <v>1</v>
      </c>
      <c r="J4263" s="42">
        <v>0</v>
      </c>
      <c r="K4263" s="42">
        <v>0</v>
      </c>
      <c r="L4263" s="42">
        <v>41590.400000000001</v>
      </c>
      <c r="M4263" s="42">
        <v>0</v>
      </c>
      <c r="N4263" s="47" t="s">
        <v>275</v>
      </c>
      <c r="O4263" s="47" t="s">
        <v>2725</v>
      </c>
      <c r="P4263" s="47" t="s">
        <v>879</v>
      </c>
      <c r="Q4263" s="30" t="s">
        <v>8341</v>
      </c>
    </row>
    <row r="4264" spans="1:17" s="30" customFormat="1" ht="19.95" customHeight="1">
      <c r="A4264" s="47">
        <v>1</v>
      </c>
      <c r="B4264" s="30" t="s">
        <v>19</v>
      </c>
      <c r="C4264" s="43" t="s">
        <v>8236</v>
      </c>
      <c r="D4264" s="52">
        <v>45260</v>
      </c>
      <c r="E4264" s="52">
        <v>45260</v>
      </c>
      <c r="F4264" s="52">
        <v>45260</v>
      </c>
      <c r="G4264" s="47" t="s">
        <v>10</v>
      </c>
      <c r="H4264" s="46">
        <v>3409.6</v>
      </c>
      <c r="I4264" s="53">
        <v>1</v>
      </c>
      <c r="J4264" s="42">
        <v>0</v>
      </c>
      <c r="K4264" s="42">
        <v>0</v>
      </c>
      <c r="L4264" s="42">
        <v>3409.6</v>
      </c>
      <c r="M4264" s="42">
        <v>0</v>
      </c>
      <c r="N4264" s="47" t="s">
        <v>275</v>
      </c>
      <c r="O4264" s="47" t="s">
        <v>2725</v>
      </c>
      <c r="P4264" s="47" t="s">
        <v>671</v>
      </c>
      <c r="Q4264" s="30" t="s">
        <v>8349</v>
      </c>
    </row>
    <row r="4265" spans="1:17" s="30" customFormat="1" ht="19.95" customHeight="1">
      <c r="A4265" s="47">
        <v>1</v>
      </c>
      <c r="B4265" s="30" t="s">
        <v>19</v>
      </c>
      <c r="C4265" s="43" t="s">
        <v>8233</v>
      </c>
      <c r="D4265" s="52">
        <v>44956</v>
      </c>
      <c r="E4265" s="52">
        <v>45260</v>
      </c>
      <c r="F4265" s="52">
        <v>45260</v>
      </c>
      <c r="G4265" s="47" t="s">
        <v>10</v>
      </c>
      <c r="H4265" s="46">
        <v>399.89</v>
      </c>
      <c r="I4265" s="53">
        <v>1</v>
      </c>
      <c r="J4265" s="42">
        <v>0</v>
      </c>
      <c r="K4265" s="42">
        <v>0</v>
      </c>
      <c r="L4265" s="42">
        <v>399.89</v>
      </c>
      <c r="M4265" s="42">
        <v>0</v>
      </c>
      <c r="N4265" s="47" t="s">
        <v>275</v>
      </c>
      <c r="O4265" s="47" t="s">
        <v>1355</v>
      </c>
      <c r="P4265" s="47" t="s">
        <v>672</v>
      </c>
      <c r="Q4265" s="30" t="s">
        <v>8342</v>
      </c>
    </row>
    <row r="4266" spans="1:17" s="30" customFormat="1" ht="19.95" customHeight="1">
      <c r="A4266" s="47">
        <v>1</v>
      </c>
      <c r="B4266" s="30" t="s">
        <v>19</v>
      </c>
      <c r="C4266" s="43" t="s">
        <v>2960</v>
      </c>
      <c r="D4266" s="52">
        <v>45260</v>
      </c>
      <c r="E4266" s="52">
        <v>45260</v>
      </c>
      <c r="F4266" s="52">
        <v>45260</v>
      </c>
      <c r="G4266" s="47" t="s">
        <v>10</v>
      </c>
      <c r="H4266" s="46">
        <v>215</v>
      </c>
      <c r="I4266" s="53">
        <v>1</v>
      </c>
      <c r="J4266" s="42">
        <v>0</v>
      </c>
      <c r="K4266" s="42">
        <v>0</v>
      </c>
      <c r="L4266" s="42">
        <v>215</v>
      </c>
      <c r="M4266" s="42">
        <v>0</v>
      </c>
      <c r="N4266" s="47" t="s">
        <v>275</v>
      </c>
      <c r="O4266" s="47" t="s">
        <v>1355</v>
      </c>
      <c r="P4266" s="47" t="s">
        <v>672</v>
      </c>
      <c r="Q4266" s="50" t="s">
        <v>8360</v>
      </c>
    </row>
    <row r="4267" spans="1:17" s="30" customFormat="1" ht="19.95" customHeight="1">
      <c r="A4267" s="47">
        <v>1</v>
      </c>
      <c r="B4267" s="30" t="s">
        <v>5778</v>
      </c>
      <c r="C4267" s="43" t="s">
        <v>8252</v>
      </c>
      <c r="D4267" s="52">
        <v>45259</v>
      </c>
      <c r="E4267" s="52">
        <v>45260</v>
      </c>
      <c r="F4267" s="52">
        <v>45260</v>
      </c>
      <c r="G4267" s="47" t="s">
        <v>10</v>
      </c>
      <c r="H4267" s="46">
        <v>2500</v>
      </c>
      <c r="I4267" s="53">
        <v>1</v>
      </c>
      <c r="J4267" s="42">
        <v>0</v>
      </c>
      <c r="K4267" s="42">
        <v>0</v>
      </c>
      <c r="L4267" s="42">
        <v>2500</v>
      </c>
      <c r="M4267" s="42">
        <v>0</v>
      </c>
      <c r="N4267" s="47" t="s">
        <v>275</v>
      </c>
      <c r="O4267" s="47" t="s">
        <v>1351</v>
      </c>
      <c r="P4267" s="47" t="s">
        <v>1354</v>
      </c>
      <c r="Q4267" s="30" t="s">
        <v>8369</v>
      </c>
    </row>
    <row r="4268" spans="1:17" s="30" customFormat="1" ht="19.95" customHeight="1">
      <c r="A4268" s="47">
        <v>1</v>
      </c>
      <c r="B4268" s="30" t="s">
        <v>62</v>
      </c>
      <c r="C4268" s="43" t="s">
        <v>8242</v>
      </c>
      <c r="D4268" s="52">
        <v>45254</v>
      </c>
      <c r="E4268" s="52">
        <v>45260</v>
      </c>
      <c r="F4268" s="52">
        <v>45260</v>
      </c>
      <c r="G4268" s="47" t="s">
        <v>10</v>
      </c>
      <c r="H4268" s="46">
        <v>3617.14</v>
      </c>
      <c r="I4268" s="53">
        <v>1</v>
      </c>
      <c r="J4268" s="42">
        <v>0</v>
      </c>
      <c r="K4268" s="42">
        <v>0</v>
      </c>
      <c r="L4268" s="42">
        <v>3617.14</v>
      </c>
      <c r="M4268" s="42">
        <v>0</v>
      </c>
      <c r="N4268" s="47" t="s">
        <v>275</v>
      </c>
      <c r="O4268" s="47" t="s">
        <v>1381</v>
      </c>
      <c r="P4268" s="47" t="s">
        <v>8307</v>
      </c>
      <c r="Q4268" s="30" t="s">
        <v>8354</v>
      </c>
    </row>
    <row r="4269" spans="1:17" s="30" customFormat="1" ht="19.95" customHeight="1">
      <c r="A4269" s="47">
        <v>1</v>
      </c>
      <c r="B4269" s="30" t="s">
        <v>62</v>
      </c>
      <c r="C4269" s="43" t="s">
        <v>88</v>
      </c>
      <c r="D4269" s="52">
        <v>44956</v>
      </c>
      <c r="E4269" s="52">
        <v>45260</v>
      </c>
      <c r="F4269" s="52">
        <v>45260</v>
      </c>
      <c r="G4269" s="47" t="s">
        <v>10</v>
      </c>
      <c r="H4269" s="46">
        <v>5127.49</v>
      </c>
      <c r="I4269" s="53">
        <v>1</v>
      </c>
      <c r="J4269" s="42">
        <v>0</v>
      </c>
      <c r="K4269" s="42">
        <v>0</v>
      </c>
      <c r="L4269" s="42">
        <v>5127.49</v>
      </c>
      <c r="M4269" s="42">
        <v>0</v>
      </c>
      <c r="N4269" s="47" t="s">
        <v>275</v>
      </c>
      <c r="O4269" s="47" t="s">
        <v>1381</v>
      </c>
      <c r="P4269" s="47" t="s">
        <v>888</v>
      </c>
      <c r="Q4269" s="30" t="s">
        <v>8340</v>
      </c>
    </row>
    <row r="4270" spans="1:17" s="30" customFormat="1" ht="19.95" customHeight="1">
      <c r="A4270" s="47">
        <v>1</v>
      </c>
      <c r="B4270" s="30" t="s">
        <v>63</v>
      </c>
      <c r="C4270" s="43" t="s">
        <v>8242</v>
      </c>
      <c r="D4270" s="52">
        <v>45254</v>
      </c>
      <c r="E4270" s="52">
        <v>45260</v>
      </c>
      <c r="F4270" s="52">
        <v>45260</v>
      </c>
      <c r="G4270" s="47" t="s">
        <v>10</v>
      </c>
      <c r="H4270" s="46">
        <v>3092.82</v>
      </c>
      <c r="I4270" s="53">
        <v>1</v>
      </c>
      <c r="J4270" s="42">
        <v>0</v>
      </c>
      <c r="K4270" s="42">
        <v>0</v>
      </c>
      <c r="L4270" s="42">
        <v>3092.82</v>
      </c>
      <c r="M4270" s="42">
        <v>0</v>
      </c>
      <c r="N4270" s="47" t="s">
        <v>275</v>
      </c>
      <c r="O4270" s="47" t="s">
        <v>1381</v>
      </c>
      <c r="P4270" s="47" t="s">
        <v>8307</v>
      </c>
      <c r="Q4270" s="30" t="s">
        <v>8354</v>
      </c>
    </row>
    <row r="4271" spans="1:17" s="30" customFormat="1" ht="19.95" customHeight="1">
      <c r="A4271" s="47">
        <v>1</v>
      </c>
      <c r="B4271" s="30" t="s">
        <v>63</v>
      </c>
      <c r="C4271" s="43" t="s">
        <v>88</v>
      </c>
      <c r="D4271" s="52">
        <v>44956</v>
      </c>
      <c r="E4271" s="52">
        <v>45260</v>
      </c>
      <c r="F4271" s="52">
        <v>45260</v>
      </c>
      <c r="G4271" s="47" t="s">
        <v>10</v>
      </c>
      <c r="H4271" s="46">
        <v>4589.6000000000004</v>
      </c>
      <c r="I4271" s="53">
        <v>1</v>
      </c>
      <c r="J4271" s="42">
        <v>0</v>
      </c>
      <c r="K4271" s="42">
        <v>0</v>
      </c>
      <c r="L4271" s="42">
        <v>4589.6000000000004</v>
      </c>
      <c r="M4271" s="42">
        <v>0</v>
      </c>
      <c r="N4271" s="47" t="s">
        <v>275</v>
      </c>
      <c r="O4271" s="47" t="s">
        <v>1381</v>
      </c>
      <c r="P4271" s="47" t="s">
        <v>888</v>
      </c>
      <c r="Q4271" s="30" t="s">
        <v>8340</v>
      </c>
    </row>
    <row r="4272" spans="1:17" s="30" customFormat="1" ht="19.95" customHeight="1">
      <c r="A4272" s="47">
        <v>1</v>
      </c>
      <c r="B4272" s="30" t="s">
        <v>64</v>
      </c>
      <c r="C4272" s="43" t="s">
        <v>8242</v>
      </c>
      <c r="D4272" s="52">
        <v>45254</v>
      </c>
      <c r="E4272" s="52">
        <v>45260</v>
      </c>
      <c r="F4272" s="52">
        <v>45260</v>
      </c>
      <c r="G4272" s="47" t="s">
        <v>10</v>
      </c>
      <c r="H4272" s="46">
        <v>3230</v>
      </c>
      <c r="I4272" s="53">
        <v>1</v>
      </c>
      <c r="J4272" s="42">
        <v>0</v>
      </c>
      <c r="K4272" s="42">
        <v>0</v>
      </c>
      <c r="L4272" s="42">
        <v>3230</v>
      </c>
      <c r="M4272" s="42">
        <v>0</v>
      </c>
      <c r="N4272" s="47" t="s">
        <v>275</v>
      </c>
      <c r="O4272" s="47" t="s">
        <v>1381</v>
      </c>
      <c r="P4272" s="47" t="s">
        <v>8307</v>
      </c>
      <c r="Q4272" s="30" t="s">
        <v>8354</v>
      </c>
    </row>
    <row r="4273" spans="1:17" s="30" customFormat="1" ht="19.95" customHeight="1">
      <c r="A4273" s="47">
        <v>1</v>
      </c>
      <c r="B4273" s="30" t="s">
        <v>64</v>
      </c>
      <c r="C4273" s="43" t="s">
        <v>88</v>
      </c>
      <c r="D4273" s="52">
        <v>44956</v>
      </c>
      <c r="E4273" s="52">
        <v>45260</v>
      </c>
      <c r="F4273" s="52">
        <v>45260</v>
      </c>
      <c r="G4273" s="47" t="s">
        <v>10</v>
      </c>
      <c r="H4273" s="46">
        <v>4645.46</v>
      </c>
      <c r="I4273" s="53">
        <v>1</v>
      </c>
      <c r="J4273" s="42">
        <v>0</v>
      </c>
      <c r="K4273" s="42">
        <v>0</v>
      </c>
      <c r="L4273" s="42">
        <v>4645.46</v>
      </c>
      <c r="M4273" s="42">
        <v>0</v>
      </c>
      <c r="N4273" s="47" t="s">
        <v>275</v>
      </c>
      <c r="O4273" s="47" t="s">
        <v>1381</v>
      </c>
      <c r="P4273" s="47" t="s">
        <v>888</v>
      </c>
      <c r="Q4273" s="30" t="s">
        <v>8340</v>
      </c>
    </row>
    <row r="4274" spans="1:17" s="30" customFormat="1" ht="19.95" customHeight="1">
      <c r="A4274" s="47">
        <v>1</v>
      </c>
      <c r="B4274" s="30" t="s">
        <v>65</v>
      </c>
      <c r="C4274" s="43" t="s">
        <v>8242</v>
      </c>
      <c r="D4274" s="52">
        <v>45254</v>
      </c>
      <c r="E4274" s="52">
        <v>45260</v>
      </c>
      <c r="F4274" s="52">
        <v>45260</v>
      </c>
      <c r="G4274" s="47" t="s">
        <v>10</v>
      </c>
      <c r="H4274" s="46">
        <v>3092.82</v>
      </c>
      <c r="I4274" s="53">
        <v>1</v>
      </c>
      <c r="J4274" s="42">
        <v>0</v>
      </c>
      <c r="K4274" s="42">
        <v>0</v>
      </c>
      <c r="L4274" s="42">
        <v>3092.82</v>
      </c>
      <c r="M4274" s="42">
        <v>0</v>
      </c>
      <c r="N4274" s="47" t="s">
        <v>275</v>
      </c>
      <c r="O4274" s="47" t="s">
        <v>1381</v>
      </c>
      <c r="P4274" s="47" t="s">
        <v>8307</v>
      </c>
      <c r="Q4274" s="30" t="s">
        <v>8354</v>
      </c>
    </row>
    <row r="4275" spans="1:17" s="30" customFormat="1" ht="19.95" customHeight="1">
      <c r="A4275" s="47">
        <v>1</v>
      </c>
      <c r="B4275" s="30" t="s">
        <v>65</v>
      </c>
      <c r="C4275" s="43" t="s">
        <v>88</v>
      </c>
      <c r="D4275" s="52">
        <v>44956</v>
      </c>
      <c r="E4275" s="52">
        <v>45260</v>
      </c>
      <c r="F4275" s="52">
        <v>45260</v>
      </c>
      <c r="G4275" s="47" t="s">
        <v>10</v>
      </c>
      <c r="H4275" s="46">
        <v>4406.7299999999996</v>
      </c>
      <c r="I4275" s="53">
        <v>1</v>
      </c>
      <c r="J4275" s="42">
        <v>0</v>
      </c>
      <c r="K4275" s="42">
        <v>0</v>
      </c>
      <c r="L4275" s="42">
        <v>4406.7299999999996</v>
      </c>
      <c r="M4275" s="42">
        <v>0</v>
      </c>
      <c r="N4275" s="47" t="s">
        <v>275</v>
      </c>
      <c r="O4275" s="47" t="s">
        <v>1381</v>
      </c>
      <c r="P4275" s="47" t="s">
        <v>888</v>
      </c>
      <c r="Q4275" s="30" t="s">
        <v>8340</v>
      </c>
    </row>
    <row r="4276" spans="1:17" s="30" customFormat="1" ht="19.95" customHeight="1">
      <c r="A4276" s="47">
        <v>1</v>
      </c>
      <c r="B4276" s="30" t="s">
        <v>8202</v>
      </c>
      <c r="C4276" s="43" t="s">
        <v>775</v>
      </c>
      <c r="D4276" s="52">
        <v>45254</v>
      </c>
      <c r="E4276" s="52">
        <v>45260</v>
      </c>
      <c r="F4276" s="52">
        <v>45260</v>
      </c>
      <c r="G4276" s="47" t="s">
        <v>10</v>
      </c>
      <c r="H4276" s="46">
        <v>585</v>
      </c>
      <c r="I4276" s="53">
        <v>1</v>
      </c>
      <c r="J4276" s="42">
        <v>0</v>
      </c>
      <c r="K4276" s="42">
        <v>0</v>
      </c>
      <c r="L4276" s="42">
        <v>585</v>
      </c>
      <c r="M4276" s="42">
        <v>0</v>
      </c>
      <c r="N4276" s="47" t="s">
        <v>275</v>
      </c>
      <c r="O4276" s="47" t="s">
        <v>1360</v>
      </c>
      <c r="P4276" s="47" t="s">
        <v>876</v>
      </c>
      <c r="Q4276" s="30" t="s">
        <v>8348</v>
      </c>
    </row>
    <row r="4277" spans="1:17" s="30" customFormat="1" ht="19.95" customHeight="1">
      <c r="A4277" s="47">
        <v>1</v>
      </c>
      <c r="B4277" s="30" t="s">
        <v>69</v>
      </c>
      <c r="C4277" s="43" t="s">
        <v>8242</v>
      </c>
      <c r="D4277" s="52">
        <v>45254</v>
      </c>
      <c r="E4277" s="52">
        <v>45260</v>
      </c>
      <c r="F4277" s="52">
        <v>45260</v>
      </c>
      <c r="G4277" s="47" t="s">
        <v>10</v>
      </c>
      <c r="H4277" s="46">
        <v>1041.67</v>
      </c>
      <c r="I4277" s="53">
        <v>1</v>
      </c>
      <c r="J4277" s="42">
        <v>0</v>
      </c>
      <c r="K4277" s="42">
        <v>0</v>
      </c>
      <c r="L4277" s="42">
        <v>1041.67</v>
      </c>
      <c r="M4277" s="42">
        <v>0</v>
      </c>
      <c r="N4277" s="47" t="s">
        <v>275</v>
      </c>
      <c r="O4277" s="47" t="s">
        <v>1381</v>
      </c>
      <c r="P4277" s="47" t="s">
        <v>8307</v>
      </c>
      <c r="Q4277" s="30" t="s">
        <v>8354</v>
      </c>
    </row>
    <row r="4278" spans="1:17" s="30" customFormat="1" ht="19.95" customHeight="1">
      <c r="A4278" s="47">
        <v>1</v>
      </c>
      <c r="B4278" s="30" t="s">
        <v>69</v>
      </c>
      <c r="C4278" s="43" t="s">
        <v>88</v>
      </c>
      <c r="D4278" s="52">
        <v>45015</v>
      </c>
      <c r="E4278" s="52">
        <v>45260</v>
      </c>
      <c r="F4278" s="52">
        <v>45260</v>
      </c>
      <c r="G4278" s="47" t="s">
        <v>10</v>
      </c>
      <c r="H4278" s="46">
        <v>2111.8000000000002</v>
      </c>
      <c r="I4278" s="53">
        <v>1</v>
      </c>
      <c r="J4278" s="42">
        <v>0</v>
      </c>
      <c r="K4278" s="42">
        <v>0</v>
      </c>
      <c r="L4278" s="42">
        <v>2111.8000000000002</v>
      </c>
      <c r="M4278" s="42">
        <v>0</v>
      </c>
      <c r="N4278" s="47" t="s">
        <v>275</v>
      </c>
      <c r="O4278" s="47" t="s">
        <v>1381</v>
      </c>
      <c r="P4278" s="47" t="s">
        <v>888</v>
      </c>
      <c r="Q4278" s="30" t="s">
        <v>8345</v>
      </c>
    </row>
    <row r="4279" spans="1:17" s="30" customFormat="1" ht="19.95" customHeight="1">
      <c r="A4279" s="47">
        <v>1</v>
      </c>
      <c r="B4279" s="30" t="s">
        <v>69</v>
      </c>
      <c r="C4279" s="43" t="s">
        <v>775</v>
      </c>
      <c r="D4279" s="52">
        <v>45231</v>
      </c>
      <c r="E4279" s="52">
        <v>45260</v>
      </c>
      <c r="F4279" s="52">
        <v>45260</v>
      </c>
      <c r="G4279" s="47" t="s">
        <v>10</v>
      </c>
      <c r="H4279" s="46">
        <v>585</v>
      </c>
      <c r="I4279" s="53">
        <v>1</v>
      </c>
      <c r="J4279" s="42">
        <v>0</v>
      </c>
      <c r="K4279" s="42">
        <v>0</v>
      </c>
      <c r="L4279" s="42">
        <v>585</v>
      </c>
      <c r="M4279" s="42">
        <v>0</v>
      </c>
      <c r="N4279" s="47" t="s">
        <v>275</v>
      </c>
      <c r="O4279" s="47" t="s">
        <v>1360</v>
      </c>
      <c r="P4279" s="47" t="s">
        <v>876</v>
      </c>
      <c r="Q4279" s="30" t="s">
        <v>8348</v>
      </c>
    </row>
    <row r="4280" spans="1:17" s="30" customFormat="1" ht="19.95" customHeight="1">
      <c r="A4280" s="47">
        <v>1</v>
      </c>
      <c r="B4280" s="30" t="s">
        <v>69</v>
      </c>
      <c r="C4280" s="43" t="s">
        <v>89</v>
      </c>
      <c r="D4280" s="52">
        <v>45015</v>
      </c>
      <c r="E4280" s="52">
        <v>45260</v>
      </c>
      <c r="F4280" s="52">
        <v>45260</v>
      </c>
      <c r="G4280" s="47" t="s">
        <v>10</v>
      </c>
      <c r="H4280" s="46">
        <v>188.1</v>
      </c>
      <c r="I4280" s="53">
        <v>1</v>
      </c>
      <c r="J4280" s="42">
        <v>0</v>
      </c>
      <c r="K4280" s="42">
        <v>0</v>
      </c>
      <c r="L4280" s="42">
        <v>188.1</v>
      </c>
      <c r="M4280" s="42">
        <v>0</v>
      </c>
      <c r="N4280" s="47" t="s">
        <v>275</v>
      </c>
      <c r="O4280" s="47" t="s">
        <v>1381</v>
      </c>
      <c r="P4280" s="47" t="s">
        <v>674</v>
      </c>
      <c r="Q4280" s="30" t="s">
        <v>8344</v>
      </c>
    </row>
    <row r="4281" spans="1:17" s="30" customFormat="1" ht="19.95" customHeight="1">
      <c r="A4281" s="47">
        <v>1</v>
      </c>
      <c r="B4281" s="30" t="s">
        <v>66</v>
      </c>
      <c r="C4281" s="43" t="s">
        <v>8242</v>
      </c>
      <c r="D4281" s="52">
        <v>45254</v>
      </c>
      <c r="E4281" s="52">
        <v>45260</v>
      </c>
      <c r="F4281" s="52">
        <v>45260</v>
      </c>
      <c r="G4281" s="47" t="s">
        <v>10</v>
      </c>
      <c r="H4281" s="46">
        <v>6465.15</v>
      </c>
      <c r="I4281" s="53">
        <v>1</v>
      </c>
      <c r="J4281" s="42">
        <v>0</v>
      </c>
      <c r="K4281" s="42">
        <v>0</v>
      </c>
      <c r="L4281" s="42">
        <v>6465.15</v>
      </c>
      <c r="M4281" s="42">
        <v>0</v>
      </c>
      <c r="N4281" s="47" t="s">
        <v>275</v>
      </c>
      <c r="O4281" s="47" t="s">
        <v>1381</v>
      </c>
      <c r="P4281" s="47" t="s">
        <v>8307</v>
      </c>
      <c r="Q4281" s="30" t="s">
        <v>8355</v>
      </c>
    </row>
    <row r="4282" spans="1:17" s="30" customFormat="1" ht="19.95" customHeight="1">
      <c r="A4282" s="47">
        <v>1</v>
      </c>
      <c r="B4282" s="30" t="s">
        <v>66</v>
      </c>
      <c r="C4282" s="43" t="s">
        <v>88</v>
      </c>
      <c r="D4282" s="52">
        <v>44956</v>
      </c>
      <c r="E4282" s="52">
        <v>45260</v>
      </c>
      <c r="F4282" s="52">
        <v>45260</v>
      </c>
      <c r="G4282" s="47" t="s">
        <v>10</v>
      </c>
      <c r="H4282" s="46">
        <v>9001.5300000000007</v>
      </c>
      <c r="I4282" s="53">
        <v>1</v>
      </c>
      <c r="J4282" s="42">
        <v>0</v>
      </c>
      <c r="K4282" s="42">
        <v>0</v>
      </c>
      <c r="L4282" s="42">
        <v>9001.5300000000007</v>
      </c>
      <c r="M4282" s="42">
        <v>0</v>
      </c>
      <c r="N4282" s="47" t="s">
        <v>275</v>
      </c>
      <c r="O4282" s="47" t="s">
        <v>1381</v>
      </c>
      <c r="P4282" s="47" t="s">
        <v>888</v>
      </c>
      <c r="Q4282" s="30" t="s">
        <v>8340</v>
      </c>
    </row>
    <row r="4283" spans="1:17" s="30" customFormat="1" ht="19.95" customHeight="1">
      <c r="A4283" s="47">
        <v>1</v>
      </c>
      <c r="B4283" s="30" t="s">
        <v>67</v>
      </c>
      <c r="C4283" s="43" t="s">
        <v>8242</v>
      </c>
      <c r="D4283" s="52">
        <v>45254</v>
      </c>
      <c r="E4283" s="52">
        <v>45260</v>
      </c>
      <c r="F4283" s="52">
        <v>45260</v>
      </c>
      <c r="G4283" s="47" t="s">
        <v>10</v>
      </c>
      <c r="H4283" s="46">
        <v>1875</v>
      </c>
      <c r="I4283" s="53">
        <v>1</v>
      </c>
      <c r="J4283" s="42">
        <v>0</v>
      </c>
      <c r="K4283" s="42">
        <v>0</v>
      </c>
      <c r="L4283" s="42">
        <v>1875</v>
      </c>
      <c r="M4283" s="42">
        <v>0</v>
      </c>
      <c r="N4283" s="47" t="s">
        <v>275</v>
      </c>
      <c r="O4283" s="47" t="s">
        <v>1381</v>
      </c>
      <c r="P4283" s="47" t="s">
        <v>8307</v>
      </c>
      <c r="Q4283" s="30" t="s">
        <v>8355</v>
      </c>
    </row>
    <row r="4284" spans="1:17" s="30" customFormat="1" ht="19.95" customHeight="1">
      <c r="A4284" s="47">
        <v>1</v>
      </c>
      <c r="B4284" s="30" t="s">
        <v>67</v>
      </c>
      <c r="C4284" s="43" t="s">
        <v>88</v>
      </c>
      <c r="D4284" s="52">
        <v>45019</v>
      </c>
      <c r="E4284" s="52">
        <v>45260</v>
      </c>
      <c r="F4284" s="52">
        <v>45260</v>
      </c>
      <c r="G4284" s="47" t="s">
        <v>10</v>
      </c>
      <c r="H4284" s="46">
        <v>3486.89</v>
      </c>
      <c r="I4284" s="53">
        <v>1</v>
      </c>
      <c r="J4284" s="42">
        <v>0</v>
      </c>
      <c r="K4284" s="42">
        <v>0</v>
      </c>
      <c r="L4284" s="42">
        <v>3486.89</v>
      </c>
      <c r="M4284" s="42">
        <v>0</v>
      </c>
      <c r="N4284" s="47" t="s">
        <v>275</v>
      </c>
      <c r="O4284" s="47" t="s">
        <v>1381</v>
      </c>
      <c r="P4284" s="47" t="s">
        <v>888</v>
      </c>
      <c r="Q4284" s="30" t="s">
        <v>8340</v>
      </c>
    </row>
    <row r="4285" spans="1:17" s="30" customFormat="1" ht="19.95" customHeight="1">
      <c r="A4285" s="47">
        <v>1</v>
      </c>
      <c r="B4285" s="30" t="s">
        <v>226</v>
      </c>
      <c r="C4285" s="43" t="s">
        <v>8257</v>
      </c>
      <c r="D4285" s="52">
        <v>45219</v>
      </c>
      <c r="E4285" s="52">
        <v>45261</v>
      </c>
      <c r="F4285" s="52">
        <v>45261</v>
      </c>
      <c r="G4285" s="47" t="s">
        <v>10</v>
      </c>
      <c r="H4285" s="46">
        <v>123.08</v>
      </c>
      <c r="I4285" s="53">
        <v>1</v>
      </c>
      <c r="J4285" s="42">
        <v>0</v>
      </c>
      <c r="K4285" s="42">
        <v>0</v>
      </c>
      <c r="L4285" s="42">
        <v>123.08</v>
      </c>
      <c r="M4285" s="42">
        <v>0</v>
      </c>
      <c r="N4285" s="47" t="s">
        <v>7803</v>
      </c>
      <c r="O4285" s="47" t="s">
        <v>1342</v>
      </c>
      <c r="P4285" s="47" t="s">
        <v>1345</v>
      </c>
      <c r="Q4285" s="30" t="s">
        <v>8376</v>
      </c>
    </row>
    <row r="4286" spans="1:17" s="30" customFormat="1" ht="19.95" customHeight="1">
      <c r="A4286" s="47">
        <v>1</v>
      </c>
      <c r="B4286" s="30" t="s">
        <v>226</v>
      </c>
      <c r="C4286" s="43" t="s">
        <v>8260</v>
      </c>
      <c r="D4286" s="52">
        <v>45225</v>
      </c>
      <c r="E4286" s="52">
        <v>45261</v>
      </c>
      <c r="F4286" s="52">
        <v>45261</v>
      </c>
      <c r="G4286" s="47" t="s">
        <v>10</v>
      </c>
      <c r="H4286" s="46">
        <v>162.41999999999999</v>
      </c>
      <c r="I4286" s="53">
        <v>1</v>
      </c>
      <c r="J4286" s="42">
        <v>0</v>
      </c>
      <c r="K4286" s="42">
        <v>0</v>
      </c>
      <c r="L4286" s="42">
        <v>162.41999999999999</v>
      </c>
      <c r="M4286" s="42">
        <v>0</v>
      </c>
      <c r="N4286" s="47" t="s">
        <v>7803</v>
      </c>
      <c r="O4286" s="47" t="s">
        <v>1342</v>
      </c>
      <c r="P4286" s="47" t="s">
        <v>1345</v>
      </c>
      <c r="Q4286" s="30" t="s">
        <v>8379</v>
      </c>
    </row>
    <row r="4287" spans="1:17" s="30" customFormat="1" ht="19.95" customHeight="1">
      <c r="A4287" s="47">
        <v>1</v>
      </c>
      <c r="B4287" s="30" t="s">
        <v>226</v>
      </c>
      <c r="C4287" s="43" t="s">
        <v>8281</v>
      </c>
      <c r="D4287" s="52">
        <v>45246</v>
      </c>
      <c r="E4287" s="52">
        <v>45261</v>
      </c>
      <c r="F4287" s="52">
        <v>45261</v>
      </c>
      <c r="G4287" s="47" t="s">
        <v>10</v>
      </c>
      <c r="H4287" s="46">
        <v>133.36000000000001</v>
      </c>
      <c r="I4287" s="53">
        <v>1</v>
      </c>
      <c r="J4287" s="42">
        <v>0</v>
      </c>
      <c r="K4287" s="42">
        <v>0</v>
      </c>
      <c r="L4287" s="42">
        <v>133.36000000000001</v>
      </c>
      <c r="M4287" s="42">
        <v>0</v>
      </c>
      <c r="N4287" s="47" t="s">
        <v>7803</v>
      </c>
      <c r="O4287" s="47" t="s">
        <v>1342</v>
      </c>
      <c r="P4287" s="47" t="s">
        <v>1345</v>
      </c>
      <c r="Q4287" s="30" t="s">
        <v>8404</v>
      </c>
    </row>
    <row r="4288" spans="1:17" s="30" customFormat="1" ht="19.95" customHeight="1">
      <c r="A4288" s="47">
        <v>1</v>
      </c>
      <c r="B4288" s="30" t="s">
        <v>1357</v>
      </c>
      <c r="C4288" s="43" t="s">
        <v>7984</v>
      </c>
      <c r="D4288" s="52">
        <v>45253</v>
      </c>
      <c r="E4288" s="52">
        <v>45261</v>
      </c>
      <c r="F4288" s="52">
        <v>45261</v>
      </c>
      <c r="G4288" s="47" t="s">
        <v>10</v>
      </c>
      <c r="H4288" s="46">
        <v>148.08000000000001</v>
      </c>
      <c r="I4288" s="53">
        <v>1</v>
      </c>
      <c r="J4288" s="42">
        <v>0</v>
      </c>
      <c r="K4288" s="42">
        <v>0</v>
      </c>
      <c r="L4288" s="42">
        <v>148.08000000000001</v>
      </c>
      <c r="M4288" s="42">
        <v>0</v>
      </c>
      <c r="N4288" s="47" t="s">
        <v>7803</v>
      </c>
      <c r="O4288" s="47" t="s">
        <v>1355</v>
      </c>
      <c r="P4288" s="47" t="s">
        <v>873</v>
      </c>
      <c r="Q4288" s="30" t="s">
        <v>8420</v>
      </c>
    </row>
    <row r="4289" spans="1:17" s="30" customFormat="1" ht="19.95" customHeight="1">
      <c r="A4289" s="47">
        <v>1</v>
      </c>
      <c r="B4289" s="30" t="s">
        <v>1357</v>
      </c>
      <c r="C4289" s="43" t="s">
        <v>8285</v>
      </c>
      <c r="D4289" s="52">
        <v>45252</v>
      </c>
      <c r="E4289" s="52">
        <v>45261</v>
      </c>
      <c r="F4289" s="52">
        <v>45261</v>
      </c>
      <c r="G4289" s="47" t="s">
        <v>10</v>
      </c>
      <c r="H4289" s="46">
        <v>3726.37</v>
      </c>
      <c r="I4289" s="53">
        <v>1</v>
      </c>
      <c r="J4289" s="42">
        <v>0</v>
      </c>
      <c r="K4289" s="42">
        <v>0</v>
      </c>
      <c r="L4289" s="42">
        <v>3726.37</v>
      </c>
      <c r="M4289" s="42">
        <v>0</v>
      </c>
      <c r="N4289" s="47" t="s">
        <v>7803</v>
      </c>
      <c r="O4289" s="47" t="s">
        <v>1355</v>
      </c>
      <c r="P4289" s="47" t="s">
        <v>870</v>
      </c>
      <c r="Q4289" s="30" t="s">
        <v>8408</v>
      </c>
    </row>
    <row r="4290" spans="1:17" s="30" customFormat="1" ht="19.95" customHeight="1">
      <c r="A4290" s="47">
        <v>1</v>
      </c>
      <c r="B4290" s="30" t="s">
        <v>1357</v>
      </c>
      <c r="C4290" s="43" t="s">
        <v>8285</v>
      </c>
      <c r="D4290" s="52">
        <v>45252</v>
      </c>
      <c r="E4290" s="52">
        <v>45261</v>
      </c>
      <c r="F4290" s="52">
        <v>45261</v>
      </c>
      <c r="G4290" s="47" t="s">
        <v>10</v>
      </c>
      <c r="H4290" s="46">
        <v>2245.25</v>
      </c>
      <c r="I4290" s="53">
        <v>1</v>
      </c>
      <c r="J4290" s="42">
        <v>0</v>
      </c>
      <c r="K4290" s="42">
        <v>0</v>
      </c>
      <c r="L4290" s="42">
        <v>2245.25</v>
      </c>
      <c r="M4290" s="42">
        <v>0</v>
      </c>
      <c r="N4290" s="47" t="s">
        <v>7803</v>
      </c>
      <c r="O4290" s="47" t="s">
        <v>1355</v>
      </c>
      <c r="P4290" s="47" t="s">
        <v>281</v>
      </c>
      <c r="Q4290" s="30" t="s">
        <v>8409</v>
      </c>
    </row>
    <row r="4291" spans="1:17" s="30" customFormat="1" ht="19.95" customHeight="1">
      <c r="A4291" s="47">
        <v>1</v>
      </c>
      <c r="B4291" s="30" t="s">
        <v>1357</v>
      </c>
      <c r="C4291" s="43" t="s">
        <v>8285</v>
      </c>
      <c r="D4291" s="52">
        <v>45252</v>
      </c>
      <c r="E4291" s="52">
        <v>45261</v>
      </c>
      <c r="F4291" s="52">
        <v>45261</v>
      </c>
      <c r="G4291" s="47" t="s">
        <v>10</v>
      </c>
      <c r="H4291" s="46">
        <v>4600.5</v>
      </c>
      <c r="I4291" s="53">
        <v>1</v>
      </c>
      <c r="J4291" s="42">
        <v>0</v>
      </c>
      <c r="K4291" s="42">
        <v>0</v>
      </c>
      <c r="L4291" s="42">
        <v>4600.5</v>
      </c>
      <c r="M4291" s="42">
        <v>0</v>
      </c>
      <c r="N4291" s="47" t="s">
        <v>7803</v>
      </c>
      <c r="O4291" s="47" t="s">
        <v>1355</v>
      </c>
      <c r="P4291" s="47" t="s">
        <v>281</v>
      </c>
      <c r="Q4291" s="30" t="s">
        <v>8410</v>
      </c>
    </row>
    <row r="4292" spans="1:17" s="30" customFormat="1" ht="19.95" customHeight="1">
      <c r="A4292" s="47">
        <v>1</v>
      </c>
      <c r="B4292" s="30" t="s">
        <v>1357</v>
      </c>
      <c r="C4292" s="43" t="s">
        <v>8285</v>
      </c>
      <c r="D4292" s="52">
        <v>45252</v>
      </c>
      <c r="E4292" s="52">
        <v>45261</v>
      </c>
      <c r="F4292" s="52">
        <v>45261</v>
      </c>
      <c r="G4292" s="47" t="s">
        <v>10</v>
      </c>
      <c r="H4292" s="46">
        <v>2245.25</v>
      </c>
      <c r="I4292" s="53">
        <v>1</v>
      </c>
      <c r="J4292" s="42">
        <v>0</v>
      </c>
      <c r="K4292" s="42">
        <v>0</v>
      </c>
      <c r="L4292" s="42">
        <v>2245.25</v>
      </c>
      <c r="M4292" s="42">
        <v>0</v>
      </c>
      <c r="N4292" s="47" t="s">
        <v>7803</v>
      </c>
      <c r="O4292" s="47" t="s">
        <v>1355</v>
      </c>
      <c r="P4292" s="47" t="s">
        <v>281</v>
      </c>
      <c r="Q4292" s="30" t="s">
        <v>8411</v>
      </c>
    </row>
    <row r="4293" spans="1:17" s="30" customFormat="1" ht="19.95" customHeight="1">
      <c r="A4293" s="47">
        <v>1</v>
      </c>
      <c r="B4293" s="30" t="s">
        <v>1357</v>
      </c>
      <c r="C4293" s="43" t="s">
        <v>8270</v>
      </c>
      <c r="D4293" s="52">
        <v>45237</v>
      </c>
      <c r="E4293" s="52">
        <v>45261</v>
      </c>
      <c r="F4293" s="52">
        <v>45261</v>
      </c>
      <c r="G4293" s="47" t="s">
        <v>10</v>
      </c>
      <c r="H4293" s="46">
        <v>9</v>
      </c>
      <c r="I4293" s="53">
        <v>1</v>
      </c>
      <c r="J4293" s="42">
        <v>0</v>
      </c>
      <c r="K4293" s="42">
        <v>0</v>
      </c>
      <c r="L4293" s="42">
        <v>9</v>
      </c>
      <c r="M4293" s="42">
        <v>0</v>
      </c>
      <c r="N4293" s="47" t="s">
        <v>7803</v>
      </c>
      <c r="O4293" s="47" t="s">
        <v>1355</v>
      </c>
      <c r="P4293" s="47" t="s">
        <v>1961</v>
      </c>
      <c r="Q4293" s="30" t="s">
        <v>8391</v>
      </c>
    </row>
    <row r="4294" spans="1:17" s="30" customFormat="1" ht="19.95" customHeight="1">
      <c r="A4294" s="47">
        <v>1</v>
      </c>
      <c r="B4294" s="30" t="s">
        <v>1357</v>
      </c>
      <c r="C4294" s="43" t="s">
        <v>8287</v>
      </c>
      <c r="D4294" s="52">
        <v>45252</v>
      </c>
      <c r="E4294" s="52">
        <v>45261</v>
      </c>
      <c r="F4294" s="52">
        <v>45261</v>
      </c>
      <c r="G4294" s="47" t="s">
        <v>10</v>
      </c>
      <c r="H4294" s="46">
        <v>191.4</v>
      </c>
      <c r="I4294" s="53">
        <v>1</v>
      </c>
      <c r="J4294" s="42">
        <v>0</v>
      </c>
      <c r="K4294" s="42">
        <v>0</v>
      </c>
      <c r="L4294" s="42">
        <v>191.4</v>
      </c>
      <c r="M4294" s="42">
        <v>0</v>
      </c>
      <c r="N4294" s="47" t="s">
        <v>7803</v>
      </c>
      <c r="O4294" s="47" t="s">
        <v>1342</v>
      </c>
      <c r="P4294" s="47" t="s">
        <v>871</v>
      </c>
      <c r="Q4294" s="30" t="s">
        <v>8413</v>
      </c>
    </row>
    <row r="4295" spans="1:17" s="30" customFormat="1" ht="19.95" customHeight="1">
      <c r="A4295" s="47">
        <v>1</v>
      </c>
      <c r="B4295" s="30" t="s">
        <v>1357</v>
      </c>
      <c r="C4295" s="43" t="s">
        <v>8293</v>
      </c>
      <c r="D4295" s="52">
        <v>45253</v>
      </c>
      <c r="E4295" s="52">
        <v>45261</v>
      </c>
      <c r="F4295" s="52">
        <v>45261</v>
      </c>
      <c r="G4295" s="47" t="s">
        <v>10</v>
      </c>
      <c r="H4295" s="46">
        <v>39.840000000000003</v>
      </c>
      <c r="I4295" s="53">
        <v>1</v>
      </c>
      <c r="J4295" s="42">
        <v>0</v>
      </c>
      <c r="K4295" s="42">
        <v>0</v>
      </c>
      <c r="L4295" s="42">
        <v>39.840000000000003</v>
      </c>
      <c r="M4295" s="42">
        <v>0</v>
      </c>
      <c r="N4295" s="47" t="s">
        <v>7803</v>
      </c>
      <c r="O4295" s="47" t="s">
        <v>1355</v>
      </c>
      <c r="P4295" s="47" t="s">
        <v>872</v>
      </c>
      <c r="Q4295" s="30" t="s">
        <v>8421</v>
      </c>
    </row>
    <row r="4296" spans="1:17" s="30" customFormat="1" ht="19.95" customHeight="1">
      <c r="A4296" s="47">
        <v>1</v>
      </c>
      <c r="B4296" s="30" t="s">
        <v>1357</v>
      </c>
      <c r="C4296" s="43" t="s">
        <v>8288</v>
      </c>
      <c r="D4296" s="52">
        <v>45252</v>
      </c>
      <c r="E4296" s="52">
        <v>45261</v>
      </c>
      <c r="F4296" s="52">
        <v>45261</v>
      </c>
      <c r="G4296" s="47" t="s">
        <v>10</v>
      </c>
      <c r="H4296" s="46">
        <v>5</v>
      </c>
      <c r="I4296" s="53">
        <v>1</v>
      </c>
      <c r="J4296" s="42">
        <v>0</v>
      </c>
      <c r="K4296" s="42">
        <v>0</v>
      </c>
      <c r="L4296" s="42">
        <v>5</v>
      </c>
      <c r="M4296" s="42">
        <v>0</v>
      </c>
      <c r="N4296" s="47" t="s">
        <v>7803</v>
      </c>
      <c r="O4296" s="47" t="s">
        <v>1355</v>
      </c>
      <c r="P4296" s="47" t="s">
        <v>1961</v>
      </c>
      <c r="Q4296" s="30" t="s">
        <v>8414</v>
      </c>
    </row>
    <row r="4297" spans="1:17" s="30" customFormat="1" ht="19.95" customHeight="1">
      <c r="A4297" s="47">
        <v>1</v>
      </c>
      <c r="B4297" s="30" t="s">
        <v>1357</v>
      </c>
      <c r="C4297" s="43" t="s">
        <v>8288</v>
      </c>
      <c r="D4297" s="52">
        <v>45252</v>
      </c>
      <c r="E4297" s="52">
        <v>45261</v>
      </c>
      <c r="F4297" s="52">
        <v>45261</v>
      </c>
      <c r="G4297" s="47" t="s">
        <v>10</v>
      </c>
      <c r="H4297" s="46">
        <v>80</v>
      </c>
      <c r="I4297" s="53">
        <v>1</v>
      </c>
      <c r="J4297" s="42">
        <v>0</v>
      </c>
      <c r="K4297" s="42">
        <v>0</v>
      </c>
      <c r="L4297" s="42">
        <v>80</v>
      </c>
      <c r="M4297" s="42">
        <v>0</v>
      </c>
      <c r="N4297" s="47" t="s">
        <v>7803</v>
      </c>
      <c r="O4297" s="47" t="s">
        <v>1342</v>
      </c>
      <c r="P4297" s="47" t="s">
        <v>282</v>
      </c>
      <c r="Q4297" s="30" t="s">
        <v>8415</v>
      </c>
    </row>
    <row r="4298" spans="1:17" s="30" customFormat="1" ht="19.95" customHeight="1">
      <c r="A4298" s="47">
        <v>1</v>
      </c>
      <c r="B4298" s="30" t="s">
        <v>1357</v>
      </c>
      <c r="C4298" s="43" t="s">
        <v>8272</v>
      </c>
      <c r="D4298" s="52">
        <v>45222</v>
      </c>
      <c r="E4298" s="52">
        <v>45261</v>
      </c>
      <c r="F4298" s="52">
        <v>45261</v>
      </c>
      <c r="G4298" s="47" t="s">
        <v>10</v>
      </c>
      <c r="H4298" s="46">
        <v>7</v>
      </c>
      <c r="I4298" s="53">
        <v>1</v>
      </c>
      <c r="J4298" s="42">
        <v>0</v>
      </c>
      <c r="K4298" s="42">
        <v>0</v>
      </c>
      <c r="L4298" s="42">
        <v>7</v>
      </c>
      <c r="M4298" s="42">
        <v>0</v>
      </c>
      <c r="N4298" s="47" t="s">
        <v>7803</v>
      </c>
      <c r="O4298" s="47" t="s">
        <v>1355</v>
      </c>
      <c r="P4298" s="47" t="s">
        <v>1961</v>
      </c>
      <c r="Q4298" s="30" t="s">
        <v>8393</v>
      </c>
    </row>
    <row r="4299" spans="1:17" s="30" customFormat="1" ht="19.95" customHeight="1">
      <c r="A4299" s="47">
        <v>1</v>
      </c>
      <c r="B4299" s="30" t="s">
        <v>1357</v>
      </c>
      <c r="C4299" s="43" t="s">
        <v>8271</v>
      </c>
      <c r="D4299" s="52">
        <v>45225</v>
      </c>
      <c r="E4299" s="52">
        <v>45261</v>
      </c>
      <c r="F4299" s="52">
        <v>45261</v>
      </c>
      <c r="G4299" s="47" t="s">
        <v>10</v>
      </c>
      <c r="H4299" s="46">
        <v>8</v>
      </c>
      <c r="I4299" s="53">
        <v>1</v>
      </c>
      <c r="J4299" s="42">
        <v>0</v>
      </c>
      <c r="K4299" s="42">
        <v>0</v>
      </c>
      <c r="L4299" s="42">
        <v>8</v>
      </c>
      <c r="M4299" s="42">
        <v>0</v>
      </c>
      <c r="N4299" s="47" t="s">
        <v>7803</v>
      </c>
      <c r="O4299" s="47" t="s">
        <v>1355</v>
      </c>
      <c r="P4299" s="47" t="s">
        <v>1961</v>
      </c>
      <c r="Q4299" s="30" t="s">
        <v>8392</v>
      </c>
    </row>
    <row r="4300" spans="1:17" s="30" customFormat="1" ht="19.95" customHeight="1">
      <c r="A4300" s="47">
        <v>1</v>
      </c>
      <c r="B4300" s="30" t="s">
        <v>1357</v>
      </c>
      <c r="C4300" s="43" t="s">
        <v>8271</v>
      </c>
      <c r="D4300" s="52">
        <v>45225</v>
      </c>
      <c r="E4300" s="52">
        <v>45261</v>
      </c>
      <c r="F4300" s="52">
        <v>45261</v>
      </c>
      <c r="G4300" s="47" t="s">
        <v>10</v>
      </c>
      <c r="H4300" s="46">
        <v>450</v>
      </c>
      <c r="I4300" s="53">
        <v>1</v>
      </c>
      <c r="J4300" s="42">
        <v>0</v>
      </c>
      <c r="K4300" s="42">
        <v>0</v>
      </c>
      <c r="L4300" s="42">
        <v>450</v>
      </c>
      <c r="M4300" s="42">
        <v>0</v>
      </c>
      <c r="N4300" s="47" t="s">
        <v>7803</v>
      </c>
      <c r="O4300" s="47" t="s">
        <v>1342</v>
      </c>
      <c r="P4300" s="47" t="s">
        <v>282</v>
      </c>
      <c r="Q4300" s="30" t="s">
        <v>8394</v>
      </c>
    </row>
    <row r="4301" spans="1:17" s="30" customFormat="1" ht="19.95" customHeight="1">
      <c r="A4301" s="47">
        <v>1</v>
      </c>
      <c r="B4301" s="30" t="s">
        <v>1357</v>
      </c>
      <c r="C4301" s="43" t="s">
        <v>8268</v>
      </c>
      <c r="D4301" s="52">
        <v>45226</v>
      </c>
      <c r="E4301" s="52">
        <v>45261</v>
      </c>
      <c r="F4301" s="52">
        <v>45261</v>
      </c>
      <c r="G4301" s="47" t="s">
        <v>10</v>
      </c>
      <c r="H4301" s="46">
        <v>85</v>
      </c>
      <c r="I4301" s="53">
        <v>1</v>
      </c>
      <c r="J4301" s="42">
        <v>0</v>
      </c>
      <c r="K4301" s="42">
        <v>0</v>
      </c>
      <c r="L4301" s="42">
        <v>85</v>
      </c>
      <c r="M4301" s="42">
        <v>0</v>
      </c>
      <c r="N4301" s="47" t="s">
        <v>7803</v>
      </c>
      <c r="O4301" s="47" t="s">
        <v>1355</v>
      </c>
      <c r="P4301" s="47" t="s">
        <v>1961</v>
      </c>
      <c r="Q4301" s="30" t="s">
        <v>8388</v>
      </c>
    </row>
    <row r="4302" spans="1:17" s="30" customFormat="1" ht="19.95" customHeight="1">
      <c r="A4302" s="47">
        <v>1</v>
      </c>
      <c r="B4302" s="30" t="s">
        <v>1357</v>
      </c>
      <c r="C4302" s="43" t="s">
        <v>8268</v>
      </c>
      <c r="D4302" s="52">
        <v>45226</v>
      </c>
      <c r="E4302" s="52">
        <v>45261</v>
      </c>
      <c r="F4302" s="52">
        <v>45261</v>
      </c>
      <c r="G4302" s="47" t="s">
        <v>10</v>
      </c>
      <c r="H4302" s="46">
        <v>85</v>
      </c>
      <c r="I4302" s="53">
        <v>1</v>
      </c>
      <c r="J4302" s="42">
        <v>0</v>
      </c>
      <c r="K4302" s="42">
        <v>0</v>
      </c>
      <c r="L4302" s="42">
        <v>85</v>
      </c>
      <c r="M4302" s="42">
        <v>0</v>
      </c>
      <c r="N4302" s="47" t="s">
        <v>7803</v>
      </c>
      <c r="O4302" s="47" t="s">
        <v>1355</v>
      </c>
      <c r="P4302" s="47" t="s">
        <v>1961</v>
      </c>
      <c r="Q4302" s="30" t="s">
        <v>8389</v>
      </c>
    </row>
    <row r="4303" spans="1:17" s="30" customFormat="1" ht="19.95" customHeight="1">
      <c r="A4303" s="47">
        <v>1</v>
      </c>
      <c r="B4303" s="30" t="s">
        <v>1357</v>
      </c>
      <c r="C4303" s="43" t="s">
        <v>8286</v>
      </c>
      <c r="D4303" s="52">
        <v>45252</v>
      </c>
      <c r="E4303" s="52">
        <v>45261</v>
      </c>
      <c r="F4303" s="52">
        <v>45261</v>
      </c>
      <c r="G4303" s="47" t="s">
        <v>10</v>
      </c>
      <c r="H4303" s="46">
        <v>170.5</v>
      </c>
      <c r="I4303" s="53">
        <v>1</v>
      </c>
      <c r="J4303" s="42">
        <v>0</v>
      </c>
      <c r="K4303" s="42">
        <v>0</v>
      </c>
      <c r="L4303" s="42">
        <v>170.5</v>
      </c>
      <c r="M4303" s="42">
        <v>0</v>
      </c>
      <c r="N4303" s="47" t="s">
        <v>7803</v>
      </c>
      <c r="O4303" s="47" t="s">
        <v>1355</v>
      </c>
      <c r="P4303" s="47" t="s">
        <v>872</v>
      </c>
      <c r="Q4303" s="30" t="s">
        <v>8412</v>
      </c>
    </row>
    <row r="4304" spans="1:17" s="30" customFormat="1" ht="19.95" customHeight="1">
      <c r="A4304" s="47">
        <v>1</v>
      </c>
      <c r="B4304" s="30" t="s">
        <v>1357</v>
      </c>
      <c r="C4304" s="43" t="s">
        <v>8269</v>
      </c>
      <c r="D4304" s="52">
        <v>45224</v>
      </c>
      <c r="E4304" s="52">
        <v>45261</v>
      </c>
      <c r="F4304" s="52">
        <v>45261</v>
      </c>
      <c r="G4304" s="47" t="s">
        <v>10</v>
      </c>
      <c r="H4304" s="46">
        <v>6</v>
      </c>
      <c r="I4304" s="53">
        <v>1</v>
      </c>
      <c r="J4304" s="42">
        <v>0</v>
      </c>
      <c r="K4304" s="42">
        <v>0</v>
      </c>
      <c r="L4304" s="42">
        <v>6</v>
      </c>
      <c r="M4304" s="42">
        <v>0</v>
      </c>
      <c r="N4304" s="47" t="s">
        <v>7803</v>
      </c>
      <c r="O4304" s="47" t="s">
        <v>1355</v>
      </c>
      <c r="P4304" s="47" t="s">
        <v>1961</v>
      </c>
      <c r="Q4304" s="30" t="s">
        <v>8390</v>
      </c>
    </row>
    <row r="4305" spans="1:17" s="30" customFormat="1" ht="19.95" customHeight="1">
      <c r="A4305" s="47">
        <v>1</v>
      </c>
      <c r="B4305" s="30" t="s">
        <v>250</v>
      </c>
      <c r="C4305" s="43" t="s">
        <v>8262</v>
      </c>
      <c r="D4305" s="52">
        <v>45235</v>
      </c>
      <c r="E4305" s="52">
        <v>45261</v>
      </c>
      <c r="F4305" s="52">
        <v>45261</v>
      </c>
      <c r="G4305" s="47" t="s">
        <v>10</v>
      </c>
      <c r="H4305" s="46">
        <v>441.35</v>
      </c>
      <c r="I4305" s="53">
        <v>1</v>
      </c>
      <c r="J4305" s="42">
        <v>0</v>
      </c>
      <c r="K4305" s="42">
        <v>0</v>
      </c>
      <c r="L4305" s="42">
        <v>441.35</v>
      </c>
      <c r="M4305" s="42">
        <v>0</v>
      </c>
      <c r="N4305" s="47" t="s">
        <v>7803</v>
      </c>
      <c r="O4305" s="47" t="s">
        <v>1342</v>
      </c>
      <c r="P4305" s="47" t="s">
        <v>871</v>
      </c>
      <c r="Q4305" s="30" t="s">
        <v>8381</v>
      </c>
    </row>
    <row r="4306" spans="1:17" s="30" customFormat="1" ht="19.95" customHeight="1">
      <c r="A4306" s="47">
        <v>1</v>
      </c>
      <c r="B4306" s="30" t="s">
        <v>296</v>
      </c>
      <c r="C4306" s="43" t="s">
        <v>8280</v>
      </c>
      <c r="D4306" s="52">
        <v>45246</v>
      </c>
      <c r="E4306" s="52">
        <v>45261</v>
      </c>
      <c r="F4306" s="52">
        <v>45261</v>
      </c>
      <c r="G4306" s="47" t="s">
        <v>10</v>
      </c>
      <c r="H4306" s="46">
        <v>630</v>
      </c>
      <c r="I4306" s="53">
        <v>1</v>
      </c>
      <c r="J4306" s="42">
        <v>0</v>
      </c>
      <c r="K4306" s="42">
        <v>0</v>
      </c>
      <c r="L4306" s="42">
        <v>630</v>
      </c>
      <c r="M4306" s="42">
        <v>0</v>
      </c>
      <c r="N4306" s="47" t="s">
        <v>7803</v>
      </c>
      <c r="O4306" s="47" t="s">
        <v>1342</v>
      </c>
      <c r="P4306" s="47" t="s">
        <v>871</v>
      </c>
      <c r="Q4306" s="30" t="s">
        <v>8403</v>
      </c>
    </row>
    <row r="4307" spans="1:17" s="30" customFormat="1" ht="19.95" customHeight="1">
      <c r="A4307" s="47">
        <v>1</v>
      </c>
      <c r="B4307" s="30" t="s">
        <v>780</v>
      </c>
      <c r="C4307" s="43" t="s">
        <v>1450</v>
      </c>
      <c r="D4307" s="52">
        <v>45261</v>
      </c>
      <c r="E4307" s="52">
        <v>45261</v>
      </c>
      <c r="F4307" s="52">
        <v>45261</v>
      </c>
      <c r="G4307" s="47" t="s">
        <v>10</v>
      </c>
      <c r="H4307" s="46">
        <v>165</v>
      </c>
      <c r="I4307" s="53">
        <v>1</v>
      </c>
      <c r="J4307" s="42">
        <v>0</v>
      </c>
      <c r="K4307" s="42">
        <v>0</v>
      </c>
      <c r="L4307" s="42">
        <v>165</v>
      </c>
      <c r="M4307" s="42">
        <v>0</v>
      </c>
      <c r="N4307" s="47" t="s">
        <v>1328</v>
      </c>
      <c r="O4307" s="47" t="s">
        <v>1374</v>
      </c>
      <c r="P4307" s="47" t="s">
        <v>874</v>
      </c>
      <c r="Q4307" s="30" t="s">
        <v>8431</v>
      </c>
    </row>
    <row r="4308" spans="1:17" s="30" customFormat="1" ht="19.95" customHeight="1">
      <c r="A4308" s="47">
        <v>4</v>
      </c>
      <c r="B4308" s="30" t="s">
        <v>230</v>
      </c>
      <c r="C4308" s="43" t="s">
        <v>8306</v>
      </c>
      <c r="D4308" s="52">
        <v>45264</v>
      </c>
      <c r="E4308" s="52">
        <v>45261</v>
      </c>
      <c r="F4308" s="52">
        <v>45261</v>
      </c>
      <c r="G4308" s="47" t="s">
        <v>10</v>
      </c>
      <c r="H4308" s="46">
        <v>100260</v>
      </c>
      <c r="I4308" s="53">
        <v>1</v>
      </c>
      <c r="J4308" s="42">
        <v>0</v>
      </c>
      <c r="K4308" s="42">
        <v>0</v>
      </c>
      <c r="L4308" s="42">
        <v>100260</v>
      </c>
      <c r="M4308" s="42">
        <v>0</v>
      </c>
      <c r="N4308" s="47" t="s">
        <v>1328</v>
      </c>
      <c r="O4308" s="47" t="s">
        <v>1330</v>
      </c>
      <c r="P4308" s="47" t="s">
        <v>881</v>
      </c>
      <c r="Q4308" s="30" t="s">
        <v>8435</v>
      </c>
    </row>
    <row r="4309" spans="1:17" s="30" customFormat="1" ht="19.95" customHeight="1">
      <c r="A4309" s="47">
        <v>1</v>
      </c>
      <c r="B4309" s="30" t="s">
        <v>66</v>
      </c>
      <c r="C4309" s="43" t="s">
        <v>166</v>
      </c>
      <c r="D4309" s="52">
        <v>45261</v>
      </c>
      <c r="E4309" s="52">
        <v>45261</v>
      </c>
      <c r="F4309" s="52">
        <v>45261</v>
      </c>
      <c r="G4309" s="47" t="s">
        <v>10</v>
      </c>
      <c r="H4309" s="46">
        <v>6476.03</v>
      </c>
      <c r="I4309" s="53">
        <v>1</v>
      </c>
      <c r="J4309" s="42">
        <v>0</v>
      </c>
      <c r="K4309" s="42">
        <v>0</v>
      </c>
      <c r="L4309" s="42">
        <v>6476.03</v>
      </c>
      <c r="M4309" s="42">
        <v>0</v>
      </c>
      <c r="N4309" s="47" t="s">
        <v>1328</v>
      </c>
      <c r="O4309" s="47" t="s">
        <v>1381</v>
      </c>
      <c r="P4309" s="47" t="s">
        <v>166</v>
      </c>
      <c r="Q4309" s="30" t="s">
        <v>8430</v>
      </c>
    </row>
    <row r="4310" spans="1:17" s="30" customFormat="1" ht="19.95" customHeight="1">
      <c r="A4310" s="47">
        <v>1</v>
      </c>
      <c r="B4310" s="30" t="s">
        <v>2552</v>
      </c>
      <c r="C4310" s="43" t="s">
        <v>8279</v>
      </c>
      <c r="D4310" s="52">
        <v>45244</v>
      </c>
      <c r="E4310" s="52">
        <v>45261</v>
      </c>
      <c r="F4310" s="52">
        <v>45261</v>
      </c>
      <c r="G4310" s="47" t="s">
        <v>10</v>
      </c>
      <c r="H4310" s="46">
        <v>380</v>
      </c>
      <c r="I4310" s="53">
        <v>1</v>
      </c>
      <c r="J4310" s="42">
        <v>0</v>
      </c>
      <c r="K4310" s="42">
        <v>0</v>
      </c>
      <c r="L4310" s="42">
        <v>380</v>
      </c>
      <c r="M4310" s="42">
        <v>0</v>
      </c>
      <c r="N4310" s="47" t="s">
        <v>1583</v>
      </c>
      <c r="O4310" s="47" t="s">
        <v>1342</v>
      </c>
      <c r="P4310" s="47" t="s">
        <v>871</v>
      </c>
      <c r="Q4310" s="30" t="s">
        <v>8402</v>
      </c>
    </row>
    <row r="4311" spans="1:17" s="30" customFormat="1" ht="19.95" customHeight="1">
      <c r="A4311" s="47">
        <v>1</v>
      </c>
      <c r="B4311" s="30" t="s">
        <v>1357</v>
      </c>
      <c r="C4311" s="43" t="s">
        <v>8302</v>
      </c>
      <c r="D4311" s="52">
        <v>45261</v>
      </c>
      <c r="E4311" s="52">
        <v>45261</v>
      </c>
      <c r="F4311" s="52">
        <v>45261</v>
      </c>
      <c r="G4311" s="47" t="s">
        <v>10</v>
      </c>
      <c r="H4311" s="46">
        <v>36</v>
      </c>
      <c r="I4311" s="53">
        <v>1</v>
      </c>
      <c r="J4311" s="42">
        <v>0</v>
      </c>
      <c r="K4311" s="42">
        <v>0</v>
      </c>
      <c r="L4311" s="42">
        <v>36</v>
      </c>
      <c r="M4311" s="42">
        <v>0</v>
      </c>
      <c r="N4311" s="47" t="s">
        <v>1583</v>
      </c>
      <c r="O4311" s="47" t="s">
        <v>1342</v>
      </c>
      <c r="P4311" s="47" t="s">
        <v>871</v>
      </c>
      <c r="Q4311" s="30" t="s">
        <v>8428</v>
      </c>
    </row>
    <row r="4312" spans="1:17" s="30" customFormat="1" ht="19.95" customHeight="1">
      <c r="A4312" s="47">
        <v>1</v>
      </c>
      <c r="B4312" s="30" t="s">
        <v>1357</v>
      </c>
      <c r="C4312" s="43" t="s">
        <v>8303</v>
      </c>
      <c r="D4312" s="52">
        <v>45254</v>
      </c>
      <c r="E4312" s="52">
        <v>45261</v>
      </c>
      <c r="F4312" s="52">
        <v>45261</v>
      </c>
      <c r="G4312" s="47" t="s">
        <v>10</v>
      </c>
      <c r="H4312" s="46">
        <v>36</v>
      </c>
      <c r="I4312" s="53">
        <v>1</v>
      </c>
      <c r="J4312" s="42">
        <v>0</v>
      </c>
      <c r="K4312" s="42">
        <v>0</v>
      </c>
      <c r="L4312" s="42">
        <v>36</v>
      </c>
      <c r="M4312" s="42">
        <v>0</v>
      </c>
      <c r="N4312" s="47" t="s">
        <v>1583</v>
      </c>
      <c r="O4312" s="47" t="s">
        <v>1342</v>
      </c>
      <c r="P4312" s="47" t="s">
        <v>871</v>
      </c>
      <c r="Q4312" s="30" t="s">
        <v>8429</v>
      </c>
    </row>
    <row r="4313" spans="1:17" s="30" customFormat="1" ht="19.95" customHeight="1">
      <c r="A4313" s="47">
        <v>1</v>
      </c>
      <c r="B4313" s="30" t="s">
        <v>5420</v>
      </c>
      <c r="C4313" s="43" t="s">
        <v>8261</v>
      </c>
      <c r="D4313" s="52">
        <v>45233</v>
      </c>
      <c r="E4313" s="52">
        <v>45261</v>
      </c>
      <c r="F4313" s="52">
        <v>45261</v>
      </c>
      <c r="G4313" s="47" t="s">
        <v>10</v>
      </c>
      <c r="H4313" s="46">
        <v>404.19</v>
      </c>
      <c r="I4313" s="53">
        <v>1</v>
      </c>
      <c r="J4313" s="42">
        <v>0</v>
      </c>
      <c r="K4313" s="42">
        <v>0</v>
      </c>
      <c r="L4313" s="42">
        <v>404.19</v>
      </c>
      <c r="M4313" s="42">
        <v>0</v>
      </c>
      <c r="N4313" s="47" t="s">
        <v>1584</v>
      </c>
      <c r="O4313" s="47" t="s">
        <v>1355</v>
      </c>
      <c r="P4313" s="47" t="s">
        <v>873</v>
      </c>
      <c r="Q4313" s="30" t="s">
        <v>8380</v>
      </c>
    </row>
    <row r="4314" spans="1:17" s="30" customFormat="1" ht="19.95" customHeight="1">
      <c r="A4314" s="47">
        <v>1</v>
      </c>
      <c r="B4314" s="30" t="s">
        <v>1357</v>
      </c>
      <c r="C4314" s="43" t="s">
        <v>8266</v>
      </c>
      <c r="D4314" s="52">
        <v>45225</v>
      </c>
      <c r="E4314" s="52">
        <v>45261</v>
      </c>
      <c r="F4314" s="52">
        <v>45261</v>
      </c>
      <c r="G4314" s="47" t="s">
        <v>10</v>
      </c>
      <c r="H4314" s="46">
        <v>154.85</v>
      </c>
      <c r="I4314" s="53">
        <v>1</v>
      </c>
      <c r="J4314" s="42">
        <v>0</v>
      </c>
      <c r="K4314" s="42">
        <v>0</v>
      </c>
      <c r="L4314" s="42">
        <v>154.85</v>
      </c>
      <c r="M4314" s="42">
        <v>0</v>
      </c>
      <c r="N4314" s="47" t="s">
        <v>1584</v>
      </c>
      <c r="O4314" s="47" t="s">
        <v>1355</v>
      </c>
      <c r="P4314" s="47" t="s">
        <v>872</v>
      </c>
      <c r="Q4314" s="30" t="s">
        <v>8385</v>
      </c>
    </row>
    <row r="4315" spans="1:17" s="30" customFormat="1" ht="19.95" customHeight="1">
      <c r="A4315" s="47">
        <v>1</v>
      </c>
      <c r="B4315" s="30" t="s">
        <v>1357</v>
      </c>
      <c r="C4315" s="43" t="s">
        <v>8267</v>
      </c>
      <c r="D4315" s="52">
        <v>45231</v>
      </c>
      <c r="E4315" s="52">
        <v>45261</v>
      </c>
      <c r="F4315" s="52">
        <v>45261</v>
      </c>
      <c r="G4315" s="47" t="s">
        <v>10</v>
      </c>
      <c r="H4315" s="46">
        <v>610.5</v>
      </c>
      <c r="I4315" s="53">
        <v>1</v>
      </c>
      <c r="J4315" s="42">
        <v>0</v>
      </c>
      <c r="K4315" s="42">
        <v>0</v>
      </c>
      <c r="L4315" s="42">
        <v>610.5</v>
      </c>
      <c r="M4315" s="42">
        <v>0</v>
      </c>
      <c r="N4315" s="47" t="s">
        <v>1584</v>
      </c>
      <c r="O4315" s="47" t="s">
        <v>1355</v>
      </c>
      <c r="P4315" s="47" t="s">
        <v>872</v>
      </c>
      <c r="Q4315" s="30" t="s">
        <v>8386</v>
      </c>
    </row>
    <row r="4316" spans="1:17" s="30" customFormat="1" ht="19.95" customHeight="1">
      <c r="A4316" s="47">
        <v>1</v>
      </c>
      <c r="B4316" s="30" t="s">
        <v>1357</v>
      </c>
      <c r="C4316" s="43" t="s">
        <v>8268</v>
      </c>
      <c r="D4316" s="52">
        <v>45226</v>
      </c>
      <c r="E4316" s="52">
        <v>45261</v>
      </c>
      <c r="F4316" s="52">
        <v>45261</v>
      </c>
      <c r="G4316" s="47" t="s">
        <v>10</v>
      </c>
      <c r="H4316" s="46">
        <v>288.5</v>
      </c>
      <c r="I4316" s="53">
        <v>1</v>
      </c>
      <c r="J4316" s="42">
        <v>0</v>
      </c>
      <c r="K4316" s="42">
        <v>0</v>
      </c>
      <c r="L4316" s="42">
        <v>288.5</v>
      </c>
      <c r="M4316" s="42">
        <v>0</v>
      </c>
      <c r="N4316" s="47" t="s">
        <v>1584</v>
      </c>
      <c r="O4316" s="47" t="s">
        <v>1355</v>
      </c>
      <c r="P4316" s="47" t="s">
        <v>870</v>
      </c>
      <c r="Q4316" s="30" t="s">
        <v>8387</v>
      </c>
    </row>
    <row r="4317" spans="1:17" s="30" customFormat="1" ht="19.95" customHeight="1">
      <c r="A4317" s="47">
        <v>1</v>
      </c>
      <c r="B4317" s="30" t="s">
        <v>1357</v>
      </c>
      <c r="C4317" s="43" t="s">
        <v>8284</v>
      </c>
      <c r="D4317" s="52">
        <v>45261</v>
      </c>
      <c r="E4317" s="52">
        <v>45261</v>
      </c>
      <c r="F4317" s="52">
        <v>45261</v>
      </c>
      <c r="G4317" s="47" t="s">
        <v>10</v>
      </c>
      <c r="H4317" s="46">
        <v>227</v>
      </c>
      <c r="I4317" s="53">
        <v>1</v>
      </c>
      <c r="J4317" s="42">
        <v>0</v>
      </c>
      <c r="K4317" s="42">
        <v>0</v>
      </c>
      <c r="L4317" s="42">
        <v>227</v>
      </c>
      <c r="M4317" s="42">
        <v>0</v>
      </c>
      <c r="N4317" s="47" t="s">
        <v>1584</v>
      </c>
      <c r="O4317" s="47" t="s">
        <v>1355</v>
      </c>
      <c r="P4317" s="47" t="s">
        <v>872</v>
      </c>
      <c r="Q4317" s="30" t="s">
        <v>8407</v>
      </c>
    </row>
    <row r="4318" spans="1:17" s="30" customFormat="1" ht="19.95" customHeight="1">
      <c r="A4318" s="47">
        <v>1</v>
      </c>
      <c r="B4318" s="30" t="s">
        <v>7552</v>
      </c>
      <c r="C4318" s="43" t="s">
        <v>8283</v>
      </c>
      <c r="D4318" s="52">
        <v>45240</v>
      </c>
      <c r="E4318" s="52">
        <v>45261</v>
      </c>
      <c r="F4318" s="52">
        <v>45261</v>
      </c>
      <c r="G4318" s="47" t="s">
        <v>10</v>
      </c>
      <c r="H4318" s="46">
        <v>480</v>
      </c>
      <c r="I4318" s="53">
        <v>1</v>
      </c>
      <c r="J4318" s="42">
        <v>0</v>
      </c>
      <c r="K4318" s="42">
        <v>0</v>
      </c>
      <c r="L4318" s="42">
        <v>480</v>
      </c>
      <c r="M4318" s="42">
        <v>0</v>
      </c>
      <c r="N4318" s="47" t="s">
        <v>1584</v>
      </c>
      <c r="O4318" s="47" t="s">
        <v>1355</v>
      </c>
      <c r="P4318" s="47" t="s">
        <v>870</v>
      </c>
      <c r="Q4318" s="30" t="s">
        <v>8406</v>
      </c>
    </row>
    <row r="4319" spans="1:17" s="30" customFormat="1" ht="19.95" customHeight="1">
      <c r="A4319" s="47">
        <v>1</v>
      </c>
      <c r="B4319" s="30" t="s">
        <v>323</v>
      </c>
      <c r="C4319" s="43" t="s">
        <v>8263</v>
      </c>
      <c r="D4319" s="52">
        <v>45239</v>
      </c>
      <c r="E4319" s="52">
        <v>45261</v>
      </c>
      <c r="F4319" s="52">
        <v>45261</v>
      </c>
      <c r="G4319" s="47" t="s">
        <v>10</v>
      </c>
      <c r="H4319" s="46">
        <v>288.8</v>
      </c>
      <c r="I4319" s="53">
        <v>1</v>
      </c>
      <c r="J4319" s="42">
        <v>0</v>
      </c>
      <c r="K4319" s="42">
        <v>0</v>
      </c>
      <c r="L4319" s="42">
        <v>288.8</v>
      </c>
      <c r="M4319" s="42">
        <v>0</v>
      </c>
      <c r="N4319" s="47" t="s">
        <v>1584</v>
      </c>
      <c r="O4319" s="47" t="s">
        <v>1342</v>
      </c>
      <c r="P4319" s="47" t="s">
        <v>1371</v>
      </c>
      <c r="Q4319" s="30" t="s">
        <v>8382</v>
      </c>
    </row>
    <row r="4320" spans="1:17" s="30" customFormat="1" ht="19.95" customHeight="1">
      <c r="A4320" s="47">
        <v>1</v>
      </c>
      <c r="B4320" s="30" t="s">
        <v>6304</v>
      </c>
      <c r="C4320" s="43" t="s">
        <v>8273</v>
      </c>
      <c r="D4320" s="52">
        <v>45220</v>
      </c>
      <c r="E4320" s="52">
        <v>45261</v>
      </c>
      <c r="F4320" s="52">
        <v>45261</v>
      </c>
      <c r="G4320" s="47" t="s">
        <v>10</v>
      </c>
      <c r="H4320" s="46">
        <v>60</v>
      </c>
      <c r="I4320" s="53">
        <v>1</v>
      </c>
      <c r="J4320" s="42">
        <v>0</v>
      </c>
      <c r="K4320" s="42">
        <v>0</v>
      </c>
      <c r="L4320" s="42">
        <v>60</v>
      </c>
      <c r="M4320" s="42">
        <v>0</v>
      </c>
      <c r="N4320" s="47" t="s">
        <v>1585</v>
      </c>
      <c r="O4320" s="47" t="s">
        <v>1342</v>
      </c>
      <c r="P4320" s="47" t="s">
        <v>880</v>
      </c>
      <c r="Q4320" s="30" t="s">
        <v>8395</v>
      </c>
    </row>
    <row r="4321" spans="1:17" s="30" customFormat="1" ht="19.95" customHeight="1">
      <c r="A4321" s="47">
        <v>1</v>
      </c>
      <c r="B4321" s="30" t="s">
        <v>8203</v>
      </c>
      <c r="C4321" s="43" t="s">
        <v>8259</v>
      </c>
      <c r="D4321" s="52">
        <v>45223</v>
      </c>
      <c r="E4321" s="52">
        <v>45261</v>
      </c>
      <c r="F4321" s="52">
        <v>45261</v>
      </c>
      <c r="G4321" s="47" t="s">
        <v>10</v>
      </c>
      <c r="H4321" s="46">
        <v>62.1</v>
      </c>
      <c r="I4321" s="53">
        <v>1</v>
      </c>
      <c r="J4321" s="42">
        <v>0</v>
      </c>
      <c r="K4321" s="42">
        <v>0</v>
      </c>
      <c r="L4321" s="42">
        <v>62.1</v>
      </c>
      <c r="M4321" s="42">
        <v>0</v>
      </c>
      <c r="N4321" s="47" t="s">
        <v>1585</v>
      </c>
      <c r="O4321" s="47" t="s">
        <v>1342</v>
      </c>
      <c r="P4321" s="47" t="s">
        <v>880</v>
      </c>
      <c r="Q4321" s="30" t="s">
        <v>8378</v>
      </c>
    </row>
    <row r="4322" spans="1:17" s="30" customFormat="1" ht="19.95" customHeight="1">
      <c r="A4322" s="47">
        <v>1</v>
      </c>
      <c r="B4322" s="30" t="s">
        <v>1357</v>
      </c>
      <c r="C4322" s="43" t="s">
        <v>8295</v>
      </c>
      <c r="D4322" s="52">
        <v>45253</v>
      </c>
      <c r="E4322" s="52">
        <v>45261</v>
      </c>
      <c r="F4322" s="52">
        <v>45261</v>
      </c>
      <c r="G4322" s="47" t="s">
        <v>10</v>
      </c>
      <c r="H4322" s="46">
        <v>14.03</v>
      </c>
      <c r="I4322" s="53">
        <v>1</v>
      </c>
      <c r="J4322" s="42">
        <v>0</v>
      </c>
      <c r="K4322" s="42">
        <v>0</v>
      </c>
      <c r="L4322" s="42">
        <v>14.03</v>
      </c>
      <c r="M4322" s="42">
        <v>0</v>
      </c>
      <c r="N4322" s="47" t="s">
        <v>1585</v>
      </c>
      <c r="O4322" s="47" t="s">
        <v>1355</v>
      </c>
      <c r="P4322" s="47" t="s">
        <v>886</v>
      </c>
      <c r="Q4322" s="30" t="s">
        <v>8422</v>
      </c>
    </row>
    <row r="4323" spans="1:17" s="30" customFormat="1" ht="19.95" customHeight="1">
      <c r="A4323" s="47">
        <v>1</v>
      </c>
      <c r="B4323" s="30" t="s">
        <v>1357</v>
      </c>
      <c r="C4323" s="43" t="s">
        <v>8296</v>
      </c>
      <c r="D4323" s="52">
        <v>45253</v>
      </c>
      <c r="E4323" s="52">
        <v>45261</v>
      </c>
      <c r="F4323" s="52">
        <v>45261</v>
      </c>
      <c r="G4323" s="47" t="s">
        <v>10</v>
      </c>
      <c r="H4323" s="46">
        <v>14.52</v>
      </c>
      <c r="I4323" s="53">
        <v>1</v>
      </c>
      <c r="J4323" s="42">
        <v>0</v>
      </c>
      <c r="K4323" s="42">
        <v>0</v>
      </c>
      <c r="L4323" s="42">
        <v>14.52</v>
      </c>
      <c r="M4323" s="42">
        <v>0</v>
      </c>
      <c r="N4323" s="47" t="s">
        <v>1585</v>
      </c>
      <c r="O4323" s="47" t="s">
        <v>1355</v>
      </c>
      <c r="P4323" s="47" t="s">
        <v>886</v>
      </c>
      <c r="Q4323" s="30" t="s">
        <v>8422</v>
      </c>
    </row>
    <row r="4324" spans="1:17" s="30" customFormat="1" ht="19.95" customHeight="1">
      <c r="A4324" s="47">
        <v>1</v>
      </c>
      <c r="B4324" s="30" t="s">
        <v>1357</v>
      </c>
      <c r="C4324" s="43" t="s">
        <v>8297</v>
      </c>
      <c r="D4324" s="52">
        <v>45253</v>
      </c>
      <c r="E4324" s="52">
        <v>45261</v>
      </c>
      <c r="F4324" s="52">
        <v>45261</v>
      </c>
      <c r="G4324" s="47" t="s">
        <v>10</v>
      </c>
      <c r="H4324" s="46">
        <v>19.72</v>
      </c>
      <c r="I4324" s="53">
        <v>1</v>
      </c>
      <c r="J4324" s="42">
        <v>0</v>
      </c>
      <c r="K4324" s="42">
        <v>0</v>
      </c>
      <c r="L4324" s="42">
        <v>19.72</v>
      </c>
      <c r="M4324" s="42">
        <v>0</v>
      </c>
      <c r="N4324" s="47" t="s">
        <v>1585</v>
      </c>
      <c r="O4324" s="47" t="s">
        <v>1355</v>
      </c>
      <c r="P4324" s="47" t="s">
        <v>886</v>
      </c>
      <c r="Q4324" s="30" t="s">
        <v>8422</v>
      </c>
    </row>
    <row r="4325" spans="1:17" s="30" customFormat="1" ht="19.95" customHeight="1">
      <c r="A4325" s="47">
        <v>1</v>
      </c>
      <c r="B4325" s="30" t="s">
        <v>1357</v>
      </c>
      <c r="C4325" s="43" t="s">
        <v>8297</v>
      </c>
      <c r="D4325" s="52">
        <v>45253</v>
      </c>
      <c r="E4325" s="52">
        <v>45261</v>
      </c>
      <c r="F4325" s="52">
        <v>45261</v>
      </c>
      <c r="G4325" s="47" t="s">
        <v>10</v>
      </c>
      <c r="H4325" s="46">
        <v>12.83</v>
      </c>
      <c r="I4325" s="53">
        <v>1</v>
      </c>
      <c r="J4325" s="42">
        <v>0</v>
      </c>
      <c r="K4325" s="42">
        <v>0</v>
      </c>
      <c r="L4325" s="42">
        <v>12.83</v>
      </c>
      <c r="M4325" s="42">
        <v>0</v>
      </c>
      <c r="N4325" s="47" t="s">
        <v>1585</v>
      </c>
      <c r="O4325" s="47" t="s">
        <v>1355</v>
      </c>
      <c r="P4325" s="47" t="s">
        <v>886</v>
      </c>
      <c r="Q4325" s="30" t="s">
        <v>8422</v>
      </c>
    </row>
    <row r="4326" spans="1:17" s="30" customFormat="1" ht="19.95" customHeight="1">
      <c r="A4326" s="47">
        <v>1</v>
      </c>
      <c r="B4326" s="30" t="s">
        <v>1357</v>
      </c>
      <c r="C4326" s="43" t="s">
        <v>8297</v>
      </c>
      <c r="D4326" s="52">
        <v>45253</v>
      </c>
      <c r="E4326" s="52">
        <v>45261</v>
      </c>
      <c r="F4326" s="52">
        <v>45261</v>
      </c>
      <c r="G4326" s="47" t="s">
        <v>10</v>
      </c>
      <c r="H4326" s="46">
        <v>17.37</v>
      </c>
      <c r="I4326" s="53">
        <v>1</v>
      </c>
      <c r="J4326" s="42">
        <v>0</v>
      </c>
      <c r="K4326" s="42">
        <v>0</v>
      </c>
      <c r="L4326" s="42">
        <v>17.37</v>
      </c>
      <c r="M4326" s="42">
        <v>0</v>
      </c>
      <c r="N4326" s="47" t="s">
        <v>1585</v>
      </c>
      <c r="O4326" s="47" t="s">
        <v>1355</v>
      </c>
      <c r="P4326" s="47" t="s">
        <v>886</v>
      </c>
      <c r="Q4326" s="30" t="s">
        <v>8422</v>
      </c>
    </row>
    <row r="4327" spans="1:17" s="30" customFormat="1" ht="19.95" customHeight="1">
      <c r="A4327" s="47">
        <v>1</v>
      </c>
      <c r="B4327" s="30" t="s">
        <v>1357</v>
      </c>
      <c r="C4327" s="43" t="s">
        <v>8272</v>
      </c>
      <c r="D4327" s="52">
        <v>45253</v>
      </c>
      <c r="E4327" s="52">
        <v>45261</v>
      </c>
      <c r="F4327" s="52">
        <v>45261</v>
      </c>
      <c r="G4327" s="47" t="s">
        <v>10</v>
      </c>
      <c r="H4327" s="46">
        <v>21.1</v>
      </c>
      <c r="I4327" s="53">
        <v>1</v>
      </c>
      <c r="J4327" s="42">
        <v>0</v>
      </c>
      <c r="K4327" s="42">
        <v>0</v>
      </c>
      <c r="L4327" s="42">
        <v>21.1</v>
      </c>
      <c r="M4327" s="42">
        <v>0</v>
      </c>
      <c r="N4327" s="47" t="s">
        <v>1585</v>
      </c>
      <c r="O4327" s="47" t="s">
        <v>1355</v>
      </c>
      <c r="P4327" s="47" t="s">
        <v>886</v>
      </c>
      <c r="Q4327" s="30" t="s">
        <v>8422</v>
      </c>
    </row>
    <row r="4328" spans="1:17" s="30" customFormat="1" ht="19.95" customHeight="1">
      <c r="A4328" s="47">
        <v>1</v>
      </c>
      <c r="B4328" s="30" t="s">
        <v>1357</v>
      </c>
      <c r="C4328" s="43" t="s">
        <v>8294</v>
      </c>
      <c r="D4328" s="52">
        <v>45253</v>
      </c>
      <c r="E4328" s="52">
        <v>45261</v>
      </c>
      <c r="F4328" s="52">
        <v>45261</v>
      </c>
      <c r="G4328" s="47" t="s">
        <v>10</v>
      </c>
      <c r="H4328" s="46">
        <v>14.62</v>
      </c>
      <c r="I4328" s="53">
        <v>1</v>
      </c>
      <c r="J4328" s="42">
        <v>0</v>
      </c>
      <c r="K4328" s="42">
        <v>0</v>
      </c>
      <c r="L4328" s="42">
        <v>14.62</v>
      </c>
      <c r="M4328" s="42">
        <v>0</v>
      </c>
      <c r="N4328" s="47" t="s">
        <v>1585</v>
      </c>
      <c r="O4328" s="47" t="s">
        <v>1355</v>
      </c>
      <c r="P4328" s="47" t="s">
        <v>886</v>
      </c>
      <c r="Q4328" s="30" t="s">
        <v>8422</v>
      </c>
    </row>
    <row r="4329" spans="1:17" s="30" customFormat="1" ht="19.95" customHeight="1">
      <c r="A4329" s="47">
        <v>1</v>
      </c>
      <c r="B4329" s="30" t="s">
        <v>1357</v>
      </c>
      <c r="C4329" s="43" t="s">
        <v>8294</v>
      </c>
      <c r="D4329" s="52">
        <v>45253</v>
      </c>
      <c r="E4329" s="52">
        <v>45261</v>
      </c>
      <c r="F4329" s="52">
        <v>45261</v>
      </c>
      <c r="G4329" s="47" t="s">
        <v>10</v>
      </c>
      <c r="H4329" s="46">
        <v>18.27</v>
      </c>
      <c r="I4329" s="53">
        <v>1</v>
      </c>
      <c r="J4329" s="42">
        <v>0</v>
      </c>
      <c r="K4329" s="42">
        <v>0</v>
      </c>
      <c r="L4329" s="42">
        <v>18.27</v>
      </c>
      <c r="M4329" s="42">
        <v>0</v>
      </c>
      <c r="N4329" s="47" t="s">
        <v>1585</v>
      </c>
      <c r="O4329" s="47" t="s">
        <v>1355</v>
      </c>
      <c r="P4329" s="47" t="s">
        <v>886</v>
      </c>
      <c r="Q4329" s="30" t="s">
        <v>8422</v>
      </c>
    </row>
    <row r="4330" spans="1:17" s="30" customFormat="1" ht="19.95" customHeight="1">
      <c r="A4330" s="47">
        <v>1</v>
      </c>
      <c r="B4330" s="30" t="s">
        <v>1357</v>
      </c>
      <c r="C4330" s="43" t="s">
        <v>8294</v>
      </c>
      <c r="D4330" s="52">
        <v>45253</v>
      </c>
      <c r="E4330" s="52">
        <v>45261</v>
      </c>
      <c r="F4330" s="52">
        <v>45261</v>
      </c>
      <c r="G4330" s="47" t="s">
        <v>10</v>
      </c>
      <c r="H4330" s="46">
        <v>12.38</v>
      </c>
      <c r="I4330" s="53">
        <v>1</v>
      </c>
      <c r="J4330" s="42">
        <v>0</v>
      </c>
      <c r="K4330" s="42">
        <v>0</v>
      </c>
      <c r="L4330" s="42">
        <v>12.38</v>
      </c>
      <c r="M4330" s="42">
        <v>0</v>
      </c>
      <c r="N4330" s="47" t="s">
        <v>1585</v>
      </c>
      <c r="O4330" s="47" t="s">
        <v>1355</v>
      </c>
      <c r="P4330" s="47" t="s">
        <v>886</v>
      </c>
      <c r="Q4330" s="30" t="s">
        <v>8422</v>
      </c>
    </row>
    <row r="4331" spans="1:17" s="30" customFormat="1" ht="19.95" customHeight="1">
      <c r="A4331" s="47">
        <v>1</v>
      </c>
      <c r="B4331" s="30" t="s">
        <v>307</v>
      </c>
      <c r="C4331" s="43" t="s">
        <v>8256</v>
      </c>
      <c r="D4331" s="52">
        <v>45220</v>
      </c>
      <c r="E4331" s="52">
        <v>45261</v>
      </c>
      <c r="F4331" s="52">
        <v>45261</v>
      </c>
      <c r="G4331" s="47" t="s">
        <v>10</v>
      </c>
      <c r="H4331" s="46">
        <v>100.5</v>
      </c>
      <c r="I4331" s="53">
        <v>1</v>
      </c>
      <c r="J4331" s="42">
        <v>0</v>
      </c>
      <c r="K4331" s="42">
        <v>0</v>
      </c>
      <c r="L4331" s="42">
        <v>100.5</v>
      </c>
      <c r="M4331" s="42">
        <v>0</v>
      </c>
      <c r="N4331" s="47" t="s">
        <v>1585</v>
      </c>
      <c r="O4331" s="47" t="s">
        <v>1342</v>
      </c>
      <c r="P4331" s="47" t="s">
        <v>1371</v>
      </c>
      <c r="Q4331" s="30" t="s">
        <v>8375</v>
      </c>
    </row>
    <row r="4332" spans="1:17" s="30" customFormat="1" ht="19.95" customHeight="1">
      <c r="A4332" s="47">
        <v>1</v>
      </c>
      <c r="B4332" s="30" t="s">
        <v>8204</v>
      </c>
      <c r="C4332" s="43" t="s">
        <v>8265</v>
      </c>
      <c r="D4332" s="52">
        <v>45240</v>
      </c>
      <c r="E4332" s="52">
        <v>45261</v>
      </c>
      <c r="F4332" s="52">
        <v>45261</v>
      </c>
      <c r="G4332" s="47" t="s">
        <v>10</v>
      </c>
      <c r="H4332" s="46">
        <v>50</v>
      </c>
      <c r="I4332" s="53">
        <v>1</v>
      </c>
      <c r="J4332" s="42">
        <v>0</v>
      </c>
      <c r="K4332" s="42">
        <v>0</v>
      </c>
      <c r="L4332" s="42">
        <v>50</v>
      </c>
      <c r="M4332" s="42">
        <v>0</v>
      </c>
      <c r="N4332" s="47" t="s">
        <v>1585</v>
      </c>
      <c r="O4332" s="47" t="s">
        <v>1342</v>
      </c>
      <c r="P4332" s="47" t="s">
        <v>883</v>
      </c>
      <c r="Q4332" s="30" t="s">
        <v>8384</v>
      </c>
    </row>
    <row r="4333" spans="1:17" s="30" customFormat="1" ht="19.95" customHeight="1">
      <c r="A4333" s="47">
        <v>1</v>
      </c>
      <c r="B4333" s="30" t="s">
        <v>311</v>
      </c>
      <c r="C4333" s="43" t="s">
        <v>8456</v>
      </c>
      <c r="D4333" s="52">
        <v>45194</v>
      </c>
      <c r="E4333" s="52">
        <v>45292</v>
      </c>
      <c r="F4333" s="52">
        <v>45261</v>
      </c>
      <c r="G4333" s="47" t="s">
        <v>10</v>
      </c>
      <c r="H4333" s="49">
        <v>606.83000000000004</v>
      </c>
      <c r="I4333" s="53">
        <v>1</v>
      </c>
      <c r="J4333" s="46">
        <v>0</v>
      </c>
      <c r="K4333" s="46">
        <v>0</v>
      </c>
      <c r="L4333" s="51">
        <v>606.83000000000004</v>
      </c>
      <c r="M4333" s="42">
        <v>0</v>
      </c>
      <c r="N4333" s="47" t="s">
        <v>1585</v>
      </c>
      <c r="O4333" s="47" t="s">
        <v>1342</v>
      </c>
      <c r="P4333" s="47" t="s">
        <v>871</v>
      </c>
      <c r="Q4333" s="30" t="s">
        <v>8464</v>
      </c>
    </row>
    <row r="4334" spans="1:17" s="30" customFormat="1" ht="19.95" customHeight="1">
      <c r="A4334" s="47">
        <v>1</v>
      </c>
      <c r="B4334" s="30" t="s">
        <v>260</v>
      </c>
      <c r="C4334" s="43" t="s">
        <v>8264</v>
      </c>
      <c r="D4334" s="52">
        <v>45239</v>
      </c>
      <c r="E4334" s="52">
        <v>45261</v>
      </c>
      <c r="F4334" s="52">
        <v>45261</v>
      </c>
      <c r="G4334" s="47" t="s">
        <v>10</v>
      </c>
      <c r="H4334" s="46">
        <v>195</v>
      </c>
      <c r="I4334" s="53">
        <v>1</v>
      </c>
      <c r="J4334" s="42">
        <v>0</v>
      </c>
      <c r="K4334" s="42">
        <v>0</v>
      </c>
      <c r="L4334" s="42">
        <v>195</v>
      </c>
      <c r="M4334" s="42">
        <v>0</v>
      </c>
      <c r="N4334" s="47" t="s">
        <v>1585</v>
      </c>
      <c r="O4334" s="47" t="s">
        <v>1342</v>
      </c>
      <c r="P4334" s="47" t="s">
        <v>871</v>
      </c>
      <c r="Q4334" s="30" t="s">
        <v>8383</v>
      </c>
    </row>
    <row r="4335" spans="1:17" s="30" customFormat="1" ht="19.95" customHeight="1">
      <c r="A4335" s="47">
        <v>1</v>
      </c>
      <c r="B4335" s="30" t="s">
        <v>42</v>
      </c>
      <c r="C4335" s="43" t="s">
        <v>8255</v>
      </c>
      <c r="D4335" s="52">
        <v>45222</v>
      </c>
      <c r="E4335" s="52">
        <v>45261</v>
      </c>
      <c r="F4335" s="52">
        <v>45261</v>
      </c>
      <c r="G4335" s="47" t="s">
        <v>10</v>
      </c>
      <c r="H4335" s="46">
        <v>99.86</v>
      </c>
      <c r="I4335" s="53">
        <v>1</v>
      </c>
      <c r="J4335" s="42">
        <v>0</v>
      </c>
      <c r="K4335" s="42">
        <v>0</v>
      </c>
      <c r="L4335" s="42">
        <v>99.86</v>
      </c>
      <c r="M4335" s="42">
        <v>0</v>
      </c>
      <c r="N4335" s="47" t="s">
        <v>1585</v>
      </c>
      <c r="O4335" s="47" t="s">
        <v>1355</v>
      </c>
      <c r="P4335" s="47" t="s">
        <v>1961</v>
      </c>
      <c r="Q4335" s="30" t="s">
        <v>8374</v>
      </c>
    </row>
    <row r="4336" spans="1:17" s="30" customFormat="1" ht="19.95" customHeight="1">
      <c r="A4336" s="47">
        <v>1</v>
      </c>
      <c r="B4336" s="30" t="s">
        <v>42</v>
      </c>
      <c r="C4336" s="43" t="s">
        <v>8274</v>
      </c>
      <c r="D4336" s="52">
        <v>45228</v>
      </c>
      <c r="E4336" s="52">
        <v>45261</v>
      </c>
      <c r="F4336" s="52">
        <v>45261</v>
      </c>
      <c r="G4336" s="47" t="s">
        <v>10</v>
      </c>
      <c r="H4336" s="46">
        <v>126.38</v>
      </c>
      <c r="I4336" s="53">
        <v>1</v>
      </c>
      <c r="J4336" s="42">
        <v>0</v>
      </c>
      <c r="K4336" s="42">
        <v>0</v>
      </c>
      <c r="L4336" s="42">
        <v>126.38</v>
      </c>
      <c r="M4336" s="42">
        <v>0</v>
      </c>
      <c r="N4336" s="47" t="s">
        <v>1585</v>
      </c>
      <c r="O4336" s="47" t="s">
        <v>1355</v>
      </c>
      <c r="P4336" s="47" t="s">
        <v>1961</v>
      </c>
      <c r="Q4336" s="30" t="s">
        <v>8396</v>
      </c>
    </row>
    <row r="4337" spans="1:18" s="30" customFormat="1" ht="19.95" customHeight="1">
      <c r="A4337" s="47">
        <v>1</v>
      </c>
      <c r="B4337" s="30" t="s">
        <v>7536</v>
      </c>
      <c r="C4337" s="43" t="s">
        <v>8258</v>
      </c>
      <c r="D4337" s="52">
        <v>45223</v>
      </c>
      <c r="E4337" s="52">
        <v>45261</v>
      </c>
      <c r="F4337" s="52">
        <v>45261</v>
      </c>
      <c r="G4337" s="47" t="s">
        <v>10</v>
      </c>
      <c r="H4337" s="46">
        <v>95.97</v>
      </c>
      <c r="I4337" s="53">
        <v>1</v>
      </c>
      <c r="J4337" s="42">
        <v>0</v>
      </c>
      <c r="K4337" s="42">
        <v>0</v>
      </c>
      <c r="L4337" s="42">
        <v>95.97</v>
      </c>
      <c r="M4337" s="42">
        <v>0</v>
      </c>
      <c r="N4337" s="47" t="s">
        <v>1585</v>
      </c>
      <c r="O4337" s="47" t="s">
        <v>1342</v>
      </c>
      <c r="P4337" s="47" t="s">
        <v>1371</v>
      </c>
      <c r="Q4337" s="30" t="s">
        <v>8377</v>
      </c>
    </row>
    <row r="4338" spans="1:18" s="30" customFormat="1" ht="19.95" customHeight="1">
      <c r="A4338" s="47">
        <v>1</v>
      </c>
      <c r="B4338" s="30" t="s">
        <v>40</v>
      </c>
      <c r="C4338" s="43" t="s">
        <v>8254</v>
      </c>
      <c r="D4338" s="52">
        <v>44979</v>
      </c>
      <c r="E4338" s="52">
        <v>45261</v>
      </c>
      <c r="F4338" s="52">
        <v>45261</v>
      </c>
      <c r="G4338" s="47" t="s">
        <v>10</v>
      </c>
      <c r="H4338" s="46">
        <v>559</v>
      </c>
      <c r="I4338" s="53">
        <v>1</v>
      </c>
      <c r="J4338" s="42">
        <v>0</v>
      </c>
      <c r="K4338" s="42">
        <v>0</v>
      </c>
      <c r="L4338" s="42">
        <v>559</v>
      </c>
      <c r="M4338" s="42">
        <v>0</v>
      </c>
      <c r="N4338" s="47" t="s">
        <v>1585</v>
      </c>
      <c r="O4338" s="47" t="s">
        <v>1342</v>
      </c>
      <c r="P4338" s="47" t="s">
        <v>280</v>
      </c>
      <c r="Q4338" s="30" t="s">
        <v>8372</v>
      </c>
    </row>
    <row r="4339" spans="1:18" s="30" customFormat="1" ht="19.95" customHeight="1">
      <c r="A4339" s="47">
        <v>1</v>
      </c>
      <c r="B4339" s="30" t="s">
        <v>4959</v>
      </c>
      <c r="C4339" s="43" t="s">
        <v>7531</v>
      </c>
      <c r="D4339" s="52">
        <v>45195</v>
      </c>
      <c r="E4339" s="52">
        <v>45261</v>
      </c>
      <c r="F4339" s="52">
        <v>45261</v>
      </c>
      <c r="G4339" s="47" t="s">
        <v>10</v>
      </c>
      <c r="H4339" s="46">
        <v>736.63</v>
      </c>
      <c r="I4339" s="53">
        <v>1</v>
      </c>
      <c r="J4339" s="42">
        <v>0</v>
      </c>
      <c r="K4339" s="42">
        <v>0</v>
      </c>
      <c r="L4339" s="42">
        <v>736.63</v>
      </c>
      <c r="M4339" s="42">
        <v>0</v>
      </c>
      <c r="N4339" s="47" t="s">
        <v>1585</v>
      </c>
      <c r="O4339" s="47" t="s">
        <v>1342</v>
      </c>
      <c r="P4339" s="47" t="s">
        <v>3505</v>
      </c>
      <c r="Q4339" s="30" t="s">
        <v>7714</v>
      </c>
    </row>
    <row r="4340" spans="1:18" s="30" customFormat="1" ht="19.95" customHeight="1">
      <c r="A4340" s="47">
        <v>1</v>
      </c>
      <c r="B4340" s="30" t="s">
        <v>8206</v>
      </c>
      <c r="C4340" s="43" t="s">
        <v>8278</v>
      </c>
      <c r="D4340" s="52">
        <v>45236</v>
      </c>
      <c r="E4340" s="52">
        <v>45261</v>
      </c>
      <c r="F4340" s="52">
        <v>45261</v>
      </c>
      <c r="G4340" s="47" t="s">
        <v>10</v>
      </c>
      <c r="H4340" s="46">
        <v>402.92</v>
      </c>
      <c r="I4340" s="53">
        <v>1</v>
      </c>
      <c r="J4340" s="42">
        <v>0</v>
      </c>
      <c r="K4340" s="42">
        <v>0</v>
      </c>
      <c r="L4340" s="42">
        <v>402.92</v>
      </c>
      <c r="M4340" s="42">
        <v>0</v>
      </c>
      <c r="N4340" s="47" t="s">
        <v>1582</v>
      </c>
      <c r="O4340" s="47" t="s">
        <v>1342</v>
      </c>
      <c r="P4340" s="47" t="s">
        <v>1590</v>
      </c>
      <c r="Q4340" s="30" t="s">
        <v>8401</v>
      </c>
    </row>
    <row r="4341" spans="1:18" s="30" customFormat="1" ht="19.95" customHeight="1">
      <c r="A4341" s="47">
        <v>1</v>
      </c>
      <c r="B4341" s="30" t="s">
        <v>780</v>
      </c>
      <c r="C4341" s="43" t="s">
        <v>1450</v>
      </c>
      <c r="D4341" s="52">
        <v>45261</v>
      </c>
      <c r="E4341" s="52">
        <v>45261</v>
      </c>
      <c r="F4341" s="52">
        <v>45261</v>
      </c>
      <c r="G4341" s="47" t="s">
        <v>10</v>
      </c>
      <c r="H4341" s="42">
        <v>6.91</v>
      </c>
      <c r="I4341" s="53">
        <v>1</v>
      </c>
      <c r="J4341" s="42">
        <v>0</v>
      </c>
      <c r="K4341" s="42">
        <v>0</v>
      </c>
      <c r="L4341" s="42">
        <v>6.91</v>
      </c>
      <c r="M4341" s="42">
        <v>0</v>
      </c>
      <c r="N4341" s="47" t="s">
        <v>1582</v>
      </c>
      <c r="O4341" s="47" t="s">
        <v>1374</v>
      </c>
      <c r="P4341" s="47" t="s">
        <v>874</v>
      </c>
      <c r="Q4341" s="30" t="s">
        <v>9216</v>
      </c>
      <c r="R4341" s="111">
        <v>45294.706817129627</v>
      </c>
    </row>
    <row r="4342" spans="1:18" s="30" customFormat="1" ht="19.95" customHeight="1">
      <c r="A4342" s="47">
        <v>1</v>
      </c>
      <c r="B4342" s="30" t="s">
        <v>8205</v>
      </c>
      <c r="C4342" s="43" t="s">
        <v>8275</v>
      </c>
      <c r="D4342" s="52">
        <v>45224</v>
      </c>
      <c r="E4342" s="52">
        <v>45261</v>
      </c>
      <c r="F4342" s="52">
        <v>45261</v>
      </c>
      <c r="G4342" s="47" t="s">
        <v>10</v>
      </c>
      <c r="H4342" s="46">
        <v>229.36</v>
      </c>
      <c r="I4342" s="53">
        <v>1</v>
      </c>
      <c r="J4342" s="42">
        <v>0</v>
      </c>
      <c r="K4342" s="42">
        <v>0</v>
      </c>
      <c r="L4342" s="42">
        <v>229.36</v>
      </c>
      <c r="M4342" s="42">
        <v>0</v>
      </c>
      <c r="N4342" s="47" t="s">
        <v>1582</v>
      </c>
      <c r="O4342" s="47" t="s">
        <v>1381</v>
      </c>
      <c r="P4342" s="47" t="s">
        <v>8308</v>
      </c>
      <c r="Q4342" s="30" t="s">
        <v>8397</v>
      </c>
    </row>
    <row r="4343" spans="1:18" s="30" customFormat="1" ht="19.95" customHeight="1">
      <c r="A4343" s="47">
        <v>1</v>
      </c>
      <c r="B4343" s="30" t="s">
        <v>1357</v>
      </c>
      <c r="C4343" s="43" t="s">
        <v>8277</v>
      </c>
      <c r="D4343" s="52">
        <v>45238</v>
      </c>
      <c r="E4343" s="52">
        <v>45261</v>
      </c>
      <c r="F4343" s="52">
        <v>45261</v>
      </c>
      <c r="G4343" s="47" t="s">
        <v>10</v>
      </c>
      <c r="H4343" s="46">
        <v>102.68</v>
      </c>
      <c r="I4343" s="53">
        <v>1</v>
      </c>
      <c r="J4343" s="42">
        <v>0</v>
      </c>
      <c r="K4343" s="42">
        <v>0</v>
      </c>
      <c r="L4343" s="42">
        <v>102.68</v>
      </c>
      <c r="M4343" s="42">
        <v>0</v>
      </c>
      <c r="N4343" s="47" t="s">
        <v>1582</v>
      </c>
      <c r="O4343" s="47" t="s">
        <v>1355</v>
      </c>
      <c r="P4343" s="47" t="s">
        <v>872</v>
      </c>
      <c r="Q4343" s="30" t="s">
        <v>8400</v>
      </c>
    </row>
    <row r="4344" spans="1:18" s="30" customFormat="1" ht="19.95" customHeight="1">
      <c r="A4344" s="47">
        <v>1</v>
      </c>
      <c r="B4344" s="30" t="s">
        <v>1357</v>
      </c>
      <c r="C4344" s="43" t="s">
        <v>8276</v>
      </c>
      <c r="D4344" s="52">
        <v>45239</v>
      </c>
      <c r="E4344" s="52">
        <v>45261</v>
      </c>
      <c r="F4344" s="52">
        <v>45261</v>
      </c>
      <c r="G4344" s="47" t="s">
        <v>10</v>
      </c>
      <c r="H4344" s="46">
        <v>60.94</v>
      </c>
      <c r="I4344" s="53">
        <v>1</v>
      </c>
      <c r="J4344" s="42">
        <v>0</v>
      </c>
      <c r="K4344" s="42">
        <v>0</v>
      </c>
      <c r="L4344" s="42">
        <v>60.94</v>
      </c>
      <c r="M4344" s="42">
        <v>0</v>
      </c>
      <c r="N4344" s="47" t="s">
        <v>1582</v>
      </c>
      <c r="O4344" s="47" t="s">
        <v>1355</v>
      </c>
      <c r="P4344" s="47" t="s">
        <v>872</v>
      </c>
      <c r="Q4344" s="30" t="s">
        <v>8399</v>
      </c>
    </row>
    <row r="4345" spans="1:18" s="30" customFormat="1" ht="19.95" customHeight="1">
      <c r="A4345" s="47">
        <v>1</v>
      </c>
      <c r="B4345" s="30" t="s">
        <v>1357</v>
      </c>
      <c r="C4345" s="43" t="s">
        <v>8298</v>
      </c>
      <c r="D4345" s="52">
        <v>45253</v>
      </c>
      <c r="E4345" s="52">
        <v>45261</v>
      </c>
      <c r="F4345" s="52">
        <v>45261</v>
      </c>
      <c r="G4345" s="47" t="s">
        <v>10</v>
      </c>
      <c r="H4345" s="46">
        <v>88.93</v>
      </c>
      <c r="I4345" s="53">
        <v>1</v>
      </c>
      <c r="J4345" s="42">
        <v>0</v>
      </c>
      <c r="K4345" s="42">
        <v>0</v>
      </c>
      <c r="L4345" s="42">
        <v>88.93</v>
      </c>
      <c r="M4345" s="42">
        <v>0</v>
      </c>
      <c r="N4345" s="47" t="s">
        <v>1582</v>
      </c>
      <c r="O4345" s="47" t="s">
        <v>1355</v>
      </c>
      <c r="P4345" s="47" t="s">
        <v>872</v>
      </c>
      <c r="Q4345" s="30" t="s">
        <v>8423</v>
      </c>
    </row>
    <row r="4346" spans="1:18" s="30" customFormat="1" ht="19.95" customHeight="1">
      <c r="A4346" s="47">
        <v>1</v>
      </c>
      <c r="B4346" s="30" t="s">
        <v>1357</v>
      </c>
      <c r="C4346" s="43" t="s">
        <v>8300</v>
      </c>
      <c r="D4346" s="52">
        <v>45253</v>
      </c>
      <c r="E4346" s="52">
        <v>45261</v>
      </c>
      <c r="F4346" s="52">
        <v>45261</v>
      </c>
      <c r="G4346" s="47" t="s">
        <v>10</v>
      </c>
      <c r="H4346" s="46">
        <v>115</v>
      </c>
      <c r="I4346" s="53">
        <v>1</v>
      </c>
      <c r="J4346" s="42">
        <v>0</v>
      </c>
      <c r="K4346" s="42">
        <v>0</v>
      </c>
      <c r="L4346" s="42">
        <v>115</v>
      </c>
      <c r="M4346" s="42">
        <v>0</v>
      </c>
      <c r="N4346" s="47" t="s">
        <v>1582</v>
      </c>
      <c r="O4346" s="47" t="s">
        <v>1355</v>
      </c>
      <c r="P4346" s="47" t="s">
        <v>886</v>
      </c>
      <c r="Q4346" s="30" t="s">
        <v>8426</v>
      </c>
    </row>
    <row r="4347" spans="1:18" s="30" customFormat="1" ht="19.95" customHeight="1">
      <c r="A4347" s="47">
        <v>1</v>
      </c>
      <c r="B4347" s="30" t="s">
        <v>1357</v>
      </c>
      <c r="C4347" s="43" t="s">
        <v>8301</v>
      </c>
      <c r="D4347" s="52">
        <v>45253</v>
      </c>
      <c r="E4347" s="52">
        <v>45261</v>
      </c>
      <c r="F4347" s="52">
        <v>45261</v>
      </c>
      <c r="G4347" s="47" t="s">
        <v>10</v>
      </c>
      <c r="H4347" s="46">
        <v>73</v>
      </c>
      <c r="I4347" s="53">
        <v>1</v>
      </c>
      <c r="J4347" s="42">
        <v>0</v>
      </c>
      <c r="K4347" s="42">
        <v>0</v>
      </c>
      <c r="L4347" s="42">
        <v>73</v>
      </c>
      <c r="M4347" s="42">
        <v>0</v>
      </c>
      <c r="N4347" s="47" t="s">
        <v>1582</v>
      </c>
      <c r="O4347" s="47" t="s">
        <v>1355</v>
      </c>
      <c r="P4347" s="47" t="s">
        <v>886</v>
      </c>
      <c r="Q4347" s="30" t="s">
        <v>8427</v>
      </c>
    </row>
    <row r="4348" spans="1:18" s="30" customFormat="1" ht="19.95" customHeight="1">
      <c r="A4348" s="47">
        <v>1</v>
      </c>
      <c r="B4348" s="30" t="s">
        <v>1357</v>
      </c>
      <c r="C4348" s="43" t="s">
        <v>7566</v>
      </c>
      <c r="D4348" s="52">
        <v>45208</v>
      </c>
      <c r="E4348" s="52">
        <v>45261</v>
      </c>
      <c r="F4348" s="52">
        <v>45261</v>
      </c>
      <c r="G4348" s="47" t="s">
        <v>10</v>
      </c>
      <c r="H4348" s="46">
        <v>70</v>
      </c>
      <c r="I4348" s="53">
        <v>1</v>
      </c>
      <c r="J4348" s="42">
        <v>0</v>
      </c>
      <c r="K4348" s="42">
        <v>0</v>
      </c>
      <c r="L4348" s="42">
        <v>70</v>
      </c>
      <c r="M4348" s="42">
        <v>0</v>
      </c>
      <c r="N4348" s="47" t="s">
        <v>1582</v>
      </c>
      <c r="O4348" s="47" t="s">
        <v>1355</v>
      </c>
      <c r="P4348" s="47" t="s">
        <v>886</v>
      </c>
      <c r="Q4348" s="30" t="s">
        <v>8398</v>
      </c>
    </row>
    <row r="4349" spans="1:18" s="30" customFormat="1" ht="19.95" customHeight="1">
      <c r="A4349" s="47">
        <v>1</v>
      </c>
      <c r="B4349" s="30" t="s">
        <v>1357</v>
      </c>
      <c r="C4349" s="43" t="s">
        <v>8296</v>
      </c>
      <c r="D4349" s="52">
        <v>45253</v>
      </c>
      <c r="E4349" s="52">
        <v>45261</v>
      </c>
      <c r="F4349" s="52">
        <v>45261</v>
      </c>
      <c r="G4349" s="47" t="s">
        <v>10</v>
      </c>
      <c r="H4349" s="46">
        <v>46.46</v>
      </c>
      <c r="I4349" s="53">
        <v>1</v>
      </c>
      <c r="J4349" s="42">
        <v>0</v>
      </c>
      <c r="K4349" s="42">
        <v>0</v>
      </c>
      <c r="L4349" s="42">
        <v>46.46</v>
      </c>
      <c r="M4349" s="42">
        <v>0</v>
      </c>
      <c r="N4349" s="47" t="s">
        <v>1582</v>
      </c>
      <c r="O4349" s="47" t="s">
        <v>1355</v>
      </c>
      <c r="P4349" s="47" t="s">
        <v>872</v>
      </c>
      <c r="Q4349" s="30" t="s">
        <v>8425</v>
      </c>
    </row>
    <row r="4350" spans="1:18" s="30" customFormat="1" ht="19.95" customHeight="1">
      <c r="A4350" s="47">
        <v>1</v>
      </c>
      <c r="B4350" s="30" t="s">
        <v>1357</v>
      </c>
      <c r="C4350" s="43" t="s">
        <v>8299</v>
      </c>
      <c r="D4350" s="52">
        <v>45253</v>
      </c>
      <c r="E4350" s="52">
        <v>45261</v>
      </c>
      <c r="F4350" s="52">
        <v>45261</v>
      </c>
      <c r="G4350" s="47" t="s">
        <v>10</v>
      </c>
      <c r="H4350" s="46">
        <v>38.78</v>
      </c>
      <c r="I4350" s="53">
        <v>1</v>
      </c>
      <c r="J4350" s="42">
        <v>0</v>
      </c>
      <c r="K4350" s="42">
        <v>0</v>
      </c>
      <c r="L4350" s="42">
        <v>38.78</v>
      </c>
      <c r="M4350" s="42">
        <v>0</v>
      </c>
      <c r="N4350" s="47" t="s">
        <v>1582</v>
      </c>
      <c r="O4350" s="47" t="s">
        <v>1355</v>
      </c>
      <c r="P4350" s="47" t="s">
        <v>872</v>
      </c>
      <c r="Q4350" s="30" t="s">
        <v>8424</v>
      </c>
    </row>
    <row r="4351" spans="1:18" s="30" customFormat="1" ht="19.95" customHeight="1">
      <c r="A4351" s="47">
        <v>1</v>
      </c>
      <c r="B4351" s="30" t="s">
        <v>250</v>
      </c>
      <c r="C4351" s="43" t="s">
        <v>8282</v>
      </c>
      <c r="D4351" s="52">
        <v>45246</v>
      </c>
      <c r="E4351" s="52">
        <v>45261</v>
      </c>
      <c r="F4351" s="52">
        <v>45261</v>
      </c>
      <c r="G4351" s="47" t="s">
        <v>10</v>
      </c>
      <c r="H4351" s="46">
        <v>49.5</v>
      </c>
      <c r="I4351" s="53">
        <v>1</v>
      </c>
      <c r="J4351" s="42">
        <v>0</v>
      </c>
      <c r="K4351" s="42">
        <v>0</v>
      </c>
      <c r="L4351" s="42">
        <v>49.5</v>
      </c>
      <c r="M4351" s="42">
        <v>0</v>
      </c>
      <c r="N4351" s="47" t="s">
        <v>1582</v>
      </c>
      <c r="O4351" s="47" t="s">
        <v>1342</v>
      </c>
      <c r="P4351" s="47" t="s">
        <v>1371</v>
      </c>
      <c r="Q4351" s="30" t="s">
        <v>8405</v>
      </c>
    </row>
    <row r="4352" spans="1:18" s="30" customFormat="1" ht="19.95" customHeight="1">
      <c r="A4352" s="47">
        <v>1</v>
      </c>
      <c r="B4352" s="30" t="s">
        <v>247</v>
      </c>
      <c r="C4352" s="43" t="s">
        <v>8304</v>
      </c>
      <c r="D4352" s="52">
        <v>45261</v>
      </c>
      <c r="E4352" s="52">
        <v>45261</v>
      </c>
      <c r="F4352" s="52">
        <v>45261</v>
      </c>
      <c r="G4352" s="47" t="s">
        <v>10</v>
      </c>
      <c r="H4352" s="46">
        <v>300000</v>
      </c>
      <c r="I4352" s="53">
        <v>1</v>
      </c>
      <c r="J4352" s="42">
        <v>0</v>
      </c>
      <c r="K4352" s="42">
        <v>0</v>
      </c>
      <c r="L4352" s="42">
        <v>300000</v>
      </c>
      <c r="M4352" s="42">
        <v>0</v>
      </c>
      <c r="N4352" s="47" t="s">
        <v>269</v>
      </c>
      <c r="O4352" s="47" t="s">
        <v>2725</v>
      </c>
      <c r="P4352" s="47" t="s">
        <v>879</v>
      </c>
      <c r="Q4352" s="30" t="s">
        <v>8432</v>
      </c>
    </row>
    <row r="4353" spans="1:17" s="30" customFormat="1" ht="19.95" customHeight="1">
      <c r="A4353" s="47">
        <v>1</v>
      </c>
      <c r="B4353" s="30" t="s">
        <v>1403</v>
      </c>
      <c r="C4353" s="43" t="s">
        <v>1568</v>
      </c>
      <c r="D4353" s="52">
        <v>45261</v>
      </c>
      <c r="E4353" s="52">
        <v>45261</v>
      </c>
      <c r="F4353" s="52">
        <v>45261</v>
      </c>
      <c r="G4353" s="47" t="s">
        <v>10</v>
      </c>
      <c r="H4353" s="46">
        <v>12.15</v>
      </c>
      <c r="I4353" s="53">
        <v>1</v>
      </c>
      <c r="J4353" s="42">
        <v>0</v>
      </c>
      <c r="K4353" s="42">
        <v>0</v>
      </c>
      <c r="L4353" s="42">
        <v>12.15</v>
      </c>
      <c r="M4353" s="42">
        <v>0</v>
      </c>
      <c r="N4353" s="47" t="s">
        <v>269</v>
      </c>
      <c r="O4353" s="47" t="s">
        <v>1374</v>
      </c>
      <c r="P4353" s="47" t="s">
        <v>874</v>
      </c>
      <c r="Q4353" s="30" t="s">
        <v>8433</v>
      </c>
    </row>
    <row r="4354" spans="1:17" s="30" customFormat="1" ht="19.95" customHeight="1">
      <c r="A4354" s="47">
        <v>1</v>
      </c>
      <c r="B4354" s="30" t="s">
        <v>30</v>
      </c>
      <c r="C4354" s="43" t="s">
        <v>8253</v>
      </c>
      <c r="D4354" s="52">
        <v>44979</v>
      </c>
      <c r="E4354" s="52">
        <v>45261</v>
      </c>
      <c r="F4354" s="52">
        <v>45261</v>
      </c>
      <c r="G4354" s="47" t="s">
        <v>10</v>
      </c>
      <c r="H4354" s="46">
        <v>6841.72</v>
      </c>
      <c r="I4354" s="53">
        <v>1</v>
      </c>
      <c r="J4354" s="42">
        <v>0</v>
      </c>
      <c r="K4354" s="42">
        <v>0</v>
      </c>
      <c r="L4354" s="42">
        <v>6841.72</v>
      </c>
      <c r="M4354" s="42">
        <v>0</v>
      </c>
      <c r="N4354" s="47" t="s">
        <v>269</v>
      </c>
      <c r="O4354" s="47" t="s">
        <v>1381</v>
      </c>
      <c r="P4354" s="47" t="s">
        <v>279</v>
      </c>
      <c r="Q4354" s="30" t="s">
        <v>8370</v>
      </c>
    </row>
    <row r="4355" spans="1:17" s="30" customFormat="1" ht="19.95" customHeight="1">
      <c r="A4355" s="47">
        <v>1</v>
      </c>
      <c r="B4355" s="30" t="s">
        <v>27</v>
      </c>
      <c r="C4355" s="43" t="s">
        <v>3321</v>
      </c>
      <c r="D4355" s="52">
        <v>45261</v>
      </c>
      <c r="E4355" s="52">
        <v>45263</v>
      </c>
      <c r="F4355" s="52">
        <v>45261</v>
      </c>
      <c r="G4355" s="47" t="s">
        <v>10</v>
      </c>
      <c r="H4355" s="46">
        <v>9000</v>
      </c>
      <c r="I4355" s="53">
        <v>1</v>
      </c>
      <c r="J4355" s="42">
        <v>0</v>
      </c>
      <c r="K4355" s="42">
        <v>0</v>
      </c>
      <c r="L4355" s="42">
        <v>9000</v>
      </c>
      <c r="M4355" s="42">
        <v>0</v>
      </c>
      <c r="N4355" s="47" t="s">
        <v>269</v>
      </c>
      <c r="O4355" s="47" t="s">
        <v>1329</v>
      </c>
      <c r="P4355" s="47" t="s">
        <v>1379</v>
      </c>
      <c r="Q4355" s="30" t="s">
        <v>8436</v>
      </c>
    </row>
    <row r="4356" spans="1:17" s="30" customFormat="1" ht="19.95" customHeight="1">
      <c r="A4356" s="47">
        <v>1</v>
      </c>
      <c r="B4356" s="30" t="s">
        <v>248</v>
      </c>
      <c r="C4356" s="43" t="s">
        <v>8304</v>
      </c>
      <c r="D4356" s="52">
        <v>45261</v>
      </c>
      <c r="E4356" s="52">
        <v>45261</v>
      </c>
      <c r="F4356" s="52">
        <v>45261</v>
      </c>
      <c r="G4356" s="47" t="s">
        <v>10</v>
      </c>
      <c r="H4356" s="46">
        <v>300000</v>
      </c>
      <c r="I4356" s="53">
        <v>1</v>
      </c>
      <c r="J4356" s="42">
        <v>0</v>
      </c>
      <c r="K4356" s="42">
        <v>0</v>
      </c>
      <c r="L4356" s="42">
        <v>300000</v>
      </c>
      <c r="M4356" s="42">
        <v>0</v>
      </c>
      <c r="N4356" s="47" t="s">
        <v>269</v>
      </c>
      <c r="O4356" s="47" t="s">
        <v>2725</v>
      </c>
      <c r="P4356" s="47" t="s">
        <v>879</v>
      </c>
      <c r="Q4356" s="30" t="s">
        <v>8432</v>
      </c>
    </row>
    <row r="4357" spans="1:17" s="30" customFormat="1" ht="19.95" customHeight="1">
      <c r="A4357" s="47">
        <v>1</v>
      </c>
      <c r="B4357" s="30" t="s">
        <v>12</v>
      </c>
      <c r="C4357" s="43" t="s">
        <v>92</v>
      </c>
      <c r="D4357" s="52">
        <v>45009</v>
      </c>
      <c r="E4357" s="52">
        <v>45261</v>
      </c>
      <c r="F4357" s="52">
        <v>45261</v>
      </c>
      <c r="G4357" s="47" t="s">
        <v>10</v>
      </c>
      <c r="H4357" s="46">
        <v>4600</v>
      </c>
      <c r="I4357" s="53">
        <v>1</v>
      </c>
      <c r="J4357" s="42">
        <v>0</v>
      </c>
      <c r="K4357" s="42">
        <v>0</v>
      </c>
      <c r="L4357" s="42">
        <v>4600</v>
      </c>
      <c r="M4357" s="42">
        <v>0</v>
      </c>
      <c r="N4357" s="47" t="s">
        <v>269</v>
      </c>
      <c r="O4357" s="47" t="s">
        <v>1342</v>
      </c>
      <c r="P4357" s="47" t="s">
        <v>278</v>
      </c>
      <c r="Q4357" s="30" t="s">
        <v>8373</v>
      </c>
    </row>
    <row r="4358" spans="1:17" s="30" customFormat="1" ht="19.95" customHeight="1">
      <c r="A4358" s="47">
        <v>2</v>
      </c>
      <c r="B4358" s="30" t="s">
        <v>218</v>
      </c>
      <c r="C4358" s="43" t="s">
        <v>8290</v>
      </c>
      <c r="D4358" s="52">
        <v>45253</v>
      </c>
      <c r="E4358" s="52">
        <v>45261</v>
      </c>
      <c r="F4358" s="52">
        <v>45261</v>
      </c>
      <c r="G4358" s="47" t="s">
        <v>10</v>
      </c>
      <c r="H4358" s="46">
        <v>573.29999999999995</v>
      </c>
      <c r="I4358" s="53">
        <v>1</v>
      </c>
      <c r="J4358" s="42">
        <v>0</v>
      </c>
      <c r="K4358" s="42">
        <v>0</v>
      </c>
      <c r="L4358" s="42">
        <v>573.29999999999995</v>
      </c>
      <c r="M4358" s="42">
        <v>0</v>
      </c>
      <c r="N4358" s="47" t="s">
        <v>269</v>
      </c>
      <c r="O4358" s="47" t="s">
        <v>1874</v>
      </c>
      <c r="P4358" s="47" t="s">
        <v>8148</v>
      </c>
      <c r="Q4358" s="30" t="s">
        <v>8417</v>
      </c>
    </row>
    <row r="4359" spans="1:17" s="30" customFormat="1" ht="19.95" customHeight="1">
      <c r="A4359" s="47">
        <v>2</v>
      </c>
      <c r="B4359" s="30" t="s">
        <v>218</v>
      </c>
      <c r="C4359" s="43" t="s">
        <v>8292</v>
      </c>
      <c r="D4359" s="52">
        <v>45253</v>
      </c>
      <c r="E4359" s="52">
        <v>45261</v>
      </c>
      <c r="F4359" s="52">
        <v>45261</v>
      </c>
      <c r="G4359" s="47" t="s">
        <v>10</v>
      </c>
      <c r="H4359" s="46">
        <v>573.29999999999995</v>
      </c>
      <c r="I4359" s="53">
        <v>1</v>
      </c>
      <c r="J4359" s="42">
        <v>0</v>
      </c>
      <c r="K4359" s="42">
        <v>0</v>
      </c>
      <c r="L4359" s="42">
        <v>573.29999999999995</v>
      </c>
      <c r="M4359" s="42">
        <v>0</v>
      </c>
      <c r="N4359" s="47" t="s">
        <v>269</v>
      </c>
      <c r="O4359" s="47" t="s">
        <v>1874</v>
      </c>
      <c r="P4359" s="47" t="s">
        <v>8148</v>
      </c>
      <c r="Q4359" s="30" t="s">
        <v>8419</v>
      </c>
    </row>
    <row r="4360" spans="1:17" s="30" customFormat="1" ht="19.95" customHeight="1">
      <c r="A4360" s="47">
        <v>1</v>
      </c>
      <c r="B4360" s="30" t="s">
        <v>8207</v>
      </c>
      <c r="C4360" s="43" t="s">
        <v>8305</v>
      </c>
      <c r="D4360" s="52">
        <v>45258</v>
      </c>
      <c r="E4360" s="52">
        <v>45261</v>
      </c>
      <c r="F4360" s="52">
        <v>45261</v>
      </c>
      <c r="G4360" s="47" t="s">
        <v>10</v>
      </c>
      <c r="H4360" s="46">
        <v>3365.5</v>
      </c>
      <c r="I4360" s="53">
        <v>1</v>
      </c>
      <c r="J4360" s="42">
        <v>0</v>
      </c>
      <c r="K4360" s="42">
        <v>0</v>
      </c>
      <c r="L4360" s="42">
        <v>3365.5</v>
      </c>
      <c r="M4360" s="42">
        <v>0</v>
      </c>
      <c r="N4360" s="47" t="s">
        <v>269</v>
      </c>
      <c r="O4360" s="47" t="s">
        <v>1351</v>
      </c>
      <c r="P4360" s="47" t="s">
        <v>1354</v>
      </c>
      <c r="Q4360" s="30" t="s">
        <v>8434</v>
      </c>
    </row>
    <row r="4361" spans="1:17" s="30" customFormat="1" ht="19.95" customHeight="1">
      <c r="A4361" s="47">
        <v>1</v>
      </c>
      <c r="B4361" s="30" t="s">
        <v>11</v>
      </c>
      <c r="C4361" s="43" t="s">
        <v>8445</v>
      </c>
      <c r="D4361" s="52">
        <v>44956</v>
      </c>
      <c r="E4361" s="52">
        <v>45261</v>
      </c>
      <c r="F4361" s="52">
        <v>45261</v>
      </c>
      <c r="G4361" s="47" t="s">
        <v>10</v>
      </c>
      <c r="H4361" s="46">
        <v>1212</v>
      </c>
      <c r="I4361" s="53">
        <v>1</v>
      </c>
      <c r="J4361" s="42">
        <v>0</v>
      </c>
      <c r="K4361" s="42">
        <v>0</v>
      </c>
      <c r="L4361" s="42">
        <v>1212</v>
      </c>
      <c r="M4361" s="42">
        <v>0</v>
      </c>
      <c r="N4361" s="47" t="s">
        <v>275</v>
      </c>
      <c r="O4361" s="47" t="s">
        <v>1329</v>
      </c>
      <c r="P4361" s="47" t="s">
        <v>875</v>
      </c>
      <c r="Q4361" s="30" t="s">
        <v>8371</v>
      </c>
    </row>
    <row r="4362" spans="1:17" s="30" customFormat="1" ht="19.95" customHeight="1">
      <c r="A4362" s="47">
        <v>2</v>
      </c>
      <c r="B4362" s="30" t="s">
        <v>305</v>
      </c>
      <c r="C4362" s="43" t="s">
        <v>8291</v>
      </c>
      <c r="D4362" s="52">
        <v>45251</v>
      </c>
      <c r="E4362" s="52">
        <v>45261</v>
      </c>
      <c r="F4362" s="52">
        <v>45261</v>
      </c>
      <c r="G4362" s="47" t="s">
        <v>10</v>
      </c>
      <c r="H4362" s="46">
        <v>1326.7</v>
      </c>
      <c r="I4362" s="53">
        <v>1</v>
      </c>
      <c r="J4362" s="42">
        <v>0</v>
      </c>
      <c r="K4362" s="42">
        <v>0</v>
      </c>
      <c r="L4362" s="42">
        <v>1326.7</v>
      </c>
      <c r="M4362" s="42">
        <v>0</v>
      </c>
      <c r="N4362" s="47" t="s">
        <v>275</v>
      </c>
      <c r="O4362" s="47" t="s">
        <v>1874</v>
      </c>
      <c r="P4362" s="47" t="s">
        <v>1358</v>
      </c>
      <c r="Q4362" s="30" t="s">
        <v>8418</v>
      </c>
    </row>
    <row r="4363" spans="1:17" s="30" customFormat="1" ht="19.95" customHeight="1">
      <c r="A4363" s="47">
        <v>5</v>
      </c>
      <c r="B4363" s="30" t="s">
        <v>305</v>
      </c>
      <c r="C4363" s="43" t="s">
        <v>8289</v>
      </c>
      <c r="D4363" s="52">
        <v>45251</v>
      </c>
      <c r="E4363" s="52">
        <v>45261</v>
      </c>
      <c r="F4363" s="52">
        <v>45261</v>
      </c>
      <c r="G4363" s="47" t="s">
        <v>10</v>
      </c>
      <c r="H4363" s="46">
        <v>1326.7</v>
      </c>
      <c r="I4363" s="53">
        <v>1</v>
      </c>
      <c r="J4363" s="42">
        <v>0</v>
      </c>
      <c r="K4363" s="42">
        <v>0</v>
      </c>
      <c r="L4363" s="42">
        <v>1326.7</v>
      </c>
      <c r="M4363" s="42">
        <v>0</v>
      </c>
      <c r="N4363" s="47" t="s">
        <v>275</v>
      </c>
      <c r="O4363" s="47" t="s">
        <v>1874</v>
      </c>
      <c r="P4363" s="47" t="s">
        <v>1358</v>
      </c>
      <c r="Q4363" s="30" t="s">
        <v>8416</v>
      </c>
    </row>
    <row r="4364" spans="1:17" s="30" customFormat="1" ht="19.95" customHeight="1">
      <c r="A4364" s="47">
        <v>1</v>
      </c>
      <c r="B4364" s="30" t="s">
        <v>8499</v>
      </c>
      <c r="C4364" s="43" t="s">
        <v>8500</v>
      </c>
      <c r="D4364" s="52">
        <v>45264</v>
      </c>
      <c r="E4364" s="52">
        <v>45264</v>
      </c>
      <c r="F4364" s="52">
        <v>45264</v>
      </c>
      <c r="G4364" s="47" t="s">
        <v>10</v>
      </c>
      <c r="H4364" s="104">
        <v>819795</v>
      </c>
      <c r="I4364" s="53">
        <v>1</v>
      </c>
      <c r="J4364" s="46">
        <v>0</v>
      </c>
      <c r="K4364" s="46">
        <v>0</v>
      </c>
      <c r="L4364" s="42">
        <v>819795</v>
      </c>
      <c r="M4364" s="42">
        <v>0</v>
      </c>
      <c r="N4364" s="47" t="s">
        <v>1328</v>
      </c>
      <c r="O4364" s="47" t="s">
        <v>1330</v>
      </c>
      <c r="P4364" s="47" t="s">
        <v>881</v>
      </c>
      <c r="Q4364" s="30" t="s">
        <v>8691</v>
      </c>
    </row>
    <row r="4365" spans="1:17" s="30" customFormat="1" ht="19.95" customHeight="1">
      <c r="A4365" s="47">
        <v>2</v>
      </c>
      <c r="B4365" s="30" t="s">
        <v>140</v>
      </c>
      <c r="C4365" s="43" t="s">
        <v>8497</v>
      </c>
      <c r="D4365" s="52">
        <v>45254</v>
      </c>
      <c r="E4365" s="52">
        <v>45264</v>
      </c>
      <c r="F4365" s="52">
        <v>45264</v>
      </c>
      <c r="G4365" s="47" t="s">
        <v>10</v>
      </c>
      <c r="H4365" s="104">
        <v>9640</v>
      </c>
      <c r="I4365" s="53">
        <v>1</v>
      </c>
      <c r="J4365" s="46">
        <v>0</v>
      </c>
      <c r="K4365" s="46">
        <v>0</v>
      </c>
      <c r="L4365" s="42">
        <v>9640</v>
      </c>
      <c r="M4365" s="42">
        <v>0</v>
      </c>
      <c r="N4365" s="47" t="s">
        <v>1328</v>
      </c>
      <c r="O4365" s="47" t="s">
        <v>1349</v>
      </c>
      <c r="P4365" s="47" t="s">
        <v>741</v>
      </c>
      <c r="Q4365" s="30" t="s">
        <v>8689</v>
      </c>
    </row>
    <row r="4366" spans="1:17" s="30" customFormat="1" ht="19.95" customHeight="1">
      <c r="A4366" s="47">
        <v>4</v>
      </c>
      <c r="B4366" s="30" t="s">
        <v>230</v>
      </c>
      <c r="C4366" s="43" t="s">
        <v>8505</v>
      </c>
      <c r="D4366" s="52">
        <v>45273</v>
      </c>
      <c r="E4366" s="52">
        <v>45264</v>
      </c>
      <c r="F4366" s="52">
        <v>45264</v>
      </c>
      <c r="G4366" s="47" t="s">
        <v>10</v>
      </c>
      <c r="H4366" s="104">
        <v>212000</v>
      </c>
      <c r="I4366" s="53">
        <v>1</v>
      </c>
      <c r="J4366" s="46">
        <v>0</v>
      </c>
      <c r="K4366" s="46">
        <v>0</v>
      </c>
      <c r="L4366" s="42">
        <v>212000</v>
      </c>
      <c r="M4366" s="42">
        <v>0</v>
      </c>
      <c r="N4366" s="47" t="s">
        <v>1328</v>
      </c>
      <c r="O4366" s="47" t="s">
        <v>1330</v>
      </c>
      <c r="P4366" s="47" t="s">
        <v>881</v>
      </c>
      <c r="Q4366" s="30" t="s">
        <v>8697</v>
      </c>
    </row>
    <row r="4367" spans="1:17" s="30" customFormat="1" ht="19.95" customHeight="1">
      <c r="A4367" s="47">
        <v>4</v>
      </c>
      <c r="B4367" s="30" t="s">
        <v>143</v>
      </c>
      <c r="C4367" s="43" t="s">
        <v>8494</v>
      </c>
      <c r="D4367" s="52">
        <v>45247</v>
      </c>
      <c r="E4367" s="52">
        <v>45264</v>
      </c>
      <c r="F4367" s="52">
        <v>45264</v>
      </c>
      <c r="G4367" s="47" t="s">
        <v>10</v>
      </c>
      <c r="H4367" s="104">
        <v>2016</v>
      </c>
      <c r="I4367" s="53">
        <v>1</v>
      </c>
      <c r="J4367" s="46">
        <v>0</v>
      </c>
      <c r="K4367" s="46">
        <v>0</v>
      </c>
      <c r="L4367" s="42">
        <v>2016</v>
      </c>
      <c r="M4367" s="42">
        <v>0</v>
      </c>
      <c r="N4367" s="47" t="s">
        <v>1328</v>
      </c>
      <c r="O4367" s="47" t="s">
        <v>1349</v>
      </c>
      <c r="P4367" s="47" t="s">
        <v>741</v>
      </c>
      <c r="Q4367" s="30" t="s">
        <v>8685</v>
      </c>
    </row>
    <row r="4368" spans="1:17" s="30" customFormat="1" ht="19.95" customHeight="1">
      <c r="A4368" s="47">
        <v>4</v>
      </c>
      <c r="B4368" s="30" t="s">
        <v>143</v>
      </c>
      <c r="C4368" s="43" t="s">
        <v>8493</v>
      </c>
      <c r="D4368" s="52">
        <v>45247</v>
      </c>
      <c r="E4368" s="52">
        <v>45264</v>
      </c>
      <c r="F4368" s="52">
        <v>45264</v>
      </c>
      <c r="G4368" s="47" t="s">
        <v>10</v>
      </c>
      <c r="H4368" s="104">
        <v>8064</v>
      </c>
      <c r="I4368" s="53">
        <v>1</v>
      </c>
      <c r="J4368" s="46">
        <v>0</v>
      </c>
      <c r="K4368" s="46">
        <v>0</v>
      </c>
      <c r="L4368" s="42">
        <v>8064</v>
      </c>
      <c r="M4368" s="42">
        <v>0</v>
      </c>
      <c r="N4368" s="47" t="s">
        <v>1328</v>
      </c>
      <c r="O4368" s="47" t="s">
        <v>1349</v>
      </c>
      <c r="P4368" s="47" t="s">
        <v>741</v>
      </c>
      <c r="Q4368" s="30" t="s">
        <v>8684</v>
      </c>
    </row>
    <row r="4369" spans="1:17" s="30" customFormat="1" ht="19.95" customHeight="1">
      <c r="A4369" s="47">
        <v>4</v>
      </c>
      <c r="B4369" s="30" t="s">
        <v>143</v>
      </c>
      <c r="C4369" s="43" t="s">
        <v>8492</v>
      </c>
      <c r="D4369" s="52">
        <v>45248</v>
      </c>
      <c r="E4369" s="52">
        <v>45264</v>
      </c>
      <c r="F4369" s="52">
        <v>45264</v>
      </c>
      <c r="G4369" s="47" t="s">
        <v>10</v>
      </c>
      <c r="H4369" s="104">
        <v>1748</v>
      </c>
      <c r="I4369" s="53">
        <v>1</v>
      </c>
      <c r="J4369" s="46">
        <v>0</v>
      </c>
      <c r="K4369" s="46">
        <v>0</v>
      </c>
      <c r="L4369" s="42">
        <v>1748</v>
      </c>
      <c r="M4369" s="42">
        <v>0</v>
      </c>
      <c r="N4369" s="47" t="s">
        <v>1328</v>
      </c>
      <c r="O4369" s="47" t="s">
        <v>1349</v>
      </c>
      <c r="P4369" s="47" t="s">
        <v>741</v>
      </c>
      <c r="Q4369" s="30" t="s">
        <v>8683</v>
      </c>
    </row>
    <row r="4370" spans="1:17" s="30" customFormat="1" ht="19.95" customHeight="1">
      <c r="A4370" s="47">
        <v>1</v>
      </c>
      <c r="B4370" s="30" t="s">
        <v>143</v>
      </c>
      <c r="C4370" s="43" t="s">
        <v>8491</v>
      </c>
      <c r="D4370" s="52">
        <v>45248</v>
      </c>
      <c r="E4370" s="52">
        <v>45264</v>
      </c>
      <c r="F4370" s="52">
        <v>45264</v>
      </c>
      <c r="G4370" s="47" t="s">
        <v>10</v>
      </c>
      <c r="H4370" s="104">
        <v>6992</v>
      </c>
      <c r="I4370" s="53">
        <v>1</v>
      </c>
      <c r="J4370" s="46">
        <v>0</v>
      </c>
      <c r="K4370" s="46">
        <v>0</v>
      </c>
      <c r="L4370" s="42">
        <v>6992</v>
      </c>
      <c r="M4370" s="42">
        <v>0</v>
      </c>
      <c r="N4370" s="47" t="s">
        <v>1328</v>
      </c>
      <c r="O4370" s="47" t="s">
        <v>1349</v>
      </c>
      <c r="P4370" s="47" t="s">
        <v>741</v>
      </c>
      <c r="Q4370" s="30" t="s">
        <v>8682</v>
      </c>
    </row>
    <row r="4371" spans="1:17" s="30" customFormat="1" ht="19.95" customHeight="1">
      <c r="A4371" s="47">
        <v>5</v>
      </c>
      <c r="B4371" s="30" t="s">
        <v>143</v>
      </c>
      <c r="C4371" s="43" t="s">
        <v>8489</v>
      </c>
      <c r="D4371" s="52">
        <v>45247</v>
      </c>
      <c r="E4371" s="52">
        <v>45264</v>
      </c>
      <c r="F4371" s="52">
        <v>45264</v>
      </c>
      <c r="G4371" s="47" t="s">
        <v>10</v>
      </c>
      <c r="H4371" s="104">
        <v>23200</v>
      </c>
      <c r="I4371" s="53">
        <v>1</v>
      </c>
      <c r="J4371" s="46">
        <v>0</v>
      </c>
      <c r="K4371" s="46">
        <v>0</v>
      </c>
      <c r="L4371" s="42">
        <v>23200</v>
      </c>
      <c r="M4371" s="42">
        <v>0</v>
      </c>
      <c r="N4371" s="47" t="s">
        <v>1328</v>
      </c>
      <c r="O4371" s="47" t="s">
        <v>1349</v>
      </c>
      <c r="P4371" s="47" t="s">
        <v>741</v>
      </c>
      <c r="Q4371" s="30" t="s">
        <v>8680</v>
      </c>
    </row>
    <row r="4372" spans="1:17" s="30" customFormat="1" ht="19.95" customHeight="1">
      <c r="A4372" s="47">
        <v>5</v>
      </c>
      <c r="B4372" s="30" t="s">
        <v>143</v>
      </c>
      <c r="C4372" s="43" t="s">
        <v>8490</v>
      </c>
      <c r="D4372" s="52">
        <v>45247</v>
      </c>
      <c r="E4372" s="52">
        <v>45264</v>
      </c>
      <c r="F4372" s="52">
        <v>45264</v>
      </c>
      <c r="G4372" s="47" t="s">
        <v>10</v>
      </c>
      <c r="H4372" s="104">
        <v>5800</v>
      </c>
      <c r="I4372" s="53">
        <v>1</v>
      </c>
      <c r="J4372" s="46">
        <v>0</v>
      </c>
      <c r="K4372" s="46">
        <v>0</v>
      </c>
      <c r="L4372" s="42">
        <v>5800</v>
      </c>
      <c r="M4372" s="42">
        <v>0</v>
      </c>
      <c r="N4372" s="47" t="s">
        <v>1328</v>
      </c>
      <c r="O4372" s="47" t="s">
        <v>1349</v>
      </c>
      <c r="P4372" s="47" t="s">
        <v>741</v>
      </c>
      <c r="Q4372" s="30" t="s">
        <v>8681</v>
      </c>
    </row>
    <row r="4373" spans="1:17" s="30" customFormat="1" ht="19.95" customHeight="1">
      <c r="A4373" s="47">
        <v>1</v>
      </c>
      <c r="B4373" s="30" t="s">
        <v>238</v>
      </c>
      <c r="C4373" s="43" t="s">
        <v>8498</v>
      </c>
      <c r="D4373" s="52">
        <v>45252</v>
      </c>
      <c r="E4373" s="52">
        <v>45264</v>
      </c>
      <c r="F4373" s="52">
        <v>45264</v>
      </c>
      <c r="G4373" s="47" t="s">
        <v>10</v>
      </c>
      <c r="H4373" s="104">
        <v>395193.5</v>
      </c>
      <c r="I4373" s="53">
        <v>1</v>
      </c>
      <c r="J4373" s="46">
        <v>0</v>
      </c>
      <c r="K4373" s="46">
        <v>0</v>
      </c>
      <c r="L4373" s="42">
        <v>395193.5</v>
      </c>
      <c r="M4373" s="42">
        <v>0</v>
      </c>
      <c r="N4373" s="47" t="s">
        <v>1328</v>
      </c>
      <c r="O4373" s="47" t="s">
        <v>1349</v>
      </c>
      <c r="P4373" s="47" t="s">
        <v>741</v>
      </c>
      <c r="Q4373" s="30" t="s">
        <v>8690</v>
      </c>
    </row>
    <row r="4374" spans="1:17" s="30" customFormat="1" ht="19.95" customHeight="1">
      <c r="A4374" s="47">
        <v>1</v>
      </c>
      <c r="B4374" s="30" t="s">
        <v>4098</v>
      </c>
      <c r="C4374" s="43" t="s">
        <v>8502</v>
      </c>
      <c r="D4374" s="52">
        <v>45254</v>
      </c>
      <c r="E4374" s="52">
        <v>45264</v>
      </c>
      <c r="F4374" s="52">
        <v>45264</v>
      </c>
      <c r="G4374" s="47" t="s">
        <v>10</v>
      </c>
      <c r="H4374" s="104">
        <v>9450</v>
      </c>
      <c r="I4374" s="105">
        <v>1</v>
      </c>
      <c r="J4374" s="46">
        <v>0</v>
      </c>
      <c r="K4374" s="46">
        <v>0</v>
      </c>
      <c r="L4374" s="42">
        <v>9450</v>
      </c>
      <c r="M4374" s="42">
        <v>0</v>
      </c>
      <c r="N4374" s="47" t="s">
        <v>269</v>
      </c>
      <c r="O4374" s="47" t="s">
        <v>1874</v>
      </c>
      <c r="P4374" s="47" t="s">
        <v>1372</v>
      </c>
      <c r="Q4374" s="30" t="s">
        <v>8694</v>
      </c>
    </row>
    <row r="4375" spans="1:17" s="30" customFormat="1" ht="19.95" customHeight="1">
      <c r="A4375" s="47">
        <v>1</v>
      </c>
      <c r="B4375" s="30" t="s">
        <v>4098</v>
      </c>
      <c r="C4375" s="43" t="s">
        <v>8495</v>
      </c>
      <c r="D4375" s="52">
        <v>45254</v>
      </c>
      <c r="E4375" s="52">
        <v>45264</v>
      </c>
      <c r="F4375" s="52">
        <v>45264</v>
      </c>
      <c r="G4375" s="47" t="s">
        <v>10</v>
      </c>
      <c r="H4375" s="104">
        <v>3500</v>
      </c>
      <c r="I4375" s="105">
        <v>1</v>
      </c>
      <c r="J4375" s="46">
        <v>0</v>
      </c>
      <c r="K4375" s="46">
        <v>0</v>
      </c>
      <c r="L4375" s="42">
        <v>3500</v>
      </c>
      <c r="M4375" s="42">
        <v>0</v>
      </c>
      <c r="N4375" s="47" t="s">
        <v>269</v>
      </c>
      <c r="O4375" s="47" t="s">
        <v>1874</v>
      </c>
      <c r="P4375" s="47" t="s">
        <v>1358</v>
      </c>
      <c r="Q4375" s="30" t="s">
        <v>8687</v>
      </c>
    </row>
    <row r="4376" spans="1:17" s="30" customFormat="1" ht="19.95" customHeight="1">
      <c r="A4376" s="47">
        <v>2</v>
      </c>
      <c r="B4376" s="30" t="s">
        <v>8</v>
      </c>
      <c r="C4376" s="43" t="s">
        <v>8488</v>
      </c>
      <c r="D4376" s="52">
        <v>45253</v>
      </c>
      <c r="E4376" s="52">
        <v>45264</v>
      </c>
      <c r="F4376" s="52">
        <v>45264</v>
      </c>
      <c r="G4376" s="47" t="s">
        <v>10</v>
      </c>
      <c r="H4376" s="104">
        <v>1320</v>
      </c>
      <c r="I4376" s="105">
        <v>1</v>
      </c>
      <c r="J4376" s="46">
        <v>0</v>
      </c>
      <c r="K4376" s="46">
        <v>0</v>
      </c>
      <c r="L4376" s="42">
        <v>1320</v>
      </c>
      <c r="M4376" s="42">
        <v>0</v>
      </c>
      <c r="N4376" s="47" t="s">
        <v>269</v>
      </c>
      <c r="O4376" s="47" t="s">
        <v>1346</v>
      </c>
      <c r="P4376" s="47" t="s">
        <v>284</v>
      </c>
      <c r="Q4376" s="30" t="s">
        <v>8679</v>
      </c>
    </row>
    <row r="4377" spans="1:17" s="30" customFormat="1" ht="19.95" customHeight="1">
      <c r="A4377" s="47">
        <v>1</v>
      </c>
      <c r="B4377" s="30" t="s">
        <v>220</v>
      </c>
      <c r="C4377" s="43">
        <v>8425270</v>
      </c>
      <c r="D4377" s="52">
        <v>45253</v>
      </c>
      <c r="E4377" s="52">
        <v>45264</v>
      </c>
      <c r="F4377" s="52">
        <v>45264</v>
      </c>
      <c r="G4377" s="47" t="s">
        <v>10</v>
      </c>
      <c r="H4377" s="104">
        <v>56.63</v>
      </c>
      <c r="I4377" s="53">
        <v>1</v>
      </c>
      <c r="J4377" s="46">
        <v>0</v>
      </c>
      <c r="K4377" s="46">
        <v>0</v>
      </c>
      <c r="L4377" s="42">
        <v>56.63</v>
      </c>
      <c r="M4377" s="42">
        <v>0</v>
      </c>
      <c r="N4377" s="47" t="s">
        <v>269</v>
      </c>
      <c r="O4377" s="47" t="s">
        <v>1342</v>
      </c>
      <c r="P4377" s="47" t="s">
        <v>286</v>
      </c>
      <c r="Q4377" s="30" t="s">
        <v>8686</v>
      </c>
    </row>
    <row r="4378" spans="1:17" s="30" customFormat="1" ht="19.95" customHeight="1">
      <c r="A4378" s="47">
        <v>1</v>
      </c>
      <c r="B4378" s="30" t="s">
        <v>1357</v>
      </c>
      <c r="C4378" s="43" t="s">
        <v>8130</v>
      </c>
      <c r="D4378" s="52">
        <v>45264</v>
      </c>
      <c r="E4378" s="52">
        <v>45264</v>
      </c>
      <c r="F4378" s="52">
        <v>45264</v>
      </c>
      <c r="G4378" s="47" t="s">
        <v>10</v>
      </c>
      <c r="H4378" s="104">
        <v>3835.7</v>
      </c>
      <c r="I4378" s="105">
        <v>1</v>
      </c>
      <c r="J4378" s="46">
        <v>0</v>
      </c>
      <c r="K4378" s="46">
        <v>0</v>
      </c>
      <c r="L4378" s="42">
        <v>3835.7</v>
      </c>
      <c r="M4378" s="42">
        <v>0</v>
      </c>
      <c r="N4378" s="47" t="s">
        <v>269</v>
      </c>
      <c r="O4378" s="47" t="s">
        <v>1360</v>
      </c>
      <c r="P4378" s="47" t="s">
        <v>876</v>
      </c>
      <c r="Q4378" s="30" t="s">
        <v>8692</v>
      </c>
    </row>
    <row r="4379" spans="1:17" s="30" customFormat="1" ht="19.95" customHeight="1">
      <c r="A4379" s="47">
        <v>5</v>
      </c>
      <c r="B4379" s="30" t="s">
        <v>2027</v>
      </c>
      <c r="C4379" s="43" t="s">
        <v>8439</v>
      </c>
      <c r="D4379" s="52">
        <v>45250</v>
      </c>
      <c r="E4379" s="52">
        <v>45264</v>
      </c>
      <c r="F4379" s="52">
        <v>45264</v>
      </c>
      <c r="G4379" s="47" t="s">
        <v>10</v>
      </c>
      <c r="H4379" s="49">
        <v>3954.61</v>
      </c>
      <c r="I4379" s="53">
        <v>1</v>
      </c>
      <c r="J4379" s="46">
        <v>0</v>
      </c>
      <c r="K4379" s="46">
        <v>0</v>
      </c>
      <c r="L4379" s="51">
        <v>3954.61</v>
      </c>
      <c r="M4379" s="42">
        <v>0</v>
      </c>
      <c r="N4379" s="47" t="s">
        <v>269</v>
      </c>
      <c r="O4379" s="47" t="s">
        <v>1874</v>
      </c>
      <c r="P4379" s="47" t="s">
        <v>1358</v>
      </c>
      <c r="Q4379" s="30" t="s">
        <v>8442</v>
      </c>
    </row>
    <row r="4380" spans="1:17" s="30" customFormat="1" ht="19.95" customHeight="1">
      <c r="A4380" s="47">
        <v>5</v>
      </c>
      <c r="B4380" s="30" t="s">
        <v>2027</v>
      </c>
      <c r="C4380" s="43" t="s">
        <v>8440</v>
      </c>
      <c r="D4380" s="52">
        <v>45250</v>
      </c>
      <c r="E4380" s="52">
        <v>45264</v>
      </c>
      <c r="F4380" s="52">
        <v>45264</v>
      </c>
      <c r="G4380" s="47" t="s">
        <v>10</v>
      </c>
      <c r="H4380" s="49">
        <v>1321.92</v>
      </c>
      <c r="I4380" s="53">
        <v>1</v>
      </c>
      <c r="J4380" s="46">
        <v>0</v>
      </c>
      <c r="K4380" s="46">
        <v>0</v>
      </c>
      <c r="L4380" s="51">
        <v>1321.92</v>
      </c>
      <c r="M4380" s="42">
        <v>0</v>
      </c>
      <c r="N4380" s="47" t="s">
        <v>269</v>
      </c>
      <c r="O4380" s="47" t="s">
        <v>1874</v>
      </c>
      <c r="P4380" s="47" t="s">
        <v>1358</v>
      </c>
      <c r="Q4380" s="30" t="s">
        <v>8443</v>
      </c>
    </row>
    <row r="4381" spans="1:17" s="30" customFormat="1" ht="19.95" customHeight="1">
      <c r="A4381" s="47">
        <v>1</v>
      </c>
      <c r="B4381" s="30" t="s">
        <v>2722</v>
      </c>
      <c r="C4381" s="43" t="s">
        <v>8620</v>
      </c>
      <c r="D4381" s="52">
        <v>45251</v>
      </c>
      <c r="E4381" s="52">
        <v>45274</v>
      </c>
      <c r="F4381" s="52">
        <v>45264</v>
      </c>
      <c r="G4381" s="47" t="s">
        <v>10</v>
      </c>
      <c r="H4381" s="46">
        <v>849.64</v>
      </c>
      <c r="I4381" s="53">
        <v>1</v>
      </c>
      <c r="J4381" s="46">
        <v>0</v>
      </c>
      <c r="K4381" s="46">
        <v>0</v>
      </c>
      <c r="L4381" s="42">
        <v>849.64</v>
      </c>
      <c r="M4381" s="42">
        <v>0</v>
      </c>
      <c r="N4381" s="47" t="s">
        <v>269</v>
      </c>
      <c r="O4381" s="47" t="s">
        <v>1351</v>
      </c>
      <c r="P4381" s="47" t="s">
        <v>1378</v>
      </c>
      <c r="Q4381" s="30" t="s">
        <v>8818</v>
      </c>
    </row>
    <row r="4382" spans="1:17" s="30" customFormat="1" ht="19.95" customHeight="1">
      <c r="A4382" s="47">
        <v>1</v>
      </c>
      <c r="B4382" s="30" t="s">
        <v>435</v>
      </c>
      <c r="C4382" s="43" t="s">
        <v>8501</v>
      </c>
      <c r="D4382" s="52">
        <v>45263</v>
      </c>
      <c r="E4382" s="52">
        <v>45264</v>
      </c>
      <c r="F4382" s="52">
        <v>45264</v>
      </c>
      <c r="G4382" s="47" t="s">
        <v>10</v>
      </c>
      <c r="H4382" s="104">
        <v>500</v>
      </c>
      <c r="I4382" s="53">
        <v>1</v>
      </c>
      <c r="J4382" s="46">
        <v>0</v>
      </c>
      <c r="K4382" s="46">
        <v>0</v>
      </c>
      <c r="L4382" s="42">
        <v>500</v>
      </c>
      <c r="M4382" s="42">
        <v>0</v>
      </c>
      <c r="N4382" s="47" t="s">
        <v>275</v>
      </c>
      <c r="O4382" s="47" t="s">
        <v>1351</v>
      </c>
      <c r="P4382" s="47" t="s">
        <v>1350</v>
      </c>
      <c r="Q4382" s="30" t="s">
        <v>8693</v>
      </c>
    </row>
    <row r="4383" spans="1:17" s="30" customFormat="1" ht="19.95" customHeight="1">
      <c r="A4383" s="47">
        <v>1</v>
      </c>
      <c r="B4383" s="30" t="s">
        <v>8503</v>
      </c>
      <c r="C4383" s="43" t="s">
        <v>8504</v>
      </c>
      <c r="D4383" s="52">
        <v>45264</v>
      </c>
      <c r="E4383" s="52">
        <v>45264</v>
      </c>
      <c r="F4383" s="52">
        <v>45264</v>
      </c>
      <c r="G4383" s="47" t="s">
        <v>10</v>
      </c>
      <c r="H4383" s="104">
        <v>870</v>
      </c>
      <c r="I4383" s="105">
        <v>1</v>
      </c>
      <c r="J4383" s="46">
        <v>0</v>
      </c>
      <c r="K4383" s="46">
        <v>0</v>
      </c>
      <c r="L4383" s="42">
        <v>870</v>
      </c>
      <c r="M4383" s="42">
        <v>0</v>
      </c>
      <c r="N4383" s="47" t="s">
        <v>275</v>
      </c>
      <c r="O4383" s="47" t="s">
        <v>1329</v>
      </c>
      <c r="P4383" s="47" t="s">
        <v>1373</v>
      </c>
      <c r="Q4383" s="30" t="s">
        <v>8695</v>
      </c>
    </row>
    <row r="4384" spans="1:17" s="30" customFormat="1" ht="19.95" customHeight="1">
      <c r="A4384" s="47">
        <v>1</v>
      </c>
      <c r="B4384" s="30" t="s">
        <v>1395</v>
      </c>
      <c r="C4384" s="43" t="s">
        <v>1477</v>
      </c>
      <c r="D4384" s="52">
        <v>45264</v>
      </c>
      <c r="E4384" s="52">
        <v>45264</v>
      </c>
      <c r="F4384" s="52">
        <v>45264</v>
      </c>
      <c r="G4384" s="47" t="s">
        <v>10</v>
      </c>
      <c r="H4384" s="104">
        <v>71</v>
      </c>
      <c r="I4384" s="105">
        <v>1</v>
      </c>
      <c r="J4384" s="46">
        <v>0</v>
      </c>
      <c r="K4384" s="46">
        <v>0</v>
      </c>
      <c r="L4384" s="42">
        <v>71</v>
      </c>
      <c r="M4384" s="42">
        <v>0</v>
      </c>
      <c r="N4384" s="47" t="s">
        <v>275</v>
      </c>
      <c r="O4384" s="47" t="s">
        <v>1374</v>
      </c>
      <c r="P4384" s="47" t="s">
        <v>874</v>
      </c>
      <c r="Q4384" s="30" t="s">
        <v>8696</v>
      </c>
    </row>
    <row r="4385" spans="1:17" s="30" customFormat="1" ht="19.95" customHeight="1">
      <c r="A4385" s="47">
        <v>1</v>
      </c>
      <c r="B4385" s="30" t="s">
        <v>228</v>
      </c>
      <c r="C4385" s="43" t="s">
        <v>8496</v>
      </c>
      <c r="D4385" s="52">
        <v>45254</v>
      </c>
      <c r="E4385" s="52">
        <v>45264</v>
      </c>
      <c r="F4385" s="52">
        <v>45264</v>
      </c>
      <c r="G4385" s="47" t="s">
        <v>10</v>
      </c>
      <c r="H4385" s="104">
        <v>15000</v>
      </c>
      <c r="I4385" s="53">
        <v>1</v>
      </c>
      <c r="J4385" s="46">
        <v>0</v>
      </c>
      <c r="K4385" s="46">
        <v>0</v>
      </c>
      <c r="L4385" s="42">
        <v>15000</v>
      </c>
      <c r="M4385" s="42">
        <v>0</v>
      </c>
      <c r="N4385" s="47" t="s">
        <v>275</v>
      </c>
      <c r="O4385" s="47" t="s">
        <v>1874</v>
      </c>
      <c r="P4385" s="47" t="s">
        <v>1592</v>
      </c>
      <c r="Q4385" s="30" t="s">
        <v>8688</v>
      </c>
    </row>
    <row r="4386" spans="1:17" s="30" customFormat="1" ht="19.95" customHeight="1">
      <c r="A4386" s="47">
        <v>1</v>
      </c>
      <c r="B4386" s="30" t="s">
        <v>780</v>
      </c>
      <c r="C4386" s="43" t="s">
        <v>1450</v>
      </c>
      <c r="D4386" s="52">
        <v>45265</v>
      </c>
      <c r="E4386" s="52">
        <v>45265</v>
      </c>
      <c r="F4386" s="52">
        <v>45265</v>
      </c>
      <c r="G4386" s="47" t="s">
        <v>10</v>
      </c>
      <c r="H4386" s="104">
        <v>5</v>
      </c>
      <c r="I4386" s="105">
        <v>1</v>
      </c>
      <c r="J4386" s="46">
        <v>0</v>
      </c>
      <c r="K4386" s="46">
        <v>0</v>
      </c>
      <c r="L4386" s="42">
        <v>5</v>
      </c>
      <c r="M4386" s="42">
        <v>0</v>
      </c>
      <c r="N4386" s="47" t="s">
        <v>1328</v>
      </c>
      <c r="O4386" s="47" t="s">
        <v>1374</v>
      </c>
      <c r="P4386" s="47" t="s">
        <v>874</v>
      </c>
      <c r="Q4386" s="30" t="s">
        <v>7782</v>
      </c>
    </row>
    <row r="4387" spans="1:17" s="30" customFormat="1" ht="19.95" customHeight="1">
      <c r="A4387" s="47">
        <v>1</v>
      </c>
      <c r="B4387" s="30" t="s">
        <v>293</v>
      </c>
      <c r="C4387" s="43" t="s">
        <v>8530</v>
      </c>
      <c r="D4387" s="52">
        <v>45266</v>
      </c>
      <c r="E4387" s="52">
        <v>45266</v>
      </c>
      <c r="F4387" s="52">
        <v>45265</v>
      </c>
      <c r="G4387" s="47" t="s">
        <v>10</v>
      </c>
      <c r="H4387" s="104">
        <v>809.1</v>
      </c>
      <c r="I4387" s="53">
        <v>1</v>
      </c>
      <c r="J4387" s="46">
        <v>0</v>
      </c>
      <c r="K4387" s="46">
        <v>0</v>
      </c>
      <c r="L4387" s="42">
        <v>809.1</v>
      </c>
      <c r="M4387" s="42">
        <v>0</v>
      </c>
      <c r="N4387" s="47" t="s">
        <v>1328</v>
      </c>
      <c r="O4387" s="47" t="s">
        <v>7805</v>
      </c>
      <c r="P4387" s="47" t="s">
        <v>7611</v>
      </c>
      <c r="Q4387" s="30" t="s">
        <v>8724</v>
      </c>
    </row>
    <row r="4388" spans="1:17" s="30" customFormat="1" ht="19.95" customHeight="1">
      <c r="A4388" s="47">
        <v>1</v>
      </c>
      <c r="B4388" s="30" t="s">
        <v>1357</v>
      </c>
      <c r="C4388" s="30" t="s">
        <v>8879</v>
      </c>
      <c r="D4388" s="52">
        <v>45265</v>
      </c>
      <c r="E4388" s="52">
        <v>45265</v>
      </c>
      <c r="F4388" s="52">
        <v>45265</v>
      </c>
      <c r="G4388" s="47" t="s">
        <v>10</v>
      </c>
      <c r="H4388" s="51">
        <v>500</v>
      </c>
      <c r="I4388" s="53">
        <v>1</v>
      </c>
      <c r="J4388" s="46">
        <v>0</v>
      </c>
      <c r="K4388" s="46">
        <v>0</v>
      </c>
      <c r="L4388" s="51">
        <v>500</v>
      </c>
      <c r="M4388" s="42">
        <v>0</v>
      </c>
      <c r="N4388" s="47" t="s">
        <v>1328</v>
      </c>
      <c r="O4388" s="47" t="s">
        <v>1329</v>
      </c>
      <c r="P4388" s="47" t="s">
        <v>1373</v>
      </c>
      <c r="Q4388" s="30" t="s">
        <v>8881</v>
      </c>
    </row>
    <row r="4389" spans="1:17" s="30" customFormat="1" ht="19.95" customHeight="1">
      <c r="A4389" s="47">
        <v>5</v>
      </c>
      <c r="B4389" s="30" t="s">
        <v>249</v>
      </c>
      <c r="C4389" s="43" t="s">
        <v>8513</v>
      </c>
      <c r="D4389" s="52">
        <v>45257</v>
      </c>
      <c r="E4389" s="52">
        <v>45265</v>
      </c>
      <c r="F4389" s="52">
        <v>45265</v>
      </c>
      <c r="G4389" s="47" t="s">
        <v>10</v>
      </c>
      <c r="H4389" s="104">
        <v>25942</v>
      </c>
      <c r="I4389" s="53">
        <v>1</v>
      </c>
      <c r="J4389" s="46">
        <v>0</v>
      </c>
      <c r="K4389" s="46">
        <v>0</v>
      </c>
      <c r="L4389" s="42">
        <v>25942</v>
      </c>
      <c r="M4389" s="42">
        <v>0</v>
      </c>
      <c r="N4389" s="47" t="s">
        <v>1328</v>
      </c>
      <c r="O4389" s="47" t="s">
        <v>1874</v>
      </c>
      <c r="P4389" s="47" t="s">
        <v>1592</v>
      </c>
      <c r="Q4389" s="30" t="s">
        <v>8705</v>
      </c>
    </row>
    <row r="4390" spans="1:17" s="30" customFormat="1" ht="19.95" customHeight="1">
      <c r="A4390" s="47">
        <v>5</v>
      </c>
      <c r="B4390" s="30" t="s">
        <v>143</v>
      </c>
      <c r="C4390" s="43" t="s">
        <v>8509</v>
      </c>
      <c r="D4390" s="52">
        <v>45250</v>
      </c>
      <c r="E4390" s="52">
        <v>45265</v>
      </c>
      <c r="F4390" s="52">
        <v>45265</v>
      </c>
      <c r="G4390" s="47" t="s">
        <v>10</v>
      </c>
      <c r="H4390" s="104">
        <v>8816</v>
      </c>
      <c r="I4390" s="53">
        <v>1</v>
      </c>
      <c r="J4390" s="46">
        <v>0</v>
      </c>
      <c r="K4390" s="46">
        <v>0</v>
      </c>
      <c r="L4390" s="42">
        <v>8816</v>
      </c>
      <c r="M4390" s="42">
        <v>0</v>
      </c>
      <c r="N4390" s="47" t="s">
        <v>1328</v>
      </c>
      <c r="O4390" s="47" t="s">
        <v>1349</v>
      </c>
      <c r="P4390" s="47" t="s">
        <v>741</v>
      </c>
      <c r="Q4390" s="30" t="s">
        <v>8701</v>
      </c>
    </row>
    <row r="4391" spans="1:17" s="30" customFormat="1" ht="19.95" customHeight="1">
      <c r="A4391" s="47">
        <v>5</v>
      </c>
      <c r="B4391" s="30" t="s">
        <v>143</v>
      </c>
      <c r="C4391" s="43" t="s">
        <v>8510</v>
      </c>
      <c r="D4391" s="52">
        <v>45250</v>
      </c>
      <c r="E4391" s="52">
        <v>45265</v>
      </c>
      <c r="F4391" s="52">
        <v>45265</v>
      </c>
      <c r="G4391" s="47" t="s">
        <v>10</v>
      </c>
      <c r="H4391" s="104">
        <v>8816</v>
      </c>
      <c r="I4391" s="53">
        <v>1</v>
      </c>
      <c r="J4391" s="46">
        <v>0</v>
      </c>
      <c r="K4391" s="46">
        <v>0</v>
      </c>
      <c r="L4391" s="42">
        <v>8816</v>
      </c>
      <c r="M4391" s="42">
        <v>0</v>
      </c>
      <c r="N4391" s="47" t="s">
        <v>1328</v>
      </c>
      <c r="O4391" s="47" t="s">
        <v>1349</v>
      </c>
      <c r="P4391" s="47" t="s">
        <v>741</v>
      </c>
      <c r="Q4391" s="30" t="s">
        <v>8702</v>
      </c>
    </row>
    <row r="4392" spans="1:17" s="30" customFormat="1" ht="19.95" customHeight="1">
      <c r="A4392" s="47">
        <v>5</v>
      </c>
      <c r="B4392" s="30" t="s">
        <v>143</v>
      </c>
      <c r="C4392" s="43" t="s">
        <v>8511</v>
      </c>
      <c r="D4392" s="52">
        <v>45250</v>
      </c>
      <c r="E4392" s="52">
        <v>45265</v>
      </c>
      <c r="F4392" s="52">
        <v>45265</v>
      </c>
      <c r="G4392" s="47" t="s">
        <v>10</v>
      </c>
      <c r="H4392" s="104">
        <v>8816</v>
      </c>
      <c r="I4392" s="53">
        <v>1</v>
      </c>
      <c r="J4392" s="46">
        <v>0</v>
      </c>
      <c r="K4392" s="46">
        <v>0</v>
      </c>
      <c r="L4392" s="42">
        <v>8816</v>
      </c>
      <c r="M4392" s="42">
        <v>0</v>
      </c>
      <c r="N4392" s="47" t="s">
        <v>1328</v>
      </c>
      <c r="O4392" s="47" t="s">
        <v>1349</v>
      </c>
      <c r="P4392" s="47" t="s">
        <v>741</v>
      </c>
      <c r="Q4392" s="30" t="s">
        <v>8703</v>
      </c>
    </row>
    <row r="4393" spans="1:17" s="30" customFormat="1" ht="19.95" customHeight="1">
      <c r="A4393" s="47">
        <v>5</v>
      </c>
      <c r="B4393" s="30" t="s">
        <v>143</v>
      </c>
      <c r="C4393" s="43" t="s">
        <v>8512</v>
      </c>
      <c r="D4393" s="52">
        <v>45250</v>
      </c>
      <c r="E4393" s="52">
        <v>45265</v>
      </c>
      <c r="F4393" s="52">
        <v>45265</v>
      </c>
      <c r="G4393" s="47" t="s">
        <v>10</v>
      </c>
      <c r="H4393" s="104">
        <v>8816</v>
      </c>
      <c r="I4393" s="53">
        <v>1</v>
      </c>
      <c r="J4393" s="46">
        <v>0</v>
      </c>
      <c r="K4393" s="46">
        <v>0</v>
      </c>
      <c r="L4393" s="42">
        <v>8816</v>
      </c>
      <c r="M4393" s="42">
        <v>0</v>
      </c>
      <c r="N4393" s="47" t="s">
        <v>1328</v>
      </c>
      <c r="O4393" s="47" t="s">
        <v>1349</v>
      </c>
      <c r="P4393" s="47" t="s">
        <v>741</v>
      </c>
      <c r="Q4393" s="30" t="s">
        <v>8704</v>
      </c>
    </row>
    <row r="4394" spans="1:17" s="30" customFormat="1" ht="19.95" customHeight="1">
      <c r="A4394" s="47">
        <v>5</v>
      </c>
      <c r="B4394" s="30" t="s">
        <v>143</v>
      </c>
      <c r="C4394" s="43" t="s">
        <v>8508</v>
      </c>
      <c r="D4394" s="52">
        <v>45250</v>
      </c>
      <c r="E4394" s="52">
        <v>45265</v>
      </c>
      <c r="F4394" s="52">
        <v>45265</v>
      </c>
      <c r="G4394" s="47" t="s">
        <v>10</v>
      </c>
      <c r="H4394" s="104">
        <v>8816</v>
      </c>
      <c r="I4394" s="53">
        <v>1</v>
      </c>
      <c r="J4394" s="46">
        <v>0</v>
      </c>
      <c r="K4394" s="46">
        <v>0</v>
      </c>
      <c r="L4394" s="42">
        <v>8816</v>
      </c>
      <c r="M4394" s="42">
        <v>0</v>
      </c>
      <c r="N4394" s="47" t="s">
        <v>1328</v>
      </c>
      <c r="O4394" s="47" t="s">
        <v>1349</v>
      </c>
      <c r="P4394" s="47" t="s">
        <v>741</v>
      </c>
      <c r="Q4394" s="30" t="s">
        <v>8700</v>
      </c>
    </row>
    <row r="4395" spans="1:17" s="30" customFormat="1" ht="19.95" customHeight="1">
      <c r="A4395" s="47">
        <v>2</v>
      </c>
      <c r="B4395" s="30" t="s">
        <v>308</v>
      </c>
      <c r="C4395" s="43" t="s">
        <v>8516</v>
      </c>
      <c r="D4395" s="52">
        <v>45260</v>
      </c>
      <c r="E4395" s="52">
        <v>45265</v>
      </c>
      <c r="F4395" s="52">
        <v>45265</v>
      </c>
      <c r="G4395" s="47" t="s">
        <v>10</v>
      </c>
      <c r="H4395" s="104">
        <v>20000</v>
      </c>
      <c r="I4395" s="53">
        <v>1</v>
      </c>
      <c r="J4395" s="46">
        <v>0</v>
      </c>
      <c r="K4395" s="46">
        <v>0</v>
      </c>
      <c r="L4395" s="42">
        <v>20000</v>
      </c>
      <c r="M4395" s="42">
        <v>0</v>
      </c>
      <c r="N4395" s="47" t="s">
        <v>1328</v>
      </c>
      <c r="O4395" s="47" t="s">
        <v>1349</v>
      </c>
      <c r="P4395" s="47" t="s">
        <v>741</v>
      </c>
      <c r="Q4395" s="30" t="s">
        <v>8708</v>
      </c>
    </row>
    <row r="4396" spans="1:17" s="30" customFormat="1" ht="19.95" customHeight="1">
      <c r="A4396" s="47">
        <v>5</v>
      </c>
      <c r="B4396" s="30" t="s">
        <v>308</v>
      </c>
      <c r="C4396" s="43" t="s">
        <v>8514</v>
      </c>
      <c r="D4396" s="52">
        <v>45260</v>
      </c>
      <c r="E4396" s="52">
        <v>45265</v>
      </c>
      <c r="F4396" s="52">
        <v>45265</v>
      </c>
      <c r="G4396" s="47" t="s">
        <v>10</v>
      </c>
      <c r="H4396" s="104">
        <v>67230</v>
      </c>
      <c r="I4396" s="53">
        <v>1</v>
      </c>
      <c r="J4396" s="46">
        <v>0</v>
      </c>
      <c r="K4396" s="46">
        <v>0</v>
      </c>
      <c r="L4396" s="42">
        <v>67230</v>
      </c>
      <c r="M4396" s="42">
        <v>0</v>
      </c>
      <c r="N4396" s="47" t="s">
        <v>1328</v>
      </c>
      <c r="O4396" s="47" t="s">
        <v>1349</v>
      </c>
      <c r="P4396" s="47" t="s">
        <v>741</v>
      </c>
      <c r="Q4396" s="30" t="s">
        <v>8706</v>
      </c>
    </row>
    <row r="4397" spans="1:17" s="30" customFormat="1" ht="19.95" customHeight="1">
      <c r="A4397" s="47">
        <v>5</v>
      </c>
      <c r="B4397" s="30" t="s">
        <v>308</v>
      </c>
      <c r="C4397" s="43" t="s">
        <v>8519</v>
      </c>
      <c r="D4397" s="52">
        <v>45260</v>
      </c>
      <c r="E4397" s="52">
        <v>45265</v>
      </c>
      <c r="F4397" s="52">
        <v>45265</v>
      </c>
      <c r="G4397" s="47" t="s">
        <v>10</v>
      </c>
      <c r="H4397" s="104">
        <v>31640.7</v>
      </c>
      <c r="I4397" s="53">
        <v>1</v>
      </c>
      <c r="J4397" s="46">
        <v>0</v>
      </c>
      <c r="K4397" s="46">
        <v>0</v>
      </c>
      <c r="L4397" s="42">
        <v>31640.7</v>
      </c>
      <c r="M4397" s="42">
        <v>0</v>
      </c>
      <c r="N4397" s="47" t="s">
        <v>1328</v>
      </c>
      <c r="O4397" s="47" t="s">
        <v>1349</v>
      </c>
      <c r="P4397" s="47" t="s">
        <v>741</v>
      </c>
      <c r="Q4397" s="30" t="s">
        <v>8711</v>
      </c>
    </row>
    <row r="4398" spans="1:17" s="30" customFormat="1" ht="19.95" customHeight="1">
      <c r="A4398" s="47">
        <v>1</v>
      </c>
      <c r="B4398" s="30" t="s">
        <v>308</v>
      </c>
      <c r="C4398" s="43" t="s">
        <v>8515</v>
      </c>
      <c r="D4398" s="52">
        <v>45260</v>
      </c>
      <c r="E4398" s="52">
        <v>45265</v>
      </c>
      <c r="F4398" s="52">
        <v>45265</v>
      </c>
      <c r="G4398" s="47" t="s">
        <v>10</v>
      </c>
      <c r="H4398" s="104">
        <v>140503.54999999999</v>
      </c>
      <c r="I4398" s="53">
        <v>1</v>
      </c>
      <c r="J4398" s="46">
        <v>0</v>
      </c>
      <c r="K4398" s="46">
        <v>0</v>
      </c>
      <c r="L4398" s="42">
        <v>140503.54999999999</v>
      </c>
      <c r="M4398" s="42">
        <v>0</v>
      </c>
      <c r="N4398" s="47" t="s">
        <v>1328</v>
      </c>
      <c r="O4398" s="47" t="s">
        <v>1349</v>
      </c>
      <c r="P4398" s="47" t="s">
        <v>741</v>
      </c>
      <c r="Q4398" s="30" t="s">
        <v>8707</v>
      </c>
    </row>
    <row r="4399" spans="1:17" s="30" customFormat="1" ht="19.95" customHeight="1">
      <c r="A4399" s="47">
        <v>5</v>
      </c>
      <c r="B4399" s="30" t="s">
        <v>308</v>
      </c>
      <c r="C4399" s="43" t="s">
        <v>8517</v>
      </c>
      <c r="D4399" s="52">
        <v>45260</v>
      </c>
      <c r="E4399" s="52">
        <v>45265</v>
      </c>
      <c r="F4399" s="52">
        <v>45265</v>
      </c>
      <c r="G4399" s="47" t="s">
        <v>10</v>
      </c>
      <c r="H4399" s="104">
        <v>50880</v>
      </c>
      <c r="I4399" s="53">
        <v>1</v>
      </c>
      <c r="J4399" s="46">
        <v>0</v>
      </c>
      <c r="K4399" s="46">
        <v>0</v>
      </c>
      <c r="L4399" s="42">
        <v>50880</v>
      </c>
      <c r="M4399" s="42">
        <v>0</v>
      </c>
      <c r="N4399" s="47" t="s">
        <v>1328</v>
      </c>
      <c r="O4399" s="47" t="s">
        <v>1349</v>
      </c>
      <c r="P4399" s="47" t="s">
        <v>741</v>
      </c>
      <c r="Q4399" s="30" t="s">
        <v>8709</v>
      </c>
    </row>
    <row r="4400" spans="1:17" s="30" customFormat="1" ht="19.95" customHeight="1">
      <c r="A4400" s="47">
        <v>5</v>
      </c>
      <c r="B4400" s="30" t="s">
        <v>308</v>
      </c>
      <c r="C4400" s="43" t="s">
        <v>8518</v>
      </c>
      <c r="D4400" s="52">
        <v>45260</v>
      </c>
      <c r="E4400" s="52">
        <v>45265</v>
      </c>
      <c r="F4400" s="52">
        <v>45265</v>
      </c>
      <c r="G4400" s="47" t="s">
        <v>10</v>
      </c>
      <c r="H4400" s="104">
        <v>31550</v>
      </c>
      <c r="I4400" s="53">
        <v>1</v>
      </c>
      <c r="J4400" s="46">
        <v>0</v>
      </c>
      <c r="K4400" s="46">
        <v>0</v>
      </c>
      <c r="L4400" s="42">
        <v>31550</v>
      </c>
      <c r="M4400" s="42">
        <v>0</v>
      </c>
      <c r="N4400" s="47" t="s">
        <v>1328</v>
      </c>
      <c r="O4400" s="47" t="s">
        <v>1349</v>
      </c>
      <c r="P4400" s="47" t="s">
        <v>741</v>
      </c>
      <c r="Q4400" s="30" t="s">
        <v>8710</v>
      </c>
    </row>
    <row r="4401" spans="1:17" s="30" customFormat="1" ht="19.95" customHeight="1">
      <c r="A4401" s="47">
        <v>1</v>
      </c>
      <c r="B4401" s="30" t="s">
        <v>8878</v>
      </c>
      <c r="C4401" s="30" t="s">
        <v>8880</v>
      </c>
      <c r="D4401" s="52">
        <v>45293</v>
      </c>
      <c r="E4401" s="52">
        <v>45293</v>
      </c>
      <c r="F4401" s="52">
        <v>45265</v>
      </c>
      <c r="G4401" s="47" t="s">
        <v>10</v>
      </c>
      <c r="H4401" s="51">
        <v>2180</v>
      </c>
      <c r="I4401" s="53">
        <v>1</v>
      </c>
      <c r="J4401" s="46">
        <v>0</v>
      </c>
      <c r="K4401" s="46">
        <v>0</v>
      </c>
      <c r="L4401" s="51">
        <v>2180</v>
      </c>
      <c r="M4401" s="42">
        <v>0</v>
      </c>
      <c r="N4401" s="47" t="s">
        <v>1328</v>
      </c>
      <c r="O4401" s="47" t="s">
        <v>1329</v>
      </c>
      <c r="P4401" s="47" t="s">
        <v>1373</v>
      </c>
      <c r="Q4401" s="30" t="s">
        <v>8882</v>
      </c>
    </row>
    <row r="4402" spans="1:17" s="30" customFormat="1" ht="19.95" customHeight="1">
      <c r="A4402" s="47">
        <v>4</v>
      </c>
      <c r="B4402" s="30" t="s">
        <v>229</v>
      </c>
      <c r="C4402" s="43" t="s">
        <v>8507</v>
      </c>
      <c r="D4402" s="52">
        <v>45250</v>
      </c>
      <c r="E4402" s="52">
        <v>45265</v>
      </c>
      <c r="F4402" s="52">
        <v>45265</v>
      </c>
      <c r="G4402" s="47" t="s">
        <v>10</v>
      </c>
      <c r="H4402" s="104">
        <v>11520</v>
      </c>
      <c r="I4402" s="53">
        <v>1</v>
      </c>
      <c r="J4402" s="46">
        <v>0</v>
      </c>
      <c r="K4402" s="46">
        <v>0</v>
      </c>
      <c r="L4402" s="42">
        <v>11520</v>
      </c>
      <c r="M4402" s="42">
        <v>0</v>
      </c>
      <c r="N4402" s="47" t="s">
        <v>1328</v>
      </c>
      <c r="O4402" s="47" t="s">
        <v>1349</v>
      </c>
      <c r="P4402" s="47" t="s">
        <v>741</v>
      </c>
      <c r="Q4402" s="30" t="s">
        <v>8699</v>
      </c>
    </row>
    <row r="4403" spans="1:17" s="30" customFormat="1" ht="19.95" customHeight="1">
      <c r="A4403" s="47">
        <v>1</v>
      </c>
      <c r="B4403" s="30" t="s">
        <v>28</v>
      </c>
      <c r="C4403" s="43" t="s">
        <v>8506</v>
      </c>
      <c r="D4403" s="52">
        <v>44921</v>
      </c>
      <c r="E4403" s="52">
        <v>45265</v>
      </c>
      <c r="F4403" s="52">
        <v>45265</v>
      </c>
      <c r="G4403" s="47" t="s">
        <v>10</v>
      </c>
      <c r="H4403" s="104">
        <v>1693.41</v>
      </c>
      <c r="I4403" s="105">
        <v>1</v>
      </c>
      <c r="J4403" s="46">
        <v>0</v>
      </c>
      <c r="K4403" s="46">
        <v>0</v>
      </c>
      <c r="L4403" s="42">
        <v>1693.41</v>
      </c>
      <c r="M4403" s="42">
        <v>0</v>
      </c>
      <c r="N4403" s="47" t="s">
        <v>269</v>
      </c>
      <c r="O4403" s="47" t="s">
        <v>1342</v>
      </c>
      <c r="P4403" s="47" t="s">
        <v>287</v>
      </c>
      <c r="Q4403" s="30" t="s">
        <v>8698</v>
      </c>
    </row>
    <row r="4404" spans="1:17" s="30" customFormat="1" ht="19.95" customHeight="1">
      <c r="A4404" s="47">
        <v>1</v>
      </c>
      <c r="B4404" s="30" t="s">
        <v>8523</v>
      </c>
      <c r="C4404" s="43" t="s">
        <v>8524</v>
      </c>
      <c r="D4404" s="52">
        <v>45265</v>
      </c>
      <c r="E4404" s="52">
        <v>45265</v>
      </c>
      <c r="F4404" s="52">
        <v>45265</v>
      </c>
      <c r="G4404" s="47" t="s">
        <v>10</v>
      </c>
      <c r="H4404" s="104">
        <v>104.13</v>
      </c>
      <c r="I4404" s="105">
        <v>1</v>
      </c>
      <c r="J4404" s="46">
        <v>0</v>
      </c>
      <c r="K4404" s="46">
        <v>0</v>
      </c>
      <c r="L4404" s="42">
        <v>104.13</v>
      </c>
      <c r="M4404" s="42">
        <v>0</v>
      </c>
      <c r="N4404" s="47" t="s">
        <v>269</v>
      </c>
      <c r="O4404" s="47" t="s">
        <v>1360</v>
      </c>
      <c r="P4404" s="47" t="s">
        <v>2471</v>
      </c>
      <c r="Q4404" s="30" t="s">
        <v>8715</v>
      </c>
    </row>
    <row r="4405" spans="1:17" s="30" customFormat="1" ht="19.95" customHeight="1">
      <c r="A4405" s="47">
        <v>1</v>
      </c>
      <c r="B4405" s="30" t="s">
        <v>8523</v>
      </c>
      <c r="C4405" s="43" t="s">
        <v>8524</v>
      </c>
      <c r="D4405" s="52">
        <v>45265</v>
      </c>
      <c r="E4405" s="52">
        <v>45265</v>
      </c>
      <c r="F4405" s="52">
        <v>45265</v>
      </c>
      <c r="G4405" s="47" t="s">
        <v>10</v>
      </c>
      <c r="H4405" s="104">
        <v>104.13</v>
      </c>
      <c r="I4405" s="105">
        <v>1</v>
      </c>
      <c r="J4405" s="46">
        <v>0</v>
      </c>
      <c r="K4405" s="46">
        <v>0</v>
      </c>
      <c r="L4405" s="42">
        <v>104.13</v>
      </c>
      <c r="M4405" s="42">
        <v>0</v>
      </c>
      <c r="N4405" s="47" t="s">
        <v>269</v>
      </c>
      <c r="O4405" s="47" t="s">
        <v>1360</v>
      </c>
      <c r="P4405" s="47" t="s">
        <v>2471</v>
      </c>
      <c r="Q4405" s="30" t="s">
        <v>8716</v>
      </c>
    </row>
    <row r="4406" spans="1:17" s="30" customFormat="1" ht="19.95" customHeight="1">
      <c r="A4406" s="47">
        <v>1</v>
      </c>
      <c r="B4406" s="30" t="s">
        <v>8523</v>
      </c>
      <c r="C4406" s="43" t="s">
        <v>8524</v>
      </c>
      <c r="D4406" s="52">
        <v>45265</v>
      </c>
      <c r="E4406" s="52">
        <v>45265</v>
      </c>
      <c r="F4406" s="52">
        <v>45265</v>
      </c>
      <c r="G4406" s="47" t="s">
        <v>10</v>
      </c>
      <c r="H4406" s="104">
        <v>156.19</v>
      </c>
      <c r="I4406" s="105">
        <v>1</v>
      </c>
      <c r="J4406" s="46">
        <v>0</v>
      </c>
      <c r="K4406" s="46">
        <v>0</v>
      </c>
      <c r="L4406" s="42">
        <v>156.19</v>
      </c>
      <c r="M4406" s="42">
        <v>0</v>
      </c>
      <c r="N4406" s="47" t="s">
        <v>269</v>
      </c>
      <c r="O4406" s="47" t="s">
        <v>1360</v>
      </c>
      <c r="P4406" s="47" t="s">
        <v>2471</v>
      </c>
      <c r="Q4406" s="30" t="s">
        <v>8717</v>
      </c>
    </row>
    <row r="4407" spans="1:17" s="30" customFormat="1" ht="19.95" customHeight="1">
      <c r="A4407" s="47">
        <v>1</v>
      </c>
      <c r="B4407" s="30" t="s">
        <v>8523</v>
      </c>
      <c r="C4407" s="43" t="s">
        <v>8524</v>
      </c>
      <c r="D4407" s="52">
        <v>45266</v>
      </c>
      <c r="E4407" s="52">
        <v>45266</v>
      </c>
      <c r="F4407" s="52">
        <v>45265</v>
      </c>
      <c r="G4407" s="47" t="s">
        <v>10</v>
      </c>
      <c r="H4407" s="46">
        <v>156.19</v>
      </c>
      <c r="I4407" s="105">
        <v>1</v>
      </c>
      <c r="J4407" s="46">
        <v>0</v>
      </c>
      <c r="K4407" s="46">
        <v>0</v>
      </c>
      <c r="L4407" s="42">
        <v>156.19</v>
      </c>
      <c r="M4407" s="42">
        <v>0</v>
      </c>
      <c r="N4407" s="47" t="s">
        <v>269</v>
      </c>
      <c r="O4407" s="47" t="s">
        <v>1360</v>
      </c>
      <c r="P4407" s="47" t="s">
        <v>2471</v>
      </c>
      <c r="Q4407" s="30" t="s">
        <v>8725</v>
      </c>
    </row>
    <row r="4408" spans="1:17" s="30" customFormat="1" ht="19.95" customHeight="1">
      <c r="A4408" s="47">
        <v>1</v>
      </c>
      <c r="B4408" s="30" t="s">
        <v>8523</v>
      </c>
      <c r="C4408" s="43" t="s">
        <v>8525</v>
      </c>
      <c r="D4408" s="52">
        <v>45265</v>
      </c>
      <c r="E4408" s="52">
        <v>45265</v>
      </c>
      <c r="F4408" s="52">
        <v>45265</v>
      </c>
      <c r="G4408" s="47" t="s">
        <v>10</v>
      </c>
      <c r="H4408" s="104">
        <v>104.13</v>
      </c>
      <c r="I4408" s="105">
        <v>1</v>
      </c>
      <c r="J4408" s="46">
        <v>0</v>
      </c>
      <c r="K4408" s="46">
        <v>0</v>
      </c>
      <c r="L4408" s="42">
        <v>104.13</v>
      </c>
      <c r="M4408" s="42">
        <v>0</v>
      </c>
      <c r="N4408" s="47" t="s">
        <v>269</v>
      </c>
      <c r="O4408" s="47" t="s">
        <v>1360</v>
      </c>
      <c r="P4408" s="47" t="s">
        <v>2471</v>
      </c>
      <c r="Q4408" s="30" t="s">
        <v>8718</v>
      </c>
    </row>
    <row r="4409" spans="1:17" s="30" customFormat="1" ht="19.95" customHeight="1">
      <c r="A4409" s="47">
        <v>1</v>
      </c>
      <c r="B4409" s="30" t="s">
        <v>8523</v>
      </c>
      <c r="C4409" s="43" t="s">
        <v>8525</v>
      </c>
      <c r="D4409" s="52">
        <v>45265</v>
      </c>
      <c r="E4409" s="52">
        <v>45265</v>
      </c>
      <c r="F4409" s="52">
        <v>45265</v>
      </c>
      <c r="G4409" s="47" t="s">
        <v>10</v>
      </c>
      <c r="H4409" s="104">
        <v>104.13</v>
      </c>
      <c r="I4409" s="105">
        <v>1</v>
      </c>
      <c r="J4409" s="46">
        <v>0</v>
      </c>
      <c r="K4409" s="46">
        <v>0</v>
      </c>
      <c r="L4409" s="42">
        <v>104.13</v>
      </c>
      <c r="M4409" s="42">
        <v>0</v>
      </c>
      <c r="N4409" s="47" t="s">
        <v>269</v>
      </c>
      <c r="O4409" s="47" t="s">
        <v>1360</v>
      </c>
      <c r="P4409" s="47" t="s">
        <v>2471</v>
      </c>
      <c r="Q4409" s="30" t="s">
        <v>8719</v>
      </c>
    </row>
    <row r="4410" spans="1:17" s="30" customFormat="1" ht="19.95" customHeight="1">
      <c r="A4410" s="47">
        <v>2</v>
      </c>
      <c r="B4410" s="30" t="s">
        <v>5516</v>
      </c>
      <c r="C4410" s="43" t="s">
        <v>8520</v>
      </c>
      <c r="D4410" s="52">
        <v>45264</v>
      </c>
      <c r="E4410" s="52">
        <v>45265</v>
      </c>
      <c r="F4410" s="52">
        <v>45265</v>
      </c>
      <c r="G4410" s="47" t="s">
        <v>10</v>
      </c>
      <c r="H4410" s="104">
        <v>350</v>
      </c>
      <c r="I4410" s="53">
        <v>1</v>
      </c>
      <c r="J4410" s="46">
        <v>0</v>
      </c>
      <c r="K4410" s="46">
        <v>0</v>
      </c>
      <c r="L4410" s="42">
        <v>350</v>
      </c>
      <c r="M4410" s="42">
        <v>0</v>
      </c>
      <c r="N4410" s="47" t="s">
        <v>269</v>
      </c>
      <c r="O4410" s="47" t="s">
        <v>1874</v>
      </c>
      <c r="P4410" s="47" t="s">
        <v>1358</v>
      </c>
      <c r="Q4410" s="30" t="s">
        <v>8712</v>
      </c>
    </row>
    <row r="4411" spans="1:17" s="30" customFormat="1" ht="19.95" customHeight="1">
      <c r="A4411" s="47">
        <v>2</v>
      </c>
      <c r="B4411" s="30" t="s">
        <v>5516</v>
      </c>
      <c r="C4411" s="43" t="s">
        <v>8522</v>
      </c>
      <c r="D4411" s="52">
        <v>45264</v>
      </c>
      <c r="E4411" s="52">
        <v>45265</v>
      </c>
      <c r="F4411" s="52">
        <v>45265</v>
      </c>
      <c r="G4411" s="47" t="s">
        <v>10</v>
      </c>
      <c r="H4411" s="104">
        <v>350</v>
      </c>
      <c r="I4411" s="53">
        <v>1</v>
      </c>
      <c r="J4411" s="46">
        <v>0</v>
      </c>
      <c r="K4411" s="46">
        <v>0</v>
      </c>
      <c r="L4411" s="42">
        <v>350</v>
      </c>
      <c r="M4411" s="42">
        <v>0</v>
      </c>
      <c r="N4411" s="47" t="s">
        <v>269</v>
      </c>
      <c r="O4411" s="47" t="s">
        <v>1874</v>
      </c>
      <c r="P4411" s="47" t="s">
        <v>1358</v>
      </c>
      <c r="Q4411" s="30" t="s">
        <v>8714</v>
      </c>
    </row>
    <row r="4412" spans="1:17" s="30" customFormat="1" ht="19.95" customHeight="1">
      <c r="A4412" s="47">
        <v>2</v>
      </c>
      <c r="B4412" s="30" t="s">
        <v>5516</v>
      </c>
      <c r="C4412" s="43" t="s">
        <v>8521</v>
      </c>
      <c r="D4412" s="52">
        <v>45264</v>
      </c>
      <c r="E4412" s="52">
        <v>45265</v>
      </c>
      <c r="F4412" s="52">
        <v>45265</v>
      </c>
      <c r="G4412" s="47" t="s">
        <v>10</v>
      </c>
      <c r="H4412" s="104">
        <v>350</v>
      </c>
      <c r="I4412" s="53">
        <v>1</v>
      </c>
      <c r="J4412" s="46">
        <v>0</v>
      </c>
      <c r="K4412" s="46">
        <v>0</v>
      </c>
      <c r="L4412" s="42">
        <v>350</v>
      </c>
      <c r="M4412" s="42">
        <v>0</v>
      </c>
      <c r="N4412" s="47" t="s">
        <v>269</v>
      </c>
      <c r="O4412" s="47" t="s">
        <v>1874</v>
      </c>
      <c r="P4412" s="47" t="s">
        <v>1358</v>
      </c>
      <c r="Q4412" s="30" t="s">
        <v>8713</v>
      </c>
    </row>
    <row r="4413" spans="1:17" s="30" customFormat="1" ht="19.95" customHeight="1">
      <c r="A4413" s="47">
        <v>1</v>
      </c>
      <c r="B4413" s="30" t="s">
        <v>780</v>
      </c>
      <c r="C4413" s="43" t="s">
        <v>1450</v>
      </c>
      <c r="D4413" s="52">
        <v>45266</v>
      </c>
      <c r="E4413" s="52">
        <v>45266</v>
      </c>
      <c r="F4413" s="52">
        <v>45266</v>
      </c>
      <c r="G4413" s="47" t="s">
        <v>10</v>
      </c>
      <c r="H4413" s="46">
        <v>14.95</v>
      </c>
      <c r="I4413" s="105">
        <v>1</v>
      </c>
      <c r="J4413" s="46">
        <v>0</v>
      </c>
      <c r="K4413" s="46">
        <v>0</v>
      </c>
      <c r="L4413" s="42">
        <v>14.95</v>
      </c>
      <c r="M4413" s="42">
        <v>0</v>
      </c>
      <c r="N4413" s="47" t="s">
        <v>1328</v>
      </c>
      <c r="O4413" s="47" t="s">
        <v>1374</v>
      </c>
      <c r="P4413" s="47" t="s">
        <v>874</v>
      </c>
      <c r="Q4413" s="30" t="s">
        <v>8726</v>
      </c>
    </row>
    <row r="4414" spans="1:17" s="30" customFormat="1" ht="19.95" customHeight="1">
      <c r="A4414" s="47">
        <v>4</v>
      </c>
      <c r="B4414" s="30" t="s">
        <v>230</v>
      </c>
      <c r="C4414" s="43" t="s">
        <v>8532</v>
      </c>
      <c r="D4414" s="52">
        <v>45273</v>
      </c>
      <c r="E4414" s="52">
        <v>45266</v>
      </c>
      <c r="F4414" s="52">
        <v>45266</v>
      </c>
      <c r="G4414" s="47" t="s">
        <v>10</v>
      </c>
      <c r="H4414" s="46">
        <v>106700</v>
      </c>
      <c r="I4414" s="53">
        <v>1</v>
      </c>
      <c r="J4414" s="46">
        <v>0</v>
      </c>
      <c r="K4414" s="46">
        <v>0</v>
      </c>
      <c r="L4414" s="42">
        <v>106700</v>
      </c>
      <c r="M4414" s="42">
        <v>0</v>
      </c>
      <c r="N4414" s="47" t="s">
        <v>1328</v>
      </c>
      <c r="O4414" s="47" t="s">
        <v>1330</v>
      </c>
      <c r="P4414" s="47" t="s">
        <v>881</v>
      </c>
      <c r="Q4414" s="30" t="s">
        <v>8728</v>
      </c>
    </row>
    <row r="4415" spans="1:17" s="30" customFormat="1" ht="19.95" customHeight="1">
      <c r="A4415" s="47">
        <v>1</v>
      </c>
      <c r="B4415" s="30" t="s">
        <v>143</v>
      </c>
      <c r="C4415" s="43" t="s">
        <v>8526</v>
      </c>
      <c r="D4415" s="52">
        <v>45251</v>
      </c>
      <c r="E4415" s="52">
        <v>45266</v>
      </c>
      <c r="F4415" s="52">
        <v>45266</v>
      </c>
      <c r="G4415" s="47" t="s">
        <v>10</v>
      </c>
      <c r="H4415" s="104">
        <v>12698.8</v>
      </c>
      <c r="I4415" s="53">
        <v>1</v>
      </c>
      <c r="J4415" s="46">
        <v>0</v>
      </c>
      <c r="K4415" s="46">
        <v>0</v>
      </c>
      <c r="L4415" s="42">
        <v>12698.8</v>
      </c>
      <c r="M4415" s="42">
        <v>0</v>
      </c>
      <c r="N4415" s="47" t="s">
        <v>1328</v>
      </c>
      <c r="O4415" s="47" t="s">
        <v>1349</v>
      </c>
      <c r="P4415" s="47" t="s">
        <v>741</v>
      </c>
      <c r="Q4415" s="30" t="s">
        <v>8720</v>
      </c>
    </row>
    <row r="4416" spans="1:17" s="30" customFormat="1" ht="19.95" customHeight="1">
      <c r="A4416" s="47">
        <v>2</v>
      </c>
      <c r="B4416" s="30" t="s">
        <v>143</v>
      </c>
      <c r="C4416" s="43" t="s">
        <v>8527</v>
      </c>
      <c r="D4416" s="52">
        <v>45251</v>
      </c>
      <c r="E4416" s="52">
        <v>45266</v>
      </c>
      <c r="F4416" s="52">
        <v>45266</v>
      </c>
      <c r="G4416" s="47" t="s">
        <v>10</v>
      </c>
      <c r="H4416" s="104">
        <v>46392</v>
      </c>
      <c r="I4416" s="53">
        <v>1</v>
      </c>
      <c r="J4416" s="46">
        <v>0</v>
      </c>
      <c r="K4416" s="46">
        <v>0</v>
      </c>
      <c r="L4416" s="42">
        <v>46392</v>
      </c>
      <c r="M4416" s="42">
        <v>0</v>
      </c>
      <c r="N4416" s="47" t="s">
        <v>1328</v>
      </c>
      <c r="O4416" s="47" t="s">
        <v>1349</v>
      </c>
      <c r="P4416" s="47" t="s">
        <v>741</v>
      </c>
      <c r="Q4416" s="30" t="s">
        <v>8721</v>
      </c>
    </row>
    <row r="4417" spans="1:17" s="30" customFormat="1" ht="19.95" customHeight="1">
      <c r="A4417" s="47">
        <v>5</v>
      </c>
      <c r="B4417" s="30" t="s">
        <v>143</v>
      </c>
      <c r="C4417" s="43" t="s">
        <v>8529</v>
      </c>
      <c r="D4417" s="52">
        <v>45251</v>
      </c>
      <c r="E4417" s="52">
        <v>45266</v>
      </c>
      <c r="F4417" s="52">
        <v>45266</v>
      </c>
      <c r="G4417" s="47" t="s">
        <v>10</v>
      </c>
      <c r="H4417" s="104">
        <v>22736</v>
      </c>
      <c r="I4417" s="53">
        <v>1</v>
      </c>
      <c r="J4417" s="46">
        <v>0</v>
      </c>
      <c r="K4417" s="46">
        <v>0</v>
      </c>
      <c r="L4417" s="42">
        <v>22736</v>
      </c>
      <c r="M4417" s="42">
        <v>0</v>
      </c>
      <c r="N4417" s="47" t="s">
        <v>1328</v>
      </c>
      <c r="O4417" s="47" t="s">
        <v>1349</v>
      </c>
      <c r="P4417" s="47" t="s">
        <v>741</v>
      </c>
      <c r="Q4417" s="30" t="s">
        <v>8723</v>
      </c>
    </row>
    <row r="4418" spans="1:17" s="30" customFormat="1" ht="19.95" customHeight="1">
      <c r="A4418" s="47">
        <v>5</v>
      </c>
      <c r="B4418" s="30" t="s">
        <v>143</v>
      </c>
      <c r="C4418" s="43" t="s">
        <v>8528</v>
      </c>
      <c r="D4418" s="52">
        <v>45251</v>
      </c>
      <c r="E4418" s="52">
        <v>45266</v>
      </c>
      <c r="F4418" s="52">
        <v>45266</v>
      </c>
      <c r="G4418" s="47" t="s">
        <v>10</v>
      </c>
      <c r="H4418" s="104">
        <v>8798.7999999999993</v>
      </c>
      <c r="I4418" s="53">
        <v>1</v>
      </c>
      <c r="J4418" s="46">
        <v>0</v>
      </c>
      <c r="K4418" s="46">
        <v>0</v>
      </c>
      <c r="L4418" s="42">
        <v>8798.7999999999993</v>
      </c>
      <c r="M4418" s="42">
        <v>0</v>
      </c>
      <c r="N4418" s="47" t="s">
        <v>1328</v>
      </c>
      <c r="O4418" s="47" t="s">
        <v>1349</v>
      </c>
      <c r="P4418" s="47" t="s">
        <v>741</v>
      </c>
      <c r="Q4418" s="30" t="s">
        <v>8722</v>
      </c>
    </row>
    <row r="4419" spans="1:17" s="30" customFormat="1" ht="19.95" customHeight="1">
      <c r="A4419" s="47">
        <v>2</v>
      </c>
      <c r="B4419" s="30" t="s">
        <v>240</v>
      </c>
      <c r="C4419" s="43" t="s">
        <v>8478</v>
      </c>
      <c r="D4419" s="52">
        <v>45261</v>
      </c>
      <c r="E4419" s="52">
        <v>45266</v>
      </c>
      <c r="F4419" s="52">
        <v>45266</v>
      </c>
      <c r="G4419" s="47" t="s">
        <v>10</v>
      </c>
      <c r="H4419" s="104">
        <v>13278.03</v>
      </c>
      <c r="I4419" s="53">
        <v>1</v>
      </c>
      <c r="J4419" s="46">
        <v>0</v>
      </c>
      <c r="K4419" s="46">
        <v>0</v>
      </c>
      <c r="L4419" s="42">
        <v>13278.03</v>
      </c>
      <c r="M4419" s="42">
        <v>0</v>
      </c>
      <c r="N4419" s="47" t="s">
        <v>269</v>
      </c>
      <c r="O4419" s="47" t="s">
        <v>1874</v>
      </c>
      <c r="P4419" s="47" t="s">
        <v>1358</v>
      </c>
      <c r="Q4419" s="30" t="s">
        <v>8482</v>
      </c>
    </row>
    <row r="4420" spans="1:17" s="30" customFormat="1" ht="19.95" customHeight="1">
      <c r="A4420" s="47">
        <v>5</v>
      </c>
      <c r="B4420" s="30" t="s">
        <v>240</v>
      </c>
      <c r="C4420" s="43" t="s">
        <v>8480</v>
      </c>
      <c r="D4420" s="52">
        <v>45261</v>
      </c>
      <c r="E4420" s="52">
        <v>45266</v>
      </c>
      <c r="F4420" s="52">
        <v>45266</v>
      </c>
      <c r="G4420" s="47" t="s">
        <v>10</v>
      </c>
      <c r="H4420" s="104">
        <v>8940.86</v>
      </c>
      <c r="I4420" s="53">
        <v>1</v>
      </c>
      <c r="J4420" s="46">
        <v>0</v>
      </c>
      <c r="K4420" s="46">
        <v>0</v>
      </c>
      <c r="L4420" s="42">
        <v>8940.86</v>
      </c>
      <c r="M4420" s="42">
        <v>0</v>
      </c>
      <c r="N4420" s="47" t="s">
        <v>269</v>
      </c>
      <c r="O4420" s="47" t="s">
        <v>1874</v>
      </c>
      <c r="P4420" s="47" t="s">
        <v>1358</v>
      </c>
      <c r="Q4420" s="30" t="s">
        <v>8484</v>
      </c>
    </row>
    <row r="4421" spans="1:17" s="30" customFormat="1" ht="19.95" customHeight="1">
      <c r="A4421" s="47">
        <v>1</v>
      </c>
      <c r="B4421" s="30" t="s">
        <v>1395</v>
      </c>
      <c r="C4421" s="43" t="s">
        <v>1477</v>
      </c>
      <c r="D4421" s="52">
        <v>45266</v>
      </c>
      <c r="E4421" s="52">
        <v>45266</v>
      </c>
      <c r="F4421" s="52">
        <v>45266</v>
      </c>
      <c r="G4421" s="47" t="s">
        <v>10</v>
      </c>
      <c r="H4421" s="46">
        <v>7.6</v>
      </c>
      <c r="I4421" s="105">
        <v>1</v>
      </c>
      <c r="J4421" s="46">
        <v>0</v>
      </c>
      <c r="K4421" s="46">
        <v>0</v>
      </c>
      <c r="L4421" s="42">
        <v>7.6</v>
      </c>
      <c r="M4421" s="42">
        <v>0</v>
      </c>
      <c r="N4421" s="47" t="s">
        <v>275</v>
      </c>
      <c r="O4421" s="47" t="s">
        <v>1374</v>
      </c>
      <c r="P4421" s="47" t="s">
        <v>874</v>
      </c>
      <c r="Q4421" s="30" t="s">
        <v>1695</v>
      </c>
    </row>
    <row r="4422" spans="1:17" s="30" customFormat="1" ht="19.95" customHeight="1">
      <c r="A4422" s="47">
        <v>1</v>
      </c>
      <c r="B4422" s="30" t="s">
        <v>319</v>
      </c>
      <c r="C4422" s="43" t="s">
        <v>8531</v>
      </c>
      <c r="D4422" s="52">
        <v>45264</v>
      </c>
      <c r="E4422" s="52">
        <v>45266</v>
      </c>
      <c r="F4422" s="52">
        <v>45266</v>
      </c>
      <c r="G4422" s="47" t="s">
        <v>10</v>
      </c>
      <c r="H4422" s="46">
        <v>1500</v>
      </c>
      <c r="I4422" s="53">
        <v>1</v>
      </c>
      <c r="J4422" s="46">
        <v>0</v>
      </c>
      <c r="K4422" s="46">
        <v>0</v>
      </c>
      <c r="L4422" s="42">
        <v>1500</v>
      </c>
      <c r="M4422" s="42">
        <v>0</v>
      </c>
      <c r="N4422" s="47" t="s">
        <v>275</v>
      </c>
      <c r="O4422" s="47" t="s">
        <v>1351</v>
      </c>
      <c r="P4422" s="47" t="s">
        <v>1350</v>
      </c>
      <c r="Q4422" s="30" t="s">
        <v>8727</v>
      </c>
    </row>
    <row r="4423" spans="1:17" s="30" customFormat="1" ht="19.95" customHeight="1">
      <c r="A4423" s="47">
        <v>1</v>
      </c>
      <c r="B4423" s="30" t="s">
        <v>8885</v>
      </c>
      <c r="C4423" s="43" t="s">
        <v>8886</v>
      </c>
      <c r="D4423" s="52">
        <v>45286</v>
      </c>
      <c r="E4423" s="52">
        <v>45286</v>
      </c>
      <c r="F4423" s="52">
        <v>45267</v>
      </c>
      <c r="G4423" s="47" t="s">
        <v>10</v>
      </c>
      <c r="H4423" s="42">
        <v>1780</v>
      </c>
      <c r="I4423" s="53">
        <v>1</v>
      </c>
      <c r="J4423" s="46">
        <v>0</v>
      </c>
      <c r="K4423" s="46">
        <v>0</v>
      </c>
      <c r="L4423" s="51">
        <v>1780</v>
      </c>
      <c r="M4423" s="42">
        <v>0</v>
      </c>
      <c r="N4423" s="47" t="s">
        <v>1328</v>
      </c>
      <c r="O4423" s="47" t="s">
        <v>1342</v>
      </c>
      <c r="P4423" s="47" t="s">
        <v>883</v>
      </c>
      <c r="Q4423" s="30" t="s">
        <v>8887</v>
      </c>
    </row>
    <row r="4424" spans="1:17" s="30" customFormat="1" ht="19.95" customHeight="1">
      <c r="A4424" s="47">
        <v>1</v>
      </c>
      <c r="B4424" s="30" t="s">
        <v>1357</v>
      </c>
      <c r="C4424" s="43" t="s">
        <v>8550</v>
      </c>
      <c r="D4424" s="52">
        <v>45267</v>
      </c>
      <c r="E4424" s="52">
        <v>45267</v>
      </c>
      <c r="F4424" s="52">
        <v>45267</v>
      </c>
      <c r="G4424" s="47" t="s">
        <v>10</v>
      </c>
      <c r="H4424" s="46">
        <v>153.04</v>
      </c>
      <c r="I4424" s="53">
        <v>1</v>
      </c>
      <c r="J4424" s="46">
        <v>0</v>
      </c>
      <c r="K4424" s="46">
        <v>0</v>
      </c>
      <c r="L4424" s="42">
        <v>153.04</v>
      </c>
      <c r="M4424" s="42">
        <v>0</v>
      </c>
      <c r="N4424" s="47" t="s">
        <v>1328</v>
      </c>
      <c r="O4424" s="47" t="s">
        <v>1874</v>
      </c>
      <c r="P4424" s="47" t="s">
        <v>1358</v>
      </c>
      <c r="Q4424" s="30" t="s">
        <v>8746</v>
      </c>
    </row>
    <row r="4425" spans="1:17" s="30" customFormat="1" ht="19.95" customHeight="1">
      <c r="A4425" s="47">
        <v>4</v>
      </c>
      <c r="B4425" s="30" t="s">
        <v>143</v>
      </c>
      <c r="C4425" s="43" t="s">
        <v>8537</v>
      </c>
      <c r="D4425" s="52">
        <v>45252</v>
      </c>
      <c r="E4425" s="52">
        <v>45267</v>
      </c>
      <c r="F4425" s="52">
        <v>45267</v>
      </c>
      <c r="G4425" s="47" t="s">
        <v>10</v>
      </c>
      <c r="H4425" s="46">
        <v>19380</v>
      </c>
      <c r="I4425" s="53">
        <v>1</v>
      </c>
      <c r="J4425" s="46">
        <v>0</v>
      </c>
      <c r="K4425" s="46">
        <v>0</v>
      </c>
      <c r="L4425" s="42">
        <v>19380</v>
      </c>
      <c r="M4425" s="42">
        <v>0</v>
      </c>
      <c r="N4425" s="47" t="s">
        <v>1328</v>
      </c>
      <c r="O4425" s="47" t="s">
        <v>1349</v>
      </c>
      <c r="P4425" s="47" t="s">
        <v>741</v>
      </c>
      <c r="Q4425" s="30" t="s">
        <v>8733</v>
      </c>
    </row>
    <row r="4426" spans="1:17" s="30" customFormat="1" ht="19.95" customHeight="1">
      <c r="A4426" s="47">
        <v>4</v>
      </c>
      <c r="B4426" s="30" t="s">
        <v>143</v>
      </c>
      <c r="C4426" s="43" t="s">
        <v>8538</v>
      </c>
      <c r="D4426" s="52">
        <v>45252</v>
      </c>
      <c r="E4426" s="52">
        <v>45267</v>
      </c>
      <c r="F4426" s="52">
        <v>45267</v>
      </c>
      <c r="G4426" s="47" t="s">
        <v>10</v>
      </c>
      <c r="H4426" s="46">
        <v>4560</v>
      </c>
      <c r="I4426" s="53">
        <v>1</v>
      </c>
      <c r="J4426" s="46">
        <v>0</v>
      </c>
      <c r="K4426" s="46">
        <v>0</v>
      </c>
      <c r="L4426" s="42">
        <v>4560</v>
      </c>
      <c r="M4426" s="42">
        <v>0</v>
      </c>
      <c r="N4426" s="47" t="s">
        <v>1328</v>
      </c>
      <c r="O4426" s="47" t="s">
        <v>1349</v>
      </c>
      <c r="P4426" s="47" t="s">
        <v>741</v>
      </c>
      <c r="Q4426" s="30" t="s">
        <v>8734</v>
      </c>
    </row>
    <row r="4427" spans="1:17" s="30" customFormat="1" ht="19.95" customHeight="1">
      <c r="A4427" s="47">
        <v>2</v>
      </c>
      <c r="B4427" s="30" t="s">
        <v>143</v>
      </c>
      <c r="C4427" s="43" t="s">
        <v>8536</v>
      </c>
      <c r="D4427" s="52">
        <v>45252</v>
      </c>
      <c r="E4427" s="52">
        <v>45267</v>
      </c>
      <c r="F4427" s="52">
        <v>45267</v>
      </c>
      <c r="G4427" s="47" t="s">
        <v>10</v>
      </c>
      <c r="H4427" s="46">
        <v>48758</v>
      </c>
      <c r="I4427" s="53">
        <v>1</v>
      </c>
      <c r="J4427" s="46">
        <v>0</v>
      </c>
      <c r="K4427" s="46">
        <v>0</v>
      </c>
      <c r="L4427" s="42">
        <v>48758</v>
      </c>
      <c r="M4427" s="42">
        <v>0</v>
      </c>
      <c r="N4427" s="47" t="s">
        <v>1328</v>
      </c>
      <c r="O4427" s="47" t="s">
        <v>1349</v>
      </c>
      <c r="P4427" s="47" t="s">
        <v>741</v>
      </c>
      <c r="Q4427" s="30" t="s">
        <v>8732</v>
      </c>
    </row>
    <row r="4428" spans="1:17" s="30" customFormat="1" ht="19.95" customHeight="1">
      <c r="A4428" s="47">
        <v>5</v>
      </c>
      <c r="B4428" s="30" t="s">
        <v>143</v>
      </c>
      <c r="C4428" s="43" t="s">
        <v>8534</v>
      </c>
      <c r="D4428" s="52">
        <v>45252</v>
      </c>
      <c r="E4428" s="52">
        <v>45267</v>
      </c>
      <c r="F4428" s="52">
        <v>45267</v>
      </c>
      <c r="G4428" s="47" t="s">
        <v>10</v>
      </c>
      <c r="H4428" s="46">
        <v>11600</v>
      </c>
      <c r="I4428" s="53">
        <v>1</v>
      </c>
      <c r="J4428" s="46">
        <v>0</v>
      </c>
      <c r="K4428" s="46">
        <v>0</v>
      </c>
      <c r="L4428" s="42">
        <v>11600</v>
      </c>
      <c r="M4428" s="42">
        <v>0</v>
      </c>
      <c r="N4428" s="47" t="s">
        <v>1328</v>
      </c>
      <c r="O4428" s="47" t="s">
        <v>1349</v>
      </c>
      <c r="P4428" s="47" t="s">
        <v>741</v>
      </c>
      <c r="Q4428" s="30" t="s">
        <v>8730</v>
      </c>
    </row>
    <row r="4429" spans="1:17" s="30" customFormat="1" ht="19.95" customHeight="1">
      <c r="A4429" s="47">
        <v>5</v>
      </c>
      <c r="B4429" s="30" t="s">
        <v>143</v>
      </c>
      <c r="C4429" s="43" t="s">
        <v>8535</v>
      </c>
      <c r="D4429" s="52">
        <v>45252</v>
      </c>
      <c r="E4429" s="52">
        <v>45267</v>
      </c>
      <c r="F4429" s="52">
        <v>45267</v>
      </c>
      <c r="G4429" s="47" t="s">
        <v>10</v>
      </c>
      <c r="H4429" s="46">
        <v>5945.25</v>
      </c>
      <c r="I4429" s="53">
        <v>1</v>
      </c>
      <c r="J4429" s="46">
        <v>0</v>
      </c>
      <c r="K4429" s="46">
        <v>0</v>
      </c>
      <c r="L4429" s="42">
        <v>5945.25</v>
      </c>
      <c r="M4429" s="42">
        <v>0</v>
      </c>
      <c r="N4429" s="47" t="s">
        <v>1328</v>
      </c>
      <c r="O4429" s="47" t="s">
        <v>1349</v>
      </c>
      <c r="P4429" s="47" t="s">
        <v>741</v>
      </c>
      <c r="Q4429" s="30" t="s">
        <v>8731</v>
      </c>
    </row>
    <row r="4430" spans="1:17" s="30" customFormat="1" ht="19.95" customHeight="1">
      <c r="A4430" s="47">
        <v>2</v>
      </c>
      <c r="B4430" s="30" t="s">
        <v>308</v>
      </c>
      <c r="C4430" s="43" t="s">
        <v>8547</v>
      </c>
      <c r="D4430" s="52">
        <v>45264</v>
      </c>
      <c r="E4430" s="52">
        <v>45267</v>
      </c>
      <c r="F4430" s="52">
        <v>45267</v>
      </c>
      <c r="G4430" s="47" t="s">
        <v>10</v>
      </c>
      <c r="H4430" s="46">
        <v>9044</v>
      </c>
      <c r="I4430" s="53">
        <v>1</v>
      </c>
      <c r="J4430" s="46">
        <v>0</v>
      </c>
      <c r="K4430" s="46">
        <v>0</v>
      </c>
      <c r="L4430" s="42">
        <v>9044</v>
      </c>
      <c r="M4430" s="42">
        <v>0</v>
      </c>
      <c r="N4430" s="47" t="s">
        <v>1328</v>
      </c>
      <c r="O4430" s="47" t="s">
        <v>1349</v>
      </c>
      <c r="P4430" s="47" t="s">
        <v>741</v>
      </c>
      <c r="Q4430" s="30" t="s">
        <v>8744</v>
      </c>
    </row>
    <row r="4431" spans="1:17" s="30" customFormat="1" ht="19.95" customHeight="1">
      <c r="A4431" s="47">
        <v>2</v>
      </c>
      <c r="B4431" s="30" t="s">
        <v>308</v>
      </c>
      <c r="C4431" s="43" t="s">
        <v>8544</v>
      </c>
      <c r="D4431" s="52">
        <v>45264</v>
      </c>
      <c r="E4431" s="52">
        <v>45267</v>
      </c>
      <c r="F4431" s="52">
        <v>45267</v>
      </c>
      <c r="G4431" s="47" t="s">
        <v>10</v>
      </c>
      <c r="H4431" s="46">
        <v>28200</v>
      </c>
      <c r="I4431" s="53">
        <v>1</v>
      </c>
      <c r="J4431" s="46">
        <v>0</v>
      </c>
      <c r="K4431" s="46">
        <v>0</v>
      </c>
      <c r="L4431" s="42">
        <v>28200</v>
      </c>
      <c r="M4431" s="42">
        <v>0</v>
      </c>
      <c r="N4431" s="47" t="s">
        <v>1328</v>
      </c>
      <c r="O4431" s="47" t="s">
        <v>1349</v>
      </c>
      <c r="P4431" s="47" t="s">
        <v>741</v>
      </c>
      <c r="Q4431" s="30" t="s">
        <v>8740</v>
      </c>
    </row>
    <row r="4432" spans="1:17" s="30" customFormat="1" ht="19.95" customHeight="1">
      <c r="A4432" s="47">
        <v>5</v>
      </c>
      <c r="B4432" s="30" t="s">
        <v>308</v>
      </c>
      <c r="C4432" s="43" t="s">
        <v>8543</v>
      </c>
      <c r="D4432" s="52">
        <v>45264</v>
      </c>
      <c r="E4432" s="52">
        <v>45267</v>
      </c>
      <c r="F4432" s="52">
        <v>45267</v>
      </c>
      <c r="G4432" s="47" t="s">
        <v>10</v>
      </c>
      <c r="H4432" s="46">
        <v>10898.8</v>
      </c>
      <c r="I4432" s="53">
        <v>1</v>
      </c>
      <c r="J4432" s="46">
        <v>0</v>
      </c>
      <c r="K4432" s="46">
        <v>0</v>
      </c>
      <c r="L4432" s="42">
        <v>10898.8</v>
      </c>
      <c r="M4432" s="42">
        <v>0</v>
      </c>
      <c r="N4432" s="47" t="s">
        <v>1328</v>
      </c>
      <c r="O4432" s="47" t="s">
        <v>1349</v>
      </c>
      <c r="P4432" s="47" t="s">
        <v>741</v>
      </c>
      <c r="Q4432" s="30" t="s">
        <v>8739</v>
      </c>
    </row>
    <row r="4433" spans="1:17" s="30" customFormat="1" ht="19.95" customHeight="1">
      <c r="A4433" s="47">
        <v>1</v>
      </c>
      <c r="B4433" s="30" t="s">
        <v>308</v>
      </c>
      <c r="C4433" s="43" t="s">
        <v>8545</v>
      </c>
      <c r="D4433" s="52">
        <v>45264</v>
      </c>
      <c r="E4433" s="52">
        <v>45267</v>
      </c>
      <c r="F4433" s="52">
        <v>45267</v>
      </c>
      <c r="G4433" s="47" t="s">
        <v>10</v>
      </c>
      <c r="H4433" s="46">
        <v>28750</v>
      </c>
      <c r="I4433" s="53">
        <v>1</v>
      </c>
      <c r="J4433" s="46">
        <v>0</v>
      </c>
      <c r="K4433" s="46">
        <v>0</v>
      </c>
      <c r="L4433" s="42">
        <v>28750</v>
      </c>
      <c r="M4433" s="42">
        <v>0</v>
      </c>
      <c r="N4433" s="47" t="s">
        <v>1328</v>
      </c>
      <c r="O4433" s="47" t="s">
        <v>1349</v>
      </c>
      <c r="P4433" s="47" t="s">
        <v>741</v>
      </c>
      <c r="Q4433" s="30" t="s">
        <v>8742</v>
      </c>
    </row>
    <row r="4434" spans="1:17" s="30" customFormat="1" ht="19.95" customHeight="1">
      <c r="A4434" s="47">
        <v>5</v>
      </c>
      <c r="B4434" s="30" t="s">
        <v>308</v>
      </c>
      <c r="C4434" s="43" t="s">
        <v>8546</v>
      </c>
      <c r="D4434" s="52">
        <v>45264</v>
      </c>
      <c r="E4434" s="52">
        <v>45267</v>
      </c>
      <c r="F4434" s="52">
        <v>45267</v>
      </c>
      <c r="G4434" s="47" t="s">
        <v>10</v>
      </c>
      <c r="H4434" s="46">
        <v>20230</v>
      </c>
      <c r="I4434" s="53">
        <v>1</v>
      </c>
      <c r="J4434" s="46">
        <v>0</v>
      </c>
      <c r="K4434" s="46">
        <v>0</v>
      </c>
      <c r="L4434" s="42">
        <v>20230</v>
      </c>
      <c r="M4434" s="42">
        <v>0</v>
      </c>
      <c r="N4434" s="47" t="s">
        <v>1328</v>
      </c>
      <c r="O4434" s="47" t="s">
        <v>1349</v>
      </c>
      <c r="P4434" s="47" t="s">
        <v>741</v>
      </c>
      <c r="Q4434" s="30" t="s">
        <v>8743</v>
      </c>
    </row>
    <row r="4435" spans="1:17" s="30" customFormat="1" ht="19.95" customHeight="1">
      <c r="A4435" s="47">
        <v>5</v>
      </c>
      <c r="B4435" s="30" t="s">
        <v>308</v>
      </c>
      <c r="C4435" s="43" t="s">
        <v>8542</v>
      </c>
      <c r="D4435" s="52">
        <v>45264</v>
      </c>
      <c r="E4435" s="52">
        <v>45267</v>
      </c>
      <c r="F4435" s="52">
        <v>45267</v>
      </c>
      <c r="G4435" s="47" t="s">
        <v>10</v>
      </c>
      <c r="H4435" s="46">
        <v>125400</v>
      </c>
      <c r="I4435" s="53">
        <v>1</v>
      </c>
      <c r="J4435" s="46">
        <v>0</v>
      </c>
      <c r="K4435" s="46">
        <v>0</v>
      </c>
      <c r="L4435" s="42">
        <v>125400</v>
      </c>
      <c r="M4435" s="42">
        <v>0</v>
      </c>
      <c r="N4435" s="47" t="s">
        <v>1328</v>
      </c>
      <c r="O4435" s="47" t="s">
        <v>1349</v>
      </c>
      <c r="P4435" s="47" t="s">
        <v>741</v>
      </c>
      <c r="Q4435" s="30" t="s">
        <v>8738</v>
      </c>
    </row>
    <row r="4436" spans="1:17" s="30" customFormat="1" ht="19.95" customHeight="1">
      <c r="A4436" s="47">
        <v>1</v>
      </c>
      <c r="B4436" s="30" t="s">
        <v>247</v>
      </c>
      <c r="C4436" s="43" t="s">
        <v>8304</v>
      </c>
      <c r="D4436" s="52">
        <v>45267</v>
      </c>
      <c r="E4436" s="52">
        <v>45267</v>
      </c>
      <c r="F4436" s="52">
        <v>45267</v>
      </c>
      <c r="G4436" s="47" t="s">
        <v>10</v>
      </c>
      <c r="H4436" s="46">
        <v>50000</v>
      </c>
      <c r="I4436" s="105">
        <v>1</v>
      </c>
      <c r="J4436" s="46">
        <v>0</v>
      </c>
      <c r="K4436" s="46">
        <v>0</v>
      </c>
      <c r="L4436" s="42">
        <v>50000</v>
      </c>
      <c r="M4436" s="42">
        <v>0</v>
      </c>
      <c r="N4436" s="47" t="s">
        <v>269</v>
      </c>
      <c r="O4436" s="47" t="s">
        <v>2725</v>
      </c>
      <c r="P4436" s="47" t="s">
        <v>879</v>
      </c>
      <c r="Q4436" s="30" t="s">
        <v>8741</v>
      </c>
    </row>
    <row r="4437" spans="1:17" s="30" customFormat="1" ht="19.95" customHeight="1">
      <c r="A4437" s="47">
        <v>1</v>
      </c>
      <c r="B4437" s="30" t="s">
        <v>23</v>
      </c>
      <c r="C4437" s="43" t="s">
        <v>8533</v>
      </c>
      <c r="D4437" s="52">
        <v>44979</v>
      </c>
      <c r="E4437" s="52">
        <v>45267</v>
      </c>
      <c r="F4437" s="52">
        <v>45267</v>
      </c>
      <c r="G4437" s="47" t="s">
        <v>10</v>
      </c>
      <c r="H4437" s="46">
        <v>2608.77</v>
      </c>
      <c r="I4437" s="53">
        <v>1</v>
      </c>
      <c r="J4437" s="46">
        <v>0</v>
      </c>
      <c r="K4437" s="46">
        <v>0</v>
      </c>
      <c r="L4437" s="42">
        <v>2608.77</v>
      </c>
      <c r="M4437" s="42">
        <v>0</v>
      </c>
      <c r="N4437" s="47" t="s">
        <v>269</v>
      </c>
      <c r="O4437" s="47" t="s">
        <v>1351</v>
      </c>
      <c r="P4437" s="47" t="s">
        <v>1378</v>
      </c>
      <c r="Q4437" s="30" t="s">
        <v>8729</v>
      </c>
    </row>
    <row r="4438" spans="1:17" s="30" customFormat="1" ht="19.95" customHeight="1">
      <c r="A4438" s="47">
        <v>1</v>
      </c>
      <c r="B4438" s="30" t="s">
        <v>248</v>
      </c>
      <c r="C4438" s="43" t="s">
        <v>8304</v>
      </c>
      <c r="D4438" s="52">
        <v>45267</v>
      </c>
      <c r="E4438" s="52">
        <v>45267</v>
      </c>
      <c r="F4438" s="52">
        <v>45267</v>
      </c>
      <c r="G4438" s="47" t="s">
        <v>10</v>
      </c>
      <c r="H4438" s="46">
        <v>50000</v>
      </c>
      <c r="I4438" s="105">
        <v>1</v>
      </c>
      <c r="J4438" s="46">
        <v>0</v>
      </c>
      <c r="K4438" s="46">
        <v>0</v>
      </c>
      <c r="L4438" s="42">
        <v>50000</v>
      </c>
      <c r="M4438" s="42">
        <v>0</v>
      </c>
      <c r="N4438" s="47" t="s">
        <v>269</v>
      </c>
      <c r="O4438" s="47" t="s">
        <v>2725</v>
      </c>
      <c r="P4438" s="47" t="s">
        <v>879</v>
      </c>
      <c r="Q4438" s="30" t="s">
        <v>8432</v>
      </c>
    </row>
    <row r="4439" spans="1:17" s="30" customFormat="1" ht="19.95" customHeight="1">
      <c r="A4439" s="47">
        <v>4</v>
      </c>
      <c r="B4439" s="30" t="s">
        <v>15</v>
      </c>
      <c r="C4439" s="43" t="s">
        <v>8552</v>
      </c>
      <c r="D4439" s="52">
        <v>45252</v>
      </c>
      <c r="E4439" s="52">
        <v>45268</v>
      </c>
      <c r="F4439" s="52">
        <v>45267</v>
      </c>
      <c r="G4439" s="47" t="s">
        <v>10</v>
      </c>
      <c r="H4439" s="46">
        <v>2992.34</v>
      </c>
      <c r="I4439" s="53">
        <v>1</v>
      </c>
      <c r="J4439" s="46">
        <v>0</v>
      </c>
      <c r="K4439" s="46">
        <v>0</v>
      </c>
      <c r="L4439" s="42">
        <v>2992.34</v>
      </c>
      <c r="M4439" s="42">
        <v>0</v>
      </c>
      <c r="N4439" s="47" t="s">
        <v>269</v>
      </c>
      <c r="O4439" s="47" t="s">
        <v>1351</v>
      </c>
      <c r="P4439" s="47" t="s">
        <v>1353</v>
      </c>
      <c r="Q4439" s="30" t="s">
        <v>8150</v>
      </c>
    </row>
    <row r="4440" spans="1:17" s="30" customFormat="1" ht="19.95" customHeight="1">
      <c r="A4440" s="47">
        <v>2</v>
      </c>
      <c r="B4440" s="30" t="s">
        <v>8549</v>
      </c>
      <c r="C4440" s="43" t="s">
        <v>8883</v>
      </c>
      <c r="D4440" s="52">
        <v>45295</v>
      </c>
      <c r="E4440" s="52">
        <v>45295</v>
      </c>
      <c r="F4440" s="52">
        <v>45267</v>
      </c>
      <c r="G4440" s="47" t="s">
        <v>10</v>
      </c>
      <c r="H4440" s="46">
        <v>92400</v>
      </c>
      <c r="I4440" s="53">
        <v>1</v>
      </c>
      <c r="J4440" s="46">
        <v>0</v>
      </c>
      <c r="K4440" s="46">
        <v>0</v>
      </c>
      <c r="L4440" s="42">
        <v>92400</v>
      </c>
      <c r="M4440" s="42">
        <v>0</v>
      </c>
      <c r="N4440" s="47" t="s">
        <v>269</v>
      </c>
      <c r="O4440" s="47" t="s">
        <v>1874</v>
      </c>
      <c r="P4440" s="47" t="s">
        <v>1358</v>
      </c>
      <c r="Q4440" s="30" t="s">
        <v>8884</v>
      </c>
    </row>
    <row r="4441" spans="1:17" s="30" customFormat="1" ht="19.95" customHeight="1">
      <c r="A4441" s="47">
        <v>2</v>
      </c>
      <c r="B4441" s="30" t="s">
        <v>218</v>
      </c>
      <c r="C4441" s="43" t="s">
        <v>8540</v>
      </c>
      <c r="D4441" s="52">
        <v>45259</v>
      </c>
      <c r="E4441" s="52">
        <v>45267</v>
      </c>
      <c r="F4441" s="52">
        <v>45267</v>
      </c>
      <c r="G4441" s="47" t="s">
        <v>10</v>
      </c>
      <c r="H4441" s="46">
        <v>573.29999999999995</v>
      </c>
      <c r="I4441" s="53">
        <v>1</v>
      </c>
      <c r="J4441" s="46">
        <v>0</v>
      </c>
      <c r="K4441" s="46">
        <v>0</v>
      </c>
      <c r="L4441" s="42">
        <v>573.29999999999995</v>
      </c>
      <c r="M4441" s="42">
        <v>0</v>
      </c>
      <c r="N4441" s="47" t="s">
        <v>269</v>
      </c>
      <c r="O4441" s="47" t="s">
        <v>1874</v>
      </c>
      <c r="P4441" s="47" t="s">
        <v>8148</v>
      </c>
      <c r="Q4441" s="30" t="s">
        <v>8736</v>
      </c>
    </row>
    <row r="4442" spans="1:17" s="30" customFormat="1" ht="19.95" customHeight="1">
      <c r="A4442" s="47">
        <v>5</v>
      </c>
      <c r="B4442" s="30" t="s">
        <v>243</v>
      </c>
      <c r="C4442" s="43" t="s">
        <v>8541</v>
      </c>
      <c r="D4442" s="52">
        <v>45261</v>
      </c>
      <c r="E4442" s="52">
        <v>45267</v>
      </c>
      <c r="F4442" s="52">
        <v>45267</v>
      </c>
      <c r="G4442" s="47" t="s">
        <v>10</v>
      </c>
      <c r="H4442" s="46">
        <v>97092</v>
      </c>
      <c r="I4442" s="53">
        <v>1</v>
      </c>
      <c r="J4442" s="46">
        <v>0</v>
      </c>
      <c r="K4442" s="46">
        <v>0</v>
      </c>
      <c r="L4442" s="42">
        <v>97092</v>
      </c>
      <c r="M4442" s="42">
        <v>0</v>
      </c>
      <c r="N4442" s="47" t="s">
        <v>269</v>
      </c>
      <c r="O4442" s="47" t="s">
        <v>1330</v>
      </c>
      <c r="P4442" s="47" t="s">
        <v>2320</v>
      </c>
      <c r="Q4442" s="30" t="s">
        <v>8737</v>
      </c>
    </row>
    <row r="4443" spans="1:17" s="30" customFormat="1" ht="19.95" customHeight="1">
      <c r="A4443" s="47">
        <v>1</v>
      </c>
      <c r="B4443" s="30" t="s">
        <v>8455</v>
      </c>
      <c r="C4443" s="43" t="s">
        <v>2066</v>
      </c>
      <c r="D4443" s="52">
        <v>45266</v>
      </c>
      <c r="E4443" s="52">
        <v>45267</v>
      </c>
      <c r="F4443" s="52">
        <v>45267</v>
      </c>
      <c r="G4443" s="47" t="s">
        <v>10</v>
      </c>
      <c r="H4443" s="104">
        <v>600</v>
      </c>
      <c r="I4443" s="105">
        <v>1</v>
      </c>
      <c r="J4443" s="46">
        <v>0</v>
      </c>
      <c r="K4443" s="46">
        <v>0</v>
      </c>
      <c r="L4443" s="42">
        <v>600</v>
      </c>
      <c r="M4443" s="42">
        <v>0</v>
      </c>
      <c r="N4443" s="47" t="s">
        <v>275</v>
      </c>
      <c r="O4443" s="47" t="s">
        <v>1329</v>
      </c>
      <c r="P4443" s="47" t="s">
        <v>1373</v>
      </c>
      <c r="Q4443" s="30" t="s">
        <v>8463</v>
      </c>
    </row>
    <row r="4444" spans="1:17" s="30" customFormat="1" ht="19.95" customHeight="1">
      <c r="A4444" s="47">
        <v>1</v>
      </c>
      <c r="B4444" s="30" t="s">
        <v>1395</v>
      </c>
      <c r="C4444" s="43" t="s">
        <v>1477</v>
      </c>
      <c r="D4444" s="52">
        <v>45267</v>
      </c>
      <c r="E4444" s="52">
        <v>45267</v>
      </c>
      <c r="F4444" s="52">
        <v>45267</v>
      </c>
      <c r="G4444" s="47" t="s">
        <v>10</v>
      </c>
      <c r="H4444" s="46">
        <v>2</v>
      </c>
      <c r="I4444" s="105">
        <v>1</v>
      </c>
      <c r="J4444" s="46">
        <v>0</v>
      </c>
      <c r="K4444" s="46">
        <v>0</v>
      </c>
      <c r="L4444" s="42">
        <v>2</v>
      </c>
      <c r="M4444" s="42">
        <v>0</v>
      </c>
      <c r="N4444" s="47" t="s">
        <v>275</v>
      </c>
      <c r="O4444" s="47" t="s">
        <v>1374</v>
      </c>
      <c r="P4444" s="47" t="s">
        <v>874</v>
      </c>
      <c r="Q4444" s="30" t="s">
        <v>1695</v>
      </c>
    </row>
    <row r="4445" spans="1:17" s="30" customFormat="1" ht="19.95" customHeight="1">
      <c r="A4445" s="47">
        <v>1</v>
      </c>
      <c r="B4445" s="30" t="s">
        <v>8453</v>
      </c>
      <c r="C4445" s="43" t="s">
        <v>8454</v>
      </c>
      <c r="D4445" s="52">
        <v>45252</v>
      </c>
      <c r="E4445" s="52">
        <v>45267</v>
      </c>
      <c r="F4445" s="52">
        <v>45267</v>
      </c>
      <c r="G4445" s="47" t="s">
        <v>10</v>
      </c>
      <c r="H4445" s="104">
        <v>450</v>
      </c>
      <c r="I4445" s="105">
        <v>1</v>
      </c>
      <c r="J4445" s="46">
        <v>0</v>
      </c>
      <c r="K4445" s="46">
        <v>0</v>
      </c>
      <c r="L4445" s="42">
        <v>450</v>
      </c>
      <c r="M4445" s="42">
        <v>0</v>
      </c>
      <c r="N4445" s="47" t="s">
        <v>275</v>
      </c>
      <c r="O4445" s="47" t="s">
        <v>1329</v>
      </c>
      <c r="P4445" s="47" t="s">
        <v>1373</v>
      </c>
      <c r="Q4445" s="30" t="s">
        <v>8462</v>
      </c>
    </row>
    <row r="4446" spans="1:17" s="30" customFormat="1" ht="19.95" customHeight="1">
      <c r="A4446" s="47">
        <v>2</v>
      </c>
      <c r="B4446" s="30" t="s">
        <v>305</v>
      </c>
      <c r="C4446" s="43" t="s">
        <v>8539</v>
      </c>
      <c r="D4446" s="52">
        <v>45257</v>
      </c>
      <c r="E4446" s="52">
        <v>45267</v>
      </c>
      <c r="F4446" s="52">
        <v>45267</v>
      </c>
      <c r="G4446" s="47" t="s">
        <v>10</v>
      </c>
      <c r="H4446" s="46">
        <v>1326.7</v>
      </c>
      <c r="I4446" s="53">
        <v>1</v>
      </c>
      <c r="J4446" s="46">
        <v>0</v>
      </c>
      <c r="K4446" s="46">
        <v>0</v>
      </c>
      <c r="L4446" s="42">
        <v>1326.7</v>
      </c>
      <c r="M4446" s="42">
        <v>0</v>
      </c>
      <c r="N4446" s="47" t="s">
        <v>275</v>
      </c>
      <c r="O4446" s="47" t="s">
        <v>1874</v>
      </c>
      <c r="P4446" s="47" t="s">
        <v>1358</v>
      </c>
      <c r="Q4446" s="30" t="s">
        <v>8735</v>
      </c>
    </row>
    <row r="4447" spans="1:17" s="30" customFormat="1" ht="19.95" customHeight="1">
      <c r="A4447" s="47">
        <v>1</v>
      </c>
      <c r="B4447" s="30" t="s">
        <v>8548</v>
      </c>
      <c r="C4447" s="43" t="s">
        <v>2066</v>
      </c>
      <c r="D4447" s="52">
        <v>45266</v>
      </c>
      <c r="E4447" s="52">
        <v>45267</v>
      </c>
      <c r="F4447" s="52">
        <v>45267</v>
      </c>
      <c r="G4447" s="47" t="s">
        <v>10</v>
      </c>
      <c r="H4447" s="46">
        <v>800</v>
      </c>
      <c r="I4447" s="105">
        <v>1</v>
      </c>
      <c r="J4447" s="46">
        <v>0</v>
      </c>
      <c r="K4447" s="46">
        <v>0</v>
      </c>
      <c r="L4447" s="42">
        <v>800</v>
      </c>
      <c r="M4447" s="42">
        <v>0</v>
      </c>
      <c r="N4447" s="47" t="s">
        <v>275</v>
      </c>
      <c r="O4447" s="47" t="s">
        <v>1329</v>
      </c>
      <c r="P4447" s="47" t="s">
        <v>1373</v>
      </c>
      <c r="Q4447" s="30" t="s">
        <v>8745</v>
      </c>
    </row>
    <row r="4448" spans="1:17" s="30" customFormat="1" ht="19.95" customHeight="1">
      <c r="A4448" s="47">
        <v>1</v>
      </c>
      <c r="B4448" s="30" t="s">
        <v>8888</v>
      </c>
      <c r="C4448" s="43" t="s">
        <v>8889</v>
      </c>
      <c r="D4448" s="52">
        <v>45279</v>
      </c>
      <c r="E4448" s="52">
        <v>45268</v>
      </c>
      <c r="F4448" s="52">
        <v>45268</v>
      </c>
      <c r="G4448" s="47" t="s">
        <v>10</v>
      </c>
      <c r="H4448" s="42">
        <v>1000</v>
      </c>
      <c r="I4448" s="53">
        <v>1</v>
      </c>
      <c r="J4448" s="46">
        <v>0</v>
      </c>
      <c r="K4448" s="46">
        <v>0</v>
      </c>
      <c r="L4448" s="42">
        <v>1000</v>
      </c>
      <c r="M4448" s="42">
        <v>0</v>
      </c>
      <c r="N4448" s="30" t="s">
        <v>1328</v>
      </c>
      <c r="O4448" s="47" t="s">
        <v>1329</v>
      </c>
      <c r="P4448" s="47" t="s">
        <v>1373</v>
      </c>
      <c r="Q4448" s="30" t="s">
        <v>8897</v>
      </c>
    </row>
    <row r="4449" spans="1:17" s="30" customFormat="1" ht="19.95" customHeight="1">
      <c r="A4449" s="47">
        <v>1</v>
      </c>
      <c r="B4449" s="30" t="s">
        <v>1395</v>
      </c>
      <c r="C4449" s="43" t="s">
        <v>8250</v>
      </c>
      <c r="D4449" s="52">
        <v>45268</v>
      </c>
      <c r="E4449" s="52">
        <v>45268</v>
      </c>
      <c r="F4449" s="52">
        <v>45268</v>
      </c>
      <c r="G4449" s="47" t="s">
        <v>10</v>
      </c>
      <c r="H4449" s="46">
        <v>59.78</v>
      </c>
      <c r="I4449" s="105">
        <v>1</v>
      </c>
      <c r="J4449" s="46">
        <v>0</v>
      </c>
      <c r="K4449" s="46">
        <v>0</v>
      </c>
      <c r="L4449" s="42">
        <v>59.78</v>
      </c>
      <c r="M4449" s="42">
        <v>0</v>
      </c>
      <c r="N4449" s="47" t="s">
        <v>1586</v>
      </c>
      <c r="O4449" s="47" t="s">
        <v>1374</v>
      </c>
      <c r="P4449" s="47" t="s">
        <v>7975</v>
      </c>
      <c r="Q4449" s="30" t="s">
        <v>8751</v>
      </c>
    </row>
    <row r="4450" spans="1:17" s="30" customFormat="1" ht="19.95" customHeight="1">
      <c r="A4450" s="47">
        <v>1</v>
      </c>
      <c r="B4450" s="30" t="s">
        <v>1357</v>
      </c>
      <c r="C4450" s="43" t="s">
        <v>8557</v>
      </c>
      <c r="D4450" s="52">
        <v>45279</v>
      </c>
      <c r="E4450" s="52">
        <v>45268</v>
      </c>
      <c r="F4450" s="52">
        <v>45268</v>
      </c>
      <c r="G4450" s="47" t="s">
        <v>10</v>
      </c>
      <c r="H4450" s="42">
        <v>29.92</v>
      </c>
      <c r="I4450" s="53">
        <v>1</v>
      </c>
      <c r="J4450" s="46">
        <v>0</v>
      </c>
      <c r="K4450" s="46">
        <v>0</v>
      </c>
      <c r="L4450" s="42">
        <v>29.92</v>
      </c>
      <c r="M4450" s="42">
        <v>0</v>
      </c>
      <c r="N4450" s="30" t="s">
        <v>1587</v>
      </c>
      <c r="O4450" s="47" t="s">
        <v>1355</v>
      </c>
      <c r="P4450" s="47" t="s">
        <v>886</v>
      </c>
      <c r="Q4450" s="30" t="s">
        <v>8904</v>
      </c>
    </row>
    <row r="4451" spans="1:17" s="30" customFormat="1" ht="19.95" customHeight="1">
      <c r="A4451" s="47">
        <v>1</v>
      </c>
      <c r="B4451" s="30" t="s">
        <v>1357</v>
      </c>
      <c r="C4451" s="43" t="s">
        <v>8557</v>
      </c>
      <c r="D4451" s="52">
        <v>45279</v>
      </c>
      <c r="E4451" s="52">
        <v>45268</v>
      </c>
      <c r="F4451" s="52">
        <v>45268</v>
      </c>
      <c r="G4451" s="47" t="s">
        <v>10</v>
      </c>
      <c r="H4451" s="42">
        <v>49.96</v>
      </c>
      <c r="I4451" s="53">
        <v>1</v>
      </c>
      <c r="J4451" s="46">
        <v>0</v>
      </c>
      <c r="K4451" s="46">
        <v>0</v>
      </c>
      <c r="L4451" s="42">
        <v>49.96</v>
      </c>
      <c r="M4451" s="42">
        <v>0</v>
      </c>
      <c r="N4451" s="30" t="s">
        <v>1587</v>
      </c>
      <c r="O4451" s="47" t="s">
        <v>1355</v>
      </c>
      <c r="P4451" s="47" t="s">
        <v>886</v>
      </c>
      <c r="Q4451" s="30" t="s">
        <v>8904</v>
      </c>
    </row>
    <row r="4452" spans="1:17" s="30" customFormat="1" ht="19.95" customHeight="1">
      <c r="A4452" s="47">
        <v>1</v>
      </c>
      <c r="B4452" s="30" t="s">
        <v>1357</v>
      </c>
      <c r="C4452" s="43" t="s">
        <v>8557</v>
      </c>
      <c r="D4452" s="52">
        <v>45279</v>
      </c>
      <c r="E4452" s="52">
        <v>45268</v>
      </c>
      <c r="F4452" s="52">
        <v>45268</v>
      </c>
      <c r="G4452" s="47" t="s">
        <v>10</v>
      </c>
      <c r="H4452" s="42">
        <v>57.9</v>
      </c>
      <c r="I4452" s="53">
        <v>1</v>
      </c>
      <c r="J4452" s="46">
        <v>0</v>
      </c>
      <c r="K4452" s="46">
        <v>0</v>
      </c>
      <c r="L4452" s="42">
        <v>57.9</v>
      </c>
      <c r="M4452" s="42">
        <v>0</v>
      </c>
      <c r="N4452" s="30" t="s">
        <v>1587</v>
      </c>
      <c r="O4452" s="47" t="s">
        <v>1355</v>
      </c>
      <c r="P4452" s="47" t="s">
        <v>872</v>
      </c>
      <c r="Q4452" s="30" t="s">
        <v>8905</v>
      </c>
    </row>
    <row r="4453" spans="1:17" s="30" customFormat="1" ht="19.95" customHeight="1">
      <c r="A4453" s="47">
        <v>1</v>
      </c>
      <c r="B4453" s="30" t="s">
        <v>1357</v>
      </c>
      <c r="C4453" s="43" t="s">
        <v>8271</v>
      </c>
      <c r="D4453" s="52">
        <v>45279</v>
      </c>
      <c r="E4453" s="52">
        <v>45268</v>
      </c>
      <c r="F4453" s="52">
        <v>45268</v>
      </c>
      <c r="G4453" s="47" t="s">
        <v>10</v>
      </c>
      <c r="H4453" s="42">
        <v>29.99</v>
      </c>
      <c r="I4453" s="53">
        <v>1</v>
      </c>
      <c r="J4453" s="46">
        <v>0</v>
      </c>
      <c r="K4453" s="46">
        <v>0</v>
      </c>
      <c r="L4453" s="42">
        <v>29.99</v>
      </c>
      <c r="M4453" s="42">
        <v>0</v>
      </c>
      <c r="N4453" s="30" t="s">
        <v>1587</v>
      </c>
      <c r="O4453" s="47" t="s">
        <v>1355</v>
      </c>
      <c r="P4453" s="47" t="s">
        <v>886</v>
      </c>
      <c r="Q4453" s="30" t="s">
        <v>8904</v>
      </c>
    </row>
    <row r="4454" spans="1:17" s="30" customFormat="1" ht="19.95" customHeight="1">
      <c r="A4454" s="47">
        <v>1</v>
      </c>
      <c r="B4454" s="30" t="s">
        <v>1395</v>
      </c>
      <c r="C4454" s="43" t="s">
        <v>8250</v>
      </c>
      <c r="D4454" s="52">
        <v>45279</v>
      </c>
      <c r="E4454" s="52">
        <v>45279</v>
      </c>
      <c r="F4454" s="52">
        <v>45268</v>
      </c>
      <c r="G4454" s="47" t="s">
        <v>10</v>
      </c>
      <c r="H4454" s="42">
        <v>216.07</v>
      </c>
      <c r="I4454" s="53">
        <v>1</v>
      </c>
      <c r="J4454" s="46">
        <v>0</v>
      </c>
      <c r="K4454" s="46">
        <v>0</v>
      </c>
      <c r="L4454" s="42">
        <v>216.07</v>
      </c>
      <c r="M4454" s="42">
        <v>0</v>
      </c>
      <c r="N4454" s="30" t="s">
        <v>1587</v>
      </c>
      <c r="O4454" s="47" t="s">
        <v>1374</v>
      </c>
      <c r="P4454" s="47" t="s">
        <v>7975</v>
      </c>
      <c r="Q4454" s="30" t="s">
        <v>8909</v>
      </c>
    </row>
    <row r="4455" spans="1:17" s="30" customFormat="1" ht="19.95" customHeight="1">
      <c r="A4455" s="47">
        <v>1</v>
      </c>
      <c r="B4455" s="30" t="s">
        <v>781</v>
      </c>
      <c r="C4455" s="43" t="s">
        <v>8486</v>
      </c>
      <c r="D4455" s="52">
        <v>45237</v>
      </c>
      <c r="E4455" s="52">
        <v>45261</v>
      </c>
      <c r="F4455" s="52">
        <v>45268</v>
      </c>
      <c r="G4455" s="47" t="s">
        <v>10</v>
      </c>
      <c r="H4455" s="104">
        <v>372.77</v>
      </c>
      <c r="I4455" s="53">
        <v>1</v>
      </c>
      <c r="J4455" s="46">
        <v>0</v>
      </c>
      <c r="K4455" s="46">
        <v>0</v>
      </c>
      <c r="L4455" s="42">
        <v>372.77</v>
      </c>
      <c r="M4455" s="42">
        <v>0</v>
      </c>
      <c r="N4455" s="47" t="s">
        <v>1588</v>
      </c>
      <c r="O4455" s="47" t="s">
        <v>1342</v>
      </c>
      <c r="P4455" s="47" t="s">
        <v>1345</v>
      </c>
      <c r="Q4455" s="30" t="s">
        <v>8677</v>
      </c>
    </row>
    <row r="4456" spans="1:17" s="30" customFormat="1" ht="19.95" customHeight="1">
      <c r="A4456" s="47">
        <v>1</v>
      </c>
      <c r="B4456" s="30" t="s">
        <v>781</v>
      </c>
      <c r="C4456" s="43" t="s">
        <v>8487</v>
      </c>
      <c r="D4456" s="52">
        <v>45247</v>
      </c>
      <c r="E4456" s="52">
        <v>45261</v>
      </c>
      <c r="F4456" s="52">
        <v>45268</v>
      </c>
      <c r="G4456" s="47" t="s">
        <v>10</v>
      </c>
      <c r="H4456" s="104">
        <v>335.38</v>
      </c>
      <c r="I4456" s="53">
        <v>1</v>
      </c>
      <c r="J4456" s="46">
        <v>0</v>
      </c>
      <c r="K4456" s="46">
        <v>0</v>
      </c>
      <c r="L4456" s="42">
        <v>335.38</v>
      </c>
      <c r="M4456" s="42">
        <v>0</v>
      </c>
      <c r="N4456" s="47" t="s">
        <v>1588</v>
      </c>
      <c r="O4456" s="47" t="s">
        <v>1342</v>
      </c>
      <c r="P4456" s="47" t="s">
        <v>1345</v>
      </c>
      <c r="Q4456" s="30" t="s">
        <v>8678</v>
      </c>
    </row>
    <row r="4457" spans="1:17" s="30" customFormat="1" ht="19.95" customHeight="1">
      <c r="A4457" s="47">
        <v>1</v>
      </c>
      <c r="B4457" s="30" t="s">
        <v>1357</v>
      </c>
      <c r="C4457" s="43" t="s">
        <v>8896</v>
      </c>
      <c r="D4457" s="52">
        <v>45279</v>
      </c>
      <c r="E4457" s="52">
        <v>45279</v>
      </c>
      <c r="F4457" s="52">
        <v>45268</v>
      </c>
      <c r="G4457" s="47" t="s">
        <v>10</v>
      </c>
      <c r="H4457" s="42">
        <v>407.15</v>
      </c>
      <c r="I4457" s="53">
        <v>1</v>
      </c>
      <c r="J4457" s="46">
        <v>0</v>
      </c>
      <c r="K4457" s="46">
        <v>0</v>
      </c>
      <c r="L4457" s="42">
        <v>407.15</v>
      </c>
      <c r="M4457" s="42">
        <v>0</v>
      </c>
      <c r="N4457" s="30" t="s">
        <v>1588</v>
      </c>
      <c r="O4457" s="47" t="s">
        <v>1355</v>
      </c>
      <c r="P4457" s="47" t="s">
        <v>873</v>
      </c>
      <c r="Q4457" s="30" t="s">
        <v>8907</v>
      </c>
    </row>
    <row r="4458" spans="1:17" s="30" customFormat="1" ht="19.95" customHeight="1">
      <c r="A4458" s="47">
        <v>1</v>
      </c>
      <c r="B4458" s="30" t="s">
        <v>1357</v>
      </c>
      <c r="C4458" s="43" t="s">
        <v>8894</v>
      </c>
      <c r="D4458" s="52">
        <v>45279</v>
      </c>
      <c r="E4458" s="52">
        <v>45268</v>
      </c>
      <c r="F4458" s="52">
        <v>45268</v>
      </c>
      <c r="G4458" s="47" t="s">
        <v>10</v>
      </c>
      <c r="H4458" s="42">
        <v>384</v>
      </c>
      <c r="I4458" s="53">
        <v>1</v>
      </c>
      <c r="J4458" s="46">
        <v>0</v>
      </c>
      <c r="K4458" s="46">
        <v>0</v>
      </c>
      <c r="L4458" s="42">
        <v>384</v>
      </c>
      <c r="M4458" s="42">
        <v>0</v>
      </c>
      <c r="N4458" s="30" t="s">
        <v>1588</v>
      </c>
      <c r="O4458" s="47" t="s">
        <v>1355</v>
      </c>
      <c r="P4458" s="47" t="s">
        <v>873</v>
      </c>
      <c r="Q4458" s="30" t="s">
        <v>8903</v>
      </c>
    </row>
    <row r="4459" spans="1:17" s="30" customFormat="1" ht="19.95" customHeight="1">
      <c r="A4459" s="47">
        <v>1</v>
      </c>
      <c r="B4459" s="30" t="s">
        <v>1357</v>
      </c>
      <c r="C4459" s="43" t="s">
        <v>8272</v>
      </c>
      <c r="D4459" s="52">
        <v>45222</v>
      </c>
      <c r="E4459" s="52">
        <v>45268</v>
      </c>
      <c r="F4459" s="52">
        <v>45268</v>
      </c>
      <c r="G4459" s="47" t="s">
        <v>10</v>
      </c>
      <c r="H4459" s="46">
        <v>420.42</v>
      </c>
      <c r="I4459" s="53">
        <v>1</v>
      </c>
      <c r="J4459" s="46">
        <v>0</v>
      </c>
      <c r="K4459" s="46">
        <v>0</v>
      </c>
      <c r="L4459" s="42">
        <v>420.42</v>
      </c>
      <c r="M4459" s="42">
        <v>0</v>
      </c>
      <c r="N4459" s="47" t="s">
        <v>1588</v>
      </c>
      <c r="O4459" s="47" t="s">
        <v>1355</v>
      </c>
      <c r="P4459" s="47" t="s">
        <v>873</v>
      </c>
      <c r="Q4459" s="30" t="s">
        <v>8753</v>
      </c>
    </row>
    <row r="4460" spans="1:17" s="30" customFormat="1" ht="19.95" customHeight="1">
      <c r="A4460" s="47">
        <v>1</v>
      </c>
      <c r="B4460" s="30" t="s">
        <v>1357</v>
      </c>
      <c r="C4460" s="43" t="s">
        <v>8557</v>
      </c>
      <c r="D4460" s="52">
        <v>45224</v>
      </c>
      <c r="E4460" s="52">
        <v>45268</v>
      </c>
      <c r="F4460" s="52">
        <v>45268</v>
      </c>
      <c r="G4460" s="47" t="s">
        <v>10</v>
      </c>
      <c r="H4460" s="46">
        <v>102.8</v>
      </c>
      <c r="I4460" s="53">
        <v>1</v>
      </c>
      <c r="J4460" s="46">
        <v>0</v>
      </c>
      <c r="K4460" s="46">
        <v>0</v>
      </c>
      <c r="L4460" s="42">
        <v>102.8</v>
      </c>
      <c r="M4460" s="42">
        <v>0</v>
      </c>
      <c r="N4460" s="47" t="s">
        <v>1588</v>
      </c>
      <c r="O4460" s="47" t="s">
        <v>1355</v>
      </c>
      <c r="P4460" s="47" t="s">
        <v>873</v>
      </c>
      <c r="Q4460" s="30" t="s">
        <v>8754</v>
      </c>
    </row>
    <row r="4461" spans="1:17" s="30" customFormat="1" ht="19.95" customHeight="1">
      <c r="A4461" s="47">
        <v>1</v>
      </c>
      <c r="B4461" s="30" t="s">
        <v>1357</v>
      </c>
      <c r="C4461" s="43" t="s">
        <v>8268</v>
      </c>
      <c r="D4461" s="52">
        <v>45279</v>
      </c>
      <c r="E4461" s="52">
        <v>45268</v>
      </c>
      <c r="F4461" s="52">
        <v>45268</v>
      </c>
      <c r="G4461" s="47" t="s">
        <v>10</v>
      </c>
      <c r="H4461" s="42">
        <v>90</v>
      </c>
      <c r="I4461" s="53">
        <v>1</v>
      </c>
      <c r="J4461" s="46">
        <v>0</v>
      </c>
      <c r="K4461" s="46">
        <v>0</v>
      </c>
      <c r="L4461" s="42">
        <v>90</v>
      </c>
      <c r="M4461" s="42">
        <v>0</v>
      </c>
      <c r="N4461" s="30" t="s">
        <v>1588</v>
      </c>
      <c r="O4461" s="47" t="s">
        <v>1360</v>
      </c>
      <c r="P4461" s="47" t="s">
        <v>876</v>
      </c>
      <c r="Q4461" s="30" t="s">
        <v>8900</v>
      </c>
    </row>
    <row r="4462" spans="1:17" s="30" customFormat="1" ht="19.95" customHeight="1">
      <c r="A4462" s="47">
        <v>1</v>
      </c>
      <c r="B4462" s="30" t="s">
        <v>1357</v>
      </c>
      <c r="C4462" s="43" t="s">
        <v>8891</v>
      </c>
      <c r="D4462" s="52">
        <v>45227</v>
      </c>
      <c r="E4462" s="52">
        <v>45268</v>
      </c>
      <c r="F4462" s="52">
        <v>45268</v>
      </c>
      <c r="G4462" s="47" t="s">
        <v>10</v>
      </c>
      <c r="H4462" s="42">
        <v>640</v>
      </c>
      <c r="I4462" s="53">
        <v>1</v>
      </c>
      <c r="J4462" s="46">
        <v>0</v>
      </c>
      <c r="K4462" s="46">
        <v>0</v>
      </c>
      <c r="L4462" s="42">
        <v>640</v>
      </c>
      <c r="M4462" s="42">
        <v>0</v>
      </c>
      <c r="N4462" s="30" t="s">
        <v>1588</v>
      </c>
      <c r="O4462" s="47" t="s">
        <v>1355</v>
      </c>
      <c r="P4462" s="47" t="s">
        <v>872</v>
      </c>
      <c r="Q4462" s="30" t="s">
        <v>8899</v>
      </c>
    </row>
    <row r="4463" spans="1:17" s="30" customFormat="1" ht="19.95" customHeight="1">
      <c r="A4463" s="47">
        <v>1</v>
      </c>
      <c r="B4463" s="30" t="s">
        <v>1357</v>
      </c>
      <c r="C4463" s="43" t="s">
        <v>8892</v>
      </c>
      <c r="D4463" s="52">
        <v>45279</v>
      </c>
      <c r="E4463" s="52">
        <v>45268</v>
      </c>
      <c r="F4463" s="52">
        <v>45268</v>
      </c>
      <c r="G4463" s="47" t="s">
        <v>10</v>
      </c>
      <c r="H4463" s="42">
        <v>300.06</v>
      </c>
      <c r="I4463" s="53">
        <v>1</v>
      </c>
      <c r="J4463" s="46">
        <v>0</v>
      </c>
      <c r="K4463" s="46">
        <v>0</v>
      </c>
      <c r="L4463" s="42">
        <v>300.06</v>
      </c>
      <c r="M4463" s="42">
        <v>0</v>
      </c>
      <c r="N4463" s="30" t="s">
        <v>1588</v>
      </c>
      <c r="O4463" s="47" t="s">
        <v>1355</v>
      </c>
      <c r="P4463" s="47" t="s">
        <v>873</v>
      </c>
      <c r="Q4463" s="30" t="s">
        <v>8901</v>
      </c>
    </row>
    <row r="4464" spans="1:17" s="30" customFormat="1" ht="19.95" customHeight="1">
      <c r="A4464" s="47">
        <v>1</v>
      </c>
      <c r="B4464" s="30" t="s">
        <v>1357</v>
      </c>
      <c r="C4464" s="43" t="s">
        <v>8890</v>
      </c>
      <c r="D4464" s="52">
        <v>45268</v>
      </c>
      <c r="E4464" s="52">
        <v>45268</v>
      </c>
      <c r="F4464" s="52">
        <v>45268</v>
      </c>
      <c r="G4464" s="47" t="s">
        <v>10</v>
      </c>
      <c r="H4464" s="42">
        <v>65</v>
      </c>
      <c r="I4464" s="53">
        <v>1</v>
      </c>
      <c r="J4464" s="46">
        <v>0</v>
      </c>
      <c r="K4464" s="46">
        <v>0</v>
      </c>
      <c r="L4464" s="42">
        <v>65</v>
      </c>
      <c r="M4464" s="42">
        <v>0</v>
      </c>
      <c r="N4464" s="30" t="s">
        <v>1588</v>
      </c>
      <c r="O4464" s="47" t="s">
        <v>1355</v>
      </c>
      <c r="P4464" s="47" t="s">
        <v>281</v>
      </c>
      <c r="Q4464" s="30" t="s">
        <v>8898</v>
      </c>
    </row>
    <row r="4465" spans="1:17" s="30" customFormat="1" ht="19.95" customHeight="1">
      <c r="A4465" s="47">
        <v>1</v>
      </c>
      <c r="B4465" s="30" t="s">
        <v>1357</v>
      </c>
      <c r="C4465" s="43" t="s">
        <v>8893</v>
      </c>
      <c r="D4465" s="52">
        <v>45279</v>
      </c>
      <c r="E4465" s="52">
        <v>45268</v>
      </c>
      <c r="F4465" s="52">
        <v>45268</v>
      </c>
      <c r="G4465" s="47" t="s">
        <v>10</v>
      </c>
      <c r="H4465" s="42">
        <v>1221.33</v>
      </c>
      <c r="I4465" s="53">
        <v>1</v>
      </c>
      <c r="J4465" s="46">
        <v>0</v>
      </c>
      <c r="K4465" s="46">
        <v>0</v>
      </c>
      <c r="L4465" s="42">
        <v>1221.33</v>
      </c>
      <c r="M4465" s="42">
        <v>0</v>
      </c>
      <c r="N4465" s="30" t="s">
        <v>1588</v>
      </c>
      <c r="O4465" s="47" t="s">
        <v>1355</v>
      </c>
      <c r="P4465" s="47" t="s">
        <v>281</v>
      </c>
      <c r="Q4465" s="30" t="s">
        <v>8902</v>
      </c>
    </row>
    <row r="4466" spans="1:17" s="30" customFormat="1" ht="19.95" customHeight="1">
      <c r="A4466" s="47">
        <v>1</v>
      </c>
      <c r="B4466" s="30" t="s">
        <v>1395</v>
      </c>
      <c r="C4466" s="43" t="s">
        <v>8250</v>
      </c>
      <c r="D4466" s="52">
        <v>45279</v>
      </c>
      <c r="E4466" s="52">
        <v>45279</v>
      </c>
      <c r="F4466" s="52">
        <v>45268</v>
      </c>
      <c r="G4466" s="47" t="s">
        <v>10</v>
      </c>
      <c r="H4466" s="42">
        <v>247.4</v>
      </c>
      <c r="I4466" s="53">
        <v>1</v>
      </c>
      <c r="J4466" s="46">
        <v>0</v>
      </c>
      <c r="K4466" s="46">
        <v>0</v>
      </c>
      <c r="L4466" s="42">
        <v>247.4</v>
      </c>
      <c r="M4466" s="42">
        <v>0</v>
      </c>
      <c r="N4466" s="30" t="s">
        <v>1588</v>
      </c>
      <c r="O4466" s="47" t="s">
        <v>1374</v>
      </c>
      <c r="P4466" s="47" t="s">
        <v>7975</v>
      </c>
      <c r="Q4466" s="30" t="s">
        <v>8908</v>
      </c>
    </row>
    <row r="4467" spans="1:17" s="30" customFormat="1" ht="19.95" customHeight="1">
      <c r="A4467" s="47">
        <v>1</v>
      </c>
      <c r="B4467" s="30" t="s">
        <v>232</v>
      </c>
      <c r="C4467" s="43" t="s">
        <v>8485</v>
      </c>
      <c r="D4467" s="52">
        <v>45249</v>
      </c>
      <c r="E4467" s="52">
        <v>45249</v>
      </c>
      <c r="F4467" s="52">
        <v>45268</v>
      </c>
      <c r="G4467" s="47" t="s">
        <v>10</v>
      </c>
      <c r="H4467" s="104">
        <v>39</v>
      </c>
      <c r="I4467" s="105">
        <v>1</v>
      </c>
      <c r="J4467" s="46">
        <v>0</v>
      </c>
      <c r="K4467" s="46">
        <v>0</v>
      </c>
      <c r="L4467" s="42">
        <v>39</v>
      </c>
      <c r="M4467" s="42">
        <v>0</v>
      </c>
      <c r="N4467" s="47" t="s">
        <v>1589</v>
      </c>
      <c r="O4467" s="47" t="s">
        <v>1329</v>
      </c>
      <c r="P4467" s="47" t="s">
        <v>878</v>
      </c>
      <c r="Q4467" s="30" t="s">
        <v>8676</v>
      </c>
    </row>
    <row r="4468" spans="1:17" s="30" customFormat="1" ht="19.95" customHeight="1">
      <c r="A4468" s="47">
        <v>1</v>
      </c>
      <c r="B4468" s="30" t="s">
        <v>1395</v>
      </c>
      <c r="C4468" s="43" t="s">
        <v>8250</v>
      </c>
      <c r="D4468" s="52">
        <v>45268</v>
      </c>
      <c r="E4468" s="52">
        <v>45268</v>
      </c>
      <c r="F4468" s="52">
        <v>45268</v>
      </c>
      <c r="G4468" s="47" t="s">
        <v>10</v>
      </c>
      <c r="H4468" s="46">
        <v>31.56</v>
      </c>
      <c r="I4468" s="105">
        <v>1</v>
      </c>
      <c r="J4468" s="46">
        <v>0</v>
      </c>
      <c r="K4468" s="46">
        <v>0</v>
      </c>
      <c r="L4468" s="42">
        <v>31.56</v>
      </c>
      <c r="M4468" s="42">
        <v>0</v>
      </c>
      <c r="N4468" s="47" t="s">
        <v>1589</v>
      </c>
      <c r="O4468" s="47" t="s">
        <v>1374</v>
      </c>
      <c r="P4468" s="47" t="s">
        <v>7975</v>
      </c>
      <c r="Q4468" s="30" t="s">
        <v>8751</v>
      </c>
    </row>
    <row r="4469" spans="1:17" s="30" customFormat="1" ht="19.95" customHeight="1">
      <c r="A4469" s="47">
        <v>1</v>
      </c>
      <c r="B4469" s="30" t="s">
        <v>783</v>
      </c>
      <c r="C4469" s="43" t="s">
        <v>8895</v>
      </c>
      <c r="D4469" s="52">
        <v>45268</v>
      </c>
      <c r="E4469" s="52">
        <v>45268</v>
      </c>
      <c r="F4469" s="52">
        <v>45268</v>
      </c>
      <c r="G4469" s="47" t="s">
        <v>10</v>
      </c>
      <c r="H4469" s="42">
        <v>201.87</v>
      </c>
      <c r="I4469" s="53">
        <v>1</v>
      </c>
      <c r="J4469" s="46">
        <v>0</v>
      </c>
      <c r="K4469" s="46">
        <v>0</v>
      </c>
      <c r="L4469" s="42">
        <v>201.87</v>
      </c>
      <c r="M4469" s="42">
        <v>0</v>
      </c>
      <c r="N4469" s="30" t="s">
        <v>276</v>
      </c>
      <c r="O4469" s="47" t="s">
        <v>1374</v>
      </c>
      <c r="P4469" s="47" t="s">
        <v>874</v>
      </c>
      <c r="Q4469" s="30" t="s">
        <v>8906</v>
      </c>
    </row>
    <row r="4470" spans="1:17" s="30" customFormat="1" ht="19.95" customHeight="1">
      <c r="A4470" s="47">
        <v>1</v>
      </c>
      <c r="B4470" s="30" t="s">
        <v>780</v>
      </c>
      <c r="C4470" s="43" t="s">
        <v>1450</v>
      </c>
      <c r="D4470" s="52">
        <v>45271</v>
      </c>
      <c r="E4470" s="52">
        <v>45271</v>
      </c>
      <c r="F4470" s="52">
        <v>45271</v>
      </c>
      <c r="G4470" s="47" t="s">
        <v>10</v>
      </c>
      <c r="H4470" s="46">
        <v>9.9</v>
      </c>
      <c r="I4470" s="105">
        <v>1</v>
      </c>
      <c r="J4470" s="46">
        <v>0</v>
      </c>
      <c r="K4470" s="46">
        <v>0</v>
      </c>
      <c r="L4470" s="42">
        <v>9.9</v>
      </c>
      <c r="M4470" s="42">
        <v>0</v>
      </c>
      <c r="N4470" s="47" t="s">
        <v>1328</v>
      </c>
      <c r="O4470" s="47" t="s">
        <v>1374</v>
      </c>
      <c r="P4470" s="47" t="s">
        <v>874</v>
      </c>
      <c r="Q4470" s="30" t="s">
        <v>8787</v>
      </c>
    </row>
    <row r="4471" spans="1:17" s="30" customFormat="1" ht="19.95" customHeight="1">
      <c r="A4471" s="47">
        <v>4</v>
      </c>
      <c r="B4471" s="30" t="s">
        <v>143</v>
      </c>
      <c r="C4471" s="43" t="s">
        <v>8570</v>
      </c>
      <c r="D4471" s="52">
        <v>45253</v>
      </c>
      <c r="E4471" s="52">
        <v>45271</v>
      </c>
      <c r="F4471" s="52">
        <v>45271</v>
      </c>
      <c r="G4471" s="47" t="s">
        <v>10</v>
      </c>
      <c r="H4471" s="46">
        <v>16100</v>
      </c>
      <c r="I4471" s="53">
        <v>1</v>
      </c>
      <c r="J4471" s="46">
        <v>0</v>
      </c>
      <c r="K4471" s="46">
        <v>0</v>
      </c>
      <c r="L4471" s="42">
        <v>16100</v>
      </c>
      <c r="M4471" s="42">
        <v>0</v>
      </c>
      <c r="N4471" s="47" t="s">
        <v>1328</v>
      </c>
      <c r="O4471" s="47" t="s">
        <v>1349</v>
      </c>
      <c r="P4471" s="47" t="s">
        <v>741</v>
      </c>
      <c r="Q4471" s="30" t="s">
        <v>8767</v>
      </c>
    </row>
    <row r="4472" spans="1:17" s="30" customFormat="1" ht="19.95" customHeight="1">
      <c r="A4472" s="47">
        <v>4</v>
      </c>
      <c r="B4472" s="30" t="s">
        <v>143</v>
      </c>
      <c r="C4472" s="43" t="s">
        <v>8553</v>
      </c>
      <c r="D4472" s="52">
        <v>45253</v>
      </c>
      <c r="E4472" s="52">
        <v>45268</v>
      </c>
      <c r="F4472" s="52">
        <v>45271</v>
      </c>
      <c r="G4472" s="47" t="s">
        <v>10</v>
      </c>
      <c r="H4472" s="46">
        <v>1960</v>
      </c>
      <c r="I4472" s="53">
        <v>1</v>
      </c>
      <c r="J4472" s="46">
        <v>0</v>
      </c>
      <c r="K4472" s="46">
        <v>0</v>
      </c>
      <c r="L4472" s="42">
        <v>1960</v>
      </c>
      <c r="M4472" s="42">
        <v>0</v>
      </c>
      <c r="N4472" s="47" t="s">
        <v>1328</v>
      </c>
      <c r="O4472" s="47" t="s">
        <v>1349</v>
      </c>
      <c r="P4472" s="47" t="s">
        <v>741</v>
      </c>
      <c r="Q4472" s="30" t="s">
        <v>8748</v>
      </c>
    </row>
    <row r="4473" spans="1:17" s="30" customFormat="1" ht="19.95" customHeight="1">
      <c r="A4473" s="47">
        <v>2</v>
      </c>
      <c r="B4473" s="30" t="s">
        <v>143</v>
      </c>
      <c r="C4473" s="43" t="s">
        <v>8571</v>
      </c>
      <c r="D4473" s="52">
        <v>45253</v>
      </c>
      <c r="E4473" s="52">
        <v>45271</v>
      </c>
      <c r="F4473" s="52">
        <v>45271</v>
      </c>
      <c r="G4473" s="47" t="s">
        <v>10</v>
      </c>
      <c r="H4473" s="46">
        <v>65656</v>
      </c>
      <c r="I4473" s="53">
        <v>1</v>
      </c>
      <c r="J4473" s="46">
        <v>0</v>
      </c>
      <c r="K4473" s="46">
        <v>0</v>
      </c>
      <c r="L4473" s="42">
        <v>65656</v>
      </c>
      <c r="M4473" s="42">
        <v>0</v>
      </c>
      <c r="N4473" s="47" t="s">
        <v>1328</v>
      </c>
      <c r="O4473" s="47" t="s">
        <v>1349</v>
      </c>
      <c r="P4473" s="47" t="s">
        <v>741</v>
      </c>
      <c r="Q4473" s="30" t="s">
        <v>8768</v>
      </c>
    </row>
    <row r="4474" spans="1:17" s="30" customFormat="1" ht="19.95" customHeight="1">
      <c r="A4474" s="47">
        <v>2</v>
      </c>
      <c r="B4474" s="30" t="s">
        <v>143</v>
      </c>
      <c r="C4474" s="43" t="s">
        <v>8555</v>
      </c>
      <c r="D4474" s="52">
        <v>45253</v>
      </c>
      <c r="E4474" s="52">
        <v>45268</v>
      </c>
      <c r="F4474" s="52">
        <v>45271</v>
      </c>
      <c r="G4474" s="47" t="s">
        <v>10</v>
      </c>
      <c r="H4474" s="46">
        <v>7352</v>
      </c>
      <c r="I4474" s="53">
        <v>1</v>
      </c>
      <c r="J4474" s="46">
        <v>0</v>
      </c>
      <c r="K4474" s="46">
        <v>0</v>
      </c>
      <c r="L4474" s="42">
        <v>7352</v>
      </c>
      <c r="M4474" s="42">
        <v>0</v>
      </c>
      <c r="N4474" s="47" t="s">
        <v>1328</v>
      </c>
      <c r="O4474" s="47" t="s">
        <v>1349</v>
      </c>
      <c r="P4474" s="47" t="s">
        <v>741</v>
      </c>
      <c r="Q4474" s="30" t="s">
        <v>8750</v>
      </c>
    </row>
    <row r="4475" spans="1:17" s="30" customFormat="1" ht="19.95" customHeight="1">
      <c r="A4475" s="47">
        <v>5</v>
      </c>
      <c r="B4475" s="30" t="s">
        <v>143</v>
      </c>
      <c r="C4475" s="43" t="s">
        <v>8556</v>
      </c>
      <c r="D4475" s="52">
        <v>45253</v>
      </c>
      <c r="E4475" s="52">
        <v>45268</v>
      </c>
      <c r="F4475" s="52">
        <v>45271</v>
      </c>
      <c r="G4475" s="47" t="s">
        <v>10</v>
      </c>
      <c r="H4475" s="46">
        <v>37783.699999999997</v>
      </c>
      <c r="I4475" s="53">
        <v>1</v>
      </c>
      <c r="J4475" s="46">
        <v>0</v>
      </c>
      <c r="K4475" s="46">
        <v>0</v>
      </c>
      <c r="L4475" s="42">
        <v>37783.699999999997</v>
      </c>
      <c r="M4475" s="42">
        <v>0</v>
      </c>
      <c r="N4475" s="47" t="s">
        <v>1328</v>
      </c>
      <c r="O4475" s="47" t="s">
        <v>1349</v>
      </c>
      <c r="P4475" s="47" t="s">
        <v>741</v>
      </c>
      <c r="Q4475" s="30" t="s">
        <v>8752</v>
      </c>
    </row>
    <row r="4476" spans="1:17" s="30" customFormat="1" ht="19.95" customHeight="1">
      <c r="A4476" s="47">
        <v>5</v>
      </c>
      <c r="B4476" s="30" t="s">
        <v>143</v>
      </c>
      <c r="C4476" s="43" t="s">
        <v>8554</v>
      </c>
      <c r="D4476" s="52">
        <v>45253</v>
      </c>
      <c r="E4476" s="52">
        <v>45268</v>
      </c>
      <c r="F4476" s="52">
        <v>45271</v>
      </c>
      <c r="G4476" s="47" t="s">
        <v>10</v>
      </c>
      <c r="H4476" s="46">
        <v>6222.45</v>
      </c>
      <c r="I4476" s="53">
        <v>1</v>
      </c>
      <c r="J4476" s="46">
        <v>0</v>
      </c>
      <c r="K4476" s="46">
        <v>0</v>
      </c>
      <c r="L4476" s="42">
        <v>6222.45</v>
      </c>
      <c r="M4476" s="42">
        <v>0</v>
      </c>
      <c r="N4476" s="47" t="s">
        <v>1328</v>
      </c>
      <c r="O4476" s="47" t="s">
        <v>1349</v>
      </c>
      <c r="P4476" s="47" t="s">
        <v>741</v>
      </c>
      <c r="Q4476" s="30" t="s">
        <v>8749</v>
      </c>
    </row>
    <row r="4477" spans="1:17" s="30" customFormat="1" ht="19.95" customHeight="1">
      <c r="A4477" s="47">
        <v>4</v>
      </c>
      <c r="B4477" s="30" t="s">
        <v>143</v>
      </c>
      <c r="C4477" s="43" t="s">
        <v>8591</v>
      </c>
      <c r="D4477" s="52">
        <v>45254</v>
      </c>
      <c r="E4477" s="52">
        <v>45271</v>
      </c>
      <c r="F4477" s="52">
        <v>45271</v>
      </c>
      <c r="G4477" s="47" t="s">
        <v>10</v>
      </c>
      <c r="H4477" s="46">
        <v>1480</v>
      </c>
      <c r="I4477" s="53">
        <v>1</v>
      </c>
      <c r="J4477" s="46">
        <v>0</v>
      </c>
      <c r="K4477" s="46">
        <v>0</v>
      </c>
      <c r="L4477" s="42">
        <v>1480</v>
      </c>
      <c r="M4477" s="42">
        <v>0</v>
      </c>
      <c r="N4477" s="47" t="s">
        <v>1328</v>
      </c>
      <c r="O4477" s="47" t="s">
        <v>1349</v>
      </c>
      <c r="P4477" s="47" t="s">
        <v>741</v>
      </c>
      <c r="Q4477" s="30" t="s">
        <v>8790</v>
      </c>
    </row>
    <row r="4478" spans="1:17" s="30" customFormat="1" ht="19.95" customHeight="1">
      <c r="A4478" s="47">
        <v>4</v>
      </c>
      <c r="B4478" s="30" t="s">
        <v>143</v>
      </c>
      <c r="C4478" s="43" t="s">
        <v>8558</v>
      </c>
      <c r="D4478" s="52">
        <v>45254</v>
      </c>
      <c r="E4478" s="52">
        <v>45269</v>
      </c>
      <c r="F4478" s="52">
        <v>45271</v>
      </c>
      <c r="G4478" s="47" t="s">
        <v>10</v>
      </c>
      <c r="H4478" s="46">
        <v>5920</v>
      </c>
      <c r="I4478" s="53">
        <v>1</v>
      </c>
      <c r="J4478" s="46">
        <v>0</v>
      </c>
      <c r="K4478" s="46">
        <v>0</v>
      </c>
      <c r="L4478" s="42">
        <v>5920</v>
      </c>
      <c r="M4478" s="42">
        <v>0</v>
      </c>
      <c r="N4478" s="47" t="s">
        <v>1328</v>
      </c>
      <c r="O4478" s="47" t="s">
        <v>1349</v>
      </c>
      <c r="P4478" s="47" t="s">
        <v>741</v>
      </c>
      <c r="Q4478" s="30" t="s">
        <v>8755</v>
      </c>
    </row>
    <row r="4479" spans="1:17" s="30" customFormat="1" ht="19.95" customHeight="1">
      <c r="A4479" s="47">
        <v>2</v>
      </c>
      <c r="B4479" s="30" t="s">
        <v>143</v>
      </c>
      <c r="C4479" s="43" t="s">
        <v>8572</v>
      </c>
      <c r="D4479" s="52">
        <v>45255</v>
      </c>
      <c r="E4479" s="52">
        <v>45271</v>
      </c>
      <c r="F4479" s="52">
        <v>45271</v>
      </c>
      <c r="G4479" s="47" t="s">
        <v>10</v>
      </c>
      <c r="H4479" s="46">
        <v>9490</v>
      </c>
      <c r="I4479" s="53">
        <v>1</v>
      </c>
      <c r="J4479" s="46">
        <v>0</v>
      </c>
      <c r="K4479" s="46">
        <v>0</v>
      </c>
      <c r="L4479" s="42">
        <v>9490</v>
      </c>
      <c r="M4479" s="42">
        <v>0</v>
      </c>
      <c r="N4479" s="47" t="s">
        <v>1328</v>
      </c>
      <c r="O4479" s="47" t="s">
        <v>1349</v>
      </c>
      <c r="P4479" s="47" t="s">
        <v>741</v>
      </c>
      <c r="Q4479" s="30" t="s">
        <v>8769</v>
      </c>
    </row>
    <row r="4480" spans="1:17" s="30" customFormat="1" ht="19.95" customHeight="1">
      <c r="A4480" s="47">
        <v>5</v>
      </c>
      <c r="B4480" s="30" t="s">
        <v>143</v>
      </c>
      <c r="C4480" s="43" t="s">
        <v>8561</v>
      </c>
      <c r="D4480" s="52">
        <v>45255</v>
      </c>
      <c r="E4480" s="52">
        <v>45270</v>
      </c>
      <c r="F4480" s="52">
        <v>45271</v>
      </c>
      <c r="G4480" s="47" t="s">
        <v>10</v>
      </c>
      <c r="H4480" s="46">
        <v>40896</v>
      </c>
      <c r="I4480" s="53">
        <v>1</v>
      </c>
      <c r="J4480" s="46">
        <v>0</v>
      </c>
      <c r="K4480" s="46">
        <v>0</v>
      </c>
      <c r="L4480" s="42">
        <v>40896</v>
      </c>
      <c r="M4480" s="42">
        <v>0</v>
      </c>
      <c r="N4480" s="47" t="s">
        <v>1328</v>
      </c>
      <c r="O4480" s="47" t="s">
        <v>1349</v>
      </c>
      <c r="P4480" s="47" t="s">
        <v>741</v>
      </c>
      <c r="Q4480" s="30" t="s">
        <v>8758</v>
      </c>
    </row>
    <row r="4481" spans="1:17" s="30" customFormat="1" ht="19.95" customHeight="1">
      <c r="A4481" s="47">
        <v>4</v>
      </c>
      <c r="B4481" s="30" t="s">
        <v>16</v>
      </c>
      <c r="C4481" s="43" t="s">
        <v>8574</v>
      </c>
      <c r="D4481" s="52">
        <v>45254</v>
      </c>
      <c r="E4481" s="52">
        <v>45271</v>
      </c>
      <c r="F4481" s="52">
        <v>45271</v>
      </c>
      <c r="G4481" s="47" t="s">
        <v>10</v>
      </c>
      <c r="H4481" s="46">
        <v>45125</v>
      </c>
      <c r="I4481" s="53">
        <v>1</v>
      </c>
      <c r="J4481" s="46">
        <v>0</v>
      </c>
      <c r="K4481" s="46">
        <v>0</v>
      </c>
      <c r="L4481" s="42">
        <v>45125</v>
      </c>
      <c r="M4481" s="42">
        <v>0</v>
      </c>
      <c r="N4481" s="47" t="s">
        <v>1328</v>
      </c>
      <c r="O4481" s="47" t="s">
        <v>1349</v>
      </c>
      <c r="P4481" s="47" t="s">
        <v>741</v>
      </c>
      <c r="Q4481" s="30" t="s">
        <v>8771</v>
      </c>
    </row>
    <row r="4482" spans="1:17" s="30" customFormat="1" ht="19.95" customHeight="1">
      <c r="A4482" s="47">
        <v>4</v>
      </c>
      <c r="B4482" s="30" t="s">
        <v>16</v>
      </c>
      <c r="C4482" s="43" t="s">
        <v>8573</v>
      </c>
      <c r="D4482" s="52">
        <v>45254</v>
      </c>
      <c r="E4482" s="52">
        <v>45271</v>
      </c>
      <c r="F4482" s="52">
        <v>45271</v>
      </c>
      <c r="G4482" s="47" t="s">
        <v>10</v>
      </c>
      <c r="H4482" s="46">
        <v>85260</v>
      </c>
      <c r="I4482" s="53">
        <v>1</v>
      </c>
      <c r="J4482" s="46">
        <v>0</v>
      </c>
      <c r="K4482" s="46">
        <v>0</v>
      </c>
      <c r="L4482" s="42">
        <v>85260</v>
      </c>
      <c r="M4482" s="42">
        <v>0</v>
      </c>
      <c r="N4482" s="47" t="s">
        <v>1328</v>
      </c>
      <c r="O4482" s="47" t="s">
        <v>1349</v>
      </c>
      <c r="P4482" s="47" t="s">
        <v>741</v>
      </c>
      <c r="Q4482" s="30" t="s">
        <v>8770</v>
      </c>
    </row>
    <row r="4483" spans="1:17" s="30" customFormat="1" ht="19.95" customHeight="1">
      <c r="A4483" s="47">
        <v>2</v>
      </c>
      <c r="B4483" s="30" t="s">
        <v>142</v>
      </c>
      <c r="C4483" s="43" t="s">
        <v>8575</v>
      </c>
      <c r="D4483" s="52">
        <v>45260</v>
      </c>
      <c r="E4483" s="52">
        <v>45271</v>
      </c>
      <c r="F4483" s="52">
        <v>45271</v>
      </c>
      <c r="G4483" s="47" t="s">
        <v>10</v>
      </c>
      <c r="H4483" s="46">
        <v>36806</v>
      </c>
      <c r="I4483" s="53">
        <v>1</v>
      </c>
      <c r="J4483" s="46">
        <v>0</v>
      </c>
      <c r="K4483" s="46">
        <v>0</v>
      </c>
      <c r="L4483" s="42">
        <v>36806</v>
      </c>
      <c r="M4483" s="42">
        <v>0</v>
      </c>
      <c r="N4483" s="47" t="s">
        <v>1328</v>
      </c>
      <c r="O4483" s="47" t="s">
        <v>1349</v>
      </c>
      <c r="P4483" s="47" t="s">
        <v>741</v>
      </c>
      <c r="Q4483" s="30" t="s">
        <v>8772</v>
      </c>
    </row>
    <row r="4484" spans="1:17" s="30" customFormat="1" ht="19.95" customHeight="1">
      <c r="A4484" s="47">
        <v>2</v>
      </c>
      <c r="B4484" s="30" t="s">
        <v>142</v>
      </c>
      <c r="C4484" s="43" t="s">
        <v>8585</v>
      </c>
      <c r="D4484" s="52">
        <v>45261</v>
      </c>
      <c r="E4484" s="52">
        <v>45271</v>
      </c>
      <c r="F4484" s="52">
        <v>45271</v>
      </c>
      <c r="G4484" s="47" t="s">
        <v>10</v>
      </c>
      <c r="H4484" s="46">
        <v>48184</v>
      </c>
      <c r="I4484" s="53">
        <v>1</v>
      </c>
      <c r="J4484" s="46">
        <v>0</v>
      </c>
      <c r="K4484" s="46">
        <v>0</v>
      </c>
      <c r="L4484" s="42">
        <v>48184</v>
      </c>
      <c r="M4484" s="42">
        <v>0</v>
      </c>
      <c r="N4484" s="47" t="s">
        <v>1328</v>
      </c>
      <c r="O4484" s="47" t="s">
        <v>1349</v>
      </c>
      <c r="P4484" s="47" t="s">
        <v>741</v>
      </c>
      <c r="Q4484" s="30" t="s">
        <v>8782</v>
      </c>
    </row>
    <row r="4485" spans="1:17" s="30" customFormat="1" ht="19.95" customHeight="1">
      <c r="A4485" s="47">
        <v>4</v>
      </c>
      <c r="B4485" s="30" t="s">
        <v>33</v>
      </c>
      <c r="C4485" s="43" t="s">
        <v>8559</v>
      </c>
      <c r="D4485" s="52">
        <v>44959</v>
      </c>
      <c r="E4485" s="52">
        <v>45270</v>
      </c>
      <c r="F4485" s="52">
        <v>45271</v>
      </c>
      <c r="G4485" s="47" t="s">
        <v>10</v>
      </c>
      <c r="H4485" s="46">
        <v>2012</v>
      </c>
      <c r="I4485" s="105">
        <v>1</v>
      </c>
      <c r="J4485" s="46">
        <v>0</v>
      </c>
      <c r="K4485" s="46">
        <v>0</v>
      </c>
      <c r="L4485" s="42">
        <v>2012</v>
      </c>
      <c r="M4485" s="42">
        <v>0</v>
      </c>
      <c r="N4485" s="47" t="s">
        <v>269</v>
      </c>
      <c r="O4485" s="47" t="s">
        <v>1346</v>
      </c>
      <c r="P4485" s="47" t="s">
        <v>284</v>
      </c>
      <c r="Q4485" s="30" t="s">
        <v>8756</v>
      </c>
    </row>
    <row r="4486" spans="1:17" s="30" customFormat="1" ht="19.95" customHeight="1">
      <c r="A4486" s="47">
        <v>1</v>
      </c>
      <c r="B4486" s="30" t="s">
        <v>37</v>
      </c>
      <c r="C4486" s="43" t="s">
        <v>8564</v>
      </c>
      <c r="D4486" s="52">
        <v>44979</v>
      </c>
      <c r="E4486" s="52">
        <v>45271</v>
      </c>
      <c r="F4486" s="52">
        <v>45271</v>
      </c>
      <c r="G4486" s="47" t="s">
        <v>10</v>
      </c>
      <c r="H4486" s="46">
        <v>368.96</v>
      </c>
      <c r="I4486" s="105">
        <v>1</v>
      </c>
      <c r="J4486" s="46">
        <v>0</v>
      </c>
      <c r="K4486" s="46">
        <v>0</v>
      </c>
      <c r="L4486" s="42">
        <v>368.96</v>
      </c>
      <c r="M4486" s="42">
        <v>0</v>
      </c>
      <c r="N4486" s="47" t="s">
        <v>269</v>
      </c>
      <c r="O4486" s="47" t="s">
        <v>1329</v>
      </c>
      <c r="P4486" s="47" t="s">
        <v>878</v>
      </c>
      <c r="Q4486" s="30" t="s">
        <v>8762</v>
      </c>
    </row>
    <row r="4487" spans="1:17" s="30" customFormat="1" ht="19.95" customHeight="1">
      <c r="A4487" s="47">
        <v>1</v>
      </c>
      <c r="B4487" s="30" t="s">
        <v>44</v>
      </c>
      <c r="C4487" s="43" t="s">
        <v>45</v>
      </c>
      <c r="D4487" s="52">
        <v>44909</v>
      </c>
      <c r="E4487" s="52">
        <v>45271</v>
      </c>
      <c r="F4487" s="52">
        <v>45271</v>
      </c>
      <c r="G4487" s="47" t="s">
        <v>10</v>
      </c>
      <c r="H4487" s="46">
        <v>21897.69</v>
      </c>
      <c r="I4487" s="53">
        <v>1</v>
      </c>
      <c r="J4487" s="46">
        <v>0</v>
      </c>
      <c r="K4487" s="46">
        <v>0</v>
      </c>
      <c r="L4487" s="42">
        <v>21897.69</v>
      </c>
      <c r="M4487" s="42">
        <v>0</v>
      </c>
      <c r="N4487" s="47" t="s">
        <v>269</v>
      </c>
      <c r="O4487" s="47" t="s">
        <v>1381</v>
      </c>
      <c r="P4487" s="47" t="s">
        <v>882</v>
      </c>
      <c r="Q4487" s="30" t="s">
        <v>8760</v>
      </c>
    </row>
    <row r="4488" spans="1:17" s="30" customFormat="1" ht="19.95" customHeight="1">
      <c r="A4488" s="47">
        <v>1</v>
      </c>
      <c r="B4488" s="30" t="s">
        <v>3406</v>
      </c>
      <c r="C4488" s="43" t="s">
        <v>8568</v>
      </c>
      <c r="D4488" s="52">
        <v>45257</v>
      </c>
      <c r="E4488" s="52">
        <v>45271</v>
      </c>
      <c r="F4488" s="52">
        <v>45271</v>
      </c>
      <c r="G4488" s="47" t="s">
        <v>10</v>
      </c>
      <c r="H4488" s="46">
        <v>290</v>
      </c>
      <c r="I4488" s="53">
        <v>1</v>
      </c>
      <c r="J4488" s="46">
        <v>0</v>
      </c>
      <c r="K4488" s="46">
        <v>0</v>
      </c>
      <c r="L4488" s="42">
        <v>290</v>
      </c>
      <c r="M4488" s="42">
        <v>0</v>
      </c>
      <c r="N4488" s="47" t="s">
        <v>269</v>
      </c>
      <c r="O4488" s="47" t="s">
        <v>1342</v>
      </c>
      <c r="P4488" s="47" t="s">
        <v>871</v>
      </c>
      <c r="Q4488" s="30" t="s">
        <v>8765</v>
      </c>
    </row>
    <row r="4489" spans="1:17" s="30" customFormat="1" ht="19.95" customHeight="1">
      <c r="A4489" s="47">
        <v>1</v>
      </c>
      <c r="B4489" s="30" t="s">
        <v>38</v>
      </c>
      <c r="C4489" s="43" t="s">
        <v>8565</v>
      </c>
      <c r="D4489" s="52">
        <v>45268</v>
      </c>
      <c r="E4489" s="52">
        <v>45271</v>
      </c>
      <c r="F4489" s="52">
        <v>45271</v>
      </c>
      <c r="G4489" s="47" t="s">
        <v>10</v>
      </c>
      <c r="H4489" s="46">
        <v>660</v>
      </c>
      <c r="I4489" s="105">
        <v>1</v>
      </c>
      <c r="J4489" s="46">
        <v>0</v>
      </c>
      <c r="K4489" s="46">
        <v>0</v>
      </c>
      <c r="L4489" s="42">
        <v>660</v>
      </c>
      <c r="M4489" s="42">
        <v>0</v>
      </c>
      <c r="N4489" s="47" t="s">
        <v>269</v>
      </c>
      <c r="O4489" s="47" t="s">
        <v>1346</v>
      </c>
      <c r="P4489" s="47" t="s">
        <v>284</v>
      </c>
      <c r="Q4489" s="30" t="s">
        <v>8763</v>
      </c>
    </row>
    <row r="4490" spans="1:17" s="30" customFormat="1" ht="19.95" customHeight="1">
      <c r="A4490" s="47">
        <v>1</v>
      </c>
      <c r="B4490" s="30" t="s">
        <v>1357</v>
      </c>
      <c r="C4490" s="43" t="s">
        <v>8590</v>
      </c>
      <c r="D4490" s="52">
        <v>45271</v>
      </c>
      <c r="E4490" s="52">
        <v>45271</v>
      </c>
      <c r="F4490" s="52">
        <v>45271</v>
      </c>
      <c r="G4490" s="47" t="s">
        <v>10</v>
      </c>
      <c r="H4490" s="46">
        <v>213.46</v>
      </c>
      <c r="I4490" s="53">
        <v>1</v>
      </c>
      <c r="J4490" s="46">
        <v>0</v>
      </c>
      <c r="K4490" s="46">
        <v>0</v>
      </c>
      <c r="L4490" s="42">
        <v>213.46</v>
      </c>
      <c r="M4490" s="42">
        <v>0</v>
      </c>
      <c r="N4490" s="47" t="s">
        <v>269</v>
      </c>
      <c r="O4490" s="47" t="s">
        <v>1874</v>
      </c>
      <c r="P4490" s="47" t="s">
        <v>1358</v>
      </c>
      <c r="Q4490" s="30" t="s">
        <v>8788</v>
      </c>
    </row>
    <row r="4491" spans="1:17" s="30" customFormat="1" ht="19.95" customHeight="1">
      <c r="A4491" s="47">
        <v>1</v>
      </c>
      <c r="B4491" s="30" t="s">
        <v>1357</v>
      </c>
      <c r="C4491" s="43" t="s">
        <v>8590</v>
      </c>
      <c r="D4491" s="52">
        <v>45271</v>
      </c>
      <c r="E4491" s="52">
        <v>45271</v>
      </c>
      <c r="F4491" s="52">
        <v>45271</v>
      </c>
      <c r="G4491" s="47" t="s">
        <v>10</v>
      </c>
      <c r="H4491" s="46">
        <v>142.30000000000001</v>
      </c>
      <c r="I4491" s="53">
        <v>1</v>
      </c>
      <c r="J4491" s="46">
        <v>0</v>
      </c>
      <c r="K4491" s="46">
        <v>0</v>
      </c>
      <c r="L4491" s="42">
        <v>142.30000000000001</v>
      </c>
      <c r="M4491" s="42">
        <v>0</v>
      </c>
      <c r="N4491" s="47" t="s">
        <v>269</v>
      </c>
      <c r="O4491" s="47" t="s">
        <v>1874</v>
      </c>
      <c r="P4491" s="47" t="s">
        <v>1358</v>
      </c>
      <c r="Q4491" s="30" t="s">
        <v>8789</v>
      </c>
    </row>
    <row r="4492" spans="1:17" s="30" customFormat="1" ht="19.95" customHeight="1">
      <c r="A4492" s="47">
        <v>2</v>
      </c>
      <c r="B4492" s="30" t="s">
        <v>36</v>
      </c>
      <c r="C4492" s="43" t="s">
        <v>8562</v>
      </c>
      <c r="D4492" s="52">
        <v>44937</v>
      </c>
      <c r="E4492" s="52">
        <v>45271</v>
      </c>
      <c r="F4492" s="52">
        <v>45271</v>
      </c>
      <c r="G4492" s="47" t="s">
        <v>10</v>
      </c>
      <c r="H4492" s="46">
        <v>561.83000000000004</v>
      </c>
      <c r="I4492" s="105">
        <v>1</v>
      </c>
      <c r="J4492" s="46">
        <v>0</v>
      </c>
      <c r="K4492" s="46">
        <v>0</v>
      </c>
      <c r="L4492" s="42">
        <v>561.83000000000004</v>
      </c>
      <c r="M4492" s="42">
        <v>0</v>
      </c>
      <c r="N4492" s="47" t="s">
        <v>269</v>
      </c>
      <c r="O4492" s="47" t="s">
        <v>1346</v>
      </c>
      <c r="P4492" s="47" t="s">
        <v>284</v>
      </c>
      <c r="Q4492" s="30" t="s">
        <v>8759</v>
      </c>
    </row>
    <row r="4493" spans="1:17" s="30" customFormat="1" ht="19.95" customHeight="1">
      <c r="A4493" s="47">
        <v>4</v>
      </c>
      <c r="B4493" s="30" t="s">
        <v>15</v>
      </c>
      <c r="C4493" s="43" t="s">
        <v>8567</v>
      </c>
      <c r="D4493" s="52">
        <v>45253</v>
      </c>
      <c r="E4493" s="52">
        <v>45271</v>
      </c>
      <c r="F4493" s="52">
        <v>45271</v>
      </c>
      <c r="G4493" s="47" t="s">
        <v>10</v>
      </c>
      <c r="H4493" s="46">
        <v>3087.12</v>
      </c>
      <c r="I4493" s="53">
        <v>1</v>
      </c>
      <c r="J4493" s="46">
        <v>0</v>
      </c>
      <c r="K4493" s="46">
        <v>0</v>
      </c>
      <c r="L4493" s="42">
        <v>3087.12</v>
      </c>
      <c r="M4493" s="42">
        <v>0</v>
      </c>
      <c r="N4493" s="47" t="s">
        <v>269</v>
      </c>
      <c r="O4493" s="47" t="s">
        <v>1351</v>
      </c>
      <c r="P4493" s="47" t="s">
        <v>1353</v>
      </c>
      <c r="Q4493" s="30" t="s">
        <v>8150</v>
      </c>
    </row>
    <row r="4494" spans="1:17" s="30" customFormat="1" ht="19.95" customHeight="1">
      <c r="A4494" s="47">
        <v>1</v>
      </c>
      <c r="B4494" s="30" t="s">
        <v>43</v>
      </c>
      <c r="C4494" s="43" t="s">
        <v>8569</v>
      </c>
      <c r="D4494" s="52">
        <v>45258</v>
      </c>
      <c r="E4494" s="52">
        <v>45271</v>
      </c>
      <c r="F4494" s="52">
        <v>45271</v>
      </c>
      <c r="G4494" s="47" t="s">
        <v>10</v>
      </c>
      <c r="H4494" s="46">
        <v>3085.5</v>
      </c>
      <c r="I4494" s="53">
        <v>1</v>
      </c>
      <c r="J4494" s="46">
        <v>0</v>
      </c>
      <c r="K4494" s="46">
        <v>0</v>
      </c>
      <c r="L4494" s="42">
        <v>3085.5</v>
      </c>
      <c r="M4494" s="42">
        <v>0</v>
      </c>
      <c r="N4494" s="47" t="s">
        <v>269</v>
      </c>
      <c r="O4494" s="47" t="s">
        <v>1351</v>
      </c>
      <c r="P4494" s="47" t="s">
        <v>1353</v>
      </c>
      <c r="Q4494" s="30" t="s">
        <v>8766</v>
      </c>
    </row>
    <row r="4495" spans="1:17" s="30" customFormat="1" ht="19.95" customHeight="1">
      <c r="A4495" s="47">
        <v>1</v>
      </c>
      <c r="B4495" s="30" t="s">
        <v>251</v>
      </c>
      <c r="C4495" s="43" t="s">
        <v>8566</v>
      </c>
      <c r="D4495" s="52">
        <v>45264</v>
      </c>
      <c r="E4495" s="52">
        <v>45271</v>
      </c>
      <c r="F4495" s="52">
        <v>45271</v>
      </c>
      <c r="G4495" s="47" t="s">
        <v>10</v>
      </c>
      <c r="H4495" s="46">
        <v>150</v>
      </c>
      <c r="I4495" s="53">
        <v>1</v>
      </c>
      <c r="J4495" s="46">
        <v>0</v>
      </c>
      <c r="K4495" s="46">
        <v>0</v>
      </c>
      <c r="L4495" s="42">
        <v>150</v>
      </c>
      <c r="M4495" s="42">
        <v>0</v>
      </c>
      <c r="N4495" s="47" t="s">
        <v>269</v>
      </c>
      <c r="O4495" s="47" t="s">
        <v>1329</v>
      </c>
      <c r="P4495" s="47" t="s">
        <v>875</v>
      </c>
      <c r="Q4495" s="30" t="s">
        <v>8764</v>
      </c>
    </row>
    <row r="4496" spans="1:17" s="30" customFormat="1" ht="19.95" customHeight="1">
      <c r="A4496" s="47">
        <v>2</v>
      </c>
      <c r="B4496" s="30" t="s">
        <v>5161</v>
      </c>
      <c r="C4496" s="43" t="s">
        <v>8578</v>
      </c>
      <c r="D4496" s="52">
        <v>45260</v>
      </c>
      <c r="E4496" s="52">
        <v>45271</v>
      </c>
      <c r="F4496" s="52">
        <v>45271</v>
      </c>
      <c r="G4496" s="47" t="s">
        <v>10</v>
      </c>
      <c r="H4496" s="46">
        <v>573.29999999999995</v>
      </c>
      <c r="I4496" s="53">
        <v>1</v>
      </c>
      <c r="J4496" s="46">
        <v>0</v>
      </c>
      <c r="K4496" s="46">
        <v>0</v>
      </c>
      <c r="L4496" s="42">
        <v>573.29999999999995</v>
      </c>
      <c r="M4496" s="42">
        <v>0</v>
      </c>
      <c r="N4496" s="47" t="s">
        <v>269</v>
      </c>
      <c r="O4496" s="47" t="s">
        <v>1874</v>
      </c>
      <c r="P4496" s="47" t="s">
        <v>8148</v>
      </c>
      <c r="Q4496" s="30" t="s">
        <v>8775</v>
      </c>
    </row>
    <row r="4497" spans="1:17" s="30" customFormat="1" ht="19.95" customHeight="1">
      <c r="A4497" s="47">
        <v>2</v>
      </c>
      <c r="B4497" s="30" t="s">
        <v>5161</v>
      </c>
      <c r="C4497" s="43" t="s">
        <v>8577</v>
      </c>
      <c r="D4497" s="52">
        <v>45260</v>
      </c>
      <c r="E4497" s="52">
        <v>45271</v>
      </c>
      <c r="F4497" s="52">
        <v>45271</v>
      </c>
      <c r="G4497" s="47" t="s">
        <v>10</v>
      </c>
      <c r="H4497" s="46">
        <v>573.29999999999995</v>
      </c>
      <c r="I4497" s="53">
        <v>1</v>
      </c>
      <c r="J4497" s="46">
        <v>0</v>
      </c>
      <c r="K4497" s="46">
        <v>0</v>
      </c>
      <c r="L4497" s="42">
        <v>573.29999999999995</v>
      </c>
      <c r="M4497" s="42">
        <v>0</v>
      </c>
      <c r="N4497" s="47" t="s">
        <v>269</v>
      </c>
      <c r="O4497" s="47" t="s">
        <v>1874</v>
      </c>
      <c r="P4497" s="47" t="s">
        <v>8148</v>
      </c>
      <c r="Q4497" s="30" t="s">
        <v>8774</v>
      </c>
    </row>
    <row r="4498" spans="1:17" s="30" customFormat="1" ht="19.95" customHeight="1">
      <c r="A4498" s="47">
        <v>1</v>
      </c>
      <c r="B4498" s="30" t="s">
        <v>218</v>
      </c>
      <c r="C4498" s="43" t="s">
        <v>8581</v>
      </c>
      <c r="D4498" s="52">
        <v>45264</v>
      </c>
      <c r="E4498" s="52">
        <v>45271</v>
      </c>
      <c r="F4498" s="52">
        <v>45271</v>
      </c>
      <c r="G4498" s="47" t="s">
        <v>10</v>
      </c>
      <c r="H4498" s="46">
        <v>573.29999999999995</v>
      </c>
      <c r="I4498" s="53">
        <v>1</v>
      </c>
      <c r="J4498" s="46">
        <v>0</v>
      </c>
      <c r="K4498" s="46">
        <v>0</v>
      </c>
      <c r="L4498" s="42">
        <v>573.29999999999995</v>
      </c>
      <c r="M4498" s="42">
        <v>0</v>
      </c>
      <c r="N4498" s="47" t="s">
        <v>269</v>
      </c>
      <c r="O4498" s="47" t="s">
        <v>1874</v>
      </c>
      <c r="P4498" s="47" t="s">
        <v>8148</v>
      </c>
      <c r="Q4498" s="30" t="s">
        <v>8778</v>
      </c>
    </row>
    <row r="4499" spans="1:17" s="30" customFormat="1" ht="19.95" customHeight="1">
      <c r="A4499" s="47">
        <v>1</v>
      </c>
      <c r="B4499" s="30" t="s">
        <v>46</v>
      </c>
      <c r="C4499" s="43" t="s">
        <v>8563</v>
      </c>
      <c r="D4499" s="52">
        <v>45266</v>
      </c>
      <c r="E4499" s="52">
        <v>45271</v>
      </c>
      <c r="F4499" s="52">
        <v>45271</v>
      </c>
      <c r="G4499" s="47" t="s">
        <v>10</v>
      </c>
      <c r="H4499" s="46">
        <v>3800</v>
      </c>
      <c r="I4499" s="53">
        <v>1</v>
      </c>
      <c r="J4499" s="46">
        <v>0</v>
      </c>
      <c r="K4499" s="46">
        <v>0</v>
      </c>
      <c r="L4499" s="42">
        <v>3800</v>
      </c>
      <c r="M4499" s="42">
        <v>0</v>
      </c>
      <c r="N4499" s="47" t="s">
        <v>269</v>
      </c>
      <c r="O4499" s="47" t="s">
        <v>1351</v>
      </c>
      <c r="P4499" s="47" t="s">
        <v>1350</v>
      </c>
      <c r="Q4499" s="30" t="s">
        <v>8761</v>
      </c>
    </row>
    <row r="4500" spans="1:17" s="30" customFormat="1" ht="19.95" customHeight="1">
      <c r="A4500" s="47">
        <v>2</v>
      </c>
      <c r="B4500" s="30" t="s">
        <v>298</v>
      </c>
      <c r="C4500" s="43" t="s">
        <v>8588</v>
      </c>
      <c r="D4500" s="52">
        <v>45261</v>
      </c>
      <c r="E4500" s="52">
        <v>45271</v>
      </c>
      <c r="F4500" s="52">
        <v>45271</v>
      </c>
      <c r="G4500" s="47" t="s">
        <v>10</v>
      </c>
      <c r="H4500" s="46">
        <v>302.25</v>
      </c>
      <c r="I4500" s="53">
        <v>1</v>
      </c>
      <c r="J4500" s="46">
        <v>0</v>
      </c>
      <c r="K4500" s="46">
        <v>0</v>
      </c>
      <c r="L4500" s="42">
        <v>302.25</v>
      </c>
      <c r="M4500" s="42">
        <v>0</v>
      </c>
      <c r="N4500" s="47" t="s">
        <v>269</v>
      </c>
      <c r="O4500" s="47" t="s">
        <v>1874</v>
      </c>
      <c r="P4500" s="47" t="s">
        <v>1358</v>
      </c>
      <c r="Q4500" s="30" t="s">
        <v>8785</v>
      </c>
    </row>
    <row r="4501" spans="1:17" s="30" customFormat="1" ht="19.95" customHeight="1">
      <c r="A4501" s="47">
        <v>5</v>
      </c>
      <c r="B4501" s="30" t="s">
        <v>298</v>
      </c>
      <c r="C4501" s="43" t="s">
        <v>8587</v>
      </c>
      <c r="D4501" s="52">
        <v>45261</v>
      </c>
      <c r="E4501" s="52">
        <v>45271</v>
      </c>
      <c r="F4501" s="52">
        <v>45271</v>
      </c>
      <c r="G4501" s="47" t="s">
        <v>10</v>
      </c>
      <c r="H4501" s="46">
        <v>201.5</v>
      </c>
      <c r="I4501" s="53">
        <v>1</v>
      </c>
      <c r="J4501" s="46">
        <v>0</v>
      </c>
      <c r="K4501" s="46">
        <v>0</v>
      </c>
      <c r="L4501" s="42">
        <v>201.5</v>
      </c>
      <c r="M4501" s="42">
        <v>0</v>
      </c>
      <c r="N4501" s="47" t="s">
        <v>269</v>
      </c>
      <c r="O4501" s="47" t="s">
        <v>1874</v>
      </c>
      <c r="P4501" s="47" t="s">
        <v>1358</v>
      </c>
      <c r="Q4501" s="30" t="s">
        <v>8784</v>
      </c>
    </row>
    <row r="4502" spans="1:17" s="30" customFormat="1" ht="19.95" customHeight="1">
      <c r="A4502" s="47">
        <v>5</v>
      </c>
      <c r="B4502" s="30" t="s">
        <v>785</v>
      </c>
      <c r="C4502" s="43" t="s">
        <v>8582</v>
      </c>
      <c r="D4502" s="52">
        <v>45261</v>
      </c>
      <c r="E4502" s="52">
        <v>45271</v>
      </c>
      <c r="F4502" s="52">
        <v>45271</v>
      </c>
      <c r="G4502" s="47" t="s">
        <v>10</v>
      </c>
      <c r="H4502" s="46">
        <v>6270</v>
      </c>
      <c r="I4502" s="53">
        <v>1</v>
      </c>
      <c r="J4502" s="46">
        <v>0</v>
      </c>
      <c r="K4502" s="46">
        <v>0</v>
      </c>
      <c r="L4502" s="42">
        <v>6270</v>
      </c>
      <c r="M4502" s="42">
        <v>0</v>
      </c>
      <c r="N4502" s="47" t="s">
        <v>269</v>
      </c>
      <c r="O4502" s="47" t="s">
        <v>1330</v>
      </c>
      <c r="P4502" s="47" t="s">
        <v>2320</v>
      </c>
      <c r="Q4502" s="30" t="s">
        <v>8779</v>
      </c>
    </row>
    <row r="4503" spans="1:17" s="30" customFormat="1" ht="19.95" customHeight="1">
      <c r="A4503" s="47">
        <v>5</v>
      </c>
      <c r="B4503" s="30" t="s">
        <v>785</v>
      </c>
      <c r="C4503" s="43" t="s">
        <v>8586</v>
      </c>
      <c r="D4503" s="52">
        <v>45261</v>
      </c>
      <c r="E4503" s="52">
        <v>45271</v>
      </c>
      <c r="F4503" s="52">
        <v>45271</v>
      </c>
      <c r="G4503" s="47" t="s">
        <v>10</v>
      </c>
      <c r="H4503" s="46">
        <v>18772</v>
      </c>
      <c r="I4503" s="53">
        <v>1</v>
      </c>
      <c r="J4503" s="46">
        <v>0</v>
      </c>
      <c r="K4503" s="46">
        <v>0</v>
      </c>
      <c r="L4503" s="42">
        <v>18772</v>
      </c>
      <c r="M4503" s="42">
        <v>0</v>
      </c>
      <c r="N4503" s="47" t="s">
        <v>269</v>
      </c>
      <c r="O4503" s="47" t="s">
        <v>1874</v>
      </c>
      <c r="P4503" s="47" t="s">
        <v>1592</v>
      </c>
      <c r="Q4503" s="30" t="s">
        <v>8783</v>
      </c>
    </row>
    <row r="4504" spans="1:17" s="30" customFormat="1" ht="19.95" customHeight="1">
      <c r="A4504" s="47">
        <v>1</v>
      </c>
      <c r="B4504" s="30" t="s">
        <v>231</v>
      </c>
      <c r="C4504" s="43" t="s">
        <v>8584</v>
      </c>
      <c r="D4504" s="52">
        <v>45260</v>
      </c>
      <c r="E4504" s="52">
        <v>45271</v>
      </c>
      <c r="F4504" s="52">
        <v>45271</v>
      </c>
      <c r="G4504" s="47" t="s">
        <v>10</v>
      </c>
      <c r="H4504" s="46">
        <v>1118.7</v>
      </c>
      <c r="I4504" s="53">
        <v>1</v>
      </c>
      <c r="J4504" s="46">
        <v>0</v>
      </c>
      <c r="K4504" s="46">
        <v>0</v>
      </c>
      <c r="L4504" s="42">
        <v>1118.7</v>
      </c>
      <c r="M4504" s="42">
        <v>0</v>
      </c>
      <c r="N4504" s="47" t="s">
        <v>275</v>
      </c>
      <c r="O4504" s="47" t="s">
        <v>1330</v>
      </c>
      <c r="P4504" s="47" t="s">
        <v>1343</v>
      </c>
      <c r="Q4504" s="30" t="s">
        <v>8781</v>
      </c>
    </row>
    <row r="4505" spans="1:17" s="30" customFormat="1" ht="19.95" customHeight="1">
      <c r="A4505" s="47">
        <v>1</v>
      </c>
      <c r="B4505" s="30" t="s">
        <v>231</v>
      </c>
      <c r="C4505" s="43" t="s">
        <v>8583</v>
      </c>
      <c r="D4505" s="52">
        <v>45260</v>
      </c>
      <c r="E4505" s="52">
        <v>45271</v>
      </c>
      <c r="F4505" s="52">
        <v>45271</v>
      </c>
      <c r="G4505" s="47" t="s">
        <v>10</v>
      </c>
      <c r="H4505" s="46">
        <v>1118.7</v>
      </c>
      <c r="I4505" s="53">
        <v>1</v>
      </c>
      <c r="J4505" s="46">
        <v>0</v>
      </c>
      <c r="K4505" s="46">
        <v>0</v>
      </c>
      <c r="L4505" s="42">
        <v>1118.7</v>
      </c>
      <c r="M4505" s="42">
        <v>0</v>
      </c>
      <c r="N4505" s="47" t="s">
        <v>275</v>
      </c>
      <c r="O4505" s="47" t="s">
        <v>1330</v>
      </c>
      <c r="P4505" s="47" t="s">
        <v>1343</v>
      </c>
      <c r="Q4505" s="30" t="s">
        <v>8780</v>
      </c>
    </row>
    <row r="4506" spans="1:17" s="30" customFormat="1" ht="19.95" customHeight="1">
      <c r="A4506" s="47">
        <v>1</v>
      </c>
      <c r="B4506" s="30" t="s">
        <v>1395</v>
      </c>
      <c r="C4506" s="43" t="s">
        <v>1477</v>
      </c>
      <c r="D4506" s="52">
        <v>45272</v>
      </c>
      <c r="E4506" s="52">
        <v>45272</v>
      </c>
      <c r="F4506" s="52">
        <v>45271</v>
      </c>
      <c r="G4506" s="47" t="s">
        <v>10</v>
      </c>
      <c r="H4506" s="46">
        <v>2</v>
      </c>
      <c r="I4506" s="105">
        <v>1</v>
      </c>
      <c r="J4506" s="46">
        <v>0</v>
      </c>
      <c r="K4506" s="46">
        <v>0</v>
      </c>
      <c r="L4506" s="42">
        <v>2</v>
      </c>
      <c r="M4506" s="42">
        <v>0</v>
      </c>
      <c r="N4506" s="47" t="s">
        <v>275</v>
      </c>
      <c r="O4506" s="47" t="s">
        <v>1374</v>
      </c>
      <c r="P4506" s="47" t="s">
        <v>874</v>
      </c>
      <c r="Q4506" s="30" t="s">
        <v>1695</v>
      </c>
    </row>
    <row r="4507" spans="1:17" s="30" customFormat="1" ht="19.95" customHeight="1">
      <c r="A4507" s="47">
        <v>2</v>
      </c>
      <c r="B4507" s="30" t="s">
        <v>305</v>
      </c>
      <c r="C4507" s="43" t="s">
        <v>8576</v>
      </c>
      <c r="D4507" s="52">
        <v>45260</v>
      </c>
      <c r="E4507" s="52">
        <v>45271</v>
      </c>
      <c r="F4507" s="52">
        <v>45271</v>
      </c>
      <c r="G4507" s="47" t="s">
        <v>10</v>
      </c>
      <c r="H4507" s="46">
        <v>1326.7</v>
      </c>
      <c r="I4507" s="105">
        <v>1</v>
      </c>
      <c r="J4507" s="46">
        <v>0</v>
      </c>
      <c r="K4507" s="46">
        <v>0</v>
      </c>
      <c r="L4507" s="42">
        <v>1326.7</v>
      </c>
      <c r="M4507" s="42">
        <v>0</v>
      </c>
      <c r="N4507" s="47" t="s">
        <v>275</v>
      </c>
      <c r="O4507" s="47" t="s">
        <v>1874</v>
      </c>
      <c r="P4507" s="47" t="s">
        <v>4232</v>
      </c>
      <c r="Q4507" s="30" t="s">
        <v>8773</v>
      </c>
    </row>
    <row r="4508" spans="1:17" s="30" customFormat="1" ht="19.95" customHeight="1">
      <c r="A4508" s="47">
        <v>2</v>
      </c>
      <c r="B4508" s="30" t="s">
        <v>305</v>
      </c>
      <c r="C4508" s="43" t="s">
        <v>8580</v>
      </c>
      <c r="D4508" s="52">
        <v>45260</v>
      </c>
      <c r="E4508" s="52">
        <v>45271</v>
      </c>
      <c r="F4508" s="52">
        <v>45271</v>
      </c>
      <c r="G4508" s="47" t="s">
        <v>10</v>
      </c>
      <c r="H4508" s="46">
        <v>1326.7</v>
      </c>
      <c r="I4508" s="105">
        <v>1</v>
      </c>
      <c r="J4508" s="46">
        <v>0</v>
      </c>
      <c r="K4508" s="46">
        <v>0</v>
      </c>
      <c r="L4508" s="42">
        <v>1326.7</v>
      </c>
      <c r="M4508" s="42">
        <v>0</v>
      </c>
      <c r="N4508" s="47" t="s">
        <v>275</v>
      </c>
      <c r="O4508" s="47" t="s">
        <v>1874</v>
      </c>
      <c r="P4508" s="47" t="s">
        <v>4232</v>
      </c>
      <c r="Q4508" s="30" t="s">
        <v>8777</v>
      </c>
    </row>
    <row r="4509" spans="1:17" s="30" customFormat="1" ht="19.95" customHeight="1">
      <c r="A4509" s="47">
        <v>2</v>
      </c>
      <c r="B4509" s="30" t="s">
        <v>305</v>
      </c>
      <c r="C4509" s="43" t="s">
        <v>8579</v>
      </c>
      <c r="D4509" s="52">
        <v>45260</v>
      </c>
      <c r="E4509" s="52">
        <v>45271</v>
      </c>
      <c r="F4509" s="52">
        <v>45271</v>
      </c>
      <c r="G4509" s="47" t="s">
        <v>10</v>
      </c>
      <c r="H4509" s="46">
        <v>1326.7</v>
      </c>
      <c r="I4509" s="105">
        <v>1</v>
      </c>
      <c r="J4509" s="46">
        <v>0</v>
      </c>
      <c r="K4509" s="46">
        <v>0</v>
      </c>
      <c r="L4509" s="42">
        <v>1326.7</v>
      </c>
      <c r="M4509" s="42">
        <v>0</v>
      </c>
      <c r="N4509" s="47" t="s">
        <v>275</v>
      </c>
      <c r="O4509" s="47" t="s">
        <v>1874</v>
      </c>
      <c r="P4509" s="47" t="s">
        <v>4232</v>
      </c>
      <c r="Q4509" s="30" t="s">
        <v>8776</v>
      </c>
    </row>
    <row r="4510" spans="1:17" s="30" customFormat="1" ht="19.95" customHeight="1">
      <c r="A4510" s="47">
        <v>4</v>
      </c>
      <c r="B4510" s="30" t="s">
        <v>39</v>
      </c>
      <c r="C4510" s="43" t="s">
        <v>8560</v>
      </c>
      <c r="D4510" s="52">
        <v>45268</v>
      </c>
      <c r="E4510" s="52">
        <v>45270</v>
      </c>
      <c r="F4510" s="52">
        <v>45271</v>
      </c>
      <c r="G4510" s="47" t="s">
        <v>10</v>
      </c>
      <c r="H4510" s="46">
        <v>1000</v>
      </c>
      <c r="I4510" s="53">
        <v>1</v>
      </c>
      <c r="J4510" s="46">
        <v>0</v>
      </c>
      <c r="K4510" s="46">
        <v>0</v>
      </c>
      <c r="L4510" s="42">
        <v>1000</v>
      </c>
      <c r="M4510" s="42">
        <v>0</v>
      </c>
      <c r="N4510" s="47" t="s">
        <v>275</v>
      </c>
      <c r="O4510" s="47" t="s">
        <v>1329</v>
      </c>
      <c r="P4510" s="47" t="s">
        <v>875</v>
      </c>
      <c r="Q4510" s="30" t="s">
        <v>8757</v>
      </c>
    </row>
    <row r="4511" spans="1:17" s="30" customFormat="1" ht="19.95" customHeight="1">
      <c r="A4511" s="47">
        <v>1</v>
      </c>
      <c r="B4511" s="30" t="s">
        <v>236</v>
      </c>
      <c r="C4511" s="43" t="s">
        <v>8589</v>
      </c>
      <c r="D4511" s="52">
        <v>45265</v>
      </c>
      <c r="E4511" s="52">
        <v>45271</v>
      </c>
      <c r="F4511" s="52">
        <v>45271</v>
      </c>
      <c r="G4511" s="47" t="s">
        <v>10</v>
      </c>
      <c r="H4511" s="46">
        <v>39218.03</v>
      </c>
      <c r="I4511" s="53">
        <v>1</v>
      </c>
      <c r="J4511" s="46">
        <v>0</v>
      </c>
      <c r="K4511" s="46">
        <v>0</v>
      </c>
      <c r="L4511" s="42">
        <v>39218.03</v>
      </c>
      <c r="M4511" s="42">
        <v>0</v>
      </c>
      <c r="N4511" s="47" t="s">
        <v>275</v>
      </c>
      <c r="O4511" s="47" t="s">
        <v>1330</v>
      </c>
      <c r="P4511" s="47" t="s">
        <v>1343</v>
      </c>
      <c r="Q4511" s="30" t="s">
        <v>8786</v>
      </c>
    </row>
    <row r="4512" spans="1:17" s="30" customFormat="1" ht="19.95" customHeight="1">
      <c r="A4512" s="47">
        <v>1</v>
      </c>
      <c r="B4512" s="30" t="s">
        <v>783</v>
      </c>
      <c r="C4512" s="43" t="s">
        <v>8895</v>
      </c>
      <c r="D4512" s="52">
        <v>45271</v>
      </c>
      <c r="E4512" s="52">
        <v>45271</v>
      </c>
      <c r="F4512" s="52">
        <v>45271</v>
      </c>
      <c r="G4512" s="47" t="s">
        <v>10</v>
      </c>
      <c r="H4512" s="51">
        <v>201.87</v>
      </c>
      <c r="I4512" s="53">
        <v>1</v>
      </c>
      <c r="J4512" s="46">
        <v>0</v>
      </c>
      <c r="K4512" s="46">
        <v>0</v>
      </c>
      <c r="L4512" s="51">
        <v>201.87</v>
      </c>
      <c r="M4512" s="42">
        <v>0</v>
      </c>
      <c r="N4512" s="47" t="s">
        <v>276</v>
      </c>
      <c r="O4512" s="47" t="s">
        <v>1374</v>
      </c>
      <c r="P4512" s="47" t="s">
        <v>874</v>
      </c>
      <c r="Q4512" s="30" t="s">
        <v>8906</v>
      </c>
    </row>
    <row r="4513" spans="1:17" s="30" customFormat="1" ht="19.95" customHeight="1">
      <c r="A4513" s="47">
        <v>1</v>
      </c>
      <c r="B4513" s="30" t="s">
        <v>783</v>
      </c>
      <c r="C4513" s="43" t="s">
        <v>8910</v>
      </c>
      <c r="D4513" s="52">
        <v>45271</v>
      </c>
      <c r="E4513" s="52">
        <v>45271</v>
      </c>
      <c r="F4513" s="52">
        <v>45271</v>
      </c>
      <c r="G4513" s="47" t="s">
        <v>10</v>
      </c>
      <c r="H4513" s="51">
        <v>50</v>
      </c>
      <c r="I4513" s="53">
        <v>1</v>
      </c>
      <c r="J4513" s="46">
        <v>0</v>
      </c>
      <c r="K4513" s="46">
        <v>0</v>
      </c>
      <c r="L4513" s="51">
        <v>50</v>
      </c>
      <c r="M4513" s="42">
        <v>0</v>
      </c>
      <c r="N4513" s="47" t="s">
        <v>276</v>
      </c>
      <c r="O4513" s="47" t="s">
        <v>1375</v>
      </c>
      <c r="P4513" s="47" t="s">
        <v>1376</v>
      </c>
      <c r="Q4513" s="30" t="s">
        <v>8911</v>
      </c>
    </row>
    <row r="4514" spans="1:17" s="30" customFormat="1" ht="19.95" customHeight="1">
      <c r="A4514" s="47">
        <v>1</v>
      </c>
      <c r="B4514" s="30" t="s">
        <v>239</v>
      </c>
      <c r="C4514" s="43" t="s">
        <v>1450</v>
      </c>
      <c r="D4514" s="52">
        <v>45272</v>
      </c>
      <c r="E4514" s="52">
        <v>45272</v>
      </c>
      <c r="F4514" s="52">
        <v>45272</v>
      </c>
      <c r="G4514" s="47" t="s">
        <v>10</v>
      </c>
      <c r="H4514" s="46">
        <v>154.22999999999999</v>
      </c>
      <c r="I4514" s="105">
        <v>1</v>
      </c>
      <c r="J4514" s="46">
        <v>0</v>
      </c>
      <c r="K4514" s="46">
        <v>0</v>
      </c>
      <c r="L4514" s="42">
        <v>154.22999999999999</v>
      </c>
      <c r="M4514" s="42">
        <v>0</v>
      </c>
      <c r="N4514" s="47" t="s">
        <v>1328</v>
      </c>
      <c r="O4514" s="47" t="s">
        <v>1374</v>
      </c>
      <c r="P4514" s="47" t="s">
        <v>874</v>
      </c>
      <c r="Q4514" s="30" t="s">
        <v>1764</v>
      </c>
    </row>
    <row r="4515" spans="1:17" s="30" customFormat="1" ht="19.95" customHeight="1">
      <c r="A4515" s="47">
        <v>2</v>
      </c>
      <c r="B4515" s="30" t="s">
        <v>138</v>
      </c>
      <c r="C4515" s="43" t="s">
        <v>8600</v>
      </c>
      <c r="D4515" s="52">
        <v>45252</v>
      </c>
      <c r="E4515" s="52">
        <v>45272</v>
      </c>
      <c r="F4515" s="52">
        <v>45272</v>
      </c>
      <c r="G4515" s="47" t="s">
        <v>10</v>
      </c>
      <c r="H4515" s="46">
        <v>24950</v>
      </c>
      <c r="I4515" s="53">
        <v>1</v>
      </c>
      <c r="J4515" s="46">
        <v>0</v>
      </c>
      <c r="K4515" s="46">
        <v>0</v>
      </c>
      <c r="L4515" s="42">
        <v>24950</v>
      </c>
      <c r="M4515" s="42">
        <v>0</v>
      </c>
      <c r="N4515" s="47" t="s">
        <v>1328</v>
      </c>
      <c r="O4515" s="47" t="s">
        <v>1349</v>
      </c>
      <c r="P4515" s="47" t="s">
        <v>741</v>
      </c>
      <c r="Q4515" s="30" t="s">
        <v>8798</v>
      </c>
    </row>
    <row r="4516" spans="1:17" s="30" customFormat="1" ht="19.95" customHeight="1">
      <c r="A4516" s="47">
        <v>1</v>
      </c>
      <c r="B4516" s="30" t="s">
        <v>257</v>
      </c>
      <c r="C4516" s="43" t="s">
        <v>8604</v>
      </c>
      <c r="D4516" s="52">
        <v>45272</v>
      </c>
      <c r="E4516" s="52">
        <v>45272</v>
      </c>
      <c r="F4516" s="52">
        <v>45272</v>
      </c>
      <c r="G4516" s="47" t="s">
        <v>10</v>
      </c>
      <c r="H4516" s="46">
        <v>57760.77</v>
      </c>
      <c r="I4516" s="53">
        <v>1</v>
      </c>
      <c r="J4516" s="46">
        <v>0</v>
      </c>
      <c r="K4516" s="46">
        <v>0</v>
      </c>
      <c r="L4516" s="42">
        <v>57760.77</v>
      </c>
      <c r="M4516" s="42">
        <v>0</v>
      </c>
      <c r="N4516" s="47" t="s">
        <v>1328</v>
      </c>
      <c r="O4516" s="47" t="s">
        <v>1874</v>
      </c>
      <c r="P4516" s="47" t="s">
        <v>7610</v>
      </c>
      <c r="Q4516" s="30" t="s">
        <v>8802</v>
      </c>
    </row>
    <row r="4517" spans="1:17" s="30" customFormat="1" ht="19.95" customHeight="1">
      <c r="A4517" s="47">
        <v>5</v>
      </c>
      <c r="B4517" s="30" t="s">
        <v>143</v>
      </c>
      <c r="C4517" s="43" t="s">
        <v>8596</v>
      </c>
      <c r="D4517" s="52">
        <v>45257</v>
      </c>
      <c r="E4517" s="52">
        <v>45272</v>
      </c>
      <c r="F4517" s="52">
        <v>45272</v>
      </c>
      <c r="G4517" s="47" t="s">
        <v>10</v>
      </c>
      <c r="H4517" s="46">
        <v>28800</v>
      </c>
      <c r="I4517" s="53">
        <v>1</v>
      </c>
      <c r="J4517" s="46">
        <v>0</v>
      </c>
      <c r="K4517" s="46">
        <v>0</v>
      </c>
      <c r="L4517" s="42">
        <v>28800</v>
      </c>
      <c r="M4517" s="42">
        <v>0</v>
      </c>
      <c r="N4517" s="47" t="s">
        <v>1328</v>
      </c>
      <c r="O4517" s="47" t="s">
        <v>1349</v>
      </c>
      <c r="P4517" s="47" t="s">
        <v>741</v>
      </c>
      <c r="Q4517" s="30" t="s">
        <v>8794</v>
      </c>
    </row>
    <row r="4518" spans="1:17" s="30" customFormat="1" ht="19.95" customHeight="1">
      <c r="A4518" s="47">
        <v>5</v>
      </c>
      <c r="B4518" s="30" t="s">
        <v>143</v>
      </c>
      <c r="C4518" s="43" t="s">
        <v>8597</v>
      </c>
      <c r="D4518" s="52">
        <v>45257</v>
      </c>
      <c r="E4518" s="52">
        <v>45272</v>
      </c>
      <c r="F4518" s="52">
        <v>45272</v>
      </c>
      <c r="G4518" s="47" t="s">
        <v>10</v>
      </c>
      <c r="H4518" s="46">
        <v>7200</v>
      </c>
      <c r="I4518" s="53">
        <v>1</v>
      </c>
      <c r="J4518" s="46">
        <v>0</v>
      </c>
      <c r="K4518" s="46">
        <v>0</v>
      </c>
      <c r="L4518" s="42">
        <v>7200</v>
      </c>
      <c r="M4518" s="42">
        <v>0</v>
      </c>
      <c r="N4518" s="47" t="s">
        <v>1328</v>
      </c>
      <c r="O4518" s="47" t="s">
        <v>1349</v>
      </c>
      <c r="P4518" s="47" t="s">
        <v>741</v>
      </c>
      <c r="Q4518" s="30" t="s">
        <v>8795</v>
      </c>
    </row>
    <row r="4519" spans="1:17" s="30" customFormat="1" ht="19.95" customHeight="1">
      <c r="A4519" s="47">
        <v>4</v>
      </c>
      <c r="B4519" s="30" t="s">
        <v>308</v>
      </c>
      <c r="C4519" s="43" t="s">
        <v>8603</v>
      </c>
      <c r="D4519" s="52">
        <v>45267</v>
      </c>
      <c r="E4519" s="52">
        <v>45272</v>
      </c>
      <c r="F4519" s="52">
        <v>45272</v>
      </c>
      <c r="G4519" s="47" t="s">
        <v>10</v>
      </c>
      <c r="H4519" s="46">
        <v>1000</v>
      </c>
      <c r="I4519" s="53">
        <v>1</v>
      </c>
      <c r="J4519" s="46">
        <v>0</v>
      </c>
      <c r="K4519" s="46">
        <v>0</v>
      </c>
      <c r="L4519" s="42">
        <v>1000</v>
      </c>
      <c r="M4519" s="42">
        <v>0</v>
      </c>
      <c r="N4519" s="47" t="s">
        <v>1328</v>
      </c>
      <c r="O4519" s="47" t="s">
        <v>1349</v>
      </c>
      <c r="P4519" s="47" t="s">
        <v>741</v>
      </c>
      <c r="Q4519" s="30" t="s">
        <v>8801</v>
      </c>
    </row>
    <row r="4520" spans="1:17" s="30" customFormat="1" ht="19.95" customHeight="1">
      <c r="A4520" s="47">
        <v>1</v>
      </c>
      <c r="B4520" s="30" t="s">
        <v>308</v>
      </c>
      <c r="C4520" s="43" t="s">
        <v>8601</v>
      </c>
      <c r="D4520" s="52">
        <v>45267</v>
      </c>
      <c r="E4520" s="52">
        <v>45272</v>
      </c>
      <c r="F4520" s="52">
        <v>45272</v>
      </c>
      <c r="G4520" s="47" t="s">
        <v>10</v>
      </c>
      <c r="H4520" s="46">
        <v>5500</v>
      </c>
      <c r="I4520" s="53">
        <v>1</v>
      </c>
      <c r="J4520" s="46">
        <v>0</v>
      </c>
      <c r="K4520" s="46">
        <v>0</v>
      </c>
      <c r="L4520" s="42">
        <v>5500</v>
      </c>
      <c r="M4520" s="42">
        <v>0</v>
      </c>
      <c r="N4520" s="47" t="s">
        <v>1328</v>
      </c>
      <c r="O4520" s="47" t="s">
        <v>1349</v>
      </c>
      <c r="P4520" s="47" t="s">
        <v>741</v>
      </c>
      <c r="Q4520" s="30" t="s">
        <v>8799</v>
      </c>
    </row>
    <row r="4521" spans="1:17" s="30" customFormat="1" ht="19.95" customHeight="1">
      <c r="A4521" s="47">
        <v>5</v>
      </c>
      <c r="B4521" s="30" t="s">
        <v>308</v>
      </c>
      <c r="C4521" s="43" t="s">
        <v>8602</v>
      </c>
      <c r="D4521" s="52">
        <v>45267</v>
      </c>
      <c r="E4521" s="52">
        <v>45272</v>
      </c>
      <c r="F4521" s="52">
        <v>45272</v>
      </c>
      <c r="G4521" s="47" t="s">
        <v>10</v>
      </c>
      <c r="H4521" s="46">
        <v>76000</v>
      </c>
      <c r="I4521" s="53">
        <v>1</v>
      </c>
      <c r="J4521" s="46">
        <v>0</v>
      </c>
      <c r="K4521" s="46">
        <v>0</v>
      </c>
      <c r="L4521" s="42">
        <v>76000</v>
      </c>
      <c r="M4521" s="42">
        <v>0</v>
      </c>
      <c r="N4521" s="47" t="s">
        <v>1328</v>
      </c>
      <c r="O4521" s="47" t="s">
        <v>1349</v>
      </c>
      <c r="P4521" s="47" t="s">
        <v>741</v>
      </c>
      <c r="Q4521" s="30" t="s">
        <v>8800</v>
      </c>
    </row>
    <row r="4522" spans="1:17" s="30" customFormat="1" ht="19.95" customHeight="1">
      <c r="A4522" s="47">
        <v>1</v>
      </c>
      <c r="B4522" s="30" t="s">
        <v>32</v>
      </c>
      <c r="C4522" s="43" t="s">
        <v>8611</v>
      </c>
      <c r="D4522" s="52">
        <v>45273</v>
      </c>
      <c r="E4522" s="52">
        <v>45272</v>
      </c>
      <c r="F4522" s="52">
        <v>45272</v>
      </c>
      <c r="G4522" s="47" t="s">
        <v>18</v>
      </c>
      <c r="H4522" s="44">
        <v>17375</v>
      </c>
      <c r="I4522" s="53">
        <v>4.9545000000000003</v>
      </c>
      <c r="J4522" s="44">
        <v>0</v>
      </c>
      <c r="K4522" s="44">
        <v>0</v>
      </c>
      <c r="L4522" s="42">
        <v>86084.44</v>
      </c>
      <c r="M4522" s="42">
        <v>0</v>
      </c>
      <c r="N4522" s="47" t="s">
        <v>1328</v>
      </c>
      <c r="O4522" s="47" t="s">
        <v>1330</v>
      </c>
      <c r="P4522" s="47" t="s">
        <v>881</v>
      </c>
      <c r="Q4522" s="30" t="s">
        <v>8808</v>
      </c>
    </row>
    <row r="4523" spans="1:17" s="30" customFormat="1" ht="19.95" customHeight="1">
      <c r="A4523" s="47">
        <v>1</v>
      </c>
      <c r="B4523" s="30" t="s">
        <v>259</v>
      </c>
      <c r="C4523" s="43" t="s">
        <v>8605</v>
      </c>
      <c r="D4523" s="52">
        <v>45272</v>
      </c>
      <c r="E4523" s="52">
        <v>45272</v>
      </c>
      <c r="F4523" s="52">
        <v>45272</v>
      </c>
      <c r="G4523" s="47" t="s">
        <v>10</v>
      </c>
      <c r="H4523" s="46">
        <v>32363.42</v>
      </c>
      <c r="I4523" s="53">
        <v>1</v>
      </c>
      <c r="J4523" s="46">
        <v>0</v>
      </c>
      <c r="K4523" s="46">
        <v>0</v>
      </c>
      <c r="L4523" s="42">
        <v>32363.42</v>
      </c>
      <c r="M4523" s="42">
        <v>0</v>
      </c>
      <c r="N4523" s="47" t="s">
        <v>1328</v>
      </c>
      <c r="O4523" s="47" t="s">
        <v>1874</v>
      </c>
      <c r="P4523" s="47" t="s">
        <v>1358</v>
      </c>
      <c r="Q4523" s="30" t="s">
        <v>8803</v>
      </c>
    </row>
    <row r="4524" spans="1:17" s="30" customFormat="1" ht="19.95" customHeight="1">
      <c r="A4524" s="47">
        <v>5</v>
      </c>
      <c r="B4524" s="30" t="s">
        <v>234</v>
      </c>
      <c r="C4524" s="43" t="s">
        <v>8598</v>
      </c>
      <c r="D4524" s="52">
        <v>45265</v>
      </c>
      <c r="E4524" s="52">
        <v>45272</v>
      </c>
      <c r="F4524" s="52">
        <v>45272</v>
      </c>
      <c r="G4524" s="47" t="s">
        <v>10</v>
      </c>
      <c r="H4524" s="46">
        <v>15071</v>
      </c>
      <c r="I4524" s="105">
        <v>1</v>
      </c>
      <c r="J4524" s="46">
        <v>0</v>
      </c>
      <c r="K4524" s="42">
        <v>22.61</v>
      </c>
      <c r="L4524" s="42">
        <v>15048.39</v>
      </c>
      <c r="M4524" s="42">
        <v>0</v>
      </c>
      <c r="N4524" s="47" t="s">
        <v>269</v>
      </c>
      <c r="O4524" s="47" t="s">
        <v>1874</v>
      </c>
      <c r="P4524" s="47" t="s">
        <v>1372</v>
      </c>
      <c r="Q4524" s="30" t="s">
        <v>8796</v>
      </c>
    </row>
    <row r="4525" spans="1:17" s="30" customFormat="1" ht="19.95" customHeight="1">
      <c r="A4525" s="47">
        <v>2</v>
      </c>
      <c r="B4525" s="30" t="s">
        <v>234</v>
      </c>
      <c r="C4525" s="43" t="s">
        <v>8599</v>
      </c>
      <c r="D4525" s="52">
        <v>45265</v>
      </c>
      <c r="E4525" s="52">
        <v>45272</v>
      </c>
      <c r="F4525" s="52">
        <v>45272</v>
      </c>
      <c r="G4525" s="47" t="s">
        <v>10</v>
      </c>
      <c r="H4525" s="46">
        <v>29402.2</v>
      </c>
      <c r="I4525" s="105">
        <v>1</v>
      </c>
      <c r="J4525" s="46">
        <v>0</v>
      </c>
      <c r="K4525" s="42">
        <v>44.1</v>
      </c>
      <c r="L4525" s="42">
        <v>29358.1</v>
      </c>
      <c r="M4525" s="42">
        <v>0</v>
      </c>
      <c r="N4525" s="47" t="s">
        <v>269</v>
      </c>
      <c r="O4525" s="47" t="s">
        <v>1874</v>
      </c>
      <c r="P4525" s="47" t="s">
        <v>1372</v>
      </c>
      <c r="Q4525" s="30" t="s">
        <v>8797</v>
      </c>
    </row>
    <row r="4526" spans="1:17" s="30" customFormat="1" ht="19.95" customHeight="1">
      <c r="A4526" s="47">
        <v>1</v>
      </c>
      <c r="B4526" s="30" t="s">
        <v>48</v>
      </c>
      <c r="C4526" s="43" t="s">
        <v>8593</v>
      </c>
      <c r="D4526" s="52">
        <v>45271</v>
      </c>
      <c r="E4526" s="52">
        <v>45272</v>
      </c>
      <c r="F4526" s="52">
        <v>45272</v>
      </c>
      <c r="G4526" s="47" t="s">
        <v>10</v>
      </c>
      <c r="H4526" s="46">
        <v>3293</v>
      </c>
      <c r="I4526" s="105">
        <v>1</v>
      </c>
      <c r="J4526" s="46">
        <v>0</v>
      </c>
      <c r="K4526" s="46">
        <v>0</v>
      </c>
      <c r="L4526" s="42">
        <v>3293</v>
      </c>
      <c r="M4526" s="42">
        <v>0</v>
      </c>
      <c r="N4526" s="47" t="s">
        <v>269</v>
      </c>
      <c r="O4526" s="47" t="s">
        <v>1329</v>
      </c>
      <c r="P4526" s="47" t="s">
        <v>878</v>
      </c>
      <c r="Q4526" s="30" t="s">
        <v>8792</v>
      </c>
    </row>
    <row r="4527" spans="1:17" s="30" customFormat="1" ht="19.95" customHeight="1">
      <c r="A4527" s="47">
        <v>1</v>
      </c>
      <c r="B4527" s="30" t="s">
        <v>49</v>
      </c>
      <c r="C4527" s="43" t="s">
        <v>8594</v>
      </c>
      <c r="D4527" s="52">
        <v>44963</v>
      </c>
      <c r="E4527" s="52">
        <v>45272</v>
      </c>
      <c r="F4527" s="52">
        <v>45272</v>
      </c>
      <c r="G4527" s="47" t="s">
        <v>10</v>
      </c>
      <c r="H4527" s="46">
        <v>545</v>
      </c>
      <c r="I4527" s="105">
        <v>1</v>
      </c>
      <c r="J4527" s="46">
        <v>0</v>
      </c>
      <c r="K4527" s="46">
        <v>0</v>
      </c>
      <c r="L4527" s="42">
        <v>545</v>
      </c>
      <c r="M4527" s="42">
        <v>0</v>
      </c>
      <c r="N4527" s="47" t="s">
        <v>269</v>
      </c>
      <c r="O4527" s="47" t="s">
        <v>1342</v>
      </c>
      <c r="P4527" s="47" t="s">
        <v>1380</v>
      </c>
      <c r="Q4527" s="30" t="s">
        <v>8877</v>
      </c>
    </row>
    <row r="4528" spans="1:17" s="30" customFormat="1" ht="19.95" customHeight="1">
      <c r="A4528" s="47">
        <v>4</v>
      </c>
      <c r="B4528" s="30" t="s">
        <v>15</v>
      </c>
      <c r="C4528" s="43" t="s">
        <v>8595</v>
      </c>
      <c r="D4528" s="52">
        <v>45257</v>
      </c>
      <c r="E4528" s="52">
        <v>45272</v>
      </c>
      <c r="F4528" s="52">
        <v>45272</v>
      </c>
      <c r="G4528" s="47" t="s">
        <v>10</v>
      </c>
      <c r="H4528" s="46">
        <v>2965.26</v>
      </c>
      <c r="I4528" s="53">
        <v>1</v>
      </c>
      <c r="J4528" s="46">
        <v>0</v>
      </c>
      <c r="K4528" s="46">
        <v>0</v>
      </c>
      <c r="L4528" s="42">
        <v>2965.26</v>
      </c>
      <c r="M4528" s="42">
        <v>0</v>
      </c>
      <c r="N4528" s="47" t="s">
        <v>269</v>
      </c>
      <c r="O4528" s="47" t="s">
        <v>1351</v>
      </c>
      <c r="P4528" s="47" t="s">
        <v>1353</v>
      </c>
      <c r="Q4528" s="30" t="s">
        <v>8793</v>
      </c>
    </row>
    <row r="4529" spans="1:17" s="30" customFormat="1" ht="19.95" customHeight="1">
      <c r="A4529" s="47">
        <v>1</v>
      </c>
      <c r="B4529" s="30" t="s">
        <v>8607</v>
      </c>
      <c r="C4529" s="43" t="s">
        <v>8609</v>
      </c>
      <c r="D4529" s="52">
        <v>45264</v>
      </c>
      <c r="E4529" s="52">
        <v>45272</v>
      </c>
      <c r="F4529" s="52">
        <v>45272</v>
      </c>
      <c r="G4529" s="47" t="s">
        <v>10</v>
      </c>
      <c r="H4529" s="46">
        <v>686.19</v>
      </c>
      <c r="I4529" s="53">
        <v>1</v>
      </c>
      <c r="J4529" s="46">
        <v>0</v>
      </c>
      <c r="K4529" s="46">
        <v>0</v>
      </c>
      <c r="L4529" s="42">
        <v>686.19</v>
      </c>
      <c r="M4529" s="42">
        <v>0</v>
      </c>
      <c r="N4529" s="47" t="s">
        <v>275</v>
      </c>
      <c r="O4529" s="47" t="s">
        <v>1874</v>
      </c>
      <c r="P4529" s="47" t="s">
        <v>1358</v>
      </c>
      <c r="Q4529" s="30" t="s">
        <v>8806</v>
      </c>
    </row>
    <row r="4530" spans="1:17" s="30" customFormat="1" ht="19.95" customHeight="1">
      <c r="A4530" s="47">
        <v>5</v>
      </c>
      <c r="B4530" s="30" t="s">
        <v>8607</v>
      </c>
      <c r="C4530" s="43" t="s">
        <v>8608</v>
      </c>
      <c r="D4530" s="52">
        <v>45264</v>
      </c>
      <c r="E4530" s="52">
        <v>45272</v>
      </c>
      <c r="F4530" s="52">
        <v>45272</v>
      </c>
      <c r="G4530" s="47" t="s">
        <v>10</v>
      </c>
      <c r="H4530" s="46">
        <v>1500</v>
      </c>
      <c r="I4530" s="53">
        <v>1</v>
      </c>
      <c r="J4530" s="46">
        <v>0</v>
      </c>
      <c r="K4530" s="46">
        <v>0</v>
      </c>
      <c r="L4530" s="42">
        <v>1500</v>
      </c>
      <c r="M4530" s="42">
        <v>0</v>
      </c>
      <c r="N4530" s="47" t="s">
        <v>275</v>
      </c>
      <c r="O4530" s="47" t="s">
        <v>1874</v>
      </c>
      <c r="P4530" s="47" t="s">
        <v>1358</v>
      </c>
      <c r="Q4530" s="30" t="s">
        <v>8805</v>
      </c>
    </row>
    <row r="4531" spans="1:17" s="30" customFormat="1" ht="19.95" customHeight="1">
      <c r="A4531" s="47">
        <v>1</v>
      </c>
      <c r="B4531" s="30" t="s">
        <v>1357</v>
      </c>
      <c r="C4531" s="43" t="s">
        <v>8606</v>
      </c>
      <c r="D4531" s="52">
        <v>45272</v>
      </c>
      <c r="E4531" s="52">
        <v>45272</v>
      </c>
      <c r="F4531" s="52">
        <v>45272</v>
      </c>
      <c r="G4531" s="47" t="s">
        <v>10</v>
      </c>
      <c r="H4531" s="46">
        <v>410</v>
      </c>
      <c r="I4531" s="105">
        <v>1</v>
      </c>
      <c r="J4531" s="46">
        <v>0</v>
      </c>
      <c r="K4531" s="46">
        <v>0</v>
      </c>
      <c r="L4531" s="42">
        <v>410</v>
      </c>
      <c r="M4531" s="42">
        <v>0</v>
      </c>
      <c r="N4531" s="47" t="s">
        <v>275</v>
      </c>
      <c r="O4531" s="47" t="s">
        <v>1360</v>
      </c>
      <c r="P4531" s="47" t="s">
        <v>876</v>
      </c>
      <c r="Q4531" s="30" t="s">
        <v>8804</v>
      </c>
    </row>
    <row r="4532" spans="1:17" s="30" customFormat="1" ht="19.95" customHeight="1">
      <c r="A4532" s="47">
        <v>1</v>
      </c>
      <c r="B4532" s="30" t="s">
        <v>1357</v>
      </c>
      <c r="C4532" s="43" t="s">
        <v>8592</v>
      </c>
      <c r="D4532" s="52">
        <v>45271</v>
      </c>
      <c r="E4532" s="52">
        <v>45271</v>
      </c>
      <c r="F4532" s="52">
        <v>45272</v>
      </c>
      <c r="G4532" s="47" t="s">
        <v>10</v>
      </c>
      <c r="H4532" s="46">
        <v>900</v>
      </c>
      <c r="I4532" s="105">
        <v>1</v>
      </c>
      <c r="J4532" s="46">
        <v>0</v>
      </c>
      <c r="K4532" s="46">
        <v>0</v>
      </c>
      <c r="L4532" s="42">
        <v>900</v>
      </c>
      <c r="M4532" s="42">
        <v>0</v>
      </c>
      <c r="N4532" s="47" t="s">
        <v>275</v>
      </c>
      <c r="O4532" s="47" t="s">
        <v>1349</v>
      </c>
      <c r="P4532" s="47" t="s">
        <v>8675</v>
      </c>
      <c r="Q4532" s="30" t="s">
        <v>8791</v>
      </c>
    </row>
    <row r="4533" spans="1:17" s="30" customFormat="1" ht="19.95" customHeight="1">
      <c r="A4533" s="47">
        <v>1</v>
      </c>
      <c r="B4533" s="30" t="s">
        <v>1357</v>
      </c>
      <c r="C4533" s="43" t="s">
        <v>8912</v>
      </c>
      <c r="D4533" s="52">
        <v>45272</v>
      </c>
      <c r="E4533" s="52">
        <v>45272</v>
      </c>
      <c r="F4533" s="52">
        <v>45272</v>
      </c>
      <c r="G4533" s="47" t="s">
        <v>10</v>
      </c>
      <c r="H4533" s="42">
        <v>1870</v>
      </c>
      <c r="I4533" s="53">
        <v>1</v>
      </c>
      <c r="J4533" s="46">
        <v>0</v>
      </c>
      <c r="K4533" s="46">
        <v>0</v>
      </c>
      <c r="L4533" s="42">
        <v>1870</v>
      </c>
      <c r="M4533" s="42">
        <v>0</v>
      </c>
      <c r="N4533" s="47" t="s">
        <v>275</v>
      </c>
      <c r="O4533" s="47" t="s">
        <v>1360</v>
      </c>
      <c r="P4533" s="47" t="s">
        <v>876</v>
      </c>
      <c r="Q4533" s="30" t="s">
        <v>8913</v>
      </c>
    </row>
    <row r="4534" spans="1:17" s="30" customFormat="1" ht="19.95" customHeight="1">
      <c r="A4534" s="47">
        <v>1</v>
      </c>
      <c r="B4534" s="30" t="s">
        <v>1395</v>
      </c>
      <c r="C4534" s="43" t="s">
        <v>1477</v>
      </c>
      <c r="D4534" s="52">
        <v>45272</v>
      </c>
      <c r="E4534" s="52">
        <v>45272</v>
      </c>
      <c r="F4534" s="52">
        <v>45272</v>
      </c>
      <c r="G4534" s="47" t="s">
        <v>10</v>
      </c>
      <c r="H4534" s="46">
        <v>118</v>
      </c>
      <c r="I4534" s="105">
        <v>1</v>
      </c>
      <c r="J4534" s="46">
        <v>0</v>
      </c>
      <c r="K4534" s="46">
        <v>0</v>
      </c>
      <c r="L4534" s="42">
        <v>118</v>
      </c>
      <c r="M4534" s="42">
        <v>0</v>
      </c>
      <c r="N4534" s="47" t="s">
        <v>275</v>
      </c>
      <c r="O4534" s="47" t="s">
        <v>1374</v>
      </c>
      <c r="P4534" s="47" t="s">
        <v>874</v>
      </c>
      <c r="Q4534" s="30" t="s">
        <v>1780</v>
      </c>
    </row>
    <row r="4535" spans="1:17" s="30" customFormat="1" ht="19.95" customHeight="1">
      <c r="A4535" s="47">
        <v>1</v>
      </c>
      <c r="B4535" s="30" t="s">
        <v>8610</v>
      </c>
      <c r="C4535" s="43" t="s">
        <v>2066</v>
      </c>
      <c r="D4535" s="52">
        <v>45271</v>
      </c>
      <c r="E4535" s="52">
        <v>45272</v>
      </c>
      <c r="F4535" s="52">
        <v>45272</v>
      </c>
      <c r="G4535" s="47" t="s">
        <v>10</v>
      </c>
      <c r="H4535" s="46">
        <v>3000.07</v>
      </c>
      <c r="I4535" s="105">
        <v>1</v>
      </c>
      <c r="J4535" s="46">
        <v>0</v>
      </c>
      <c r="K4535" s="46">
        <v>0</v>
      </c>
      <c r="L4535" s="42">
        <v>3000.07</v>
      </c>
      <c r="M4535" s="42">
        <v>0</v>
      </c>
      <c r="N4535" s="47" t="s">
        <v>275</v>
      </c>
      <c r="O4535" s="47" t="s">
        <v>1329</v>
      </c>
      <c r="P4535" s="47" t="s">
        <v>1373</v>
      </c>
      <c r="Q4535" s="30" t="s">
        <v>8807</v>
      </c>
    </row>
    <row r="4536" spans="1:17" s="30" customFormat="1" ht="19.95" customHeight="1">
      <c r="A4536" s="47">
        <v>1</v>
      </c>
      <c r="B4536" s="30" t="s">
        <v>780</v>
      </c>
      <c r="C4536" s="43" t="s">
        <v>1450</v>
      </c>
      <c r="D4536" s="52">
        <v>45273</v>
      </c>
      <c r="E4536" s="52">
        <v>45273</v>
      </c>
      <c r="F4536" s="52">
        <v>45273</v>
      </c>
      <c r="G4536" s="47" t="s">
        <v>10</v>
      </c>
      <c r="H4536" s="46">
        <v>55</v>
      </c>
      <c r="I4536" s="105">
        <v>1</v>
      </c>
      <c r="J4536" s="46">
        <v>0</v>
      </c>
      <c r="K4536" s="46">
        <v>0</v>
      </c>
      <c r="L4536" s="42">
        <v>55</v>
      </c>
      <c r="M4536" s="42">
        <v>0</v>
      </c>
      <c r="N4536" s="47" t="s">
        <v>1328</v>
      </c>
      <c r="O4536" s="47" t="s">
        <v>1374</v>
      </c>
      <c r="P4536" s="47" t="s">
        <v>874</v>
      </c>
      <c r="Q4536" s="30" t="s">
        <v>7744</v>
      </c>
    </row>
    <row r="4537" spans="1:17" s="30" customFormat="1" ht="19.95" customHeight="1">
      <c r="A4537" s="47">
        <v>2</v>
      </c>
      <c r="B4537" s="30" t="s">
        <v>138</v>
      </c>
      <c r="C4537" s="43" t="s">
        <v>8616</v>
      </c>
      <c r="D4537" s="52">
        <v>45253</v>
      </c>
      <c r="E4537" s="52">
        <v>45273</v>
      </c>
      <c r="F4537" s="52">
        <v>45273</v>
      </c>
      <c r="G4537" s="47" t="s">
        <v>10</v>
      </c>
      <c r="H4537" s="46">
        <v>114148</v>
      </c>
      <c r="I4537" s="53">
        <v>1</v>
      </c>
      <c r="J4537" s="46">
        <v>0</v>
      </c>
      <c r="K4537" s="46">
        <v>0</v>
      </c>
      <c r="L4537" s="42">
        <v>114148</v>
      </c>
      <c r="M4537" s="42">
        <v>0</v>
      </c>
      <c r="N4537" s="47" t="s">
        <v>1328</v>
      </c>
      <c r="O4537" s="47" t="s">
        <v>1349</v>
      </c>
      <c r="P4537" s="47" t="s">
        <v>741</v>
      </c>
      <c r="Q4537" s="30" t="s">
        <v>8814</v>
      </c>
    </row>
    <row r="4538" spans="1:17" s="30" customFormat="1" ht="19.95" customHeight="1">
      <c r="A4538" s="47">
        <v>2</v>
      </c>
      <c r="B4538" s="30" t="s">
        <v>249</v>
      </c>
      <c r="C4538" s="43" t="s">
        <v>8615</v>
      </c>
      <c r="D4538" s="52">
        <v>45266</v>
      </c>
      <c r="E4538" s="52">
        <v>45273</v>
      </c>
      <c r="F4538" s="52">
        <v>45273</v>
      </c>
      <c r="G4538" s="47" t="s">
        <v>10</v>
      </c>
      <c r="H4538" s="46">
        <v>18088</v>
      </c>
      <c r="I4538" s="53">
        <v>1</v>
      </c>
      <c r="J4538" s="46">
        <v>0</v>
      </c>
      <c r="K4538" s="46">
        <v>0</v>
      </c>
      <c r="L4538" s="42">
        <v>18088</v>
      </c>
      <c r="M4538" s="42">
        <v>0</v>
      </c>
      <c r="N4538" s="47" t="s">
        <v>1328</v>
      </c>
      <c r="O4538" s="47" t="s">
        <v>1874</v>
      </c>
      <c r="P4538" s="47" t="s">
        <v>1592</v>
      </c>
      <c r="Q4538" s="30" t="s">
        <v>8813</v>
      </c>
    </row>
    <row r="4539" spans="1:17" s="30" customFormat="1" ht="19.95" customHeight="1">
      <c r="A4539" s="47">
        <v>5</v>
      </c>
      <c r="B4539" s="30" t="s">
        <v>230</v>
      </c>
      <c r="C4539" s="43" t="s">
        <v>8666</v>
      </c>
      <c r="D4539" s="52">
        <v>45273</v>
      </c>
      <c r="E4539" s="52">
        <v>45275</v>
      </c>
      <c r="F4539" s="52">
        <v>45273</v>
      </c>
      <c r="G4539" s="47" t="s">
        <v>18</v>
      </c>
      <c r="H4539" s="44">
        <v>176000</v>
      </c>
      <c r="I4539" s="106">
        <v>4.93</v>
      </c>
      <c r="J4539" s="44">
        <v>0</v>
      </c>
      <c r="K4539" s="44">
        <v>0</v>
      </c>
      <c r="L4539" s="42">
        <v>867680</v>
      </c>
      <c r="M4539" s="42">
        <v>0</v>
      </c>
      <c r="N4539" s="47" t="s">
        <v>1328</v>
      </c>
      <c r="O4539" s="47" t="s">
        <v>1330</v>
      </c>
      <c r="P4539" s="47" t="s">
        <v>881</v>
      </c>
      <c r="Q4539" s="30" t="s">
        <v>8867</v>
      </c>
    </row>
    <row r="4540" spans="1:17" s="30" customFormat="1" ht="19.95" customHeight="1">
      <c r="A4540" s="47">
        <v>5</v>
      </c>
      <c r="B4540" s="30" t="s">
        <v>143</v>
      </c>
      <c r="C4540" s="43" t="s">
        <v>8612</v>
      </c>
      <c r="D4540" s="52">
        <v>45258</v>
      </c>
      <c r="E4540" s="52">
        <v>45273</v>
      </c>
      <c r="F4540" s="52">
        <v>45273</v>
      </c>
      <c r="G4540" s="47" t="s">
        <v>10</v>
      </c>
      <c r="H4540" s="46">
        <v>32074.400000000001</v>
      </c>
      <c r="I4540" s="53">
        <v>1</v>
      </c>
      <c r="J4540" s="46">
        <v>0</v>
      </c>
      <c r="K4540" s="46">
        <v>0</v>
      </c>
      <c r="L4540" s="42">
        <v>32074.400000000001</v>
      </c>
      <c r="M4540" s="42">
        <v>0</v>
      </c>
      <c r="N4540" s="47" t="s">
        <v>1328</v>
      </c>
      <c r="O4540" s="47" t="s">
        <v>1349</v>
      </c>
      <c r="P4540" s="47" t="s">
        <v>741</v>
      </c>
      <c r="Q4540" s="30" t="s">
        <v>8810</v>
      </c>
    </row>
    <row r="4541" spans="1:17" s="30" customFormat="1" ht="19.95" customHeight="1">
      <c r="A4541" s="47">
        <v>5</v>
      </c>
      <c r="B4541" s="30" t="s">
        <v>143</v>
      </c>
      <c r="C4541" s="43" t="s">
        <v>8613</v>
      </c>
      <c r="D4541" s="52">
        <v>45258</v>
      </c>
      <c r="E4541" s="52">
        <v>45273</v>
      </c>
      <c r="F4541" s="52">
        <v>45273</v>
      </c>
      <c r="G4541" s="47" t="s">
        <v>10</v>
      </c>
      <c r="H4541" s="46">
        <v>7614.4</v>
      </c>
      <c r="I4541" s="53">
        <v>1</v>
      </c>
      <c r="J4541" s="46">
        <v>0</v>
      </c>
      <c r="K4541" s="46">
        <v>0</v>
      </c>
      <c r="L4541" s="42">
        <v>7614.4</v>
      </c>
      <c r="M4541" s="42">
        <v>0</v>
      </c>
      <c r="N4541" s="47" t="s">
        <v>1328</v>
      </c>
      <c r="O4541" s="47" t="s">
        <v>1349</v>
      </c>
      <c r="P4541" s="47" t="s">
        <v>741</v>
      </c>
      <c r="Q4541" s="30" t="s">
        <v>8811</v>
      </c>
    </row>
    <row r="4542" spans="1:17" s="30" customFormat="1" ht="19.95" customHeight="1">
      <c r="A4542" s="47">
        <v>1</v>
      </c>
      <c r="B4542" s="30" t="s">
        <v>259</v>
      </c>
      <c r="C4542" s="43" t="s">
        <v>1581</v>
      </c>
      <c r="D4542" s="52">
        <v>45273</v>
      </c>
      <c r="E4542" s="52">
        <v>45275</v>
      </c>
      <c r="F4542" s="52">
        <v>45273</v>
      </c>
      <c r="G4542" s="47" t="s">
        <v>10</v>
      </c>
      <c r="H4542" s="42">
        <v>52.23</v>
      </c>
      <c r="I4542" s="53">
        <v>1</v>
      </c>
      <c r="J4542" s="46">
        <v>0</v>
      </c>
      <c r="K4542" s="46">
        <v>0</v>
      </c>
      <c r="L4542" s="42">
        <v>52.23</v>
      </c>
      <c r="M4542" s="42">
        <v>0</v>
      </c>
      <c r="N4542" s="47" t="s">
        <v>1328</v>
      </c>
      <c r="O4542" s="47" t="s">
        <v>1874</v>
      </c>
      <c r="P4542" s="47" t="s">
        <v>1358</v>
      </c>
      <c r="Q4542" s="30" t="s">
        <v>8914</v>
      </c>
    </row>
    <row r="4543" spans="1:17" s="30" customFormat="1" ht="19.95" customHeight="1">
      <c r="A4543" s="47">
        <v>2</v>
      </c>
      <c r="B4543" s="30" t="s">
        <v>240</v>
      </c>
      <c r="C4543" s="43" t="s">
        <v>8614</v>
      </c>
      <c r="D4543" s="52">
        <v>45266</v>
      </c>
      <c r="E4543" s="52">
        <v>45273</v>
      </c>
      <c r="F4543" s="52">
        <v>45273</v>
      </c>
      <c r="G4543" s="47" t="s">
        <v>10</v>
      </c>
      <c r="H4543" s="46">
        <v>5992.4</v>
      </c>
      <c r="I4543" s="53">
        <v>1</v>
      </c>
      <c r="J4543" s="46">
        <v>0</v>
      </c>
      <c r="K4543" s="46">
        <v>0</v>
      </c>
      <c r="L4543" s="42">
        <v>5992.4</v>
      </c>
      <c r="M4543" s="42">
        <v>0</v>
      </c>
      <c r="N4543" s="47" t="s">
        <v>269</v>
      </c>
      <c r="O4543" s="47" t="s">
        <v>1874</v>
      </c>
      <c r="P4543" s="47" t="s">
        <v>1358</v>
      </c>
      <c r="Q4543" s="30" t="s">
        <v>8812</v>
      </c>
    </row>
    <row r="4544" spans="1:17" s="30" customFormat="1" ht="19.95" customHeight="1">
      <c r="A4544" s="47">
        <v>2</v>
      </c>
      <c r="B4544" s="30" t="s">
        <v>240</v>
      </c>
      <c r="C4544" s="43" t="s">
        <v>8551</v>
      </c>
      <c r="D4544" s="52">
        <v>45267</v>
      </c>
      <c r="E4544" s="52">
        <v>45267</v>
      </c>
      <c r="F4544" s="52">
        <v>45273</v>
      </c>
      <c r="G4544" s="47" t="s">
        <v>10</v>
      </c>
      <c r="H4544" s="104">
        <v>8841.4599999999991</v>
      </c>
      <c r="I4544" s="53">
        <v>1</v>
      </c>
      <c r="J4544" s="46">
        <v>0</v>
      </c>
      <c r="K4544" s="46">
        <v>0</v>
      </c>
      <c r="L4544" s="42">
        <v>8841.4599999999991</v>
      </c>
      <c r="M4544" s="42">
        <v>0</v>
      </c>
      <c r="N4544" s="47" t="s">
        <v>269</v>
      </c>
      <c r="O4544" s="47" t="s">
        <v>1874</v>
      </c>
      <c r="P4544" s="47" t="s">
        <v>1358</v>
      </c>
      <c r="Q4544" s="30" t="s">
        <v>8747</v>
      </c>
    </row>
    <row r="4545" spans="1:17" s="30" customFormat="1" ht="19.95" customHeight="1">
      <c r="A4545" s="47">
        <v>1</v>
      </c>
      <c r="B4545" s="30" t="s">
        <v>780</v>
      </c>
      <c r="C4545" s="43" t="s">
        <v>1450</v>
      </c>
      <c r="D4545" s="52">
        <v>45274</v>
      </c>
      <c r="E4545" s="52">
        <v>45274</v>
      </c>
      <c r="F4545" s="52">
        <v>45274</v>
      </c>
      <c r="G4545" s="47" t="s">
        <v>10</v>
      </c>
      <c r="H4545" s="46">
        <v>154.22999999999999</v>
      </c>
      <c r="I4545" s="105">
        <v>1</v>
      </c>
      <c r="J4545" s="46">
        <v>0</v>
      </c>
      <c r="K4545" s="46">
        <v>0</v>
      </c>
      <c r="L4545" s="42">
        <v>154.22999999999999</v>
      </c>
      <c r="M4545" s="42">
        <v>0</v>
      </c>
      <c r="N4545" s="47" t="s">
        <v>1328</v>
      </c>
      <c r="O4545" s="47" t="s">
        <v>1374</v>
      </c>
      <c r="P4545" s="47" t="s">
        <v>874</v>
      </c>
      <c r="Q4545" s="30" t="s">
        <v>1764</v>
      </c>
    </row>
    <row r="4546" spans="1:17" s="30" customFormat="1" ht="19.95" customHeight="1">
      <c r="A4546" s="47">
        <v>2</v>
      </c>
      <c r="B4546" s="30" t="s">
        <v>140</v>
      </c>
      <c r="C4546" s="43" t="s">
        <v>8631</v>
      </c>
      <c r="D4546" s="52">
        <v>45264</v>
      </c>
      <c r="E4546" s="52">
        <v>45274</v>
      </c>
      <c r="F4546" s="52">
        <v>45274</v>
      </c>
      <c r="G4546" s="47" t="s">
        <v>10</v>
      </c>
      <c r="H4546" s="46">
        <v>39544.199999999997</v>
      </c>
      <c r="I4546" s="53">
        <v>1</v>
      </c>
      <c r="J4546" s="46">
        <v>0</v>
      </c>
      <c r="K4546" s="46">
        <v>0</v>
      </c>
      <c r="L4546" s="42">
        <v>39544.199999999997</v>
      </c>
      <c r="M4546" s="42">
        <v>0</v>
      </c>
      <c r="N4546" s="47" t="s">
        <v>1328</v>
      </c>
      <c r="O4546" s="47" t="s">
        <v>1349</v>
      </c>
      <c r="P4546" s="47" t="s">
        <v>741</v>
      </c>
      <c r="Q4546" s="30" t="s">
        <v>8828</v>
      </c>
    </row>
    <row r="4547" spans="1:17" s="30" customFormat="1" ht="19.95" customHeight="1">
      <c r="A4547" s="47">
        <v>2</v>
      </c>
      <c r="B4547" s="30" t="s">
        <v>140</v>
      </c>
      <c r="C4547" s="43" t="s">
        <v>8632</v>
      </c>
      <c r="D4547" s="52">
        <v>45264</v>
      </c>
      <c r="E4547" s="52">
        <v>45274</v>
      </c>
      <c r="F4547" s="52">
        <v>45274</v>
      </c>
      <c r="G4547" s="47" t="s">
        <v>10</v>
      </c>
      <c r="H4547" s="46">
        <v>4130.33</v>
      </c>
      <c r="I4547" s="53">
        <v>1</v>
      </c>
      <c r="J4547" s="46">
        <v>0</v>
      </c>
      <c r="K4547" s="46">
        <v>0</v>
      </c>
      <c r="L4547" s="42">
        <v>4130.33</v>
      </c>
      <c r="M4547" s="42">
        <v>0</v>
      </c>
      <c r="N4547" s="47" t="s">
        <v>1328</v>
      </c>
      <c r="O4547" s="47" t="s">
        <v>1349</v>
      </c>
      <c r="P4547" s="47" t="s">
        <v>741</v>
      </c>
      <c r="Q4547" s="30" t="s">
        <v>8829</v>
      </c>
    </row>
    <row r="4548" spans="1:17" s="30" customFormat="1" ht="19.95" customHeight="1">
      <c r="A4548" s="47">
        <v>2</v>
      </c>
      <c r="B4548" s="30" t="s">
        <v>138</v>
      </c>
      <c r="C4548" s="43" t="s">
        <v>8669</v>
      </c>
      <c r="D4548" s="52">
        <v>45275</v>
      </c>
      <c r="E4548" s="52">
        <v>45275</v>
      </c>
      <c r="F4548" s="52">
        <v>45274</v>
      </c>
      <c r="G4548" s="47" t="s">
        <v>10</v>
      </c>
      <c r="H4548" s="46">
        <v>31522</v>
      </c>
      <c r="I4548" s="53">
        <v>1</v>
      </c>
      <c r="J4548" s="46">
        <v>0</v>
      </c>
      <c r="K4548" s="46">
        <v>0</v>
      </c>
      <c r="L4548" s="42">
        <v>31522</v>
      </c>
      <c r="M4548" s="42">
        <v>0</v>
      </c>
      <c r="N4548" s="47" t="s">
        <v>1328</v>
      </c>
      <c r="O4548" s="47" t="s">
        <v>1349</v>
      </c>
      <c r="P4548" s="47" t="s">
        <v>741</v>
      </c>
      <c r="Q4548" s="30" t="s">
        <v>8870</v>
      </c>
    </row>
    <row r="4549" spans="1:17" s="30" customFormat="1" ht="19.95" customHeight="1">
      <c r="A4549" s="47">
        <v>2</v>
      </c>
      <c r="B4549" s="30" t="s">
        <v>257</v>
      </c>
      <c r="C4549" s="43" t="s">
        <v>8643</v>
      </c>
      <c r="D4549" s="52">
        <v>45274</v>
      </c>
      <c r="E4549" s="52">
        <v>45274</v>
      </c>
      <c r="F4549" s="52">
        <v>45274</v>
      </c>
      <c r="G4549" s="47" t="s">
        <v>10</v>
      </c>
      <c r="H4549" s="46">
        <v>6.32</v>
      </c>
      <c r="I4549" s="53">
        <v>1</v>
      </c>
      <c r="J4549" s="46">
        <v>0</v>
      </c>
      <c r="K4549" s="46">
        <v>0</v>
      </c>
      <c r="L4549" s="42">
        <v>6.32</v>
      </c>
      <c r="M4549" s="42">
        <v>0</v>
      </c>
      <c r="N4549" s="47" t="s">
        <v>1328</v>
      </c>
      <c r="O4549" s="47" t="s">
        <v>1874</v>
      </c>
      <c r="P4549" s="47" t="s">
        <v>7610</v>
      </c>
      <c r="Q4549" s="30" t="s">
        <v>8840</v>
      </c>
    </row>
    <row r="4550" spans="1:17" s="30" customFormat="1" ht="19.95" customHeight="1">
      <c r="A4550" s="47">
        <v>1</v>
      </c>
      <c r="B4550" s="30" t="s">
        <v>257</v>
      </c>
      <c r="C4550" s="43" t="s">
        <v>8643</v>
      </c>
      <c r="D4550" s="52">
        <v>45274</v>
      </c>
      <c r="E4550" s="52">
        <v>45274</v>
      </c>
      <c r="F4550" s="52">
        <v>45274</v>
      </c>
      <c r="G4550" s="47" t="s">
        <v>10</v>
      </c>
      <c r="H4550" s="46">
        <v>6.48</v>
      </c>
      <c r="I4550" s="53">
        <v>1</v>
      </c>
      <c r="J4550" s="46">
        <v>0</v>
      </c>
      <c r="K4550" s="46">
        <v>0</v>
      </c>
      <c r="L4550" s="42">
        <v>6.48</v>
      </c>
      <c r="M4550" s="42">
        <v>0</v>
      </c>
      <c r="N4550" s="47" t="s">
        <v>1328</v>
      </c>
      <c r="O4550" s="47" t="s">
        <v>1874</v>
      </c>
      <c r="P4550" s="47" t="s">
        <v>1358</v>
      </c>
      <c r="Q4550" s="30" t="s">
        <v>8841</v>
      </c>
    </row>
    <row r="4551" spans="1:17" s="30" customFormat="1" ht="19.95" customHeight="1">
      <c r="A4551" s="47">
        <v>2</v>
      </c>
      <c r="B4551" s="30" t="s">
        <v>257</v>
      </c>
      <c r="C4551" s="43" t="s">
        <v>8643</v>
      </c>
      <c r="D4551" s="52">
        <v>45274</v>
      </c>
      <c r="E4551" s="52">
        <v>45274</v>
      </c>
      <c r="F4551" s="52">
        <v>45274</v>
      </c>
      <c r="G4551" s="47" t="s">
        <v>10</v>
      </c>
      <c r="H4551" s="46">
        <v>6.79</v>
      </c>
      <c r="I4551" s="53">
        <v>1</v>
      </c>
      <c r="J4551" s="46">
        <v>0</v>
      </c>
      <c r="K4551" s="46">
        <v>0</v>
      </c>
      <c r="L4551" s="42">
        <v>6.79</v>
      </c>
      <c r="M4551" s="42">
        <v>0</v>
      </c>
      <c r="N4551" s="47" t="s">
        <v>1328</v>
      </c>
      <c r="O4551" s="47" t="s">
        <v>1874</v>
      </c>
      <c r="P4551" s="47" t="s">
        <v>7610</v>
      </c>
      <c r="Q4551" s="30" t="s">
        <v>8842</v>
      </c>
    </row>
    <row r="4552" spans="1:17" s="30" customFormat="1" ht="19.95" customHeight="1">
      <c r="A4552" s="47">
        <v>1</v>
      </c>
      <c r="B4552" s="30" t="s">
        <v>257</v>
      </c>
      <c r="C4552" s="43" t="s">
        <v>8638</v>
      </c>
      <c r="D4552" s="52">
        <v>45274</v>
      </c>
      <c r="E4552" s="52">
        <v>45274</v>
      </c>
      <c r="F4552" s="52">
        <v>45274</v>
      </c>
      <c r="G4552" s="47" t="s">
        <v>10</v>
      </c>
      <c r="H4552" s="46">
        <v>60.75</v>
      </c>
      <c r="I4552" s="53">
        <v>1</v>
      </c>
      <c r="J4552" s="46">
        <v>0</v>
      </c>
      <c r="K4552" s="46">
        <v>0</v>
      </c>
      <c r="L4552" s="42">
        <v>60.75</v>
      </c>
      <c r="M4552" s="42">
        <v>0</v>
      </c>
      <c r="N4552" s="47" t="s">
        <v>1328</v>
      </c>
      <c r="O4552" s="47" t="s">
        <v>1874</v>
      </c>
      <c r="P4552" s="47" t="s">
        <v>7610</v>
      </c>
      <c r="Q4552" s="30" t="s">
        <v>8835</v>
      </c>
    </row>
    <row r="4553" spans="1:17" s="30" customFormat="1" ht="19.95" customHeight="1">
      <c r="A4553" s="47">
        <v>1</v>
      </c>
      <c r="B4553" s="30" t="s">
        <v>255</v>
      </c>
      <c r="C4553" s="43" t="s">
        <v>8639</v>
      </c>
      <c r="D4553" s="52">
        <v>45278</v>
      </c>
      <c r="E4553" s="52">
        <v>45274</v>
      </c>
      <c r="F4553" s="52">
        <v>45274</v>
      </c>
      <c r="G4553" s="47" t="s">
        <v>10</v>
      </c>
      <c r="H4553" s="46">
        <v>40000</v>
      </c>
      <c r="I4553" s="53">
        <v>1</v>
      </c>
      <c r="J4553" s="46">
        <v>0</v>
      </c>
      <c r="K4553" s="46">
        <v>0</v>
      </c>
      <c r="L4553" s="42">
        <v>40000</v>
      </c>
      <c r="M4553" s="42">
        <v>0</v>
      </c>
      <c r="N4553" s="47" t="s">
        <v>1328</v>
      </c>
      <c r="O4553" s="47" t="s">
        <v>1349</v>
      </c>
      <c r="P4553" s="47" t="s">
        <v>1336</v>
      </c>
      <c r="Q4553" s="30" t="s">
        <v>8836</v>
      </c>
    </row>
    <row r="4554" spans="1:17" s="30" customFormat="1" ht="19.95" customHeight="1">
      <c r="A4554" s="47">
        <v>5</v>
      </c>
      <c r="B4554" s="30" t="s">
        <v>143</v>
      </c>
      <c r="C4554" s="43" t="s">
        <v>8619</v>
      </c>
      <c r="D4554" s="52">
        <v>45259</v>
      </c>
      <c r="E4554" s="52">
        <v>45274</v>
      </c>
      <c r="F4554" s="52">
        <v>45274</v>
      </c>
      <c r="G4554" s="47" t="s">
        <v>10</v>
      </c>
      <c r="H4554" s="46">
        <v>5742</v>
      </c>
      <c r="I4554" s="53">
        <v>1</v>
      </c>
      <c r="J4554" s="46">
        <v>0</v>
      </c>
      <c r="K4554" s="46">
        <v>0</v>
      </c>
      <c r="L4554" s="42">
        <v>5742</v>
      </c>
      <c r="M4554" s="42">
        <v>0</v>
      </c>
      <c r="N4554" s="47" t="s">
        <v>1328</v>
      </c>
      <c r="O4554" s="47" t="s">
        <v>1349</v>
      </c>
      <c r="P4554" s="47" t="s">
        <v>741</v>
      </c>
      <c r="Q4554" s="30" t="s">
        <v>8817</v>
      </c>
    </row>
    <row r="4555" spans="1:17" s="30" customFormat="1" ht="19.95" customHeight="1">
      <c r="A4555" s="47">
        <v>5</v>
      </c>
      <c r="B4555" s="30" t="s">
        <v>143</v>
      </c>
      <c r="C4555" s="43" t="s">
        <v>8621</v>
      </c>
      <c r="D4555" s="52">
        <v>45259</v>
      </c>
      <c r="E4555" s="52">
        <v>45274</v>
      </c>
      <c r="F4555" s="52">
        <v>45274</v>
      </c>
      <c r="G4555" s="47" t="s">
        <v>10</v>
      </c>
      <c r="H4555" s="46">
        <v>22968</v>
      </c>
      <c r="I4555" s="53">
        <v>1</v>
      </c>
      <c r="J4555" s="46">
        <v>0</v>
      </c>
      <c r="K4555" s="46">
        <v>0</v>
      </c>
      <c r="L4555" s="42">
        <v>22968</v>
      </c>
      <c r="M4555" s="42">
        <v>0</v>
      </c>
      <c r="N4555" s="47" t="s">
        <v>1328</v>
      </c>
      <c r="O4555" s="47" t="s">
        <v>1349</v>
      </c>
      <c r="P4555" s="47" t="s">
        <v>741</v>
      </c>
      <c r="Q4555" s="30" t="s">
        <v>8819</v>
      </c>
    </row>
    <row r="4556" spans="1:17" s="30" customFormat="1" ht="19.95" customHeight="1">
      <c r="A4556" s="47">
        <v>4</v>
      </c>
      <c r="B4556" s="30" t="s">
        <v>308</v>
      </c>
      <c r="C4556" s="43" t="s">
        <v>8633</v>
      </c>
      <c r="D4556" s="52">
        <v>45271</v>
      </c>
      <c r="E4556" s="52">
        <v>45274</v>
      </c>
      <c r="F4556" s="52">
        <v>45274</v>
      </c>
      <c r="G4556" s="47" t="s">
        <v>10</v>
      </c>
      <c r="H4556" s="46">
        <v>35930</v>
      </c>
      <c r="I4556" s="53">
        <v>1</v>
      </c>
      <c r="J4556" s="46">
        <v>0</v>
      </c>
      <c r="K4556" s="46">
        <v>0</v>
      </c>
      <c r="L4556" s="42">
        <v>35930</v>
      </c>
      <c r="M4556" s="42">
        <v>0</v>
      </c>
      <c r="N4556" s="47" t="s">
        <v>1328</v>
      </c>
      <c r="O4556" s="47" t="s">
        <v>1349</v>
      </c>
      <c r="P4556" s="47" t="s">
        <v>741</v>
      </c>
      <c r="Q4556" s="30" t="s">
        <v>8830</v>
      </c>
    </row>
    <row r="4557" spans="1:17" s="30" customFormat="1" ht="19.95" customHeight="1">
      <c r="A4557" s="47">
        <v>5</v>
      </c>
      <c r="B4557" s="30" t="s">
        <v>308</v>
      </c>
      <c r="C4557" s="43" t="s">
        <v>8634</v>
      </c>
      <c r="D4557" s="52">
        <v>45271</v>
      </c>
      <c r="E4557" s="52">
        <v>45274</v>
      </c>
      <c r="F4557" s="52">
        <v>45274</v>
      </c>
      <c r="G4557" s="47" t="s">
        <v>10</v>
      </c>
      <c r="H4557" s="46">
        <v>107950</v>
      </c>
      <c r="I4557" s="53">
        <v>1</v>
      </c>
      <c r="J4557" s="46">
        <v>0</v>
      </c>
      <c r="K4557" s="46">
        <v>0</v>
      </c>
      <c r="L4557" s="42">
        <v>107950</v>
      </c>
      <c r="M4557" s="42">
        <v>0</v>
      </c>
      <c r="N4557" s="47" t="s">
        <v>1328</v>
      </c>
      <c r="O4557" s="47" t="s">
        <v>1349</v>
      </c>
      <c r="P4557" s="47" t="s">
        <v>741</v>
      </c>
      <c r="Q4557" s="30" t="s">
        <v>8831</v>
      </c>
    </row>
    <row r="4558" spans="1:17" s="30" customFormat="1" ht="19.95" customHeight="1">
      <c r="A4558" s="47">
        <v>4</v>
      </c>
      <c r="B4558" s="30" t="s">
        <v>16</v>
      </c>
      <c r="C4558" s="43" t="s">
        <v>8617</v>
      </c>
      <c r="D4558" s="52">
        <v>45259</v>
      </c>
      <c r="E4558" s="52">
        <v>45274</v>
      </c>
      <c r="F4558" s="52">
        <v>45274</v>
      </c>
      <c r="G4558" s="47" t="s">
        <v>10</v>
      </c>
      <c r="H4558" s="46">
        <v>16600</v>
      </c>
      <c r="I4558" s="53">
        <v>1</v>
      </c>
      <c r="J4558" s="46">
        <v>0</v>
      </c>
      <c r="K4558" s="46">
        <v>0</v>
      </c>
      <c r="L4558" s="42">
        <v>16600</v>
      </c>
      <c r="M4558" s="42">
        <v>0</v>
      </c>
      <c r="N4558" s="47" t="s">
        <v>1328</v>
      </c>
      <c r="O4558" s="47" t="s">
        <v>1349</v>
      </c>
      <c r="P4558" s="47" t="s">
        <v>741</v>
      </c>
      <c r="Q4558" s="30" t="s">
        <v>8815</v>
      </c>
    </row>
    <row r="4559" spans="1:17" s="30" customFormat="1" ht="19.95" customHeight="1">
      <c r="A4559" s="47">
        <v>4</v>
      </c>
      <c r="B4559" s="30" t="s">
        <v>16</v>
      </c>
      <c r="C4559" s="43" t="s">
        <v>8618</v>
      </c>
      <c r="D4559" s="52">
        <v>45259</v>
      </c>
      <c r="E4559" s="52">
        <v>45274</v>
      </c>
      <c r="F4559" s="52">
        <v>45274</v>
      </c>
      <c r="G4559" s="47" t="s">
        <v>10</v>
      </c>
      <c r="H4559" s="46">
        <v>30800</v>
      </c>
      <c r="I4559" s="105">
        <v>1</v>
      </c>
      <c r="J4559" s="46">
        <v>0</v>
      </c>
      <c r="K4559" s="46">
        <v>0</v>
      </c>
      <c r="L4559" s="42">
        <v>30800</v>
      </c>
      <c r="M4559" s="42">
        <v>0</v>
      </c>
      <c r="N4559" s="47" t="s">
        <v>1328</v>
      </c>
      <c r="O4559" s="47" t="s">
        <v>1349</v>
      </c>
      <c r="P4559" s="47" t="s">
        <v>741</v>
      </c>
      <c r="Q4559" s="30" t="s">
        <v>8816</v>
      </c>
    </row>
    <row r="4560" spans="1:17" s="30" customFormat="1" ht="19.95" customHeight="1">
      <c r="A4560" s="47">
        <v>5</v>
      </c>
      <c r="B4560" s="30" t="s">
        <v>16</v>
      </c>
      <c r="C4560" s="43" t="s">
        <v>8622</v>
      </c>
      <c r="D4560" s="52">
        <v>45259</v>
      </c>
      <c r="E4560" s="52">
        <v>45274</v>
      </c>
      <c r="F4560" s="52">
        <v>45274</v>
      </c>
      <c r="G4560" s="47" t="s">
        <v>10</v>
      </c>
      <c r="H4560" s="46">
        <v>6860</v>
      </c>
      <c r="I4560" s="53">
        <v>1</v>
      </c>
      <c r="J4560" s="46">
        <v>0</v>
      </c>
      <c r="K4560" s="46">
        <v>0</v>
      </c>
      <c r="L4560" s="42">
        <v>6860</v>
      </c>
      <c r="M4560" s="42">
        <v>0</v>
      </c>
      <c r="N4560" s="47" t="s">
        <v>1328</v>
      </c>
      <c r="O4560" s="47" t="s">
        <v>1349</v>
      </c>
      <c r="P4560" s="47" t="s">
        <v>741</v>
      </c>
      <c r="Q4560" s="30" t="s">
        <v>8820</v>
      </c>
    </row>
    <row r="4561" spans="1:17" s="30" customFormat="1" ht="19.95" customHeight="1">
      <c r="A4561" s="47">
        <v>1</v>
      </c>
      <c r="B4561" s="30" t="s">
        <v>259</v>
      </c>
      <c r="C4561" s="43" t="s">
        <v>8670</v>
      </c>
      <c r="D4561" s="52">
        <v>45274</v>
      </c>
      <c r="E4561" s="52">
        <v>45275</v>
      </c>
      <c r="F4561" s="52">
        <v>45274</v>
      </c>
      <c r="G4561" s="47" t="s">
        <v>10</v>
      </c>
      <c r="H4561" s="46">
        <v>35638.79</v>
      </c>
      <c r="I4561" s="53">
        <v>1</v>
      </c>
      <c r="J4561" s="46">
        <v>0</v>
      </c>
      <c r="K4561" s="46">
        <v>0</v>
      </c>
      <c r="L4561" s="42">
        <v>35638.79</v>
      </c>
      <c r="M4561" s="42">
        <v>0</v>
      </c>
      <c r="N4561" s="47" t="s">
        <v>1328</v>
      </c>
      <c r="O4561" s="47" t="s">
        <v>1874</v>
      </c>
      <c r="P4561" s="47" t="s">
        <v>1358</v>
      </c>
      <c r="Q4561" s="30" t="s">
        <v>8871</v>
      </c>
    </row>
    <row r="4562" spans="1:17" s="30" customFormat="1" ht="19.95" customHeight="1">
      <c r="A4562" s="47">
        <v>2</v>
      </c>
      <c r="B4562" s="30" t="s">
        <v>8629</v>
      </c>
      <c r="C4562" s="43" t="s">
        <v>8630</v>
      </c>
      <c r="D4562" s="52">
        <v>45262</v>
      </c>
      <c r="E4562" s="52">
        <v>45274</v>
      </c>
      <c r="F4562" s="52">
        <v>45274</v>
      </c>
      <c r="G4562" s="47" t="s">
        <v>10</v>
      </c>
      <c r="H4562" s="46">
        <v>28686</v>
      </c>
      <c r="I4562" s="53">
        <v>1</v>
      </c>
      <c r="J4562" s="46">
        <v>0</v>
      </c>
      <c r="K4562" s="46">
        <v>0</v>
      </c>
      <c r="L4562" s="42">
        <v>28686</v>
      </c>
      <c r="M4562" s="42">
        <v>0</v>
      </c>
      <c r="N4562" s="47" t="s">
        <v>1328</v>
      </c>
      <c r="O4562" s="47" t="s">
        <v>1349</v>
      </c>
      <c r="P4562" s="47" t="s">
        <v>741</v>
      </c>
      <c r="Q4562" s="30" t="s">
        <v>8827</v>
      </c>
    </row>
    <row r="4563" spans="1:17" s="30" customFormat="1" ht="19.95" customHeight="1">
      <c r="A4563" s="47">
        <v>1</v>
      </c>
      <c r="B4563" s="30" t="s">
        <v>4098</v>
      </c>
      <c r="C4563" s="43" t="s">
        <v>8635</v>
      </c>
      <c r="D4563" s="52">
        <v>45265</v>
      </c>
      <c r="E4563" s="52">
        <v>45274</v>
      </c>
      <c r="F4563" s="52">
        <v>45274</v>
      </c>
      <c r="G4563" s="47" t="s">
        <v>10</v>
      </c>
      <c r="H4563" s="46">
        <v>750</v>
      </c>
      <c r="I4563" s="53">
        <v>1</v>
      </c>
      <c r="J4563" s="46">
        <v>0</v>
      </c>
      <c r="K4563" s="46">
        <v>0</v>
      </c>
      <c r="L4563" s="42">
        <v>750</v>
      </c>
      <c r="M4563" s="42">
        <v>0</v>
      </c>
      <c r="N4563" s="47" t="s">
        <v>269</v>
      </c>
      <c r="O4563" s="47" t="s">
        <v>1874</v>
      </c>
      <c r="P4563" s="47" t="s">
        <v>1344</v>
      </c>
      <c r="Q4563" s="30" t="s">
        <v>8832</v>
      </c>
    </row>
    <row r="4564" spans="1:17" s="30" customFormat="1" ht="19.95" customHeight="1">
      <c r="A4564" s="47">
        <v>1</v>
      </c>
      <c r="B4564" s="30" t="s">
        <v>247</v>
      </c>
      <c r="C4564" s="43" t="s">
        <v>8304</v>
      </c>
      <c r="D4564" s="52">
        <v>45272</v>
      </c>
      <c r="E4564" s="52">
        <v>45272</v>
      </c>
      <c r="F4564" s="52">
        <v>45274</v>
      </c>
      <c r="G4564" s="47" t="s">
        <v>10</v>
      </c>
      <c r="H4564" s="46">
        <v>33000</v>
      </c>
      <c r="I4564" s="105">
        <v>1</v>
      </c>
      <c r="J4564" s="46">
        <v>0</v>
      </c>
      <c r="K4564" s="46">
        <v>0</v>
      </c>
      <c r="L4564" s="42">
        <v>33000</v>
      </c>
      <c r="M4564" s="42">
        <v>0</v>
      </c>
      <c r="N4564" s="47" t="s">
        <v>269</v>
      </c>
      <c r="O4564" s="47" t="s">
        <v>2725</v>
      </c>
      <c r="P4564" s="47" t="s">
        <v>879</v>
      </c>
      <c r="Q4564" s="30" t="s">
        <v>8809</v>
      </c>
    </row>
    <row r="4565" spans="1:17" s="30" customFormat="1" ht="19.95" customHeight="1">
      <c r="A4565" s="47">
        <v>1</v>
      </c>
      <c r="B4565" s="30" t="s">
        <v>248</v>
      </c>
      <c r="C4565" s="43" t="s">
        <v>8304</v>
      </c>
      <c r="D4565" s="52">
        <v>45274</v>
      </c>
      <c r="E4565" s="52">
        <v>45274</v>
      </c>
      <c r="F4565" s="52">
        <v>45274</v>
      </c>
      <c r="G4565" s="47" t="s">
        <v>10</v>
      </c>
      <c r="H4565" s="46">
        <v>33000</v>
      </c>
      <c r="I4565" s="105">
        <v>1</v>
      </c>
      <c r="J4565" s="46">
        <v>0</v>
      </c>
      <c r="K4565" s="46">
        <v>0</v>
      </c>
      <c r="L4565" s="42">
        <v>33000</v>
      </c>
      <c r="M4565" s="42">
        <v>0</v>
      </c>
      <c r="N4565" s="47" t="s">
        <v>269</v>
      </c>
      <c r="O4565" s="47" t="s">
        <v>2725</v>
      </c>
      <c r="P4565" s="47" t="s">
        <v>879</v>
      </c>
      <c r="Q4565" s="30" t="s">
        <v>8848</v>
      </c>
    </row>
    <row r="4566" spans="1:17" s="30" customFormat="1" ht="19.95" customHeight="1">
      <c r="A4566" s="47">
        <v>2</v>
      </c>
      <c r="B4566" s="30" t="s">
        <v>2027</v>
      </c>
      <c r="C4566" s="43" t="s">
        <v>8623</v>
      </c>
      <c r="D4566" s="52">
        <v>45260</v>
      </c>
      <c r="E4566" s="52">
        <v>45274</v>
      </c>
      <c r="F4566" s="52">
        <v>45274</v>
      </c>
      <c r="G4566" s="47" t="s">
        <v>10</v>
      </c>
      <c r="H4566" s="46">
        <v>5932.39</v>
      </c>
      <c r="I4566" s="53">
        <v>1</v>
      </c>
      <c r="J4566" s="46">
        <v>0</v>
      </c>
      <c r="K4566" s="46">
        <v>0</v>
      </c>
      <c r="L4566" s="42">
        <v>5932.39</v>
      </c>
      <c r="M4566" s="42">
        <v>0</v>
      </c>
      <c r="N4566" s="47" t="s">
        <v>269</v>
      </c>
      <c r="O4566" s="47" t="s">
        <v>1874</v>
      </c>
      <c r="P4566" s="47" t="s">
        <v>1358</v>
      </c>
      <c r="Q4566" s="30" t="s">
        <v>8821</v>
      </c>
    </row>
    <row r="4567" spans="1:17" s="30" customFormat="1" ht="19.95" customHeight="1">
      <c r="A4567" s="47">
        <v>5</v>
      </c>
      <c r="B4567" s="30" t="s">
        <v>2027</v>
      </c>
      <c r="C4567" s="43" t="s">
        <v>8625</v>
      </c>
      <c r="D4567" s="52">
        <v>45260</v>
      </c>
      <c r="E4567" s="52">
        <v>45274</v>
      </c>
      <c r="F4567" s="52">
        <v>45274</v>
      </c>
      <c r="G4567" s="47" t="s">
        <v>10</v>
      </c>
      <c r="H4567" s="46">
        <v>4002.13</v>
      </c>
      <c r="I4567" s="53">
        <v>1</v>
      </c>
      <c r="J4567" s="46">
        <v>0</v>
      </c>
      <c r="K4567" s="46">
        <v>0</v>
      </c>
      <c r="L4567" s="42">
        <v>4002.13</v>
      </c>
      <c r="M4567" s="42">
        <v>0</v>
      </c>
      <c r="N4567" s="47" t="s">
        <v>269</v>
      </c>
      <c r="O4567" s="47" t="s">
        <v>1874</v>
      </c>
      <c r="P4567" s="47" t="s">
        <v>1358</v>
      </c>
      <c r="Q4567" s="30" t="s">
        <v>8823</v>
      </c>
    </row>
    <row r="4568" spans="1:17" s="30" customFormat="1" ht="19.95" customHeight="1">
      <c r="A4568" s="47">
        <v>2</v>
      </c>
      <c r="B4568" s="30" t="s">
        <v>2027</v>
      </c>
      <c r="C4568" s="43" t="s">
        <v>8624</v>
      </c>
      <c r="D4568" s="52">
        <v>45260</v>
      </c>
      <c r="E4568" s="52">
        <v>45274</v>
      </c>
      <c r="F4568" s="52">
        <v>45274</v>
      </c>
      <c r="G4568" s="47" t="s">
        <v>10</v>
      </c>
      <c r="H4568" s="46">
        <v>2149.5300000000002</v>
      </c>
      <c r="I4568" s="53">
        <v>1</v>
      </c>
      <c r="J4568" s="46">
        <v>0</v>
      </c>
      <c r="K4568" s="46">
        <v>0</v>
      </c>
      <c r="L4568" s="42">
        <v>2149.5300000000002</v>
      </c>
      <c r="M4568" s="42">
        <v>0</v>
      </c>
      <c r="N4568" s="47" t="s">
        <v>269</v>
      </c>
      <c r="O4568" s="47" t="s">
        <v>1874</v>
      </c>
      <c r="P4568" s="47" t="s">
        <v>1358</v>
      </c>
      <c r="Q4568" s="30" t="s">
        <v>8822</v>
      </c>
    </row>
    <row r="4569" spans="1:17" s="30" customFormat="1" ht="19.95" customHeight="1">
      <c r="A4569" s="47">
        <v>5</v>
      </c>
      <c r="B4569" s="30" t="s">
        <v>2027</v>
      </c>
      <c r="C4569" s="43" t="s">
        <v>8626</v>
      </c>
      <c r="D4569" s="52">
        <v>45260</v>
      </c>
      <c r="E4569" s="52">
        <v>45274</v>
      </c>
      <c r="F4569" s="52">
        <v>45274</v>
      </c>
      <c r="G4569" s="47" t="s">
        <v>10</v>
      </c>
      <c r="H4569" s="46">
        <v>1296.95</v>
      </c>
      <c r="I4569" s="53">
        <v>1</v>
      </c>
      <c r="J4569" s="46">
        <v>0</v>
      </c>
      <c r="K4569" s="46">
        <v>0</v>
      </c>
      <c r="L4569" s="42">
        <v>1296.95</v>
      </c>
      <c r="M4569" s="42">
        <v>0</v>
      </c>
      <c r="N4569" s="47" t="s">
        <v>269</v>
      </c>
      <c r="O4569" s="47" t="s">
        <v>1874</v>
      </c>
      <c r="P4569" s="47" t="s">
        <v>1358</v>
      </c>
      <c r="Q4569" s="30" t="s">
        <v>8824</v>
      </c>
    </row>
    <row r="4570" spans="1:17" s="30" customFormat="1" ht="19.95" customHeight="1">
      <c r="A4570" s="47">
        <v>1</v>
      </c>
      <c r="B4570" s="30" t="s">
        <v>5161</v>
      </c>
      <c r="C4570" s="43" t="s">
        <v>8627</v>
      </c>
      <c r="D4570" s="52">
        <v>45267</v>
      </c>
      <c r="E4570" s="52">
        <v>45274</v>
      </c>
      <c r="F4570" s="52">
        <v>45274</v>
      </c>
      <c r="G4570" s="47" t="s">
        <v>10</v>
      </c>
      <c r="H4570" s="46">
        <v>573.29999999999995</v>
      </c>
      <c r="I4570" s="53">
        <v>1</v>
      </c>
      <c r="J4570" s="46">
        <v>0</v>
      </c>
      <c r="K4570" s="46">
        <v>0</v>
      </c>
      <c r="L4570" s="42">
        <v>573.29999999999995</v>
      </c>
      <c r="M4570" s="42">
        <v>0</v>
      </c>
      <c r="N4570" s="47" t="s">
        <v>269</v>
      </c>
      <c r="O4570" s="47" t="s">
        <v>1874</v>
      </c>
      <c r="P4570" s="47" t="s">
        <v>8148</v>
      </c>
      <c r="Q4570" s="30" t="s">
        <v>8825</v>
      </c>
    </row>
    <row r="4571" spans="1:17" s="30" customFormat="1" ht="19.95" customHeight="1">
      <c r="A4571" s="47">
        <v>2</v>
      </c>
      <c r="B4571" s="30" t="s">
        <v>298</v>
      </c>
      <c r="C4571" s="43" t="s">
        <v>8645</v>
      </c>
      <c r="D4571" s="52">
        <v>45264</v>
      </c>
      <c r="E4571" s="52">
        <v>45274</v>
      </c>
      <c r="F4571" s="52">
        <v>45274</v>
      </c>
      <c r="G4571" s="47" t="s">
        <v>10</v>
      </c>
      <c r="H4571" s="46">
        <v>443.97</v>
      </c>
      <c r="I4571" s="53">
        <v>1</v>
      </c>
      <c r="J4571" s="46">
        <v>0</v>
      </c>
      <c r="K4571" s="46">
        <v>0</v>
      </c>
      <c r="L4571" s="42">
        <v>443.97</v>
      </c>
      <c r="M4571" s="42">
        <v>0</v>
      </c>
      <c r="N4571" s="47" t="s">
        <v>269</v>
      </c>
      <c r="O4571" s="47" t="s">
        <v>1874</v>
      </c>
      <c r="P4571" s="47" t="s">
        <v>1358</v>
      </c>
      <c r="Q4571" s="30" t="s">
        <v>8844</v>
      </c>
    </row>
    <row r="4572" spans="1:17" s="30" customFormat="1" ht="19.95" customHeight="1">
      <c r="A4572" s="47">
        <v>5</v>
      </c>
      <c r="B4572" s="30" t="s">
        <v>298</v>
      </c>
      <c r="C4572" s="43" t="s">
        <v>8644</v>
      </c>
      <c r="D4572" s="52">
        <v>45264</v>
      </c>
      <c r="E4572" s="52">
        <v>45274</v>
      </c>
      <c r="F4572" s="52">
        <v>45274</v>
      </c>
      <c r="G4572" s="47" t="s">
        <v>10</v>
      </c>
      <c r="H4572" s="46">
        <v>295.98</v>
      </c>
      <c r="I4572" s="53">
        <v>1</v>
      </c>
      <c r="J4572" s="46">
        <v>0</v>
      </c>
      <c r="K4572" s="46">
        <v>0</v>
      </c>
      <c r="L4572" s="42">
        <v>295.98</v>
      </c>
      <c r="M4572" s="42">
        <v>0</v>
      </c>
      <c r="N4572" s="47" t="s">
        <v>269</v>
      </c>
      <c r="O4572" s="47" t="s">
        <v>1874</v>
      </c>
      <c r="P4572" s="47" t="s">
        <v>1358</v>
      </c>
      <c r="Q4572" s="30" t="s">
        <v>8843</v>
      </c>
    </row>
    <row r="4573" spans="1:17" s="30" customFormat="1" ht="19.95" customHeight="1">
      <c r="A4573" s="47">
        <v>2</v>
      </c>
      <c r="B4573" s="30" t="s">
        <v>240</v>
      </c>
      <c r="C4573" s="43" t="s">
        <v>8637</v>
      </c>
      <c r="D4573" s="52">
        <v>45267</v>
      </c>
      <c r="E4573" s="52">
        <v>45274</v>
      </c>
      <c r="F4573" s="52">
        <v>45274</v>
      </c>
      <c r="G4573" s="47" t="s">
        <v>10</v>
      </c>
      <c r="H4573" s="46">
        <v>14878.43</v>
      </c>
      <c r="I4573" s="53">
        <v>1</v>
      </c>
      <c r="J4573" s="46">
        <v>0</v>
      </c>
      <c r="K4573" s="46">
        <v>0</v>
      </c>
      <c r="L4573" s="42">
        <v>14878.43</v>
      </c>
      <c r="M4573" s="42">
        <v>0</v>
      </c>
      <c r="N4573" s="47" t="s">
        <v>269</v>
      </c>
      <c r="O4573" s="47" t="s">
        <v>1874</v>
      </c>
      <c r="P4573" s="47" t="s">
        <v>1358</v>
      </c>
      <c r="Q4573" s="30" t="s">
        <v>8834</v>
      </c>
    </row>
    <row r="4574" spans="1:17" s="30" customFormat="1" ht="19.95" customHeight="1">
      <c r="A4574" s="47">
        <v>5</v>
      </c>
      <c r="B4574" s="30" t="s">
        <v>240</v>
      </c>
      <c r="C4574" s="43" t="s">
        <v>8636</v>
      </c>
      <c r="D4574" s="52">
        <v>45267</v>
      </c>
      <c r="E4574" s="52">
        <v>45274</v>
      </c>
      <c r="F4574" s="52">
        <v>45274</v>
      </c>
      <c r="G4574" s="47" t="s">
        <v>10</v>
      </c>
      <c r="H4574" s="46">
        <v>9918.9500000000007</v>
      </c>
      <c r="I4574" s="53">
        <v>1</v>
      </c>
      <c r="J4574" s="46">
        <v>0</v>
      </c>
      <c r="K4574" s="46">
        <v>0</v>
      </c>
      <c r="L4574" s="42">
        <v>9918.9500000000007</v>
      </c>
      <c r="M4574" s="42">
        <v>0</v>
      </c>
      <c r="N4574" s="47" t="s">
        <v>269</v>
      </c>
      <c r="O4574" s="47" t="s">
        <v>1874</v>
      </c>
      <c r="P4574" s="47" t="s">
        <v>1358</v>
      </c>
      <c r="Q4574" s="30" t="s">
        <v>8833</v>
      </c>
    </row>
    <row r="4575" spans="1:17" s="30" customFormat="1" ht="19.95" customHeight="1">
      <c r="A4575" s="47">
        <v>5</v>
      </c>
      <c r="B4575" s="30" t="s">
        <v>137</v>
      </c>
      <c r="C4575" s="43" t="s">
        <v>8641</v>
      </c>
      <c r="D4575" s="52">
        <v>45266</v>
      </c>
      <c r="E4575" s="52">
        <v>45274</v>
      </c>
      <c r="F4575" s="52">
        <v>45274</v>
      </c>
      <c r="G4575" s="47" t="s">
        <v>10</v>
      </c>
      <c r="H4575" s="46">
        <v>69463.539999999994</v>
      </c>
      <c r="I4575" s="53">
        <v>1</v>
      </c>
      <c r="J4575" s="46">
        <v>0</v>
      </c>
      <c r="K4575" s="46">
        <v>0</v>
      </c>
      <c r="L4575" s="42">
        <v>69463.539999999994</v>
      </c>
      <c r="M4575" s="42">
        <v>0</v>
      </c>
      <c r="N4575" s="47" t="s">
        <v>275</v>
      </c>
      <c r="O4575" s="47" t="s">
        <v>1874</v>
      </c>
      <c r="P4575" s="47" t="s">
        <v>1358</v>
      </c>
      <c r="Q4575" s="30" t="s">
        <v>8838</v>
      </c>
    </row>
    <row r="4576" spans="1:17" s="30" customFormat="1" ht="19.95" customHeight="1">
      <c r="A4576" s="47">
        <v>2</v>
      </c>
      <c r="B4576" s="30" t="s">
        <v>137</v>
      </c>
      <c r="C4576" s="43" t="s">
        <v>8640</v>
      </c>
      <c r="D4576" s="52">
        <v>45266</v>
      </c>
      <c r="E4576" s="52">
        <v>45274</v>
      </c>
      <c r="F4576" s="52">
        <v>45274</v>
      </c>
      <c r="G4576" s="47" t="s">
        <v>10</v>
      </c>
      <c r="H4576" s="46">
        <v>86338.12</v>
      </c>
      <c r="I4576" s="53">
        <v>1</v>
      </c>
      <c r="J4576" s="46">
        <v>0</v>
      </c>
      <c r="K4576" s="46">
        <v>0</v>
      </c>
      <c r="L4576" s="42">
        <v>86338.12</v>
      </c>
      <c r="M4576" s="42">
        <v>0</v>
      </c>
      <c r="N4576" s="47" t="s">
        <v>275</v>
      </c>
      <c r="O4576" s="47" t="s">
        <v>1874</v>
      </c>
      <c r="P4576" s="47" t="s">
        <v>1358</v>
      </c>
      <c r="Q4576" s="30" t="s">
        <v>8837</v>
      </c>
    </row>
    <row r="4577" spans="1:17" s="30" customFormat="1" ht="19.95" customHeight="1">
      <c r="A4577" s="47">
        <v>5</v>
      </c>
      <c r="B4577" s="30" t="s">
        <v>132</v>
      </c>
      <c r="C4577" s="43" t="s">
        <v>8642</v>
      </c>
      <c r="D4577" s="52">
        <v>45272</v>
      </c>
      <c r="E4577" s="52">
        <v>45274</v>
      </c>
      <c r="F4577" s="52">
        <v>45274</v>
      </c>
      <c r="G4577" s="47" t="s">
        <v>10</v>
      </c>
      <c r="H4577" s="46">
        <v>276030.28000000003</v>
      </c>
      <c r="I4577" s="53">
        <v>1</v>
      </c>
      <c r="J4577" s="46">
        <v>0</v>
      </c>
      <c r="K4577" s="46">
        <v>0</v>
      </c>
      <c r="L4577" s="42">
        <v>276030.28000000003</v>
      </c>
      <c r="M4577" s="42">
        <v>0</v>
      </c>
      <c r="N4577" s="47" t="s">
        <v>275</v>
      </c>
      <c r="O4577" s="47" t="s">
        <v>1874</v>
      </c>
      <c r="P4577" s="47" t="s">
        <v>1358</v>
      </c>
      <c r="Q4577" s="30" t="s">
        <v>8839</v>
      </c>
    </row>
    <row r="4578" spans="1:17" s="30" customFormat="1" ht="19.95" customHeight="1">
      <c r="A4578" s="47">
        <v>1</v>
      </c>
      <c r="B4578" s="30" t="s">
        <v>1357</v>
      </c>
      <c r="C4578" s="43" t="s">
        <v>8647</v>
      </c>
      <c r="D4578" s="52">
        <v>45274</v>
      </c>
      <c r="E4578" s="52">
        <v>45274</v>
      </c>
      <c r="F4578" s="52">
        <v>45274</v>
      </c>
      <c r="G4578" s="47" t="s">
        <v>10</v>
      </c>
      <c r="H4578" s="46">
        <v>2226.4</v>
      </c>
      <c r="I4578" s="105">
        <v>1</v>
      </c>
      <c r="J4578" s="46">
        <v>0</v>
      </c>
      <c r="K4578" s="46">
        <v>0</v>
      </c>
      <c r="L4578" s="42">
        <v>2226.4</v>
      </c>
      <c r="M4578" s="42">
        <v>0</v>
      </c>
      <c r="N4578" s="47" t="s">
        <v>275</v>
      </c>
      <c r="O4578" s="47" t="s">
        <v>1360</v>
      </c>
      <c r="P4578" s="47" t="s">
        <v>876</v>
      </c>
      <c r="Q4578" s="30" t="s">
        <v>8846</v>
      </c>
    </row>
    <row r="4579" spans="1:17" s="30" customFormat="1" ht="19.95" customHeight="1">
      <c r="A4579" s="47">
        <v>1</v>
      </c>
      <c r="B4579" s="30" t="s">
        <v>1357</v>
      </c>
      <c r="C4579" s="43" t="s">
        <v>8646</v>
      </c>
      <c r="D4579" s="52">
        <v>45274</v>
      </c>
      <c r="E4579" s="52">
        <v>45274</v>
      </c>
      <c r="F4579" s="52">
        <v>45274</v>
      </c>
      <c r="G4579" s="47" t="s">
        <v>10</v>
      </c>
      <c r="H4579" s="46">
        <v>280</v>
      </c>
      <c r="I4579" s="105">
        <v>1</v>
      </c>
      <c r="J4579" s="46">
        <v>0</v>
      </c>
      <c r="K4579" s="46">
        <v>0</v>
      </c>
      <c r="L4579" s="42">
        <v>280</v>
      </c>
      <c r="M4579" s="42">
        <v>0</v>
      </c>
      <c r="N4579" s="47" t="s">
        <v>275</v>
      </c>
      <c r="O4579" s="47" t="s">
        <v>1360</v>
      </c>
      <c r="P4579" s="47" t="s">
        <v>876</v>
      </c>
      <c r="Q4579" s="30" t="s">
        <v>8845</v>
      </c>
    </row>
    <row r="4580" spans="1:17" s="30" customFormat="1" ht="19.95" customHeight="1">
      <c r="A4580" s="47">
        <v>1</v>
      </c>
      <c r="B4580" s="30" t="s">
        <v>1395</v>
      </c>
      <c r="C4580" s="43" t="s">
        <v>8649</v>
      </c>
      <c r="D4580" s="52">
        <v>45274</v>
      </c>
      <c r="E4580" s="52">
        <v>45274</v>
      </c>
      <c r="F4580" s="52">
        <v>45274</v>
      </c>
      <c r="G4580" s="47" t="s">
        <v>10</v>
      </c>
      <c r="H4580" s="46">
        <v>1640.96</v>
      </c>
      <c r="I4580" s="105">
        <v>1</v>
      </c>
      <c r="J4580" s="46">
        <v>0</v>
      </c>
      <c r="K4580" s="46">
        <v>0</v>
      </c>
      <c r="L4580" s="42">
        <v>1640.96</v>
      </c>
      <c r="M4580" s="42">
        <v>0</v>
      </c>
      <c r="N4580" s="47" t="s">
        <v>275</v>
      </c>
      <c r="O4580" s="47" t="s">
        <v>1374</v>
      </c>
      <c r="P4580" s="47" t="s">
        <v>7975</v>
      </c>
      <c r="Q4580" s="30" t="s">
        <v>8849</v>
      </c>
    </row>
    <row r="4581" spans="1:17" s="30" customFormat="1" ht="19.95" customHeight="1">
      <c r="A4581" s="47">
        <v>1</v>
      </c>
      <c r="B4581" s="30" t="s">
        <v>1395</v>
      </c>
      <c r="C4581" s="43" t="s">
        <v>8650</v>
      </c>
      <c r="D4581" s="52">
        <v>45274</v>
      </c>
      <c r="E4581" s="52">
        <v>45274</v>
      </c>
      <c r="F4581" s="52">
        <v>45274</v>
      </c>
      <c r="G4581" s="47" t="s">
        <v>10</v>
      </c>
      <c r="H4581" s="46">
        <v>240</v>
      </c>
      <c r="I4581" s="105">
        <v>1</v>
      </c>
      <c r="J4581" s="46">
        <v>0</v>
      </c>
      <c r="K4581" s="46">
        <v>0</v>
      </c>
      <c r="L4581" s="42">
        <v>240</v>
      </c>
      <c r="M4581" s="42">
        <v>0</v>
      </c>
      <c r="N4581" s="47" t="s">
        <v>275</v>
      </c>
      <c r="O4581" s="47" t="s">
        <v>1374</v>
      </c>
      <c r="P4581" s="47" t="s">
        <v>874</v>
      </c>
      <c r="Q4581" s="30" t="s">
        <v>8850</v>
      </c>
    </row>
    <row r="4582" spans="1:17" s="30" customFormat="1" ht="19.95" customHeight="1">
      <c r="A4582" s="47">
        <v>4</v>
      </c>
      <c r="B4582" s="30" t="s">
        <v>305</v>
      </c>
      <c r="C4582" s="43" t="s">
        <v>8628</v>
      </c>
      <c r="D4582" s="52">
        <v>45264</v>
      </c>
      <c r="E4582" s="52">
        <v>45274</v>
      </c>
      <c r="F4582" s="52">
        <v>45274</v>
      </c>
      <c r="G4582" s="47" t="s">
        <v>10</v>
      </c>
      <c r="H4582" s="46">
        <v>1326.7</v>
      </c>
      <c r="I4582" s="53">
        <v>1</v>
      </c>
      <c r="J4582" s="46">
        <v>0</v>
      </c>
      <c r="K4582" s="46">
        <v>0</v>
      </c>
      <c r="L4582" s="42">
        <v>1326.7</v>
      </c>
      <c r="M4582" s="42">
        <v>0</v>
      </c>
      <c r="N4582" s="47" t="s">
        <v>275</v>
      </c>
      <c r="O4582" s="47" t="s">
        <v>1874</v>
      </c>
      <c r="P4582" s="47" t="s">
        <v>1358</v>
      </c>
      <c r="Q4582" s="30" t="s">
        <v>8826</v>
      </c>
    </row>
    <row r="4583" spans="1:17" s="30" customFormat="1" ht="19.95" customHeight="1">
      <c r="A4583" s="47">
        <v>1</v>
      </c>
      <c r="B4583" s="30" t="s">
        <v>5566</v>
      </c>
      <c r="C4583" s="43" t="s">
        <v>8648</v>
      </c>
      <c r="D4583" s="52">
        <v>45274</v>
      </c>
      <c r="E4583" s="52">
        <v>45274</v>
      </c>
      <c r="F4583" s="52">
        <v>45274</v>
      </c>
      <c r="G4583" s="47" t="s">
        <v>10</v>
      </c>
      <c r="H4583" s="46">
        <v>98000</v>
      </c>
      <c r="I4583" s="105">
        <v>1</v>
      </c>
      <c r="J4583" s="46">
        <v>0</v>
      </c>
      <c r="K4583" s="46">
        <v>0</v>
      </c>
      <c r="L4583" s="42">
        <v>98000</v>
      </c>
      <c r="M4583" s="42">
        <v>0</v>
      </c>
      <c r="N4583" s="47" t="s">
        <v>275</v>
      </c>
      <c r="O4583" s="47" t="s">
        <v>1351</v>
      </c>
      <c r="P4583" s="47" t="s">
        <v>1354</v>
      </c>
      <c r="Q4583" s="30" t="s">
        <v>8847</v>
      </c>
    </row>
    <row r="4584" spans="1:17" s="30" customFormat="1" ht="19.95" customHeight="1">
      <c r="A4584" s="47">
        <v>1</v>
      </c>
      <c r="B4584" s="30" t="s">
        <v>780</v>
      </c>
      <c r="C4584" s="43" t="s">
        <v>1450</v>
      </c>
      <c r="D4584" s="52">
        <v>45278</v>
      </c>
      <c r="E4584" s="52">
        <v>45278</v>
      </c>
      <c r="F4584" s="52">
        <v>45275</v>
      </c>
      <c r="G4584" s="47" t="s">
        <v>10</v>
      </c>
      <c r="H4584" s="46">
        <v>12</v>
      </c>
      <c r="I4584" s="105">
        <v>1</v>
      </c>
      <c r="J4584" s="46">
        <v>0</v>
      </c>
      <c r="K4584" s="46">
        <v>0</v>
      </c>
      <c r="L4584" s="42">
        <v>12</v>
      </c>
      <c r="M4584" s="42">
        <v>0</v>
      </c>
      <c r="N4584" s="47" t="s">
        <v>1328</v>
      </c>
      <c r="O4584" s="47" t="s">
        <v>1374</v>
      </c>
      <c r="P4584" s="47" t="s">
        <v>874</v>
      </c>
      <c r="Q4584" s="30" t="s">
        <v>8433</v>
      </c>
    </row>
    <row r="4585" spans="1:17" s="30" customFormat="1" ht="19.95" customHeight="1">
      <c r="A4585" s="47">
        <v>2</v>
      </c>
      <c r="B4585" s="30" t="s">
        <v>4735</v>
      </c>
      <c r="C4585" s="43" t="s">
        <v>8917</v>
      </c>
      <c r="D4585" s="52">
        <v>45286</v>
      </c>
      <c r="E4585" s="52">
        <v>45275</v>
      </c>
      <c r="F4585" s="52">
        <v>45275</v>
      </c>
      <c r="G4585" s="47" t="s">
        <v>10</v>
      </c>
      <c r="H4585" s="42">
        <v>113415.36</v>
      </c>
      <c r="I4585" s="53">
        <v>1</v>
      </c>
      <c r="J4585" s="46">
        <v>0</v>
      </c>
      <c r="K4585" s="46">
        <v>0</v>
      </c>
      <c r="L4585" s="42">
        <v>113415.36</v>
      </c>
      <c r="M4585" s="42">
        <v>0</v>
      </c>
      <c r="N4585" s="47" t="s">
        <v>1328</v>
      </c>
      <c r="O4585" s="47" t="s">
        <v>1330</v>
      </c>
      <c r="P4585" s="47" t="s">
        <v>881</v>
      </c>
      <c r="Q4585" s="30" t="s">
        <v>8919</v>
      </c>
    </row>
    <row r="4586" spans="1:17" s="30" customFormat="1" ht="19.95" customHeight="1">
      <c r="A4586" s="47">
        <v>1</v>
      </c>
      <c r="B4586" s="30" t="s">
        <v>257</v>
      </c>
      <c r="C4586" s="43" t="s">
        <v>8671</v>
      </c>
      <c r="D4586" s="52">
        <v>45278</v>
      </c>
      <c r="E4586" s="52">
        <v>45275</v>
      </c>
      <c r="F4586" s="52">
        <v>45275</v>
      </c>
      <c r="G4586" s="47" t="s">
        <v>10</v>
      </c>
      <c r="H4586" s="46">
        <v>64802</v>
      </c>
      <c r="I4586" s="53">
        <v>1</v>
      </c>
      <c r="J4586" s="46">
        <v>0</v>
      </c>
      <c r="K4586" s="46">
        <v>0</v>
      </c>
      <c r="L4586" s="42">
        <v>64802</v>
      </c>
      <c r="M4586" s="42">
        <v>0</v>
      </c>
      <c r="N4586" s="47" t="s">
        <v>1328</v>
      </c>
      <c r="O4586" s="47" t="s">
        <v>1874</v>
      </c>
      <c r="P4586" s="47" t="s">
        <v>7610</v>
      </c>
      <c r="Q4586" s="30" t="s">
        <v>8872</v>
      </c>
    </row>
    <row r="4587" spans="1:17" s="30" customFormat="1" ht="19.95" customHeight="1">
      <c r="A4587" s="47">
        <v>4</v>
      </c>
      <c r="B4587" s="30" t="s">
        <v>8915</v>
      </c>
      <c r="C4587" s="43" t="s">
        <v>8916</v>
      </c>
      <c r="D4587" s="52">
        <v>45281</v>
      </c>
      <c r="E4587" s="52">
        <v>45275</v>
      </c>
      <c r="F4587" s="52">
        <v>45275</v>
      </c>
      <c r="G4587" s="47" t="s">
        <v>18</v>
      </c>
      <c r="H4587" s="44">
        <v>68250</v>
      </c>
      <c r="I4587" s="53">
        <v>4.9604999999999997</v>
      </c>
      <c r="J4587" s="46">
        <v>0</v>
      </c>
      <c r="K4587" s="46">
        <v>0</v>
      </c>
      <c r="L4587" s="42">
        <v>338554.13</v>
      </c>
      <c r="M4587" s="42">
        <v>0</v>
      </c>
      <c r="N4587" s="47" t="s">
        <v>1328</v>
      </c>
      <c r="O4587" s="47" t="s">
        <v>1330</v>
      </c>
      <c r="P4587" s="47" t="s">
        <v>881</v>
      </c>
      <c r="Q4587" s="30" t="s">
        <v>8918</v>
      </c>
    </row>
    <row r="4588" spans="1:17" s="30" customFormat="1" ht="19.95" customHeight="1">
      <c r="A4588" s="47">
        <v>2</v>
      </c>
      <c r="B4588" s="30" t="s">
        <v>143</v>
      </c>
      <c r="C4588" s="43" t="s">
        <v>8656</v>
      </c>
      <c r="D4588" s="52">
        <v>45260</v>
      </c>
      <c r="E4588" s="52">
        <v>45275</v>
      </c>
      <c r="F4588" s="52">
        <v>45275</v>
      </c>
      <c r="G4588" s="47" t="s">
        <v>10</v>
      </c>
      <c r="H4588" s="46">
        <v>28502</v>
      </c>
      <c r="I4588" s="53">
        <v>1</v>
      </c>
      <c r="J4588" s="46">
        <v>0</v>
      </c>
      <c r="K4588" s="46">
        <v>0</v>
      </c>
      <c r="L4588" s="42">
        <v>28502</v>
      </c>
      <c r="M4588" s="42">
        <v>0</v>
      </c>
      <c r="N4588" s="47" t="s">
        <v>1328</v>
      </c>
      <c r="O4588" s="47" t="s">
        <v>1349</v>
      </c>
      <c r="P4588" s="47" t="s">
        <v>741</v>
      </c>
      <c r="Q4588" s="30" t="s">
        <v>8855</v>
      </c>
    </row>
    <row r="4589" spans="1:17" s="30" customFormat="1" ht="19.95" customHeight="1">
      <c r="A4589" s="47">
        <v>2</v>
      </c>
      <c r="B4589" s="30" t="s">
        <v>143</v>
      </c>
      <c r="C4589" s="43" t="s">
        <v>8655</v>
      </c>
      <c r="D4589" s="52">
        <v>45260</v>
      </c>
      <c r="E4589" s="52">
        <v>45275</v>
      </c>
      <c r="F4589" s="52">
        <v>45275</v>
      </c>
      <c r="G4589" s="47" t="s">
        <v>10</v>
      </c>
      <c r="H4589" s="46">
        <v>16685.8</v>
      </c>
      <c r="I4589" s="53">
        <v>1</v>
      </c>
      <c r="J4589" s="46">
        <v>0</v>
      </c>
      <c r="K4589" s="46">
        <v>0</v>
      </c>
      <c r="L4589" s="42">
        <v>16685.8</v>
      </c>
      <c r="M4589" s="42">
        <v>0</v>
      </c>
      <c r="N4589" s="47" t="s">
        <v>1328</v>
      </c>
      <c r="O4589" s="47" t="s">
        <v>1349</v>
      </c>
      <c r="P4589" s="47" t="s">
        <v>741</v>
      </c>
      <c r="Q4589" s="30" t="s">
        <v>8854</v>
      </c>
    </row>
    <row r="4590" spans="1:17" s="30" customFormat="1" ht="19.95" customHeight="1">
      <c r="A4590" s="47">
        <v>2</v>
      </c>
      <c r="B4590" s="30" t="s">
        <v>143</v>
      </c>
      <c r="C4590" s="43" t="s">
        <v>8654</v>
      </c>
      <c r="D4590" s="52">
        <v>45260</v>
      </c>
      <c r="E4590" s="52">
        <v>45275</v>
      </c>
      <c r="F4590" s="52">
        <v>45275</v>
      </c>
      <c r="G4590" s="47" t="s">
        <v>10</v>
      </c>
      <c r="H4590" s="46">
        <v>38126</v>
      </c>
      <c r="I4590" s="53">
        <v>1</v>
      </c>
      <c r="J4590" s="46">
        <v>0</v>
      </c>
      <c r="K4590" s="46">
        <v>0</v>
      </c>
      <c r="L4590" s="42">
        <v>38126</v>
      </c>
      <c r="M4590" s="42">
        <v>0</v>
      </c>
      <c r="N4590" s="47" t="s">
        <v>1328</v>
      </c>
      <c r="O4590" s="47" t="s">
        <v>1349</v>
      </c>
      <c r="P4590" s="47" t="s">
        <v>741</v>
      </c>
      <c r="Q4590" s="30" t="s">
        <v>8853</v>
      </c>
    </row>
    <row r="4591" spans="1:17" s="30" customFormat="1" ht="19.95" customHeight="1">
      <c r="A4591" s="47">
        <v>5</v>
      </c>
      <c r="B4591" s="30" t="s">
        <v>143</v>
      </c>
      <c r="C4591" s="43" t="s">
        <v>8658</v>
      </c>
      <c r="D4591" s="52">
        <v>45260</v>
      </c>
      <c r="E4591" s="52">
        <v>45275</v>
      </c>
      <c r="F4591" s="52">
        <v>45275</v>
      </c>
      <c r="G4591" s="47" t="s">
        <v>10</v>
      </c>
      <c r="H4591" s="46">
        <v>59472</v>
      </c>
      <c r="I4591" s="53">
        <v>1</v>
      </c>
      <c r="J4591" s="46">
        <v>0</v>
      </c>
      <c r="K4591" s="46">
        <v>0</v>
      </c>
      <c r="L4591" s="42">
        <v>59472</v>
      </c>
      <c r="M4591" s="42">
        <v>0</v>
      </c>
      <c r="N4591" s="47" t="s">
        <v>1328</v>
      </c>
      <c r="O4591" s="47" t="s">
        <v>1349</v>
      </c>
      <c r="P4591" s="47" t="s">
        <v>741</v>
      </c>
      <c r="Q4591" s="30" t="s">
        <v>8857</v>
      </c>
    </row>
    <row r="4592" spans="1:17" s="30" customFormat="1" ht="19.95" customHeight="1">
      <c r="A4592" s="47">
        <v>5</v>
      </c>
      <c r="B4592" s="30" t="s">
        <v>143</v>
      </c>
      <c r="C4592" s="43" t="s">
        <v>8657</v>
      </c>
      <c r="D4592" s="52">
        <v>45260</v>
      </c>
      <c r="E4592" s="52">
        <v>45275</v>
      </c>
      <c r="F4592" s="52">
        <v>45275</v>
      </c>
      <c r="G4592" s="47" t="s">
        <v>10</v>
      </c>
      <c r="H4592" s="46">
        <v>16788</v>
      </c>
      <c r="I4592" s="53">
        <v>1</v>
      </c>
      <c r="J4592" s="46">
        <v>0</v>
      </c>
      <c r="K4592" s="46">
        <v>0</v>
      </c>
      <c r="L4592" s="42">
        <v>16788</v>
      </c>
      <c r="M4592" s="42">
        <v>0</v>
      </c>
      <c r="N4592" s="47" t="s">
        <v>1328</v>
      </c>
      <c r="O4592" s="47" t="s">
        <v>1349</v>
      </c>
      <c r="P4592" s="47" t="s">
        <v>741</v>
      </c>
      <c r="Q4592" s="30" t="s">
        <v>8856</v>
      </c>
    </row>
    <row r="4593" spans="1:17" s="30" customFormat="1" ht="19.95" customHeight="1">
      <c r="A4593" s="47">
        <v>5</v>
      </c>
      <c r="B4593" s="30" t="s">
        <v>16</v>
      </c>
      <c r="C4593" s="43" t="s">
        <v>8653</v>
      </c>
      <c r="D4593" s="52">
        <v>45260</v>
      </c>
      <c r="E4593" s="52">
        <v>45275</v>
      </c>
      <c r="F4593" s="52">
        <v>45275</v>
      </c>
      <c r="G4593" s="47" t="s">
        <v>10</v>
      </c>
      <c r="H4593" s="46">
        <v>8820</v>
      </c>
      <c r="I4593" s="53">
        <v>1</v>
      </c>
      <c r="J4593" s="46">
        <v>0</v>
      </c>
      <c r="K4593" s="46">
        <v>0</v>
      </c>
      <c r="L4593" s="42">
        <v>8820</v>
      </c>
      <c r="M4593" s="42">
        <v>0</v>
      </c>
      <c r="N4593" s="47" t="s">
        <v>1328</v>
      </c>
      <c r="O4593" s="47" t="s">
        <v>1349</v>
      </c>
      <c r="P4593" s="47" t="s">
        <v>741</v>
      </c>
      <c r="Q4593" s="30" t="s">
        <v>8852</v>
      </c>
    </row>
    <row r="4594" spans="1:17" s="30" customFormat="1" ht="19.95" customHeight="1">
      <c r="A4594" s="47">
        <v>5</v>
      </c>
      <c r="B4594" s="30" t="s">
        <v>16</v>
      </c>
      <c r="C4594" s="43" t="s">
        <v>8652</v>
      </c>
      <c r="D4594" s="52">
        <v>45260</v>
      </c>
      <c r="E4594" s="52">
        <v>45275</v>
      </c>
      <c r="F4594" s="52">
        <v>45275</v>
      </c>
      <c r="G4594" s="47" t="s">
        <v>10</v>
      </c>
      <c r="H4594" s="46">
        <v>14000</v>
      </c>
      <c r="I4594" s="53">
        <v>1</v>
      </c>
      <c r="J4594" s="46">
        <v>0</v>
      </c>
      <c r="K4594" s="46">
        <v>0</v>
      </c>
      <c r="L4594" s="42">
        <v>14000</v>
      </c>
      <c r="M4594" s="42">
        <v>0</v>
      </c>
      <c r="N4594" s="47" t="s">
        <v>1328</v>
      </c>
      <c r="O4594" s="47" t="s">
        <v>1349</v>
      </c>
      <c r="P4594" s="47" t="s">
        <v>741</v>
      </c>
      <c r="Q4594" s="30" t="s">
        <v>8851</v>
      </c>
    </row>
    <row r="4595" spans="1:17" s="30" customFormat="1" ht="19.95" customHeight="1">
      <c r="A4595" s="47">
        <v>2</v>
      </c>
      <c r="B4595" s="30" t="s">
        <v>142</v>
      </c>
      <c r="C4595" s="43" t="s">
        <v>8660</v>
      </c>
      <c r="D4595" s="52">
        <v>45264</v>
      </c>
      <c r="E4595" s="52">
        <v>45275</v>
      </c>
      <c r="F4595" s="52">
        <v>45275</v>
      </c>
      <c r="G4595" s="47" t="s">
        <v>10</v>
      </c>
      <c r="H4595" s="46">
        <v>32227.8</v>
      </c>
      <c r="I4595" s="53">
        <v>1</v>
      </c>
      <c r="J4595" s="46">
        <v>0</v>
      </c>
      <c r="K4595" s="46">
        <v>0</v>
      </c>
      <c r="L4595" s="42">
        <v>32227.8</v>
      </c>
      <c r="M4595" s="42">
        <v>0</v>
      </c>
      <c r="N4595" s="47" t="s">
        <v>1328</v>
      </c>
      <c r="O4595" s="47" t="s">
        <v>1349</v>
      </c>
      <c r="P4595" s="47" t="s">
        <v>741</v>
      </c>
      <c r="Q4595" s="30" t="s">
        <v>8859</v>
      </c>
    </row>
    <row r="4596" spans="1:17" s="30" customFormat="1" ht="19.95" customHeight="1">
      <c r="A4596" s="47">
        <v>2</v>
      </c>
      <c r="B4596" s="30" t="s">
        <v>142</v>
      </c>
      <c r="C4596" s="43" t="s">
        <v>8659</v>
      </c>
      <c r="D4596" s="52">
        <v>45264</v>
      </c>
      <c r="E4596" s="52">
        <v>45275</v>
      </c>
      <c r="F4596" s="52">
        <v>45275</v>
      </c>
      <c r="G4596" s="47" t="s">
        <v>10</v>
      </c>
      <c r="H4596" s="46">
        <v>7200</v>
      </c>
      <c r="I4596" s="53">
        <v>1</v>
      </c>
      <c r="J4596" s="46">
        <v>0</v>
      </c>
      <c r="K4596" s="46">
        <v>0</v>
      </c>
      <c r="L4596" s="42">
        <v>7200</v>
      </c>
      <c r="M4596" s="42">
        <v>0</v>
      </c>
      <c r="N4596" s="47" t="s">
        <v>1328</v>
      </c>
      <c r="O4596" s="47" t="s">
        <v>1349</v>
      </c>
      <c r="P4596" s="47" t="s">
        <v>741</v>
      </c>
      <c r="Q4596" s="30" t="s">
        <v>8858</v>
      </c>
    </row>
    <row r="4597" spans="1:17" s="30" customFormat="1" ht="19.95" customHeight="1">
      <c r="A4597" s="47">
        <v>2</v>
      </c>
      <c r="B4597" s="30" t="s">
        <v>142</v>
      </c>
      <c r="C4597" s="43" t="s">
        <v>8667</v>
      </c>
      <c r="D4597" s="52">
        <v>45266</v>
      </c>
      <c r="E4597" s="52">
        <v>45275</v>
      </c>
      <c r="F4597" s="52">
        <v>45275</v>
      </c>
      <c r="G4597" s="47" t="s">
        <v>10</v>
      </c>
      <c r="H4597" s="46">
        <v>99205</v>
      </c>
      <c r="I4597" s="53">
        <v>1</v>
      </c>
      <c r="J4597" s="46">
        <v>0</v>
      </c>
      <c r="K4597" s="46">
        <v>0</v>
      </c>
      <c r="L4597" s="42">
        <v>99205</v>
      </c>
      <c r="M4597" s="42">
        <v>0</v>
      </c>
      <c r="N4597" s="47" t="s">
        <v>1328</v>
      </c>
      <c r="O4597" s="47" t="s">
        <v>1349</v>
      </c>
      <c r="P4597" s="47" t="s">
        <v>741</v>
      </c>
      <c r="Q4597" s="30" t="s">
        <v>8868</v>
      </c>
    </row>
    <row r="4598" spans="1:17" s="30" customFormat="1" ht="19.95" customHeight="1">
      <c r="A4598" s="47">
        <v>2</v>
      </c>
      <c r="B4598" s="30" t="s">
        <v>142</v>
      </c>
      <c r="C4598" s="43" t="s">
        <v>8668</v>
      </c>
      <c r="D4598" s="52">
        <v>45266</v>
      </c>
      <c r="E4598" s="52">
        <v>45275</v>
      </c>
      <c r="F4598" s="52">
        <v>45275</v>
      </c>
      <c r="G4598" s="47" t="s">
        <v>10</v>
      </c>
      <c r="H4598" s="46">
        <v>63982</v>
      </c>
      <c r="I4598" s="53">
        <v>1</v>
      </c>
      <c r="J4598" s="46">
        <v>0</v>
      </c>
      <c r="K4598" s="46">
        <v>0</v>
      </c>
      <c r="L4598" s="42">
        <v>63982</v>
      </c>
      <c r="M4598" s="42">
        <v>0</v>
      </c>
      <c r="N4598" s="47" t="s">
        <v>1328</v>
      </c>
      <c r="O4598" s="47" t="s">
        <v>1349</v>
      </c>
      <c r="P4598" s="47" t="s">
        <v>741</v>
      </c>
      <c r="Q4598" s="50" t="s">
        <v>8869</v>
      </c>
    </row>
    <row r="4599" spans="1:17" s="30" customFormat="1" ht="19.95" customHeight="1">
      <c r="A4599" s="47">
        <v>1</v>
      </c>
      <c r="B4599" s="30" t="s">
        <v>238</v>
      </c>
      <c r="C4599" s="43" t="s">
        <v>8665</v>
      </c>
      <c r="D4599" s="52">
        <v>45266</v>
      </c>
      <c r="E4599" s="52">
        <v>45275</v>
      </c>
      <c r="F4599" s="52">
        <v>45275</v>
      </c>
      <c r="G4599" s="47" t="s">
        <v>10</v>
      </c>
      <c r="H4599" s="46">
        <v>15996.5</v>
      </c>
      <c r="I4599" s="53">
        <v>1</v>
      </c>
      <c r="J4599" s="46">
        <v>0</v>
      </c>
      <c r="K4599" s="46">
        <v>0</v>
      </c>
      <c r="L4599" s="42">
        <v>15996.5</v>
      </c>
      <c r="M4599" s="42">
        <v>0</v>
      </c>
      <c r="N4599" s="47" t="s">
        <v>1328</v>
      </c>
      <c r="O4599" s="47" t="s">
        <v>1349</v>
      </c>
      <c r="P4599" s="47" t="s">
        <v>741</v>
      </c>
      <c r="Q4599" s="30" t="s">
        <v>8865</v>
      </c>
    </row>
    <row r="4600" spans="1:17" s="30" customFormat="1" ht="19.95" customHeight="1">
      <c r="A4600" s="47">
        <v>1</v>
      </c>
      <c r="B4600" s="30" t="s">
        <v>238</v>
      </c>
      <c r="C4600" s="43" t="s">
        <v>8665</v>
      </c>
      <c r="D4600" s="52">
        <v>45266</v>
      </c>
      <c r="E4600" s="52">
        <v>45275</v>
      </c>
      <c r="F4600" s="52">
        <v>45275</v>
      </c>
      <c r="G4600" s="47" t="s">
        <v>10</v>
      </c>
      <c r="H4600" s="46">
        <v>528975.9</v>
      </c>
      <c r="I4600" s="53">
        <v>1</v>
      </c>
      <c r="J4600" s="46">
        <v>0</v>
      </c>
      <c r="K4600" s="46">
        <v>0</v>
      </c>
      <c r="L4600" s="42">
        <v>528975.9</v>
      </c>
      <c r="M4600" s="42">
        <v>0</v>
      </c>
      <c r="N4600" s="47" t="s">
        <v>1328</v>
      </c>
      <c r="O4600" s="47" t="s">
        <v>1330</v>
      </c>
      <c r="P4600" s="47" t="s">
        <v>887</v>
      </c>
      <c r="Q4600" s="30" t="s">
        <v>8866</v>
      </c>
    </row>
    <row r="4601" spans="1:17" s="30" customFormat="1" ht="19.95" customHeight="1">
      <c r="A4601" s="47">
        <v>1</v>
      </c>
      <c r="B4601" s="30" t="s">
        <v>1403</v>
      </c>
      <c r="C4601" s="43" t="s">
        <v>1568</v>
      </c>
      <c r="D4601" s="52">
        <v>45275</v>
      </c>
      <c r="E4601" s="52">
        <v>45275</v>
      </c>
      <c r="F4601" s="52">
        <v>45275</v>
      </c>
      <c r="G4601" s="47" t="s">
        <v>10</v>
      </c>
      <c r="H4601" s="46">
        <v>141.9</v>
      </c>
      <c r="I4601" s="105">
        <v>1</v>
      </c>
      <c r="J4601" s="46">
        <v>0</v>
      </c>
      <c r="K4601" s="46">
        <v>0</v>
      </c>
      <c r="L4601" s="42">
        <v>141.9</v>
      </c>
      <c r="M4601" s="42">
        <v>0</v>
      </c>
      <c r="N4601" s="47" t="s">
        <v>269</v>
      </c>
      <c r="O4601" s="47" t="s">
        <v>1374</v>
      </c>
      <c r="P4601" s="47" t="s">
        <v>874</v>
      </c>
      <c r="Q4601" s="30" t="s">
        <v>8874</v>
      </c>
    </row>
    <row r="4602" spans="1:17" s="30" customFormat="1" ht="19.95" customHeight="1">
      <c r="A4602" s="47">
        <v>2</v>
      </c>
      <c r="B4602" s="30" t="s">
        <v>234</v>
      </c>
      <c r="C4602" s="43" t="s">
        <v>8664</v>
      </c>
      <c r="D4602" s="52">
        <v>45268</v>
      </c>
      <c r="E4602" s="52">
        <v>45275</v>
      </c>
      <c r="F4602" s="52">
        <v>45275</v>
      </c>
      <c r="G4602" s="47" t="s">
        <v>10</v>
      </c>
      <c r="H4602" s="46">
        <v>4693.3</v>
      </c>
      <c r="I4602" s="53">
        <v>1</v>
      </c>
      <c r="J4602" s="46">
        <v>0</v>
      </c>
      <c r="K4602" s="46">
        <v>0</v>
      </c>
      <c r="L4602" s="42">
        <v>4693.3</v>
      </c>
      <c r="M4602" s="42">
        <v>0</v>
      </c>
      <c r="N4602" s="47" t="s">
        <v>269</v>
      </c>
      <c r="O4602" s="47" t="s">
        <v>1874</v>
      </c>
      <c r="P4602" s="47" t="s">
        <v>1358</v>
      </c>
      <c r="Q4602" s="30" t="s">
        <v>8864</v>
      </c>
    </row>
    <row r="4603" spans="1:17" s="30" customFormat="1" ht="19.95" customHeight="1">
      <c r="A4603" s="47">
        <v>4</v>
      </c>
      <c r="B4603" s="30" t="s">
        <v>15</v>
      </c>
      <c r="C4603" s="43" t="s">
        <v>8651</v>
      </c>
      <c r="D4603" s="52">
        <v>45260</v>
      </c>
      <c r="E4603" s="52">
        <v>45275</v>
      </c>
      <c r="F4603" s="52">
        <v>45275</v>
      </c>
      <c r="G4603" s="47" t="s">
        <v>10</v>
      </c>
      <c r="H4603" s="46">
        <v>2410.12</v>
      </c>
      <c r="I4603" s="53">
        <v>1</v>
      </c>
      <c r="J4603" s="46">
        <v>0</v>
      </c>
      <c r="K4603" s="46">
        <v>0</v>
      </c>
      <c r="L4603" s="42">
        <v>2410.12</v>
      </c>
      <c r="M4603" s="42">
        <v>0</v>
      </c>
      <c r="N4603" s="47" t="s">
        <v>269</v>
      </c>
      <c r="O4603" s="47" t="s">
        <v>1351</v>
      </c>
      <c r="P4603" s="47" t="s">
        <v>1353</v>
      </c>
      <c r="Q4603" s="30" t="s">
        <v>8150</v>
      </c>
    </row>
    <row r="4604" spans="1:17" s="30" customFormat="1" ht="19.95" customHeight="1">
      <c r="A4604" s="47">
        <v>1</v>
      </c>
      <c r="B4604" s="30" t="s">
        <v>7099</v>
      </c>
      <c r="C4604" s="43" t="s">
        <v>8673</v>
      </c>
      <c r="D4604" s="52">
        <v>45275</v>
      </c>
      <c r="E4604" s="52">
        <v>45275</v>
      </c>
      <c r="F4604" s="52">
        <v>45275</v>
      </c>
      <c r="G4604" s="47" t="s">
        <v>10</v>
      </c>
      <c r="H4604" s="46">
        <v>300</v>
      </c>
      <c r="I4604" s="53">
        <v>1</v>
      </c>
      <c r="J4604" s="46">
        <v>0</v>
      </c>
      <c r="K4604" s="46">
        <v>0</v>
      </c>
      <c r="L4604" s="42">
        <v>300</v>
      </c>
      <c r="M4604" s="42">
        <v>0</v>
      </c>
      <c r="N4604" s="47" t="s">
        <v>269</v>
      </c>
      <c r="O4604" s="47" t="s">
        <v>1874</v>
      </c>
      <c r="P4604" s="47" t="s">
        <v>1358</v>
      </c>
      <c r="Q4604" s="30" t="s">
        <v>8875</v>
      </c>
    </row>
    <row r="4605" spans="1:17" s="30" customFormat="1" ht="19.95" customHeight="1">
      <c r="A4605" s="47">
        <v>1</v>
      </c>
      <c r="B4605" s="30" t="s">
        <v>237</v>
      </c>
      <c r="C4605" s="43">
        <v>2946258</v>
      </c>
      <c r="D4605" s="52">
        <v>45261</v>
      </c>
      <c r="E4605" s="52">
        <v>45275</v>
      </c>
      <c r="F4605" s="52">
        <v>45275</v>
      </c>
      <c r="G4605" s="47" t="s">
        <v>10</v>
      </c>
      <c r="H4605" s="46">
        <v>109.99</v>
      </c>
      <c r="I4605" s="53">
        <v>1</v>
      </c>
      <c r="J4605" s="46">
        <v>0</v>
      </c>
      <c r="K4605" s="46">
        <v>0</v>
      </c>
      <c r="L4605" s="42">
        <v>109.99</v>
      </c>
      <c r="M4605" s="42">
        <v>0</v>
      </c>
      <c r="N4605" s="47" t="s">
        <v>269</v>
      </c>
      <c r="O4605" s="47" t="s">
        <v>1342</v>
      </c>
      <c r="P4605" s="47" t="s">
        <v>280</v>
      </c>
      <c r="Q4605" s="30" t="s">
        <v>8862</v>
      </c>
    </row>
    <row r="4606" spans="1:17" s="30" customFormat="1" ht="19.95" customHeight="1">
      <c r="A4606" s="47">
        <v>2</v>
      </c>
      <c r="B4606" s="30" t="s">
        <v>298</v>
      </c>
      <c r="C4606" s="43" t="s">
        <v>8663</v>
      </c>
      <c r="D4606" s="52">
        <v>45268</v>
      </c>
      <c r="E4606" s="52">
        <v>45275</v>
      </c>
      <c r="F4606" s="52">
        <v>45275</v>
      </c>
      <c r="G4606" s="47" t="s">
        <v>10</v>
      </c>
      <c r="H4606" s="46">
        <v>191.96</v>
      </c>
      <c r="I4606" s="53">
        <v>1</v>
      </c>
      <c r="J4606" s="46">
        <v>0</v>
      </c>
      <c r="K4606" s="46">
        <v>0</v>
      </c>
      <c r="L4606" s="42">
        <v>191.96</v>
      </c>
      <c r="M4606" s="42">
        <v>0</v>
      </c>
      <c r="N4606" s="47" t="s">
        <v>269</v>
      </c>
      <c r="O4606" s="47" t="s">
        <v>1874</v>
      </c>
      <c r="P4606" s="47" t="s">
        <v>1358</v>
      </c>
      <c r="Q4606" s="30" t="s">
        <v>8863</v>
      </c>
    </row>
    <row r="4607" spans="1:17" s="30" customFormat="1" ht="19.95" customHeight="1">
      <c r="A4607" s="47">
        <v>1</v>
      </c>
      <c r="B4607" s="30" t="s">
        <v>8019</v>
      </c>
      <c r="C4607" s="43" t="s">
        <v>8674</v>
      </c>
      <c r="D4607" s="52">
        <v>45275</v>
      </c>
      <c r="E4607" s="52">
        <v>45278</v>
      </c>
      <c r="F4607" s="52">
        <v>45275</v>
      </c>
      <c r="G4607" s="47" t="s">
        <v>10</v>
      </c>
      <c r="H4607" s="46">
        <v>13444.57</v>
      </c>
      <c r="I4607" s="53">
        <v>1</v>
      </c>
      <c r="J4607" s="46">
        <v>0</v>
      </c>
      <c r="K4607" s="46">
        <v>0</v>
      </c>
      <c r="L4607" s="42">
        <v>13444.57</v>
      </c>
      <c r="M4607" s="42">
        <v>0</v>
      </c>
      <c r="N4607" s="47" t="s">
        <v>275</v>
      </c>
      <c r="O4607" s="47" t="s">
        <v>1349</v>
      </c>
      <c r="P4607" s="47" t="s">
        <v>1336</v>
      </c>
      <c r="Q4607" s="30" t="s">
        <v>8876</v>
      </c>
    </row>
    <row r="4608" spans="1:17" s="30" customFormat="1" ht="19.95" customHeight="1">
      <c r="A4608" s="47">
        <v>1</v>
      </c>
      <c r="B4608" s="30" t="s">
        <v>8019</v>
      </c>
      <c r="C4608" s="43" t="s">
        <v>8672</v>
      </c>
      <c r="D4608" s="52">
        <v>45275</v>
      </c>
      <c r="E4608" s="52">
        <v>45275</v>
      </c>
      <c r="F4608" s="52">
        <v>45275</v>
      </c>
      <c r="G4608" s="47" t="s">
        <v>10</v>
      </c>
      <c r="H4608" s="46">
        <v>286.2</v>
      </c>
      <c r="I4608" s="53">
        <v>1</v>
      </c>
      <c r="J4608" s="46">
        <v>0</v>
      </c>
      <c r="K4608" s="46">
        <v>0</v>
      </c>
      <c r="L4608" s="42">
        <v>286.2</v>
      </c>
      <c r="M4608" s="42">
        <v>0</v>
      </c>
      <c r="N4608" s="47" t="s">
        <v>275</v>
      </c>
      <c r="O4608" s="47" t="s">
        <v>1349</v>
      </c>
      <c r="P4608" s="47" t="s">
        <v>1336</v>
      </c>
      <c r="Q4608" s="30" t="s">
        <v>8873</v>
      </c>
    </row>
    <row r="4609" spans="1:17" s="30" customFormat="1" ht="19.95" customHeight="1">
      <c r="A4609" s="47">
        <v>1</v>
      </c>
      <c r="B4609" s="30" t="s">
        <v>228</v>
      </c>
      <c r="C4609" s="43" t="s">
        <v>8661</v>
      </c>
      <c r="D4609" s="52">
        <v>45265</v>
      </c>
      <c r="E4609" s="52">
        <v>45275</v>
      </c>
      <c r="F4609" s="52">
        <v>45275</v>
      </c>
      <c r="G4609" s="47" t="s">
        <v>10</v>
      </c>
      <c r="H4609" s="46">
        <v>23875</v>
      </c>
      <c r="I4609" s="53">
        <v>1</v>
      </c>
      <c r="J4609" s="46">
        <v>0</v>
      </c>
      <c r="K4609" s="46">
        <v>0</v>
      </c>
      <c r="L4609" s="42">
        <v>23875</v>
      </c>
      <c r="M4609" s="42">
        <v>0</v>
      </c>
      <c r="N4609" s="47" t="s">
        <v>275</v>
      </c>
      <c r="O4609" s="47" t="s">
        <v>1330</v>
      </c>
      <c r="P4609" s="47" t="s">
        <v>2320</v>
      </c>
      <c r="Q4609" s="30" t="s">
        <v>8860</v>
      </c>
    </row>
    <row r="4610" spans="1:17" s="30" customFormat="1" ht="19.95" customHeight="1">
      <c r="A4610" s="47">
        <v>1</v>
      </c>
      <c r="B4610" s="30" t="s">
        <v>228</v>
      </c>
      <c r="C4610" s="43" t="s">
        <v>8662</v>
      </c>
      <c r="D4610" s="52">
        <v>45265</v>
      </c>
      <c r="E4610" s="52">
        <v>45275</v>
      </c>
      <c r="F4610" s="52">
        <v>45275</v>
      </c>
      <c r="G4610" s="47" t="s">
        <v>10</v>
      </c>
      <c r="H4610" s="46">
        <v>42218.11</v>
      </c>
      <c r="I4610" s="53">
        <v>1</v>
      </c>
      <c r="J4610" s="46">
        <v>0</v>
      </c>
      <c r="K4610" s="46">
        <v>0</v>
      </c>
      <c r="L4610" s="42">
        <v>42218.11</v>
      </c>
      <c r="M4610" s="42">
        <v>0</v>
      </c>
      <c r="N4610" s="47" t="s">
        <v>275</v>
      </c>
      <c r="O4610" s="47" t="s">
        <v>1874</v>
      </c>
      <c r="P4610" s="47" t="s">
        <v>1358</v>
      </c>
      <c r="Q4610" s="30" t="s">
        <v>8861</v>
      </c>
    </row>
    <row r="4611" spans="1:17" s="30" customFormat="1" ht="19.95" customHeight="1">
      <c r="A4611" s="47">
        <v>1</v>
      </c>
      <c r="B4611" s="30" t="s">
        <v>783</v>
      </c>
      <c r="C4611" s="43" t="s">
        <v>8910</v>
      </c>
      <c r="D4611" s="52">
        <v>45275</v>
      </c>
      <c r="E4611" s="52">
        <v>45275</v>
      </c>
      <c r="F4611" s="52">
        <v>45275</v>
      </c>
      <c r="G4611" s="47" t="s">
        <v>10</v>
      </c>
      <c r="H4611" s="42">
        <v>50</v>
      </c>
      <c r="I4611" s="53">
        <v>1</v>
      </c>
      <c r="J4611" s="46">
        <v>0</v>
      </c>
      <c r="K4611" s="46">
        <v>0</v>
      </c>
      <c r="L4611" s="42">
        <v>50</v>
      </c>
      <c r="M4611" s="42">
        <v>0</v>
      </c>
      <c r="N4611" s="47" t="s">
        <v>276</v>
      </c>
      <c r="O4611" s="47" t="s">
        <v>1375</v>
      </c>
      <c r="P4611" s="47" t="s">
        <v>1376</v>
      </c>
      <c r="Q4611" s="30" t="s">
        <v>8911</v>
      </c>
    </row>
    <row r="4612" spans="1:17" s="30" customFormat="1" ht="19.95" customHeight="1">
      <c r="A4612" s="47">
        <v>2</v>
      </c>
      <c r="B4612" s="30" t="s">
        <v>2019</v>
      </c>
      <c r="C4612" s="43" t="s">
        <v>8940</v>
      </c>
      <c r="D4612" s="52">
        <v>45264</v>
      </c>
      <c r="E4612" s="52">
        <v>45278</v>
      </c>
      <c r="F4612" s="52">
        <v>45278</v>
      </c>
      <c r="G4612" s="47" t="s">
        <v>10</v>
      </c>
      <c r="H4612" s="42">
        <v>8800.7999999999993</v>
      </c>
      <c r="I4612" s="53">
        <v>1</v>
      </c>
      <c r="J4612" s="46">
        <v>0</v>
      </c>
      <c r="K4612" s="46">
        <v>0</v>
      </c>
      <c r="L4612" s="42">
        <v>8800.7999999999993</v>
      </c>
      <c r="M4612" s="42">
        <v>0</v>
      </c>
      <c r="N4612" s="47" t="s">
        <v>1328</v>
      </c>
      <c r="O4612" s="47" t="s">
        <v>1349</v>
      </c>
      <c r="P4612" s="47" t="s">
        <v>741</v>
      </c>
      <c r="Q4612" s="30" t="s">
        <v>9076</v>
      </c>
    </row>
    <row r="4613" spans="1:17" s="30" customFormat="1" ht="19.95" customHeight="1">
      <c r="A4613" s="47">
        <v>5</v>
      </c>
      <c r="B4613" s="30" t="s">
        <v>143</v>
      </c>
      <c r="C4613" s="43" t="s">
        <v>8933</v>
      </c>
      <c r="D4613" s="52">
        <v>45261</v>
      </c>
      <c r="E4613" s="52">
        <v>45278</v>
      </c>
      <c r="F4613" s="52">
        <v>45278</v>
      </c>
      <c r="G4613" s="47" t="s">
        <v>10</v>
      </c>
      <c r="H4613" s="42">
        <v>8304</v>
      </c>
      <c r="I4613" s="53">
        <v>1</v>
      </c>
      <c r="J4613" s="46">
        <v>0</v>
      </c>
      <c r="K4613" s="46">
        <v>0</v>
      </c>
      <c r="L4613" s="42">
        <v>8304</v>
      </c>
      <c r="M4613" s="42">
        <v>0</v>
      </c>
      <c r="N4613" s="47" t="s">
        <v>1328</v>
      </c>
      <c r="O4613" s="47" t="s">
        <v>1349</v>
      </c>
      <c r="P4613" s="47" t="s">
        <v>741</v>
      </c>
      <c r="Q4613" s="30" t="s">
        <v>9069</v>
      </c>
    </row>
    <row r="4614" spans="1:17" s="30" customFormat="1" ht="19.95" customHeight="1">
      <c r="A4614" s="47">
        <v>2</v>
      </c>
      <c r="B4614" s="30" t="s">
        <v>143</v>
      </c>
      <c r="C4614" s="43" t="s">
        <v>8934</v>
      </c>
      <c r="D4614" s="52">
        <v>45261</v>
      </c>
      <c r="E4614" s="52">
        <v>45278</v>
      </c>
      <c r="F4614" s="52">
        <v>45278</v>
      </c>
      <c r="G4614" s="47" t="s">
        <v>10</v>
      </c>
      <c r="H4614" s="42">
        <v>55962</v>
      </c>
      <c r="I4614" s="53">
        <v>1</v>
      </c>
      <c r="J4614" s="46">
        <v>0</v>
      </c>
      <c r="K4614" s="46">
        <v>0</v>
      </c>
      <c r="L4614" s="42">
        <v>55962</v>
      </c>
      <c r="M4614" s="42">
        <v>0</v>
      </c>
      <c r="N4614" s="47" t="s">
        <v>1328</v>
      </c>
      <c r="O4614" s="47" t="s">
        <v>1349</v>
      </c>
      <c r="P4614" s="47" t="s">
        <v>741</v>
      </c>
      <c r="Q4614" s="30" t="s">
        <v>9070</v>
      </c>
    </row>
    <row r="4615" spans="1:17" s="30" customFormat="1" ht="19.95" customHeight="1">
      <c r="A4615" s="47">
        <v>2</v>
      </c>
      <c r="B4615" s="30" t="s">
        <v>143</v>
      </c>
      <c r="C4615" s="43" t="s">
        <v>8935</v>
      </c>
      <c r="D4615" s="52">
        <v>45262</v>
      </c>
      <c r="E4615" s="52">
        <v>45278</v>
      </c>
      <c r="F4615" s="52">
        <v>45278</v>
      </c>
      <c r="G4615" s="47" t="s">
        <v>10</v>
      </c>
      <c r="H4615" s="42">
        <v>18946</v>
      </c>
      <c r="I4615" s="53">
        <v>1</v>
      </c>
      <c r="J4615" s="46">
        <v>0</v>
      </c>
      <c r="K4615" s="46">
        <v>0</v>
      </c>
      <c r="L4615" s="42">
        <v>18946</v>
      </c>
      <c r="M4615" s="42">
        <v>0</v>
      </c>
      <c r="N4615" s="47" t="s">
        <v>1328</v>
      </c>
      <c r="O4615" s="47" t="s">
        <v>1349</v>
      </c>
      <c r="P4615" s="47" t="s">
        <v>741</v>
      </c>
      <c r="Q4615" s="30" t="s">
        <v>9071</v>
      </c>
    </row>
    <row r="4616" spans="1:17" s="30" customFormat="1" ht="19.95" customHeight="1">
      <c r="A4616" s="47">
        <v>2</v>
      </c>
      <c r="B4616" s="30" t="s">
        <v>143</v>
      </c>
      <c r="C4616" s="43" t="s">
        <v>8936</v>
      </c>
      <c r="D4616" s="52">
        <v>45261</v>
      </c>
      <c r="E4616" s="52">
        <v>45278</v>
      </c>
      <c r="F4616" s="52">
        <v>45278</v>
      </c>
      <c r="G4616" s="47" t="s">
        <v>10</v>
      </c>
      <c r="H4616" s="42">
        <v>22803.8</v>
      </c>
      <c r="I4616" s="53">
        <v>1</v>
      </c>
      <c r="J4616" s="46">
        <v>0</v>
      </c>
      <c r="K4616" s="46">
        <v>0</v>
      </c>
      <c r="L4616" s="42">
        <v>22803.8</v>
      </c>
      <c r="M4616" s="42">
        <v>0</v>
      </c>
      <c r="N4616" s="47" t="s">
        <v>1328</v>
      </c>
      <c r="O4616" s="47" t="s">
        <v>1349</v>
      </c>
      <c r="P4616" s="47" t="s">
        <v>741</v>
      </c>
      <c r="Q4616" s="30" t="s">
        <v>9072</v>
      </c>
    </row>
    <row r="4617" spans="1:17" s="30" customFormat="1" ht="19.95" customHeight="1">
      <c r="A4617" s="47">
        <v>2</v>
      </c>
      <c r="B4617" s="30" t="s">
        <v>143</v>
      </c>
      <c r="C4617" s="43" t="s">
        <v>8937</v>
      </c>
      <c r="D4617" s="52">
        <v>45262</v>
      </c>
      <c r="E4617" s="52">
        <v>45278</v>
      </c>
      <c r="F4617" s="52">
        <v>45278</v>
      </c>
      <c r="G4617" s="47" t="s">
        <v>10</v>
      </c>
      <c r="H4617" s="42">
        <v>6923.6</v>
      </c>
      <c r="I4617" s="53">
        <v>1</v>
      </c>
      <c r="J4617" s="46">
        <v>0</v>
      </c>
      <c r="K4617" s="46">
        <v>0</v>
      </c>
      <c r="L4617" s="42">
        <v>6923.6</v>
      </c>
      <c r="M4617" s="42">
        <v>0</v>
      </c>
      <c r="N4617" s="47" t="s">
        <v>1328</v>
      </c>
      <c r="O4617" s="47" t="s">
        <v>1349</v>
      </c>
      <c r="P4617" s="47" t="s">
        <v>741</v>
      </c>
      <c r="Q4617" s="30" t="s">
        <v>9073</v>
      </c>
    </row>
    <row r="4618" spans="1:17" s="30" customFormat="1" ht="19.95" customHeight="1">
      <c r="A4618" s="47">
        <v>5</v>
      </c>
      <c r="B4618" s="30" t="s">
        <v>143</v>
      </c>
      <c r="C4618" s="43" t="s">
        <v>8938</v>
      </c>
      <c r="D4618" s="52">
        <v>45261</v>
      </c>
      <c r="E4618" s="52">
        <v>45278</v>
      </c>
      <c r="F4618" s="52">
        <v>45278</v>
      </c>
      <c r="G4618" s="47" t="s">
        <v>10</v>
      </c>
      <c r="H4618" s="42">
        <v>3200</v>
      </c>
      <c r="I4618" s="53">
        <v>1</v>
      </c>
      <c r="J4618" s="46">
        <v>0</v>
      </c>
      <c r="K4618" s="46">
        <v>0</v>
      </c>
      <c r="L4618" s="42">
        <v>3200</v>
      </c>
      <c r="M4618" s="42">
        <v>0</v>
      </c>
      <c r="N4618" s="47" t="s">
        <v>1328</v>
      </c>
      <c r="O4618" s="47" t="s">
        <v>1349</v>
      </c>
      <c r="P4618" s="47" t="s">
        <v>741</v>
      </c>
      <c r="Q4618" s="30" t="s">
        <v>9074</v>
      </c>
    </row>
    <row r="4619" spans="1:17" s="30" customFormat="1" ht="19.95" customHeight="1">
      <c r="A4619" s="47">
        <v>5</v>
      </c>
      <c r="B4619" s="30" t="s">
        <v>143</v>
      </c>
      <c r="C4619" s="43" t="s">
        <v>8939</v>
      </c>
      <c r="D4619" s="52">
        <v>45261</v>
      </c>
      <c r="E4619" s="52">
        <v>45278</v>
      </c>
      <c r="F4619" s="52">
        <v>45278</v>
      </c>
      <c r="G4619" s="47" t="s">
        <v>10</v>
      </c>
      <c r="H4619" s="42">
        <v>12800</v>
      </c>
      <c r="I4619" s="53">
        <v>1</v>
      </c>
      <c r="J4619" s="46">
        <v>0</v>
      </c>
      <c r="K4619" s="46">
        <v>0</v>
      </c>
      <c r="L4619" s="42">
        <v>12800</v>
      </c>
      <c r="M4619" s="42">
        <v>0</v>
      </c>
      <c r="N4619" s="47" t="s">
        <v>1328</v>
      </c>
      <c r="O4619" s="47" t="s">
        <v>1349</v>
      </c>
      <c r="P4619" s="47" t="s">
        <v>741</v>
      </c>
      <c r="Q4619" s="30" t="s">
        <v>9075</v>
      </c>
    </row>
    <row r="4620" spans="1:17" s="30" customFormat="1" ht="19.95" customHeight="1">
      <c r="A4620" s="47">
        <v>5</v>
      </c>
      <c r="B4620" s="30" t="s">
        <v>308</v>
      </c>
      <c r="C4620" s="43" t="s">
        <v>8943</v>
      </c>
      <c r="D4620" s="52">
        <v>45271</v>
      </c>
      <c r="E4620" s="52">
        <v>45278</v>
      </c>
      <c r="F4620" s="52">
        <v>45278</v>
      </c>
      <c r="G4620" s="47" t="s">
        <v>10</v>
      </c>
      <c r="H4620" s="42">
        <v>6615</v>
      </c>
      <c r="I4620" s="53">
        <v>1</v>
      </c>
      <c r="J4620" s="46">
        <v>0</v>
      </c>
      <c r="K4620" s="46">
        <v>0</v>
      </c>
      <c r="L4620" s="42">
        <v>6615</v>
      </c>
      <c r="M4620" s="42">
        <v>0</v>
      </c>
      <c r="N4620" s="47" t="s">
        <v>1328</v>
      </c>
      <c r="O4620" s="47" t="s">
        <v>1349</v>
      </c>
      <c r="P4620" s="47" t="s">
        <v>741</v>
      </c>
      <c r="Q4620" s="30" t="s">
        <v>9079</v>
      </c>
    </row>
    <row r="4621" spans="1:17" s="30" customFormat="1" ht="19.95" customHeight="1">
      <c r="A4621" s="47">
        <v>2</v>
      </c>
      <c r="B4621" s="30" t="s">
        <v>142</v>
      </c>
      <c r="C4621" s="43" t="s">
        <v>8942</v>
      </c>
      <c r="D4621" s="52">
        <v>45267</v>
      </c>
      <c r="E4621" s="52">
        <v>45278</v>
      </c>
      <c r="F4621" s="52">
        <v>45278</v>
      </c>
      <c r="G4621" s="47" t="s">
        <v>10</v>
      </c>
      <c r="H4621" s="42">
        <v>148096</v>
      </c>
      <c r="I4621" s="53">
        <v>1</v>
      </c>
      <c r="J4621" s="46">
        <v>0</v>
      </c>
      <c r="K4621" s="46">
        <v>0</v>
      </c>
      <c r="L4621" s="42">
        <v>148096</v>
      </c>
      <c r="M4621" s="42">
        <v>0</v>
      </c>
      <c r="N4621" s="47" t="s">
        <v>1328</v>
      </c>
      <c r="O4621" s="47" t="s">
        <v>1349</v>
      </c>
      <c r="P4621" s="47" t="s">
        <v>741</v>
      </c>
      <c r="Q4621" s="30" t="s">
        <v>9078</v>
      </c>
    </row>
    <row r="4622" spans="1:17" s="30" customFormat="1" ht="19.95" customHeight="1">
      <c r="A4622" s="47">
        <v>2</v>
      </c>
      <c r="B4622" s="30" t="s">
        <v>142</v>
      </c>
      <c r="C4622" s="43" t="s">
        <v>8941</v>
      </c>
      <c r="D4622" s="52">
        <v>45268</v>
      </c>
      <c r="E4622" s="52">
        <v>45278</v>
      </c>
      <c r="F4622" s="52">
        <v>45278</v>
      </c>
      <c r="G4622" s="47" t="s">
        <v>10</v>
      </c>
      <c r="H4622" s="42">
        <v>81340</v>
      </c>
      <c r="I4622" s="53">
        <v>1</v>
      </c>
      <c r="J4622" s="46">
        <v>0</v>
      </c>
      <c r="K4622" s="46">
        <v>0</v>
      </c>
      <c r="L4622" s="42">
        <v>81340</v>
      </c>
      <c r="M4622" s="42">
        <v>0</v>
      </c>
      <c r="N4622" s="47" t="s">
        <v>1328</v>
      </c>
      <c r="O4622" s="47" t="s">
        <v>1349</v>
      </c>
      <c r="P4622" s="47" t="s">
        <v>741</v>
      </c>
      <c r="Q4622" s="30" t="s">
        <v>9077</v>
      </c>
    </row>
    <row r="4623" spans="1:17" s="30" customFormat="1" ht="19.95" customHeight="1">
      <c r="A4623" s="47">
        <v>1</v>
      </c>
      <c r="B4623" s="30" t="s">
        <v>145</v>
      </c>
      <c r="C4623" s="43" t="s">
        <v>8932</v>
      </c>
      <c r="D4623" s="52">
        <v>45247</v>
      </c>
      <c r="E4623" s="52">
        <v>45278</v>
      </c>
      <c r="F4623" s="52">
        <v>45278</v>
      </c>
      <c r="G4623" s="47" t="s">
        <v>10</v>
      </c>
      <c r="H4623" s="42">
        <v>6540</v>
      </c>
      <c r="I4623" s="53">
        <v>1</v>
      </c>
      <c r="J4623" s="46">
        <v>0</v>
      </c>
      <c r="K4623" s="46">
        <v>0</v>
      </c>
      <c r="L4623" s="42">
        <v>6540</v>
      </c>
      <c r="M4623" s="42">
        <v>0</v>
      </c>
      <c r="N4623" s="47" t="s">
        <v>269</v>
      </c>
      <c r="O4623" s="47" t="s">
        <v>1351</v>
      </c>
      <c r="P4623" s="47" t="s">
        <v>1352</v>
      </c>
      <c r="Q4623" s="30" t="s">
        <v>9065</v>
      </c>
    </row>
    <row r="4624" spans="1:17" s="30" customFormat="1" ht="19.95" customHeight="1">
      <c r="A4624" s="47">
        <v>1</v>
      </c>
      <c r="B4624" s="30" t="s">
        <v>220</v>
      </c>
      <c r="C4624" s="43">
        <v>8331257</v>
      </c>
      <c r="D4624" s="52">
        <v>45250</v>
      </c>
      <c r="E4624" s="52">
        <v>45278</v>
      </c>
      <c r="F4624" s="52">
        <v>45278</v>
      </c>
      <c r="G4624" s="47" t="s">
        <v>10</v>
      </c>
      <c r="H4624" s="42">
        <v>647.39</v>
      </c>
      <c r="I4624" s="53">
        <v>1</v>
      </c>
      <c r="J4624" s="46">
        <v>0</v>
      </c>
      <c r="K4624" s="46">
        <v>0</v>
      </c>
      <c r="L4624" s="42">
        <v>647.39</v>
      </c>
      <c r="M4624" s="42">
        <v>0</v>
      </c>
      <c r="N4624" s="47" t="s">
        <v>269</v>
      </c>
      <c r="O4624" s="47" t="s">
        <v>1342</v>
      </c>
      <c r="P4624" s="47" t="s">
        <v>286</v>
      </c>
      <c r="Q4624" s="30" t="s">
        <v>9066</v>
      </c>
    </row>
    <row r="4625" spans="1:17" s="30" customFormat="1" ht="19.95" customHeight="1">
      <c r="A4625" s="47">
        <v>1</v>
      </c>
      <c r="B4625" s="30" t="s">
        <v>220</v>
      </c>
      <c r="C4625" s="43">
        <v>8331333</v>
      </c>
      <c r="D4625" s="52">
        <v>45250</v>
      </c>
      <c r="E4625" s="52">
        <v>45278</v>
      </c>
      <c r="F4625" s="52">
        <v>45278</v>
      </c>
      <c r="G4625" s="47" t="s">
        <v>10</v>
      </c>
      <c r="H4625" s="42">
        <v>726.67</v>
      </c>
      <c r="I4625" s="53">
        <v>1</v>
      </c>
      <c r="J4625" s="46">
        <v>0</v>
      </c>
      <c r="K4625" s="46">
        <v>0</v>
      </c>
      <c r="L4625" s="42">
        <v>726.67</v>
      </c>
      <c r="M4625" s="42">
        <v>0</v>
      </c>
      <c r="N4625" s="47" t="s">
        <v>269</v>
      </c>
      <c r="O4625" s="47" t="s">
        <v>1342</v>
      </c>
      <c r="P4625" s="47" t="s">
        <v>286</v>
      </c>
      <c r="Q4625" s="30" t="s">
        <v>9067</v>
      </c>
    </row>
    <row r="4626" spans="1:17" s="30" customFormat="1" ht="19.95" customHeight="1">
      <c r="A4626" s="47">
        <v>1</v>
      </c>
      <c r="B4626" s="30" t="s">
        <v>220</v>
      </c>
      <c r="C4626" s="43">
        <v>8425257</v>
      </c>
      <c r="D4626" s="52">
        <v>45253</v>
      </c>
      <c r="E4626" s="52">
        <v>45278</v>
      </c>
      <c r="F4626" s="52">
        <v>45278</v>
      </c>
      <c r="G4626" s="47" t="s">
        <v>10</v>
      </c>
      <c r="H4626" s="42">
        <v>113.26</v>
      </c>
      <c r="I4626" s="53">
        <v>1</v>
      </c>
      <c r="J4626" s="46">
        <v>0</v>
      </c>
      <c r="K4626" s="46">
        <v>0</v>
      </c>
      <c r="L4626" s="42">
        <v>113.26</v>
      </c>
      <c r="M4626" s="42">
        <v>0</v>
      </c>
      <c r="N4626" s="47" t="s">
        <v>269</v>
      </c>
      <c r="O4626" s="47" t="s">
        <v>1342</v>
      </c>
      <c r="P4626" s="47" t="s">
        <v>286</v>
      </c>
      <c r="Q4626" s="30" t="s">
        <v>9068</v>
      </c>
    </row>
    <row r="4627" spans="1:17" s="30" customFormat="1" ht="19.95" customHeight="1">
      <c r="A4627" s="47">
        <v>1</v>
      </c>
      <c r="B4627" s="30" t="s">
        <v>17</v>
      </c>
      <c r="C4627" s="43" t="s">
        <v>8931</v>
      </c>
      <c r="D4627" s="52">
        <v>45247</v>
      </c>
      <c r="E4627" s="52">
        <v>45278</v>
      </c>
      <c r="F4627" s="52">
        <v>45278</v>
      </c>
      <c r="G4627" s="47" t="s">
        <v>10</v>
      </c>
      <c r="H4627" s="42">
        <v>1617.33</v>
      </c>
      <c r="I4627" s="53">
        <v>1</v>
      </c>
      <c r="J4627" s="46">
        <v>0</v>
      </c>
      <c r="K4627" s="46">
        <v>0</v>
      </c>
      <c r="L4627" s="42">
        <v>1617.33</v>
      </c>
      <c r="M4627" s="42">
        <v>0</v>
      </c>
      <c r="N4627" s="47" t="s">
        <v>269</v>
      </c>
      <c r="O4627" s="47" t="s">
        <v>1351</v>
      </c>
      <c r="P4627" s="47" t="s">
        <v>1352</v>
      </c>
      <c r="Q4627" s="30" t="s">
        <v>9064</v>
      </c>
    </row>
    <row r="4628" spans="1:17" s="30" customFormat="1" ht="19.95" customHeight="1">
      <c r="A4628" s="47">
        <v>1</v>
      </c>
      <c r="B4628" s="30" t="s">
        <v>66</v>
      </c>
      <c r="C4628" s="43" t="s">
        <v>2960</v>
      </c>
      <c r="D4628" s="52">
        <v>45278</v>
      </c>
      <c r="E4628" s="52">
        <v>45278</v>
      </c>
      <c r="F4628" s="52">
        <v>45278</v>
      </c>
      <c r="G4628" s="47" t="s">
        <v>10</v>
      </c>
      <c r="H4628" s="42">
        <v>359</v>
      </c>
      <c r="I4628" s="53">
        <v>1</v>
      </c>
      <c r="J4628" s="46">
        <v>0</v>
      </c>
      <c r="K4628" s="46">
        <v>0</v>
      </c>
      <c r="L4628" s="42">
        <v>359</v>
      </c>
      <c r="M4628" s="42">
        <v>0</v>
      </c>
      <c r="N4628" s="47" t="s">
        <v>275</v>
      </c>
      <c r="O4628" s="47" t="s">
        <v>1355</v>
      </c>
      <c r="P4628" s="47" t="s">
        <v>672</v>
      </c>
      <c r="Q4628" s="30" t="s">
        <v>9080</v>
      </c>
    </row>
    <row r="4629" spans="1:17" s="30" customFormat="1" ht="19.95" customHeight="1">
      <c r="A4629" s="47">
        <v>1</v>
      </c>
      <c r="B4629" s="30" t="s">
        <v>1357</v>
      </c>
      <c r="C4629" s="43" t="s">
        <v>2960</v>
      </c>
      <c r="D4629" s="52">
        <v>45279</v>
      </c>
      <c r="E4629" s="52">
        <v>45279</v>
      </c>
      <c r="F4629" s="52">
        <v>45279</v>
      </c>
      <c r="G4629" s="47" t="s">
        <v>10</v>
      </c>
      <c r="H4629" s="42">
        <v>51391.9</v>
      </c>
      <c r="I4629" s="53">
        <v>1</v>
      </c>
      <c r="J4629" s="46">
        <v>0</v>
      </c>
      <c r="K4629" s="46">
        <v>0</v>
      </c>
      <c r="L4629" s="42">
        <v>51391.9</v>
      </c>
      <c r="M4629" s="42">
        <v>0</v>
      </c>
      <c r="N4629" s="47" t="s">
        <v>1328</v>
      </c>
      <c r="O4629" s="47" t="s">
        <v>1355</v>
      </c>
      <c r="P4629" s="47" t="s">
        <v>672</v>
      </c>
      <c r="Q4629" s="30" t="s">
        <v>9092</v>
      </c>
    </row>
    <row r="4630" spans="1:17" s="30" customFormat="1" ht="19.95" customHeight="1">
      <c r="A4630" s="47">
        <v>1</v>
      </c>
      <c r="B4630" s="30" t="s">
        <v>1357</v>
      </c>
      <c r="C4630" s="43" t="s">
        <v>8957</v>
      </c>
      <c r="D4630" s="52">
        <v>45279</v>
      </c>
      <c r="E4630" s="52">
        <v>45279</v>
      </c>
      <c r="F4630" s="52">
        <v>45279</v>
      </c>
      <c r="G4630" s="47" t="s">
        <v>10</v>
      </c>
      <c r="H4630" s="42">
        <v>260</v>
      </c>
      <c r="I4630" s="53">
        <v>1</v>
      </c>
      <c r="J4630" s="46">
        <v>0</v>
      </c>
      <c r="K4630" s="46">
        <v>0</v>
      </c>
      <c r="L4630" s="42">
        <v>260</v>
      </c>
      <c r="M4630" s="42">
        <v>0</v>
      </c>
      <c r="N4630" s="47" t="s">
        <v>1328</v>
      </c>
      <c r="O4630" s="47" t="s">
        <v>1360</v>
      </c>
      <c r="P4630" s="47" t="s">
        <v>876</v>
      </c>
      <c r="Q4630" s="30" t="s">
        <v>9095</v>
      </c>
    </row>
    <row r="4631" spans="1:17" s="30" customFormat="1" ht="19.95" customHeight="1">
      <c r="A4631" s="47">
        <v>2</v>
      </c>
      <c r="B4631" s="30" t="s">
        <v>253</v>
      </c>
      <c r="C4631" s="43" t="s">
        <v>8955</v>
      </c>
      <c r="D4631" s="52">
        <v>45279</v>
      </c>
      <c r="E4631" s="52">
        <v>45279</v>
      </c>
      <c r="F4631" s="52">
        <v>45279</v>
      </c>
      <c r="G4631" s="47" t="s">
        <v>10</v>
      </c>
      <c r="H4631" s="42">
        <v>94325</v>
      </c>
      <c r="I4631" s="53">
        <v>1</v>
      </c>
      <c r="J4631" s="46">
        <v>0</v>
      </c>
      <c r="K4631" s="46">
        <v>0</v>
      </c>
      <c r="L4631" s="42">
        <v>94325</v>
      </c>
      <c r="M4631" s="42">
        <v>0</v>
      </c>
      <c r="N4631" s="47" t="s">
        <v>1328</v>
      </c>
      <c r="O4631" s="47" t="s">
        <v>1874</v>
      </c>
      <c r="P4631" s="47" t="s">
        <v>1359</v>
      </c>
      <c r="Q4631" s="30" t="s">
        <v>9093</v>
      </c>
    </row>
    <row r="4632" spans="1:17" s="30" customFormat="1" ht="19.95" customHeight="1">
      <c r="A4632" s="47">
        <v>2</v>
      </c>
      <c r="B4632" s="30" t="s">
        <v>253</v>
      </c>
      <c r="C4632" s="43" t="s">
        <v>8956</v>
      </c>
      <c r="D4632" s="52">
        <v>45279</v>
      </c>
      <c r="E4632" s="52">
        <v>45279</v>
      </c>
      <c r="F4632" s="52">
        <v>45279</v>
      </c>
      <c r="G4632" s="47" t="s">
        <v>10</v>
      </c>
      <c r="H4632" s="42">
        <v>98175</v>
      </c>
      <c r="I4632" s="53">
        <v>1</v>
      </c>
      <c r="J4632" s="46">
        <v>0</v>
      </c>
      <c r="K4632" s="46">
        <v>0</v>
      </c>
      <c r="L4632" s="42">
        <v>98175</v>
      </c>
      <c r="M4632" s="42">
        <v>0</v>
      </c>
      <c r="N4632" s="47" t="s">
        <v>1328</v>
      </c>
      <c r="O4632" s="47" t="s">
        <v>1874</v>
      </c>
      <c r="P4632" s="47" t="s">
        <v>1359</v>
      </c>
      <c r="Q4632" s="30" t="s">
        <v>9094</v>
      </c>
    </row>
    <row r="4633" spans="1:17" s="30" customFormat="1" ht="19.95" customHeight="1">
      <c r="A4633" s="47">
        <v>2</v>
      </c>
      <c r="B4633" s="30" t="s">
        <v>138</v>
      </c>
      <c r="C4633" s="43" t="s">
        <v>8947</v>
      </c>
      <c r="D4633" s="52">
        <v>45259</v>
      </c>
      <c r="E4633" s="52">
        <v>45279</v>
      </c>
      <c r="F4633" s="52">
        <v>45279</v>
      </c>
      <c r="G4633" s="47" t="s">
        <v>10</v>
      </c>
      <c r="H4633" s="42">
        <v>7938</v>
      </c>
      <c r="I4633" s="53">
        <v>1</v>
      </c>
      <c r="J4633" s="46">
        <v>0</v>
      </c>
      <c r="K4633" s="46">
        <v>0</v>
      </c>
      <c r="L4633" s="42">
        <v>7938</v>
      </c>
      <c r="M4633" s="42">
        <v>0</v>
      </c>
      <c r="N4633" s="47" t="s">
        <v>1328</v>
      </c>
      <c r="O4633" s="47" t="s">
        <v>1349</v>
      </c>
      <c r="P4633" s="47" t="s">
        <v>741</v>
      </c>
      <c r="Q4633" s="30" t="s">
        <v>9084</v>
      </c>
    </row>
    <row r="4634" spans="1:17" s="30" customFormat="1" ht="19.95" customHeight="1">
      <c r="A4634" s="47">
        <v>4</v>
      </c>
      <c r="B4634" s="30" t="s">
        <v>230</v>
      </c>
      <c r="C4634" s="43" t="s">
        <v>8930</v>
      </c>
      <c r="D4634" s="52">
        <v>45275</v>
      </c>
      <c r="E4634" s="52">
        <v>45275</v>
      </c>
      <c r="F4634" s="52">
        <v>45279</v>
      </c>
      <c r="G4634" s="47" t="s">
        <v>10</v>
      </c>
      <c r="H4634" s="42">
        <v>41446</v>
      </c>
      <c r="I4634" s="53">
        <v>1</v>
      </c>
      <c r="J4634" s="46">
        <v>0</v>
      </c>
      <c r="K4634" s="46">
        <v>0</v>
      </c>
      <c r="L4634" s="42">
        <v>41446</v>
      </c>
      <c r="M4634" s="42">
        <v>0</v>
      </c>
      <c r="N4634" s="47" t="s">
        <v>1328</v>
      </c>
      <c r="O4634" s="47" t="s">
        <v>1330</v>
      </c>
      <c r="P4634" s="47" t="s">
        <v>881</v>
      </c>
      <c r="Q4634" s="30" t="s">
        <v>9063</v>
      </c>
    </row>
    <row r="4635" spans="1:17" s="30" customFormat="1" ht="19.95" customHeight="1">
      <c r="A4635" s="47">
        <v>2</v>
      </c>
      <c r="B4635" s="30" t="s">
        <v>143</v>
      </c>
      <c r="C4635" s="43" t="s">
        <v>8948</v>
      </c>
      <c r="D4635" s="52">
        <v>45274</v>
      </c>
      <c r="E4635" s="52">
        <v>45279</v>
      </c>
      <c r="F4635" s="52">
        <v>45279</v>
      </c>
      <c r="G4635" s="47" t="s">
        <v>10</v>
      </c>
      <c r="H4635" s="42">
        <v>150972</v>
      </c>
      <c r="I4635" s="53">
        <v>1</v>
      </c>
      <c r="J4635" s="46">
        <v>0</v>
      </c>
      <c r="K4635" s="46">
        <v>0</v>
      </c>
      <c r="L4635" s="42">
        <v>150972</v>
      </c>
      <c r="M4635" s="42">
        <v>0</v>
      </c>
      <c r="N4635" s="47" t="s">
        <v>1328</v>
      </c>
      <c r="O4635" s="47" t="s">
        <v>1349</v>
      </c>
      <c r="P4635" s="47" t="s">
        <v>741</v>
      </c>
      <c r="Q4635" s="30" t="s">
        <v>9085</v>
      </c>
    </row>
    <row r="4636" spans="1:17" s="30" customFormat="1" ht="19.95" customHeight="1">
      <c r="A4636" s="47">
        <v>4</v>
      </c>
      <c r="B4636" s="30" t="s">
        <v>308</v>
      </c>
      <c r="C4636" s="43" t="s">
        <v>8953</v>
      </c>
      <c r="D4636" s="52">
        <v>45273</v>
      </c>
      <c r="E4636" s="52">
        <v>45279</v>
      </c>
      <c r="F4636" s="52">
        <v>45279</v>
      </c>
      <c r="G4636" s="47" t="s">
        <v>10</v>
      </c>
      <c r="H4636" s="42">
        <v>22720</v>
      </c>
      <c r="I4636" s="53">
        <v>1</v>
      </c>
      <c r="J4636" s="46">
        <v>0</v>
      </c>
      <c r="K4636" s="46">
        <v>0</v>
      </c>
      <c r="L4636" s="42">
        <v>22720</v>
      </c>
      <c r="M4636" s="42">
        <v>0</v>
      </c>
      <c r="N4636" s="47" t="s">
        <v>1328</v>
      </c>
      <c r="O4636" s="47" t="s">
        <v>1349</v>
      </c>
      <c r="P4636" s="47" t="s">
        <v>741</v>
      </c>
      <c r="Q4636" s="30" t="s">
        <v>9090</v>
      </c>
    </row>
    <row r="4637" spans="1:17" s="30" customFormat="1" ht="19.95" customHeight="1">
      <c r="A4637" s="47">
        <v>4</v>
      </c>
      <c r="B4637" s="30" t="s">
        <v>308</v>
      </c>
      <c r="C4637" s="43" t="s">
        <v>8954</v>
      </c>
      <c r="D4637" s="52">
        <v>45274</v>
      </c>
      <c r="E4637" s="52">
        <v>45279</v>
      </c>
      <c r="F4637" s="52">
        <v>45279</v>
      </c>
      <c r="G4637" s="47" t="s">
        <v>10</v>
      </c>
      <c r="H4637" s="42">
        <v>18500</v>
      </c>
      <c r="I4637" s="53">
        <v>1</v>
      </c>
      <c r="J4637" s="46">
        <v>0</v>
      </c>
      <c r="K4637" s="46">
        <v>0</v>
      </c>
      <c r="L4637" s="42">
        <v>18500</v>
      </c>
      <c r="M4637" s="42">
        <v>0</v>
      </c>
      <c r="N4637" s="47" t="s">
        <v>1328</v>
      </c>
      <c r="O4637" s="47" t="s">
        <v>1349</v>
      </c>
      <c r="P4637" s="47" t="s">
        <v>741</v>
      </c>
      <c r="Q4637" s="30" t="s">
        <v>9091</v>
      </c>
    </row>
    <row r="4638" spans="1:17" s="30" customFormat="1" ht="19.95" customHeight="1">
      <c r="A4638" s="47">
        <v>1</v>
      </c>
      <c r="B4638" s="30" t="s">
        <v>308</v>
      </c>
      <c r="C4638" s="43" t="s">
        <v>8951</v>
      </c>
      <c r="D4638" s="52">
        <v>45274</v>
      </c>
      <c r="E4638" s="52">
        <v>45279</v>
      </c>
      <c r="F4638" s="52">
        <v>45279</v>
      </c>
      <c r="G4638" s="47" t="s">
        <v>10</v>
      </c>
      <c r="H4638" s="42">
        <v>89720</v>
      </c>
      <c r="I4638" s="53">
        <v>1</v>
      </c>
      <c r="J4638" s="46">
        <v>0</v>
      </c>
      <c r="K4638" s="46">
        <v>0</v>
      </c>
      <c r="L4638" s="42">
        <v>89720</v>
      </c>
      <c r="M4638" s="42">
        <v>0</v>
      </c>
      <c r="N4638" s="47" t="s">
        <v>1328</v>
      </c>
      <c r="O4638" s="47" t="s">
        <v>1349</v>
      </c>
      <c r="P4638" s="47" t="s">
        <v>741</v>
      </c>
      <c r="Q4638" s="30" t="s">
        <v>9088</v>
      </c>
    </row>
    <row r="4639" spans="1:17" s="30" customFormat="1" ht="19.95" customHeight="1">
      <c r="A4639" s="47">
        <v>5</v>
      </c>
      <c r="B4639" s="30" t="s">
        <v>308</v>
      </c>
      <c r="C4639" s="43" t="s">
        <v>8952</v>
      </c>
      <c r="D4639" s="52">
        <v>45274</v>
      </c>
      <c r="E4639" s="52">
        <v>45279</v>
      </c>
      <c r="F4639" s="52">
        <v>45279</v>
      </c>
      <c r="G4639" s="47" t="s">
        <v>10</v>
      </c>
      <c r="H4639" s="42">
        <v>25500</v>
      </c>
      <c r="I4639" s="53">
        <v>1</v>
      </c>
      <c r="J4639" s="46">
        <v>0</v>
      </c>
      <c r="K4639" s="46">
        <v>0</v>
      </c>
      <c r="L4639" s="42">
        <v>25500</v>
      </c>
      <c r="M4639" s="42">
        <v>0</v>
      </c>
      <c r="N4639" s="47" t="s">
        <v>1328</v>
      </c>
      <c r="O4639" s="47" t="s">
        <v>1349</v>
      </c>
      <c r="P4639" s="47" t="s">
        <v>741</v>
      </c>
      <c r="Q4639" s="30" t="s">
        <v>9089</v>
      </c>
    </row>
    <row r="4640" spans="1:17" s="30" customFormat="1" ht="19.95" customHeight="1">
      <c r="A4640" s="47">
        <v>5</v>
      </c>
      <c r="B4640" s="30" t="s">
        <v>16</v>
      </c>
      <c r="C4640" s="43" t="s">
        <v>8945</v>
      </c>
      <c r="D4640" s="52">
        <v>45261</v>
      </c>
      <c r="E4640" s="52">
        <v>45279</v>
      </c>
      <c r="F4640" s="52">
        <v>45279</v>
      </c>
      <c r="G4640" s="47" t="s">
        <v>10</v>
      </c>
      <c r="H4640" s="42">
        <v>36000</v>
      </c>
      <c r="I4640" s="53">
        <v>1</v>
      </c>
      <c r="J4640" s="46">
        <v>0</v>
      </c>
      <c r="K4640" s="46">
        <v>0</v>
      </c>
      <c r="L4640" s="42">
        <v>36000</v>
      </c>
      <c r="M4640" s="42">
        <v>0</v>
      </c>
      <c r="N4640" s="47" t="s">
        <v>1328</v>
      </c>
      <c r="O4640" s="47" t="s">
        <v>1349</v>
      </c>
      <c r="P4640" s="47" t="s">
        <v>741</v>
      </c>
      <c r="Q4640" s="30" t="s">
        <v>9082</v>
      </c>
    </row>
    <row r="4641" spans="1:17" s="30" customFormat="1" ht="19.95" customHeight="1">
      <c r="A4641" s="47">
        <v>5</v>
      </c>
      <c r="B4641" s="30" t="s">
        <v>16</v>
      </c>
      <c r="C4641" s="43" t="s">
        <v>8946</v>
      </c>
      <c r="D4641" s="52">
        <v>45261</v>
      </c>
      <c r="E4641" s="52">
        <v>45279</v>
      </c>
      <c r="F4641" s="52">
        <v>45279</v>
      </c>
      <c r="G4641" s="47" t="s">
        <v>10</v>
      </c>
      <c r="H4641" s="42">
        <v>14000</v>
      </c>
      <c r="I4641" s="53">
        <v>1</v>
      </c>
      <c r="J4641" s="46">
        <v>0</v>
      </c>
      <c r="K4641" s="46">
        <v>0</v>
      </c>
      <c r="L4641" s="42">
        <v>14000</v>
      </c>
      <c r="M4641" s="42">
        <v>0</v>
      </c>
      <c r="N4641" s="47" t="s">
        <v>1328</v>
      </c>
      <c r="O4641" s="47" t="s">
        <v>1349</v>
      </c>
      <c r="P4641" s="47" t="s">
        <v>741</v>
      </c>
      <c r="Q4641" s="30" t="s">
        <v>9083</v>
      </c>
    </row>
    <row r="4642" spans="1:17" s="30" customFormat="1" ht="19.95" customHeight="1">
      <c r="A4642" s="47">
        <v>1</v>
      </c>
      <c r="B4642" s="30" t="s">
        <v>51</v>
      </c>
      <c r="C4642" s="43" t="s">
        <v>8958</v>
      </c>
      <c r="D4642" s="52">
        <v>45260</v>
      </c>
      <c r="E4642" s="52">
        <v>45280</v>
      </c>
      <c r="F4642" s="52">
        <v>45279</v>
      </c>
      <c r="G4642" s="47" t="s">
        <v>10</v>
      </c>
      <c r="H4642" s="42">
        <v>770.75</v>
      </c>
      <c r="I4642" s="53">
        <v>1</v>
      </c>
      <c r="J4642" s="46">
        <v>0</v>
      </c>
      <c r="K4642" s="46">
        <v>0</v>
      </c>
      <c r="L4642" s="42">
        <v>770.75</v>
      </c>
      <c r="M4642" s="42">
        <v>0</v>
      </c>
      <c r="N4642" s="47" t="s">
        <v>269</v>
      </c>
      <c r="O4642" s="47" t="s">
        <v>7805</v>
      </c>
      <c r="P4642" s="47" t="s">
        <v>8057</v>
      </c>
      <c r="Q4642" s="30" t="s">
        <v>1218</v>
      </c>
    </row>
    <row r="4643" spans="1:17" s="30" customFormat="1" ht="19.95" customHeight="1">
      <c r="A4643" s="47">
        <v>1</v>
      </c>
      <c r="B4643" s="30" t="s">
        <v>51</v>
      </c>
      <c r="C4643" s="43" t="s">
        <v>94</v>
      </c>
      <c r="D4643" s="52">
        <v>45260</v>
      </c>
      <c r="E4643" s="52">
        <v>45280</v>
      </c>
      <c r="F4643" s="52">
        <v>45279</v>
      </c>
      <c r="G4643" s="47" t="s">
        <v>10</v>
      </c>
      <c r="H4643" s="42">
        <v>28694.85</v>
      </c>
      <c r="I4643" s="53">
        <v>1</v>
      </c>
      <c r="J4643" s="46">
        <v>0</v>
      </c>
      <c r="K4643" s="46">
        <v>0</v>
      </c>
      <c r="L4643" s="42">
        <v>28694.85</v>
      </c>
      <c r="M4643" s="42">
        <v>0</v>
      </c>
      <c r="N4643" s="47" t="s">
        <v>269</v>
      </c>
      <c r="O4643" s="47" t="s">
        <v>1381</v>
      </c>
      <c r="P4643" s="47" t="s">
        <v>1364</v>
      </c>
      <c r="Q4643" s="30" t="s">
        <v>9096</v>
      </c>
    </row>
    <row r="4644" spans="1:17" s="30" customFormat="1" ht="19.95" customHeight="1">
      <c r="A4644" s="47">
        <v>1</v>
      </c>
      <c r="B4644" s="30" t="s">
        <v>51</v>
      </c>
      <c r="C4644" s="43" t="s">
        <v>8950</v>
      </c>
      <c r="D4644" s="52">
        <v>45278</v>
      </c>
      <c r="E4644" s="52">
        <v>45279</v>
      </c>
      <c r="F4644" s="52">
        <v>45279</v>
      </c>
      <c r="G4644" s="47" t="s">
        <v>10</v>
      </c>
      <c r="H4644" s="42">
        <v>21916.19</v>
      </c>
      <c r="I4644" s="53">
        <v>1</v>
      </c>
      <c r="J4644" s="46">
        <v>0</v>
      </c>
      <c r="K4644" s="46">
        <v>0</v>
      </c>
      <c r="L4644" s="42">
        <v>21916.19</v>
      </c>
      <c r="M4644" s="42">
        <v>0</v>
      </c>
      <c r="N4644" s="47" t="s">
        <v>269</v>
      </c>
      <c r="O4644" s="47" t="s">
        <v>1381</v>
      </c>
      <c r="P4644" s="47" t="s">
        <v>1364</v>
      </c>
      <c r="Q4644" s="30" t="s">
        <v>9087</v>
      </c>
    </row>
    <row r="4645" spans="1:17" s="30" customFormat="1" ht="19.95" customHeight="1">
      <c r="A4645" s="47">
        <v>1</v>
      </c>
      <c r="B4645" s="30" t="s">
        <v>51</v>
      </c>
      <c r="C4645" s="43" t="s">
        <v>8959</v>
      </c>
      <c r="D4645" s="52">
        <v>45260</v>
      </c>
      <c r="E4645" s="52">
        <v>45280</v>
      </c>
      <c r="F4645" s="52">
        <v>45279</v>
      </c>
      <c r="G4645" s="47" t="s">
        <v>10</v>
      </c>
      <c r="H4645" s="42">
        <v>232.3</v>
      </c>
      <c r="I4645" s="53">
        <v>1</v>
      </c>
      <c r="J4645" s="46">
        <v>0</v>
      </c>
      <c r="K4645" s="46">
        <v>0</v>
      </c>
      <c r="L4645" s="42">
        <v>232.3</v>
      </c>
      <c r="M4645" s="42">
        <v>0</v>
      </c>
      <c r="N4645" s="47" t="s">
        <v>269</v>
      </c>
      <c r="O4645" s="47" t="s">
        <v>1362</v>
      </c>
      <c r="P4645" s="47" t="s">
        <v>1365</v>
      </c>
      <c r="Q4645" s="30" t="s">
        <v>9097</v>
      </c>
    </row>
    <row r="4646" spans="1:17" s="30" customFormat="1" ht="19.95" customHeight="1">
      <c r="A4646" s="47">
        <v>1</v>
      </c>
      <c r="B4646" s="30" t="s">
        <v>51</v>
      </c>
      <c r="C4646" s="43" t="s">
        <v>8944</v>
      </c>
      <c r="D4646" s="52">
        <v>45260</v>
      </c>
      <c r="E4646" s="52">
        <v>45279</v>
      </c>
      <c r="F4646" s="52">
        <v>45279</v>
      </c>
      <c r="G4646" s="47" t="s">
        <v>10</v>
      </c>
      <c r="H4646" s="42">
        <v>64.77</v>
      </c>
      <c r="I4646" s="53">
        <v>1</v>
      </c>
      <c r="J4646" s="46">
        <v>0</v>
      </c>
      <c r="K4646" s="46">
        <v>0</v>
      </c>
      <c r="L4646" s="42">
        <v>64.77</v>
      </c>
      <c r="M4646" s="42">
        <v>0</v>
      </c>
      <c r="N4646" s="47" t="s">
        <v>269</v>
      </c>
      <c r="O4646" s="47" t="s">
        <v>1362</v>
      </c>
      <c r="P4646" s="47" t="s">
        <v>1365</v>
      </c>
      <c r="Q4646" s="30" t="s">
        <v>9081</v>
      </c>
    </row>
    <row r="4647" spans="1:17" s="30" customFormat="1" ht="19.95" customHeight="1">
      <c r="A4647" s="47">
        <v>1</v>
      </c>
      <c r="B4647" s="30" t="s">
        <v>242</v>
      </c>
      <c r="C4647" s="43" t="s">
        <v>8949</v>
      </c>
      <c r="D4647" s="52">
        <v>45278</v>
      </c>
      <c r="E4647" s="52">
        <v>45279</v>
      </c>
      <c r="F4647" s="52">
        <v>45279</v>
      </c>
      <c r="G4647" s="47" t="s">
        <v>10</v>
      </c>
      <c r="H4647" s="42">
        <v>98.67</v>
      </c>
      <c r="I4647" s="53">
        <v>1</v>
      </c>
      <c r="J4647" s="46">
        <v>0</v>
      </c>
      <c r="K4647" s="46">
        <v>0</v>
      </c>
      <c r="L4647" s="42">
        <v>98.67</v>
      </c>
      <c r="M4647" s="42">
        <v>0</v>
      </c>
      <c r="N4647" s="47" t="s">
        <v>269</v>
      </c>
      <c r="O4647" s="47" t="s">
        <v>1362</v>
      </c>
      <c r="P4647" s="47" t="s">
        <v>1361</v>
      </c>
      <c r="Q4647" s="30" t="s">
        <v>9086</v>
      </c>
    </row>
    <row r="4648" spans="1:17" s="30" customFormat="1" ht="19.95" customHeight="1">
      <c r="A4648" s="47">
        <v>1</v>
      </c>
      <c r="B4648" s="30" t="s">
        <v>780</v>
      </c>
      <c r="C4648" s="43" t="s">
        <v>1450</v>
      </c>
      <c r="D4648" s="52">
        <v>45281</v>
      </c>
      <c r="E4648" s="52">
        <v>45281</v>
      </c>
      <c r="F4648" s="52">
        <v>45280</v>
      </c>
      <c r="G4648" s="47" t="s">
        <v>10</v>
      </c>
      <c r="H4648" s="42">
        <v>24</v>
      </c>
      <c r="I4648" s="53">
        <v>1</v>
      </c>
      <c r="J4648" s="46">
        <v>0</v>
      </c>
      <c r="K4648" s="46">
        <v>0</v>
      </c>
      <c r="L4648" s="42">
        <v>24</v>
      </c>
      <c r="M4648" s="42">
        <v>0</v>
      </c>
      <c r="N4648" s="47" t="s">
        <v>1328</v>
      </c>
      <c r="O4648" s="47" t="s">
        <v>1374</v>
      </c>
      <c r="P4648" s="47" t="s">
        <v>874</v>
      </c>
      <c r="Q4648" s="30" t="s">
        <v>8433</v>
      </c>
    </row>
    <row r="4649" spans="1:17" s="30" customFormat="1" ht="19.95" customHeight="1">
      <c r="A4649" s="47">
        <v>1</v>
      </c>
      <c r="B4649" s="30" t="s">
        <v>4735</v>
      </c>
      <c r="C4649" s="43" t="s">
        <v>9059</v>
      </c>
      <c r="D4649" s="52">
        <v>45282</v>
      </c>
      <c r="E4649" s="52">
        <v>45311</v>
      </c>
      <c r="F4649" s="52">
        <v>45280</v>
      </c>
      <c r="G4649" s="47" t="s">
        <v>18</v>
      </c>
      <c r="H4649" s="44">
        <v>175000</v>
      </c>
      <c r="I4649" s="53">
        <v>4.883</v>
      </c>
      <c r="J4649" s="46">
        <v>0</v>
      </c>
      <c r="K4649" s="46">
        <v>0</v>
      </c>
      <c r="L4649" s="42">
        <v>854525</v>
      </c>
      <c r="M4649" s="42">
        <v>0</v>
      </c>
      <c r="N4649" s="47" t="s">
        <v>1328</v>
      </c>
      <c r="O4649" s="47" t="s">
        <v>1330</v>
      </c>
      <c r="P4649" s="47" t="s">
        <v>881</v>
      </c>
      <c r="Q4649" s="30" t="s">
        <v>9213</v>
      </c>
    </row>
    <row r="4650" spans="1:17" s="30" customFormat="1" ht="19.95" customHeight="1">
      <c r="A4650" s="47">
        <v>2</v>
      </c>
      <c r="B4650" s="30" t="s">
        <v>143</v>
      </c>
      <c r="C4650" s="43" t="s">
        <v>8973</v>
      </c>
      <c r="D4650" s="52">
        <v>45265</v>
      </c>
      <c r="E4650" s="52">
        <v>45280</v>
      </c>
      <c r="F4650" s="52">
        <v>45280</v>
      </c>
      <c r="G4650" s="47" t="s">
        <v>10</v>
      </c>
      <c r="H4650" s="42">
        <v>63528</v>
      </c>
      <c r="I4650" s="53">
        <v>1</v>
      </c>
      <c r="J4650" s="46">
        <v>0</v>
      </c>
      <c r="K4650" s="46">
        <v>0</v>
      </c>
      <c r="L4650" s="42">
        <v>63528</v>
      </c>
      <c r="M4650" s="42">
        <v>0</v>
      </c>
      <c r="N4650" s="47" t="s">
        <v>1328</v>
      </c>
      <c r="O4650" s="47" t="s">
        <v>1349</v>
      </c>
      <c r="P4650" s="47" t="s">
        <v>741</v>
      </c>
      <c r="Q4650" s="30" t="s">
        <v>9111</v>
      </c>
    </row>
    <row r="4651" spans="1:17" s="30" customFormat="1" ht="19.95" customHeight="1">
      <c r="A4651" s="47">
        <v>5</v>
      </c>
      <c r="B4651" s="30" t="s">
        <v>143</v>
      </c>
      <c r="C4651" s="43" t="s">
        <v>8974</v>
      </c>
      <c r="D4651" s="52">
        <v>45265</v>
      </c>
      <c r="E4651" s="52">
        <v>45280</v>
      </c>
      <c r="F4651" s="52">
        <v>45280</v>
      </c>
      <c r="G4651" s="47" t="s">
        <v>10</v>
      </c>
      <c r="H4651" s="42">
        <v>2368</v>
      </c>
      <c r="I4651" s="53">
        <v>1</v>
      </c>
      <c r="J4651" s="46">
        <v>0</v>
      </c>
      <c r="K4651" s="46">
        <v>0</v>
      </c>
      <c r="L4651" s="42">
        <v>2368</v>
      </c>
      <c r="M4651" s="42">
        <v>0</v>
      </c>
      <c r="N4651" s="47" t="s">
        <v>1328</v>
      </c>
      <c r="O4651" s="47" t="s">
        <v>1349</v>
      </c>
      <c r="P4651" s="47" t="s">
        <v>741</v>
      </c>
      <c r="Q4651" s="30" t="s">
        <v>9112</v>
      </c>
    </row>
    <row r="4652" spans="1:17" s="30" customFormat="1" ht="19.95" customHeight="1">
      <c r="A4652" s="47">
        <v>5</v>
      </c>
      <c r="B4652" s="30" t="s">
        <v>143</v>
      </c>
      <c r="C4652" s="43" t="s">
        <v>8975</v>
      </c>
      <c r="D4652" s="52">
        <v>45275</v>
      </c>
      <c r="E4652" s="52">
        <v>45280</v>
      </c>
      <c r="F4652" s="52">
        <v>45280</v>
      </c>
      <c r="G4652" s="47" t="s">
        <v>10</v>
      </c>
      <c r="H4652" s="42">
        <v>9472</v>
      </c>
      <c r="I4652" s="53">
        <v>1</v>
      </c>
      <c r="J4652" s="46">
        <v>0</v>
      </c>
      <c r="K4652" s="46">
        <v>0</v>
      </c>
      <c r="L4652" s="42">
        <v>9472</v>
      </c>
      <c r="M4652" s="42">
        <v>0</v>
      </c>
      <c r="N4652" s="47" t="s">
        <v>1328</v>
      </c>
      <c r="O4652" s="47" t="s">
        <v>1349</v>
      </c>
      <c r="P4652" s="47" t="s">
        <v>741</v>
      </c>
      <c r="Q4652" s="30" t="s">
        <v>9113</v>
      </c>
    </row>
    <row r="4653" spans="1:17" s="30" customFormat="1" ht="19.95" customHeight="1">
      <c r="A4653" s="47">
        <v>1</v>
      </c>
      <c r="B4653" s="30" t="s">
        <v>238</v>
      </c>
      <c r="C4653" s="43" t="s">
        <v>8665</v>
      </c>
      <c r="D4653" s="52">
        <v>45280</v>
      </c>
      <c r="E4653" s="52">
        <v>45280</v>
      </c>
      <c r="F4653" s="52">
        <v>45280</v>
      </c>
      <c r="G4653" s="47" t="s">
        <v>10</v>
      </c>
      <c r="H4653" s="42">
        <v>544972.4</v>
      </c>
      <c r="I4653" s="53">
        <v>1</v>
      </c>
      <c r="J4653" s="46">
        <v>0</v>
      </c>
      <c r="K4653" s="46">
        <v>0</v>
      </c>
      <c r="L4653" s="42">
        <v>544972.4</v>
      </c>
      <c r="M4653" s="42">
        <v>0</v>
      </c>
      <c r="N4653" s="47" t="s">
        <v>1328</v>
      </c>
      <c r="O4653" s="47" t="s">
        <v>1349</v>
      </c>
      <c r="P4653" s="47" t="s">
        <v>741</v>
      </c>
      <c r="Q4653" s="30" t="s">
        <v>9116</v>
      </c>
    </row>
    <row r="4654" spans="1:17" s="30" customFormat="1" ht="19.95" customHeight="1">
      <c r="A4654" s="47">
        <v>1</v>
      </c>
      <c r="B4654" s="30" t="s">
        <v>259</v>
      </c>
      <c r="C4654" s="43" t="s">
        <v>8979</v>
      </c>
      <c r="D4654" s="52">
        <v>45280</v>
      </c>
      <c r="E4654" s="52">
        <v>45280</v>
      </c>
      <c r="F4654" s="52">
        <v>45280</v>
      </c>
      <c r="G4654" s="47" t="s">
        <v>10</v>
      </c>
      <c r="H4654" s="42">
        <v>199055.17</v>
      </c>
      <c r="I4654" s="53">
        <v>1</v>
      </c>
      <c r="J4654" s="46">
        <v>0</v>
      </c>
      <c r="K4654" s="46">
        <v>0</v>
      </c>
      <c r="L4654" s="42">
        <v>199055.17</v>
      </c>
      <c r="M4654" s="42">
        <v>0</v>
      </c>
      <c r="N4654" s="47" t="s">
        <v>1328</v>
      </c>
      <c r="O4654" s="47" t="s">
        <v>1874</v>
      </c>
      <c r="P4654" s="47" t="s">
        <v>1358</v>
      </c>
      <c r="Q4654" s="30" t="s">
        <v>9118</v>
      </c>
    </row>
    <row r="4655" spans="1:17" s="30" customFormat="1" ht="19.95" customHeight="1">
      <c r="A4655" s="47">
        <v>1</v>
      </c>
      <c r="B4655" s="30" t="s">
        <v>259</v>
      </c>
      <c r="C4655" s="43" t="s">
        <v>8980</v>
      </c>
      <c r="D4655" s="52">
        <v>45280</v>
      </c>
      <c r="E4655" s="52">
        <v>45280</v>
      </c>
      <c r="F4655" s="52">
        <v>45280</v>
      </c>
      <c r="G4655" s="47" t="s">
        <v>10</v>
      </c>
      <c r="H4655" s="42">
        <v>72396.42</v>
      </c>
      <c r="I4655" s="53">
        <v>1</v>
      </c>
      <c r="J4655" s="46">
        <v>0</v>
      </c>
      <c r="K4655" s="46">
        <v>0</v>
      </c>
      <c r="L4655" s="42">
        <v>72396.42</v>
      </c>
      <c r="M4655" s="42">
        <v>0</v>
      </c>
      <c r="N4655" s="47" t="s">
        <v>1328</v>
      </c>
      <c r="O4655" s="47" t="s">
        <v>1874</v>
      </c>
      <c r="P4655" s="47" t="s">
        <v>1358</v>
      </c>
      <c r="Q4655" s="30" t="s">
        <v>9119</v>
      </c>
    </row>
    <row r="4656" spans="1:17" s="30" customFormat="1" ht="19.95" customHeight="1">
      <c r="A4656" s="47">
        <v>1</v>
      </c>
      <c r="B4656" s="30" t="s">
        <v>259</v>
      </c>
      <c r="C4656" s="43" t="s">
        <v>7598</v>
      </c>
      <c r="D4656" s="52">
        <v>45280</v>
      </c>
      <c r="E4656" s="52">
        <v>45280</v>
      </c>
      <c r="F4656" s="52">
        <v>45280</v>
      </c>
      <c r="G4656" s="47" t="s">
        <v>10</v>
      </c>
      <c r="H4656" s="42">
        <v>16.28</v>
      </c>
      <c r="I4656" s="53">
        <v>1</v>
      </c>
      <c r="J4656" s="46">
        <v>0</v>
      </c>
      <c r="K4656" s="46">
        <v>0</v>
      </c>
      <c r="L4656" s="42">
        <v>16.28</v>
      </c>
      <c r="M4656" s="42">
        <v>0</v>
      </c>
      <c r="N4656" s="47" t="s">
        <v>1328</v>
      </c>
      <c r="O4656" s="47" t="s">
        <v>1874</v>
      </c>
      <c r="P4656" s="47" t="s">
        <v>1358</v>
      </c>
      <c r="Q4656" s="30" t="s">
        <v>9122</v>
      </c>
    </row>
    <row r="4657" spans="1:17" s="30" customFormat="1" ht="19.95" customHeight="1">
      <c r="A4657" s="47">
        <v>1</v>
      </c>
      <c r="B4657" s="30" t="s">
        <v>259</v>
      </c>
      <c r="C4657" s="43" t="s">
        <v>8978</v>
      </c>
      <c r="D4657" s="52">
        <v>45280</v>
      </c>
      <c r="E4657" s="52">
        <v>45280</v>
      </c>
      <c r="F4657" s="52">
        <v>45280</v>
      </c>
      <c r="G4657" s="47" t="s">
        <v>10</v>
      </c>
      <c r="H4657" s="42">
        <v>11632.08</v>
      </c>
      <c r="I4657" s="53">
        <v>1</v>
      </c>
      <c r="J4657" s="46">
        <v>0</v>
      </c>
      <c r="K4657" s="46">
        <v>0</v>
      </c>
      <c r="L4657" s="42">
        <v>11632.08</v>
      </c>
      <c r="M4657" s="42">
        <v>0</v>
      </c>
      <c r="N4657" s="47" t="s">
        <v>1328</v>
      </c>
      <c r="O4657" s="47" t="s">
        <v>1874</v>
      </c>
      <c r="P4657" s="47" t="s">
        <v>1358</v>
      </c>
      <c r="Q4657" s="30" t="s">
        <v>9117</v>
      </c>
    </row>
    <row r="4658" spans="1:17" s="30" customFormat="1" ht="19.95" customHeight="1">
      <c r="A4658" s="47">
        <v>1</v>
      </c>
      <c r="B4658" s="30" t="s">
        <v>259</v>
      </c>
      <c r="C4658" s="43" t="s">
        <v>9025</v>
      </c>
      <c r="D4658" s="52">
        <v>45286</v>
      </c>
      <c r="E4658" s="52">
        <v>45286</v>
      </c>
      <c r="F4658" s="52">
        <v>45280</v>
      </c>
      <c r="G4658" s="47" t="s">
        <v>10</v>
      </c>
      <c r="H4658" s="42">
        <v>24.43</v>
      </c>
      <c r="I4658" s="53">
        <v>1</v>
      </c>
      <c r="J4658" s="46">
        <v>0</v>
      </c>
      <c r="K4658" s="46">
        <v>0</v>
      </c>
      <c r="L4658" s="42">
        <v>24.43</v>
      </c>
      <c r="M4658" s="42">
        <v>0</v>
      </c>
      <c r="N4658" s="47" t="s">
        <v>1328</v>
      </c>
      <c r="O4658" s="47" t="s">
        <v>1874</v>
      </c>
      <c r="P4658" s="47" t="s">
        <v>1358</v>
      </c>
      <c r="Q4658" s="30" t="s">
        <v>9170</v>
      </c>
    </row>
    <row r="4659" spans="1:17" s="30" customFormat="1" ht="19.95" customHeight="1">
      <c r="A4659" s="47">
        <v>1</v>
      </c>
      <c r="B4659" s="30" t="s">
        <v>8962</v>
      </c>
      <c r="C4659" s="43" t="s">
        <v>8963</v>
      </c>
      <c r="D4659" s="52">
        <v>45252</v>
      </c>
      <c r="E4659" s="52">
        <v>45280</v>
      </c>
      <c r="F4659" s="52">
        <v>45280</v>
      </c>
      <c r="G4659" s="47" t="s">
        <v>10</v>
      </c>
      <c r="H4659" s="42">
        <v>212.23</v>
      </c>
      <c r="I4659" s="53">
        <v>1</v>
      </c>
      <c r="J4659" s="46">
        <v>0</v>
      </c>
      <c r="K4659" s="46">
        <v>0</v>
      </c>
      <c r="L4659" s="42">
        <v>212.23</v>
      </c>
      <c r="M4659" s="42">
        <v>0</v>
      </c>
      <c r="N4659" s="47" t="s">
        <v>1584</v>
      </c>
      <c r="O4659" s="47" t="s">
        <v>1355</v>
      </c>
      <c r="P4659" s="47" t="s">
        <v>872</v>
      </c>
      <c r="Q4659" s="30" t="s">
        <v>9100</v>
      </c>
    </row>
    <row r="4660" spans="1:17" s="30" customFormat="1" ht="19.95" customHeight="1">
      <c r="A4660" s="47">
        <v>4</v>
      </c>
      <c r="B4660" s="30" t="s">
        <v>8928</v>
      </c>
      <c r="C4660" s="43" t="s">
        <v>8929</v>
      </c>
      <c r="D4660" s="52">
        <v>45252</v>
      </c>
      <c r="E4660" s="52">
        <v>45261</v>
      </c>
      <c r="F4660" s="52">
        <v>45280</v>
      </c>
      <c r="G4660" s="47" t="s">
        <v>10</v>
      </c>
      <c r="H4660" s="42">
        <v>646.64</v>
      </c>
      <c r="I4660" s="53">
        <v>1</v>
      </c>
      <c r="J4660" s="46">
        <v>0</v>
      </c>
      <c r="K4660" s="46">
        <v>0</v>
      </c>
      <c r="L4660" s="42">
        <v>646.64</v>
      </c>
      <c r="M4660" s="42">
        <v>0</v>
      </c>
      <c r="N4660" s="47" t="s">
        <v>1584</v>
      </c>
      <c r="O4660" s="47" t="s">
        <v>1355</v>
      </c>
      <c r="P4660" s="47" t="s">
        <v>872</v>
      </c>
      <c r="Q4660" s="30" t="s">
        <v>9062</v>
      </c>
    </row>
    <row r="4661" spans="1:17" s="30" customFormat="1" ht="19.95" customHeight="1">
      <c r="A4661" s="47">
        <v>1</v>
      </c>
      <c r="B4661" s="30" t="s">
        <v>8964</v>
      </c>
      <c r="C4661" s="43" t="s">
        <v>8965</v>
      </c>
      <c r="D4661" s="52">
        <v>45253</v>
      </c>
      <c r="E4661" s="52">
        <v>45280</v>
      </c>
      <c r="F4661" s="52">
        <v>45280</v>
      </c>
      <c r="G4661" s="47" t="s">
        <v>10</v>
      </c>
      <c r="H4661" s="42">
        <v>979</v>
      </c>
      <c r="I4661" s="53">
        <v>1</v>
      </c>
      <c r="J4661" s="46">
        <v>0</v>
      </c>
      <c r="K4661" s="46">
        <v>0</v>
      </c>
      <c r="L4661" s="42">
        <v>979</v>
      </c>
      <c r="M4661" s="42">
        <v>0</v>
      </c>
      <c r="N4661" s="47" t="s">
        <v>1584</v>
      </c>
      <c r="O4661" s="47" t="s">
        <v>1355</v>
      </c>
      <c r="P4661" s="47" t="s">
        <v>870</v>
      </c>
      <c r="Q4661" s="30" t="s">
        <v>9101</v>
      </c>
    </row>
    <row r="4662" spans="1:17" s="30" customFormat="1" ht="19.95" customHeight="1">
      <c r="A4662" s="47">
        <v>1</v>
      </c>
      <c r="B4662" s="30" t="s">
        <v>226</v>
      </c>
      <c r="C4662" s="43" t="s">
        <v>8968</v>
      </c>
      <c r="D4662" s="52">
        <v>45259</v>
      </c>
      <c r="E4662" s="52">
        <v>45280</v>
      </c>
      <c r="F4662" s="52">
        <v>45280</v>
      </c>
      <c r="G4662" s="47" t="s">
        <v>10</v>
      </c>
      <c r="H4662" s="42">
        <v>100</v>
      </c>
      <c r="I4662" s="53">
        <v>1</v>
      </c>
      <c r="J4662" s="46">
        <v>0</v>
      </c>
      <c r="K4662" s="46">
        <v>0</v>
      </c>
      <c r="L4662" s="42">
        <v>100</v>
      </c>
      <c r="M4662" s="42">
        <v>0</v>
      </c>
      <c r="N4662" s="47" t="s">
        <v>1584</v>
      </c>
      <c r="O4662" s="47" t="s">
        <v>1355</v>
      </c>
      <c r="P4662" s="47" t="s">
        <v>873</v>
      </c>
      <c r="Q4662" s="30" t="s">
        <v>9104</v>
      </c>
    </row>
    <row r="4663" spans="1:17" s="30" customFormat="1" ht="19.95" customHeight="1">
      <c r="A4663" s="47">
        <v>1</v>
      </c>
      <c r="B4663" s="30" t="s">
        <v>226</v>
      </c>
      <c r="C4663" s="43" t="s">
        <v>8966</v>
      </c>
      <c r="D4663" s="52">
        <v>45261</v>
      </c>
      <c r="E4663" s="52">
        <v>45280</v>
      </c>
      <c r="F4663" s="52">
        <v>45280</v>
      </c>
      <c r="G4663" s="47" t="s">
        <v>10</v>
      </c>
      <c r="H4663" s="42">
        <v>199.79</v>
      </c>
      <c r="I4663" s="53">
        <v>1</v>
      </c>
      <c r="J4663" s="46">
        <v>0</v>
      </c>
      <c r="K4663" s="46">
        <v>0</v>
      </c>
      <c r="L4663" s="42">
        <v>199.79</v>
      </c>
      <c r="M4663" s="42">
        <v>0</v>
      </c>
      <c r="N4663" s="47" t="s">
        <v>1584</v>
      </c>
      <c r="O4663" s="47" t="s">
        <v>1355</v>
      </c>
      <c r="P4663" s="47" t="s">
        <v>873</v>
      </c>
      <c r="Q4663" s="30" t="s">
        <v>9102</v>
      </c>
    </row>
    <row r="4664" spans="1:17" s="30" customFormat="1" ht="19.95" customHeight="1">
      <c r="A4664" s="47">
        <v>1</v>
      </c>
      <c r="B4664" s="30" t="s">
        <v>1357</v>
      </c>
      <c r="C4664" s="43" t="s">
        <v>3855</v>
      </c>
      <c r="D4664" s="52">
        <v>45247</v>
      </c>
      <c r="E4664" s="52">
        <v>45280</v>
      </c>
      <c r="F4664" s="52">
        <v>45280</v>
      </c>
      <c r="G4664" s="47" t="s">
        <v>10</v>
      </c>
      <c r="H4664" s="42">
        <v>1</v>
      </c>
      <c r="I4664" s="53">
        <v>1</v>
      </c>
      <c r="J4664" s="46">
        <v>0</v>
      </c>
      <c r="K4664" s="46">
        <v>0</v>
      </c>
      <c r="L4664" s="42">
        <v>1</v>
      </c>
      <c r="M4664" s="42">
        <v>0</v>
      </c>
      <c r="N4664" s="47" t="s">
        <v>1584</v>
      </c>
      <c r="O4664" s="47" t="s">
        <v>1360</v>
      </c>
      <c r="P4664" s="47" t="s">
        <v>876</v>
      </c>
      <c r="Q4664" s="30" t="s">
        <v>9105</v>
      </c>
    </row>
    <row r="4665" spans="1:17" s="30" customFormat="1" ht="19.95" customHeight="1">
      <c r="A4665" s="47">
        <v>1</v>
      </c>
      <c r="B4665" s="30" t="s">
        <v>1357</v>
      </c>
      <c r="C4665" s="43" t="s">
        <v>3855</v>
      </c>
      <c r="D4665" s="52">
        <v>45261</v>
      </c>
      <c r="E4665" s="52">
        <v>45280</v>
      </c>
      <c r="F4665" s="52">
        <v>45280</v>
      </c>
      <c r="G4665" s="47" t="s">
        <v>10</v>
      </c>
      <c r="H4665" s="42">
        <v>287.95999999999998</v>
      </c>
      <c r="I4665" s="53">
        <v>1</v>
      </c>
      <c r="J4665" s="46">
        <v>0</v>
      </c>
      <c r="K4665" s="46">
        <v>0</v>
      </c>
      <c r="L4665" s="42">
        <v>287.95999999999998</v>
      </c>
      <c r="M4665" s="42">
        <v>0</v>
      </c>
      <c r="N4665" s="47" t="s">
        <v>1584</v>
      </c>
      <c r="O4665" s="47" t="s">
        <v>1360</v>
      </c>
      <c r="P4665" s="47" t="s">
        <v>876</v>
      </c>
      <c r="Q4665" s="30" t="s">
        <v>9106</v>
      </c>
    </row>
    <row r="4666" spans="1:17" s="30" customFormat="1" ht="19.95" customHeight="1">
      <c r="A4666" s="47">
        <v>1</v>
      </c>
      <c r="B4666" s="30" t="s">
        <v>1357</v>
      </c>
      <c r="C4666" s="43" t="s">
        <v>3855</v>
      </c>
      <c r="D4666" s="52">
        <v>45261</v>
      </c>
      <c r="E4666" s="52">
        <v>45280</v>
      </c>
      <c r="F4666" s="52">
        <v>45280</v>
      </c>
      <c r="G4666" s="47" t="s">
        <v>10</v>
      </c>
      <c r="H4666" s="42">
        <v>67</v>
      </c>
      <c r="I4666" s="53">
        <v>1</v>
      </c>
      <c r="J4666" s="46">
        <v>0</v>
      </c>
      <c r="K4666" s="46">
        <v>0</v>
      </c>
      <c r="L4666" s="42">
        <v>67</v>
      </c>
      <c r="M4666" s="42">
        <v>0</v>
      </c>
      <c r="N4666" s="47" t="s">
        <v>1584</v>
      </c>
      <c r="O4666" s="47" t="s">
        <v>1360</v>
      </c>
      <c r="P4666" s="47" t="s">
        <v>876</v>
      </c>
      <c r="Q4666" s="30" t="s">
        <v>9107</v>
      </c>
    </row>
    <row r="4667" spans="1:17" s="30" customFormat="1" ht="19.95" customHeight="1">
      <c r="A4667" s="47">
        <v>1</v>
      </c>
      <c r="B4667" s="30" t="s">
        <v>224</v>
      </c>
      <c r="C4667" s="43" t="s">
        <v>8960</v>
      </c>
      <c r="D4667" s="52">
        <v>45250</v>
      </c>
      <c r="E4667" s="52">
        <v>45280</v>
      </c>
      <c r="F4667" s="52">
        <v>45280</v>
      </c>
      <c r="G4667" s="47" t="s">
        <v>10</v>
      </c>
      <c r="H4667" s="42">
        <v>364.82</v>
      </c>
      <c r="I4667" s="53">
        <v>1</v>
      </c>
      <c r="J4667" s="46">
        <v>0</v>
      </c>
      <c r="K4667" s="46">
        <v>0</v>
      </c>
      <c r="L4667" s="42">
        <v>364.82</v>
      </c>
      <c r="M4667" s="42">
        <v>0</v>
      </c>
      <c r="N4667" s="47" t="s">
        <v>1584</v>
      </c>
      <c r="O4667" s="47" t="s">
        <v>1355</v>
      </c>
      <c r="P4667" s="47" t="s">
        <v>873</v>
      </c>
      <c r="Q4667" s="30" t="s">
        <v>9098</v>
      </c>
    </row>
    <row r="4668" spans="1:17" s="30" customFormat="1" ht="19.95" customHeight="1">
      <c r="A4668" s="47">
        <v>1</v>
      </c>
      <c r="B4668" s="30" t="s">
        <v>9060</v>
      </c>
      <c r="C4668" s="43" t="s">
        <v>9061</v>
      </c>
      <c r="D4668" s="52">
        <v>45286</v>
      </c>
      <c r="E4668" s="52">
        <v>45342</v>
      </c>
      <c r="F4668" s="52">
        <v>45280</v>
      </c>
      <c r="G4668" s="47" t="s">
        <v>10</v>
      </c>
      <c r="H4668" s="42">
        <v>978.02</v>
      </c>
      <c r="I4668" s="53">
        <v>1</v>
      </c>
      <c r="J4668" s="46">
        <v>0</v>
      </c>
      <c r="K4668" s="46">
        <v>0</v>
      </c>
      <c r="L4668" s="42">
        <v>978.02</v>
      </c>
      <c r="M4668" s="42">
        <v>0</v>
      </c>
      <c r="N4668" s="47" t="s">
        <v>1584</v>
      </c>
      <c r="O4668" s="47" t="s">
        <v>1342</v>
      </c>
      <c r="P4668" s="47" t="s">
        <v>1820</v>
      </c>
      <c r="Q4668" s="30" t="s">
        <v>9214</v>
      </c>
    </row>
    <row r="4669" spans="1:17" s="30" customFormat="1" ht="19.95" customHeight="1">
      <c r="A4669" s="47">
        <v>1</v>
      </c>
      <c r="B4669" s="30" t="s">
        <v>1925</v>
      </c>
      <c r="C4669" s="43" t="s">
        <v>8961</v>
      </c>
      <c r="D4669" s="52">
        <v>45248</v>
      </c>
      <c r="E4669" s="52">
        <v>45280</v>
      </c>
      <c r="F4669" s="52">
        <v>45280</v>
      </c>
      <c r="G4669" s="47" t="s">
        <v>10</v>
      </c>
      <c r="H4669" s="42">
        <v>1298.4000000000001</v>
      </c>
      <c r="I4669" s="53">
        <v>1</v>
      </c>
      <c r="J4669" s="46">
        <v>0</v>
      </c>
      <c r="K4669" s="46">
        <v>0</v>
      </c>
      <c r="L4669" s="42">
        <v>1298.4000000000001</v>
      </c>
      <c r="M4669" s="42">
        <v>0</v>
      </c>
      <c r="N4669" s="47" t="s">
        <v>1584</v>
      </c>
      <c r="O4669" s="47" t="s">
        <v>1342</v>
      </c>
      <c r="P4669" s="47" t="s">
        <v>1820</v>
      </c>
      <c r="Q4669" s="30" t="s">
        <v>9099</v>
      </c>
    </row>
    <row r="4670" spans="1:17" s="30" customFormat="1" ht="19.95" customHeight="1">
      <c r="A4670" s="47">
        <v>2</v>
      </c>
      <c r="B4670" s="30" t="s">
        <v>8</v>
      </c>
      <c r="C4670" s="43" t="s">
        <v>8972</v>
      </c>
      <c r="D4670" s="52">
        <v>45267</v>
      </c>
      <c r="E4670" s="52">
        <v>45280</v>
      </c>
      <c r="F4670" s="52">
        <v>45280</v>
      </c>
      <c r="G4670" s="47" t="s">
        <v>10</v>
      </c>
      <c r="H4670" s="42">
        <v>660</v>
      </c>
      <c r="I4670" s="53">
        <v>1</v>
      </c>
      <c r="J4670" s="46">
        <v>0</v>
      </c>
      <c r="K4670" s="46">
        <v>0</v>
      </c>
      <c r="L4670" s="42">
        <v>660</v>
      </c>
      <c r="M4670" s="42">
        <v>0</v>
      </c>
      <c r="N4670" s="47" t="s">
        <v>269</v>
      </c>
      <c r="O4670" s="47" t="s">
        <v>1346</v>
      </c>
      <c r="P4670" s="47" t="s">
        <v>284</v>
      </c>
      <c r="Q4670" s="30" t="s">
        <v>9110</v>
      </c>
    </row>
    <row r="4671" spans="1:17" s="30" customFormat="1" ht="19.95" customHeight="1">
      <c r="A4671" s="47">
        <v>5</v>
      </c>
      <c r="B4671" s="30" t="s">
        <v>234</v>
      </c>
      <c r="C4671" s="43" t="s">
        <v>8981</v>
      </c>
      <c r="D4671" s="52">
        <v>45273</v>
      </c>
      <c r="E4671" s="52">
        <v>45280</v>
      </c>
      <c r="F4671" s="52">
        <v>45280</v>
      </c>
      <c r="G4671" s="47" t="s">
        <v>10</v>
      </c>
      <c r="H4671" s="42">
        <v>287.47000000000003</v>
      </c>
      <c r="I4671" s="53">
        <v>1</v>
      </c>
      <c r="J4671" s="46">
        <v>0</v>
      </c>
      <c r="K4671" s="46">
        <v>0</v>
      </c>
      <c r="L4671" s="42">
        <v>287.47000000000003</v>
      </c>
      <c r="M4671" s="42">
        <v>0</v>
      </c>
      <c r="N4671" s="47" t="s">
        <v>269</v>
      </c>
      <c r="O4671" s="47" t="s">
        <v>1874</v>
      </c>
      <c r="P4671" s="47" t="s">
        <v>1358</v>
      </c>
      <c r="Q4671" s="30" t="s">
        <v>9120</v>
      </c>
    </row>
    <row r="4672" spans="1:17" s="30" customFormat="1" ht="19.95" customHeight="1">
      <c r="A4672" s="47">
        <v>5</v>
      </c>
      <c r="B4672" s="30" t="s">
        <v>234</v>
      </c>
      <c r="C4672" s="43" t="s">
        <v>8982</v>
      </c>
      <c r="D4672" s="52">
        <v>45273</v>
      </c>
      <c r="E4672" s="52">
        <v>45280</v>
      </c>
      <c r="F4672" s="52">
        <v>45280</v>
      </c>
      <c r="G4672" s="47" t="s">
        <v>10</v>
      </c>
      <c r="H4672" s="42">
        <v>708.75</v>
      </c>
      <c r="I4672" s="53">
        <v>1</v>
      </c>
      <c r="J4672" s="46">
        <v>0</v>
      </c>
      <c r="K4672" s="46">
        <v>0</v>
      </c>
      <c r="L4672" s="42">
        <v>708.75</v>
      </c>
      <c r="M4672" s="42">
        <v>0</v>
      </c>
      <c r="N4672" s="47" t="s">
        <v>269</v>
      </c>
      <c r="O4672" s="47" t="s">
        <v>1874</v>
      </c>
      <c r="P4672" s="47" t="s">
        <v>1358</v>
      </c>
      <c r="Q4672" s="30" t="s">
        <v>9121</v>
      </c>
    </row>
    <row r="4673" spans="1:17" s="30" customFormat="1" ht="19.95" customHeight="1">
      <c r="A4673" s="47">
        <v>4</v>
      </c>
      <c r="B4673" s="30" t="s">
        <v>38</v>
      </c>
      <c r="C4673" s="43" t="s">
        <v>8565</v>
      </c>
      <c r="D4673" s="52">
        <v>45268</v>
      </c>
      <c r="E4673" s="52">
        <v>45280</v>
      </c>
      <c r="F4673" s="52">
        <v>45280</v>
      </c>
      <c r="G4673" s="47" t="s">
        <v>10</v>
      </c>
      <c r="H4673" s="42">
        <v>660</v>
      </c>
      <c r="I4673" s="53">
        <v>1</v>
      </c>
      <c r="J4673" s="46">
        <v>0</v>
      </c>
      <c r="K4673" s="46">
        <v>0</v>
      </c>
      <c r="L4673" s="42">
        <v>660</v>
      </c>
      <c r="M4673" s="42">
        <v>0</v>
      </c>
      <c r="N4673" s="47" t="s">
        <v>269</v>
      </c>
      <c r="O4673" s="47" t="s">
        <v>1346</v>
      </c>
      <c r="P4673" s="47" t="s">
        <v>284</v>
      </c>
      <c r="Q4673" s="30" t="s">
        <v>9103</v>
      </c>
    </row>
    <row r="4674" spans="1:17" s="30" customFormat="1" ht="19.95" customHeight="1">
      <c r="A4674" s="47">
        <v>1</v>
      </c>
      <c r="B4674" s="30" t="s">
        <v>43</v>
      </c>
      <c r="C4674" s="43" t="s">
        <v>8969</v>
      </c>
      <c r="D4674" s="52">
        <v>45271</v>
      </c>
      <c r="E4674" s="52">
        <v>45280</v>
      </c>
      <c r="F4674" s="52">
        <v>45280</v>
      </c>
      <c r="G4674" s="47" t="s">
        <v>10</v>
      </c>
      <c r="H4674" s="42">
        <v>3097.6</v>
      </c>
      <c r="I4674" s="53">
        <v>1</v>
      </c>
      <c r="J4674" s="46">
        <v>0</v>
      </c>
      <c r="K4674" s="46">
        <v>0</v>
      </c>
      <c r="L4674" s="42">
        <v>3097.6</v>
      </c>
      <c r="M4674" s="42">
        <v>0</v>
      </c>
      <c r="N4674" s="47" t="s">
        <v>269</v>
      </c>
      <c r="O4674" s="47" t="s">
        <v>1351</v>
      </c>
      <c r="P4674" s="47" t="s">
        <v>1353</v>
      </c>
      <c r="Q4674" s="30" t="s">
        <v>8150</v>
      </c>
    </row>
    <row r="4675" spans="1:17" s="30" customFormat="1" ht="19.95" customHeight="1">
      <c r="A4675" s="47">
        <v>1</v>
      </c>
      <c r="B4675" s="30" t="s">
        <v>43</v>
      </c>
      <c r="C4675" s="43" t="s">
        <v>8967</v>
      </c>
      <c r="D4675" s="52">
        <v>45264</v>
      </c>
      <c r="E4675" s="52">
        <v>45280</v>
      </c>
      <c r="F4675" s="52">
        <v>45280</v>
      </c>
      <c r="G4675" s="47" t="s">
        <v>10</v>
      </c>
      <c r="H4675" s="42">
        <v>2880</v>
      </c>
      <c r="I4675" s="53">
        <v>1</v>
      </c>
      <c r="J4675" s="46">
        <v>0</v>
      </c>
      <c r="K4675" s="46">
        <v>0</v>
      </c>
      <c r="L4675" s="42">
        <v>2880</v>
      </c>
      <c r="M4675" s="42">
        <v>0</v>
      </c>
      <c r="N4675" s="47" t="s">
        <v>269</v>
      </c>
      <c r="O4675" s="47" t="s">
        <v>1351</v>
      </c>
      <c r="P4675" s="47" t="s">
        <v>1353</v>
      </c>
      <c r="Q4675" s="30" t="s">
        <v>8150</v>
      </c>
    </row>
    <row r="4676" spans="1:17" s="30" customFormat="1" ht="19.95" customHeight="1">
      <c r="A4676" s="47">
        <v>2</v>
      </c>
      <c r="B4676" s="30" t="s">
        <v>2027</v>
      </c>
      <c r="C4676" s="43" t="s">
        <v>8971</v>
      </c>
      <c r="D4676" s="52">
        <v>45266</v>
      </c>
      <c r="E4676" s="52">
        <v>45280</v>
      </c>
      <c r="F4676" s="52">
        <v>45280</v>
      </c>
      <c r="G4676" s="47" t="s">
        <v>10</v>
      </c>
      <c r="H4676" s="42">
        <v>3977.57</v>
      </c>
      <c r="I4676" s="53">
        <v>1</v>
      </c>
      <c r="J4676" s="46">
        <v>0</v>
      </c>
      <c r="K4676" s="46">
        <v>0</v>
      </c>
      <c r="L4676" s="42">
        <v>3977.57</v>
      </c>
      <c r="M4676" s="42">
        <v>0</v>
      </c>
      <c r="N4676" s="47" t="s">
        <v>269</v>
      </c>
      <c r="O4676" s="47" t="s">
        <v>1874</v>
      </c>
      <c r="P4676" s="47" t="s">
        <v>1358</v>
      </c>
      <c r="Q4676" s="30" t="s">
        <v>9109</v>
      </c>
    </row>
    <row r="4677" spans="1:17" s="30" customFormat="1" ht="19.95" customHeight="1">
      <c r="A4677" s="47">
        <v>2</v>
      </c>
      <c r="B4677" s="30" t="s">
        <v>2027</v>
      </c>
      <c r="C4677" s="43" t="s">
        <v>8970</v>
      </c>
      <c r="D4677" s="52">
        <v>45266</v>
      </c>
      <c r="E4677" s="52">
        <v>45280</v>
      </c>
      <c r="F4677" s="52">
        <v>45280</v>
      </c>
      <c r="G4677" s="47" t="s">
        <v>10</v>
      </c>
      <c r="H4677" s="42">
        <v>1286.1300000000001</v>
      </c>
      <c r="I4677" s="53">
        <v>1</v>
      </c>
      <c r="J4677" s="46">
        <v>0</v>
      </c>
      <c r="K4677" s="46">
        <v>0</v>
      </c>
      <c r="L4677" s="42">
        <v>1286.1300000000001</v>
      </c>
      <c r="M4677" s="42">
        <v>0</v>
      </c>
      <c r="N4677" s="47" t="s">
        <v>269</v>
      </c>
      <c r="O4677" s="47" t="s">
        <v>1874</v>
      </c>
      <c r="P4677" s="47" t="s">
        <v>1358</v>
      </c>
      <c r="Q4677" s="30" t="s">
        <v>9108</v>
      </c>
    </row>
    <row r="4678" spans="1:17" s="30" customFormat="1" ht="19.95" customHeight="1">
      <c r="A4678" s="47">
        <v>1</v>
      </c>
      <c r="B4678" s="30" t="s">
        <v>58</v>
      </c>
      <c r="C4678" s="43" t="s">
        <v>8976</v>
      </c>
      <c r="D4678" s="52">
        <v>45275</v>
      </c>
      <c r="E4678" s="52">
        <v>45280</v>
      </c>
      <c r="F4678" s="52">
        <v>45280</v>
      </c>
      <c r="G4678" s="47" t="s">
        <v>10</v>
      </c>
      <c r="H4678" s="42">
        <v>1480.89</v>
      </c>
      <c r="I4678" s="53">
        <v>1</v>
      </c>
      <c r="J4678" s="46">
        <v>0</v>
      </c>
      <c r="K4678" s="46">
        <v>0</v>
      </c>
      <c r="L4678" s="42">
        <v>1480.89</v>
      </c>
      <c r="M4678" s="42">
        <v>0</v>
      </c>
      <c r="N4678" s="47" t="s">
        <v>275</v>
      </c>
      <c r="O4678" s="47" t="s">
        <v>1381</v>
      </c>
      <c r="P4678" s="47" t="s">
        <v>8307</v>
      </c>
      <c r="Q4678" s="30" t="s">
        <v>9114</v>
      </c>
    </row>
    <row r="4679" spans="1:17" s="30" customFormat="1" ht="19.95" customHeight="1">
      <c r="A4679" s="47">
        <v>1</v>
      </c>
      <c r="B4679" s="30" t="s">
        <v>71</v>
      </c>
      <c r="C4679" s="43" t="s">
        <v>8976</v>
      </c>
      <c r="D4679" s="52">
        <v>45275</v>
      </c>
      <c r="E4679" s="52">
        <v>45280</v>
      </c>
      <c r="F4679" s="52">
        <v>45280</v>
      </c>
      <c r="G4679" s="47" t="s">
        <v>10</v>
      </c>
      <c r="H4679" s="42">
        <v>703.14</v>
      </c>
      <c r="I4679" s="53">
        <v>1</v>
      </c>
      <c r="J4679" s="46">
        <v>0</v>
      </c>
      <c r="K4679" s="46">
        <v>0</v>
      </c>
      <c r="L4679" s="42">
        <v>703.14</v>
      </c>
      <c r="M4679" s="42">
        <v>0</v>
      </c>
      <c r="N4679" s="47" t="s">
        <v>275</v>
      </c>
      <c r="O4679" s="47" t="s">
        <v>1381</v>
      </c>
      <c r="P4679" s="47" t="s">
        <v>8307</v>
      </c>
      <c r="Q4679" s="30" t="s">
        <v>9115</v>
      </c>
    </row>
    <row r="4680" spans="1:17" s="30" customFormat="1" ht="19.95" customHeight="1">
      <c r="A4680" s="47">
        <v>1</v>
      </c>
      <c r="B4680" s="30" t="s">
        <v>60</v>
      </c>
      <c r="C4680" s="43" t="s">
        <v>8976</v>
      </c>
      <c r="D4680" s="52">
        <v>45275</v>
      </c>
      <c r="E4680" s="52">
        <v>45280</v>
      </c>
      <c r="F4680" s="52">
        <v>45280</v>
      </c>
      <c r="G4680" s="47" t="s">
        <v>10</v>
      </c>
      <c r="H4680" s="42">
        <v>1064.6300000000001</v>
      </c>
      <c r="I4680" s="53">
        <v>1</v>
      </c>
      <c r="J4680" s="46">
        <v>0</v>
      </c>
      <c r="K4680" s="46">
        <v>0</v>
      </c>
      <c r="L4680" s="42">
        <v>1064.6300000000001</v>
      </c>
      <c r="M4680" s="42">
        <v>0</v>
      </c>
      <c r="N4680" s="47" t="s">
        <v>275</v>
      </c>
      <c r="O4680" s="47" t="s">
        <v>1381</v>
      </c>
      <c r="P4680" s="47" t="s">
        <v>8307</v>
      </c>
      <c r="Q4680" s="30" t="s">
        <v>9115</v>
      </c>
    </row>
    <row r="4681" spans="1:17" s="30" customFormat="1" ht="19.95" customHeight="1">
      <c r="A4681" s="47">
        <v>1</v>
      </c>
      <c r="B4681" s="30" t="s">
        <v>61</v>
      </c>
      <c r="C4681" s="43" t="s">
        <v>8976</v>
      </c>
      <c r="D4681" s="52">
        <v>45275</v>
      </c>
      <c r="E4681" s="52">
        <v>45280</v>
      </c>
      <c r="F4681" s="52">
        <v>45280</v>
      </c>
      <c r="G4681" s="47" t="s">
        <v>10</v>
      </c>
      <c r="H4681" s="42">
        <v>962.8</v>
      </c>
      <c r="I4681" s="53">
        <v>1</v>
      </c>
      <c r="J4681" s="46">
        <v>0</v>
      </c>
      <c r="K4681" s="46">
        <v>0</v>
      </c>
      <c r="L4681" s="42">
        <v>962.8</v>
      </c>
      <c r="M4681" s="42">
        <v>0</v>
      </c>
      <c r="N4681" s="47" t="s">
        <v>275</v>
      </c>
      <c r="O4681" s="47" t="s">
        <v>1381</v>
      </c>
      <c r="P4681" s="47" t="s">
        <v>8307</v>
      </c>
      <c r="Q4681" s="30" t="s">
        <v>9115</v>
      </c>
    </row>
    <row r="4682" spans="1:17" s="30" customFormat="1" ht="19.95" customHeight="1">
      <c r="A4682" s="47">
        <v>1</v>
      </c>
      <c r="B4682" s="30" t="s">
        <v>68</v>
      </c>
      <c r="C4682" s="43" t="s">
        <v>8976</v>
      </c>
      <c r="D4682" s="52">
        <v>45275</v>
      </c>
      <c r="E4682" s="52">
        <v>45280</v>
      </c>
      <c r="F4682" s="52">
        <v>45280</v>
      </c>
      <c r="G4682" s="47" t="s">
        <v>10</v>
      </c>
      <c r="H4682" s="42">
        <v>873.97</v>
      </c>
      <c r="I4682" s="53">
        <v>1</v>
      </c>
      <c r="J4682" s="46">
        <v>0</v>
      </c>
      <c r="K4682" s="46">
        <v>0</v>
      </c>
      <c r="L4682" s="42">
        <v>873.97</v>
      </c>
      <c r="M4682" s="42">
        <v>0</v>
      </c>
      <c r="N4682" s="47" t="s">
        <v>275</v>
      </c>
      <c r="O4682" s="47" t="s">
        <v>1381</v>
      </c>
      <c r="P4682" s="47" t="s">
        <v>8307</v>
      </c>
      <c r="Q4682" s="30" t="s">
        <v>9115</v>
      </c>
    </row>
    <row r="4683" spans="1:17" s="30" customFormat="1" ht="19.95" customHeight="1">
      <c r="A4683" s="47">
        <v>1</v>
      </c>
      <c r="B4683" s="30" t="s">
        <v>62</v>
      </c>
      <c r="C4683" s="43" t="s">
        <v>8976</v>
      </c>
      <c r="D4683" s="52">
        <v>45275</v>
      </c>
      <c r="E4683" s="52">
        <v>45280</v>
      </c>
      <c r="F4683" s="52">
        <v>45280</v>
      </c>
      <c r="G4683" s="47" t="s">
        <v>10</v>
      </c>
      <c r="H4683" s="42">
        <v>1897.99</v>
      </c>
      <c r="I4683" s="53">
        <v>1</v>
      </c>
      <c r="J4683" s="46">
        <v>0</v>
      </c>
      <c r="K4683" s="46">
        <v>0</v>
      </c>
      <c r="L4683" s="42">
        <v>1897.99</v>
      </c>
      <c r="M4683" s="42">
        <v>0</v>
      </c>
      <c r="N4683" s="47" t="s">
        <v>275</v>
      </c>
      <c r="O4683" s="47" t="s">
        <v>1381</v>
      </c>
      <c r="P4683" s="47" t="s">
        <v>8307</v>
      </c>
      <c r="Q4683" s="30" t="s">
        <v>9115</v>
      </c>
    </row>
    <row r="4684" spans="1:17" s="30" customFormat="1" ht="19.95" customHeight="1">
      <c r="A4684" s="47">
        <v>1</v>
      </c>
      <c r="B4684" s="30" t="s">
        <v>63</v>
      </c>
      <c r="C4684" s="43" t="s">
        <v>8976</v>
      </c>
      <c r="D4684" s="52">
        <v>45275</v>
      </c>
      <c r="E4684" s="52">
        <v>45280</v>
      </c>
      <c r="F4684" s="52">
        <v>45280</v>
      </c>
      <c r="G4684" s="47" t="s">
        <v>10</v>
      </c>
      <c r="H4684" s="42">
        <v>4082.81</v>
      </c>
      <c r="I4684" s="53">
        <v>1</v>
      </c>
      <c r="J4684" s="46">
        <v>0</v>
      </c>
      <c r="K4684" s="46">
        <v>0</v>
      </c>
      <c r="L4684" s="42">
        <v>4082.81</v>
      </c>
      <c r="M4684" s="42">
        <v>0</v>
      </c>
      <c r="N4684" s="47" t="s">
        <v>275</v>
      </c>
      <c r="O4684" s="47" t="s">
        <v>1381</v>
      </c>
      <c r="P4684" s="47" t="s">
        <v>8307</v>
      </c>
      <c r="Q4684" s="30" t="s">
        <v>9115</v>
      </c>
    </row>
    <row r="4685" spans="1:17" s="30" customFormat="1" ht="19.95" customHeight="1">
      <c r="A4685" s="47">
        <v>1</v>
      </c>
      <c r="B4685" s="30" t="s">
        <v>8977</v>
      </c>
      <c r="C4685" s="43" t="s">
        <v>8976</v>
      </c>
      <c r="D4685" s="52">
        <v>45275</v>
      </c>
      <c r="E4685" s="52">
        <v>45280</v>
      </c>
      <c r="F4685" s="52">
        <v>45280</v>
      </c>
      <c r="G4685" s="47" t="s">
        <v>10</v>
      </c>
      <c r="H4685" s="42">
        <v>231.25</v>
      </c>
      <c r="I4685" s="53">
        <v>1</v>
      </c>
      <c r="J4685" s="46">
        <v>0</v>
      </c>
      <c r="K4685" s="46">
        <v>0</v>
      </c>
      <c r="L4685" s="42">
        <v>231.25</v>
      </c>
      <c r="M4685" s="42">
        <v>0</v>
      </c>
      <c r="N4685" s="47" t="s">
        <v>275</v>
      </c>
      <c r="O4685" s="47" t="s">
        <v>1381</v>
      </c>
      <c r="P4685" s="47" t="s">
        <v>8307</v>
      </c>
      <c r="Q4685" s="30" t="s">
        <v>9115</v>
      </c>
    </row>
    <row r="4686" spans="1:17" s="30" customFormat="1" ht="19.95" customHeight="1">
      <c r="A4686" s="47">
        <v>1</v>
      </c>
      <c r="B4686" s="30" t="s">
        <v>64</v>
      </c>
      <c r="C4686" s="43" t="s">
        <v>8976</v>
      </c>
      <c r="D4686" s="52">
        <v>45275</v>
      </c>
      <c r="E4686" s="52">
        <v>45280</v>
      </c>
      <c r="F4686" s="52">
        <v>45280</v>
      </c>
      <c r="G4686" s="47" t="s">
        <v>10</v>
      </c>
      <c r="H4686" s="42">
        <v>1887.19</v>
      </c>
      <c r="I4686" s="53">
        <v>1</v>
      </c>
      <c r="J4686" s="46">
        <v>0</v>
      </c>
      <c r="K4686" s="46">
        <v>0</v>
      </c>
      <c r="L4686" s="42">
        <v>1887.19</v>
      </c>
      <c r="M4686" s="42">
        <v>0</v>
      </c>
      <c r="N4686" s="47" t="s">
        <v>275</v>
      </c>
      <c r="O4686" s="47" t="s">
        <v>1381</v>
      </c>
      <c r="P4686" s="47" t="s">
        <v>8307</v>
      </c>
      <c r="Q4686" s="30" t="s">
        <v>9115</v>
      </c>
    </row>
    <row r="4687" spans="1:17" s="30" customFormat="1" ht="19.95" customHeight="1">
      <c r="A4687" s="47">
        <v>1</v>
      </c>
      <c r="B4687" s="30" t="s">
        <v>65</v>
      </c>
      <c r="C4687" s="43" t="s">
        <v>8976</v>
      </c>
      <c r="D4687" s="52">
        <v>45275</v>
      </c>
      <c r="E4687" s="52">
        <v>45280</v>
      </c>
      <c r="F4687" s="52">
        <v>45280</v>
      </c>
      <c r="G4687" s="47" t="s">
        <v>10</v>
      </c>
      <c r="H4687" s="42">
        <v>1745.06</v>
      </c>
      <c r="I4687" s="53">
        <v>1</v>
      </c>
      <c r="J4687" s="46">
        <v>0</v>
      </c>
      <c r="K4687" s="46">
        <v>0</v>
      </c>
      <c r="L4687" s="42">
        <v>1745.06</v>
      </c>
      <c r="M4687" s="42">
        <v>0</v>
      </c>
      <c r="N4687" s="47" t="s">
        <v>275</v>
      </c>
      <c r="O4687" s="47" t="s">
        <v>1381</v>
      </c>
      <c r="P4687" s="47" t="s">
        <v>8307</v>
      </c>
      <c r="Q4687" s="30" t="s">
        <v>9115</v>
      </c>
    </row>
    <row r="4688" spans="1:17" s="30" customFormat="1" ht="19.95" customHeight="1">
      <c r="A4688" s="47">
        <v>1</v>
      </c>
      <c r="B4688" s="30" t="s">
        <v>69</v>
      </c>
      <c r="C4688" s="43" t="s">
        <v>8976</v>
      </c>
      <c r="D4688" s="52">
        <v>45275</v>
      </c>
      <c r="E4688" s="52">
        <v>45280</v>
      </c>
      <c r="F4688" s="52">
        <v>45280</v>
      </c>
      <c r="G4688" s="47" t="s">
        <v>10</v>
      </c>
      <c r="H4688" s="42">
        <v>873.97</v>
      </c>
      <c r="I4688" s="53">
        <v>1</v>
      </c>
      <c r="J4688" s="46">
        <v>0</v>
      </c>
      <c r="K4688" s="46">
        <v>0</v>
      </c>
      <c r="L4688" s="42">
        <v>873.97</v>
      </c>
      <c r="M4688" s="42">
        <v>0</v>
      </c>
      <c r="N4688" s="47" t="s">
        <v>275</v>
      </c>
      <c r="O4688" s="47" t="s">
        <v>1381</v>
      </c>
      <c r="P4688" s="47" t="s">
        <v>8307</v>
      </c>
      <c r="Q4688" s="30" t="s">
        <v>9115</v>
      </c>
    </row>
    <row r="4689" spans="1:17" s="30" customFormat="1" ht="19.95" customHeight="1">
      <c r="A4689" s="47">
        <v>1</v>
      </c>
      <c r="B4689" s="30" t="s">
        <v>66</v>
      </c>
      <c r="C4689" s="43" t="s">
        <v>8976</v>
      </c>
      <c r="D4689" s="52">
        <v>45275</v>
      </c>
      <c r="E4689" s="52">
        <v>45280</v>
      </c>
      <c r="F4689" s="52">
        <v>45280</v>
      </c>
      <c r="G4689" s="47" t="s">
        <v>10</v>
      </c>
      <c r="H4689" s="42">
        <v>3149.33</v>
      </c>
      <c r="I4689" s="53">
        <v>1</v>
      </c>
      <c r="J4689" s="46">
        <v>0</v>
      </c>
      <c r="K4689" s="46">
        <v>0</v>
      </c>
      <c r="L4689" s="42">
        <v>3149.33</v>
      </c>
      <c r="M4689" s="42">
        <v>0</v>
      </c>
      <c r="N4689" s="47" t="s">
        <v>275</v>
      </c>
      <c r="O4689" s="47" t="s">
        <v>1381</v>
      </c>
      <c r="P4689" s="47" t="s">
        <v>8307</v>
      </c>
      <c r="Q4689" s="30" t="s">
        <v>9115</v>
      </c>
    </row>
    <row r="4690" spans="1:17" s="30" customFormat="1" ht="19.95" customHeight="1">
      <c r="A4690" s="47">
        <v>1</v>
      </c>
      <c r="B4690" s="30" t="s">
        <v>67</v>
      </c>
      <c r="C4690" s="43" t="s">
        <v>8976</v>
      </c>
      <c r="D4690" s="52">
        <v>45275</v>
      </c>
      <c r="E4690" s="52">
        <v>45280</v>
      </c>
      <c r="F4690" s="52">
        <v>45280</v>
      </c>
      <c r="G4690" s="47" t="s">
        <v>10</v>
      </c>
      <c r="H4690" s="42">
        <v>1409.05</v>
      </c>
      <c r="I4690" s="53">
        <v>1</v>
      </c>
      <c r="J4690" s="46">
        <v>0</v>
      </c>
      <c r="K4690" s="46">
        <v>0</v>
      </c>
      <c r="L4690" s="42">
        <v>1409.05</v>
      </c>
      <c r="M4690" s="42">
        <v>0</v>
      </c>
      <c r="N4690" s="47" t="s">
        <v>275</v>
      </c>
      <c r="O4690" s="47" t="s">
        <v>1381</v>
      </c>
      <c r="P4690" s="47" t="s">
        <v>8307</v>
      </c>
      <c r="Q4690" s="30" t="s">
        <v>9115</v>
      </c>
    </row>
    <row r="4691" spans="1:17" s="30" customFormat="1" ht="19.95" customHeight="1">
      <c r="A4691" s="47">
        <v>1</v>
      </c>
      <c r="B4691" s="30" t="s">
        <v>2469</v>
      </c>
      <c r="C4691" s="43" t="s">
        <v>8994</v>
      </c>
      <c r="D4691" s="52">
        <v>45281</v>
      </c>
      <c r="E4691" s="52">
        <v>45281</v>
      </c>
      <c r="F4691" s="52">
        <v>45281</v>
      </c>
      <c r="G4691" s="47" t="s">
        <v>10</v>
      </c>
      <c r="H4691" s="42">
        <v>7350</v>
      </c>
      <c r="I4691" s="53">
        <v>1</v>
      </c>
      <c r="J4691" s="46">
        <v>0</v>
      </c>
      <c r="K4691" s="46">
        <v>0</v>
      </c>
      <c r="L4691" s="42">
        <v>7350</v>
      </c>
      <c r="M4691" s="42">
        <v>0</v>
      </c>
      <c r="N4691" s="47" t="s">
        <v>1328</v>
      </c>
      <c r="O4691" s="47" t="s">
        <v>1360</v>
      </c>
      <c r="P4691" s="47" t="s">
        <v>2471</v>
      </c>
      <c r="Q4691" s="30" t="s">
        <v>9132</v>
      </c>
    </row>
    <row r="4692" spans="1:17" s="30" customFormat="1" ht="19.95" customHeight="1">
      <c r="A4692" s="47">
        <v>1</v>
      </c>
      <c r="B4692" s="30" t="s">
        <v>2469</v>
      </c>
      <c r="C4692" s="43" t="s">
        <v>8994</v>
      </c>
      <c r="D4692" s="52">
        <v>45281</v>
      </c>
      <c r="E4692" s="52">
        <v>45281</v>
      </c>
      <c r="F4692" s="52">
        <v>45281</v>
      </c>
      <c r="G4692" s="47" t="s">
        <v>10</v>
      </c>
      <c r="H4692" s="42">
        <v>7202.85</v>
      </c>
      <c r="I4692" s="53">
        <v>1</v>
      </c>
      <c r="J4692" s="46">
        <v>0</v>
      </c>
      <c r="K4692" s="46">
        <v>0</v>
      </c>
      <c r="L4692" s="42">
        <v>7202.85</v>
      </c>
      <c r="M4692" s="42">
        <v>0</v>
      </c>
      <c r="N4692" s="47" t="s">
        <v>1328</v>
      </c>
      <c r="O4692" s="47" t="s">
        <v>1360</v>
      </c>
      <c r="P4692" s="47" t="s">
        <v>2471</v>
      </c>
      <c r="Q4692" s="30" t="s">
        <v>9133</v>
      </c>
    </row>
    <row r="4693" spans="1:17" s="30" customFormat="1" ht="19.95" customHeight="1">
      <c r="A4693" s="47">
        <v>1</v>
      </c>
      <c r="B4693" s="30" t="s">
        <v>2469</v>
      </c>
      <c r="C4693" s="43" t="s">
        <v>8994</v>
      </c>
      <c r="D4693" s="52">
        <v>45281</v>
      </c>
      <c r="E4693" s="52">
        <v>45281</v>
      </c>
      <c r="F4693" s="52">
        <v>45281</v>
      </c>
      <c r="G4693" s="47" t="s">
        <v>10</v>
      </c>
      <c r="H4693" s="42">
        <v>6137.84</v>
      </c>
      <c r="I4693" s="53">
        <v>1</v>
      </c>
      <c r="J4693" s="46">
        <v>0</v>
      </c>
      <c r="K4693" s="46">
        <v>0</v>
      </c>
      <c r="L4693" s="42">
        <v>6137.84</v>
      </c>
      <c r="M4693" s="42">
        <v>0</v>
      </c>
      <c r="N4693" s="47" t="s">
        <v>1328</v>
      </c>
      <c r="O4693" s="47" t="s">
        <v>1360</v>
      </c>
      <c r="P4693" s="47" t="s">
        <v>2471</v>
      </c>
      <c r="Q4693" s="30" t="s">
        <v>9134</v>
      </c>
    </row>
    <row r="4694" spans="1:17" s="30" customFormat="1" ht="19.95" customHeight="1">
      <c r="A4694" s="47">
        <v>1</v>
      </c>
      <c r="B4694" s="30" t="s">
        <v>2469</v>
      </c>
      <c r="C4694" s="43" t="s">
        <v>8994</v>
      </c>
      <c r="D4694" s="52">
        <v>45281</v>
      </c>
      <c r="E4694" s="52">
        <v>45281</v>
      </c>
      <c r="F4694" s="52">
        <v>45281</v>
      </c>
      <c r="G4694" s="47" t="s">
        <v>10</v>
      </c>
      <c r="H4694" s="42">
        <v>4484.42</v>
      </c>
      <c r="I4694" s="53">
        <v>1</v>
      </c>
      <c r="J4694" s="46">
        <v>0</v>
      </c>
      <c r="K4694" s="46">
        <v>0</v>
      </c>
      <c r="L4694" s="42">
        <v>4484.42</v>
      </c>
      <c r="M4694" s="42">
        <v>0</v>
      </c>
      <c r="N4694" s="47" t="s">
        <v>1328</v>
      </c>
      <c r="O4694" s="47" t="s">
        <v>1360</v>
      </c>
      <c r="P4694" s="47" t="s">
        <v>2471</v>
      </c>
      <c r="Q4694" s="30" t="s">
        <v>9135</v>
      </c>
    </row>
    <row r="4695" spans="1:17" s="30" customFormat="1" ht="19.95" customHeight="1">
      <c r="A4695" s="47">
        <v>1</v>
      </c>
      <c r="B4695" s="30" t="s">
        <v>780</v>
      </c>
      <c r="C4695" s="43" t="s">
        <v>1450</v>
      </c>
      <c r="D4695" s="52">
        <v>45281</v>
      </c>
      <c r="E4695" s="52">
        <v>45281</v>
      </c>
      <c r="F4695" s="52">
        <v>45281</v>
      </c>
      <c r="G4695" s="47" t="s">
        <v>10</v>
      </c>
      <c r="H4695" s="42">
        <v>12</v>
      </c>
      <c r="I4695" s="53">
        <v>1</v>
      </c>
      <c r="J4695" s="46">
        <v>0</v>
      </c>
      <c r="K4695" s="46">
        <v>0</v>
      </c>
      <c r="L4695" s="42">
        <v>12</v>
      </c>
      <c r="M4695" s="42">
        <v>0</v>
      </c>
      <c r="N4695" s="47" t="s">
        <v>1328</v>
      </c>
      <c r="O4695" s="47" t="s">
        <v>1374</v>
      </c>
      <c r="P4695" s="47" t="s">
        <v>874</v>
      </c>
      <c r="Q4695" s="30" t="s">
        <v>8433</v>
      </c>
    </row>
    <row r="4696" spans="1:17" s="30" customFormat="1" ht="19.95" customHeight="1">
      <c r="A4696" s="47">
        <v>1</v>
      </c>
      <c r="B4696" s="30" t="s">
        <v>257</v>
      </c>
      <c r="C4696" s="43" t="s">
        <v>8995</v>
      </c>
      <c r="D4696" s="52">
        <v>45281</v>
      </c>
      <c r="E4696" s="52">
        <v>45281</v>
      </c>
      <c r="F4696" s="52">
        <v>45281</v>
      </c>
      <c r="G4696" s="47" t="s">
        <v>10</v>
      </c>
      <c r="H4696" s="42">
        <v>23464.34</v>
      </c>
      <c r="I4696" s="53">
        <v>1</v>
      </c>
      <c r="J4696" s="46">
        <v>0</v>
      </c>
      <c r="K4696" s="46">
        <v>0</v>
      </c>
      <c r="L4696" s="42">
        <v>23464.34</v>
      </c>
      <c r="M4696" s="42">
        <v>0</v>
      </c>
      <c r="N4696" s="47" t="s">
        <v>1328</v>
      </c>
      <c r="O4696" s="47" t="s">
        <v>1874</v>
      </c>
      <c r="P4696" s="47" t="s">
        <v>7610</v>
      </c>
      <c r="Q4696" s="30" t="s">
        <v>9136</v>
      </c>
    </row>
    <row r="4697" spans="1:17" s="30" customFormat="1" ht="19.95" customHeight="1">
      <c r="A4697" s="47">
        <v>1</v>
      </c>
      <c r="B4697" s="30" t="s">
        <v>257</v>
      </c>
      <c r="C4697" s="43" t="s">
        <v>8996</v>
      </c>
      <c r="D4697" s="52">
        <v>45281</v>
      </c>
      <c r="E4697" s="52">
        <v>45281</v>
      </c>
      <c r="F4697" s="52">
        <v>45281</v>
      </c>
      <c r="G4697" s="47" t="s">
        <v>10</v>
      </c>
      <c r="H4697" s="42">
        <v>378265.18</v>
      </c>
      <c r="I4697" s="53">
        <v>1</v>
      </c>
      <c r="J4697" s="46">
        <v>0</v>
      </c>
      <c r="K4697" s="46">
        <v>0</v>
      </c>
      <c r="L4697" s="42">
        <v>378265.18</v>
      </c>
      <c r="M4697" s="42">
        <v>0</v>
      </c>
      <c r="N4697" s="47" t="s">
        <v>1328</v>
      </c>
      <c r="O4697" s="47" t="s">
        <v>1874</v>
      </c>
      <c r="P4697" s="47" t="s">
        <v>7610</v>
      </c>
      <c r="Q4697" s="30" t="s">
        <v>9137</v>
      </c>
    </row>
    <row r="4698" spans="1:17" s="30" customFormat="1" ht="19.95" customHeight="1">
      <c r="A4698" s="47">
        <v>2</v>
      </c>
      <c r="B4698" s="30" t="s">
        <v>257</v>
      </c>
      <c r="C4698" s="43" t="s">
        <v>8996</v>
      </c>
      <c r="D4698" s="52">
        <v>45281</v>
      </c>
      <c r="E4698" s="52">
        <v>45293</v>
      </c>
      <c r="F4698" s="52">
        <v>45281</v>
      </c>
      <c r="G4698" s="47" t="s">
        <v>10</v>
      </c>
      <c r="H4698" s="42">
        <v>116492.96</v>
      </c>
      <c r="I4698" s="53">
        <v>1</v>
      </c>
      <c r="J4698" s="46">
        <v>0</v>
      </c>
      <c r="K4698" s="46">
        <v>0</v>
      </c>
      <c r="L4698" s="42">
        <v>116492.96</v>
      </c>
      <c r="M4698" s="42">
        <v>0</v>
      </c>
      <c r="N4698" s="47" t="s">
        <v>1328</v>
      </c>
      <c r="O4698" s="47" t="s">
        <v>1874</v>
      </c>
      <c r="P4698" s="47" t="s">
        <v>7610</v>
      </c>
      <c r="Q4698" s="30" t="s">
        <v>9211</v>
      </c>
    </row>
    <row r="4699" spans="1:17" s="30" customFormat="1" ht="19.95" customHeight="1">
      <c r="A4699" s="47">
        <v>4</v>
      </c>
      <c r="B4699" s="30" t="s">
        <v>308</v>
      </c>
      <c r="C4699" s="43" t="s">
        <v>8989</v>
      </c>
      <c r="D4699" s="52">
        <v>45278</v>
      </c>
      <c r="E4699" s="52">
        <v>45281</v>
      </c>
      <c r="F4699" s="52">
        <v>45281</v>
      </c>
      <c r="G4699" s="47" t="s">
        <v>10</v>
      </c>
      <c r="H4699" s="42">
        <v>4350</v>
      </c>
      <c r="I4699" s="53">
        <v>1</v>
      </c>
      <c r="J4699" s="46">
        <v>0</v>
      </c>
      <c r="K4699" s="46">
        <v>0</v>
      </c>
      <c r="L4699" s="42">
        <v>4350</v>
      </c>
      <c r="M4699" s="42">
        <v>0</v>
      </c>
      <c r="N4699" s="47" t="s">
        <v>1328</v>
      </c>
      <c r="O4699" s="47" t="s">
        <v>1349</v>
      </c>
      <c r="P4699" s="47" t="s">
        <v>741</v>
      </c>
      <c r="Q4699" s="30" t="s">
        <v>9127</v>
      </c>
    </row>
    <row r="4700" spans="1:17" s="30" customFormat="1" ht="19.95" customHeight="1">
      <c r="A4700" s="47">
        <v>5</v>
      </c>
      <c r="B4700" s="30" t="s">
        <v>308</v>
      </c>
      <c r="C4700" s="43" t="s">
        <v>8990</v>
      </c>
      <c r="D4700" s="52">
        <v>45278</v>
      </c>
      <c r="E4700" s="52">
        <v>45281</v>
      </c>
      <c r="F4700" s="52">
        <v>45281</v>
      </c>
      <c r="G4700" s="47" t="s">
        <v>10</v>
      </c>
      <c r="H4700" s="42">
        <v>27800</v>
      </c>
      <c r="I4700" s="53">
        <v>1</v>
      </c>
      <c r="J4700" s="46">
        <v>0</v>
      </c>
      <c r="K4700" s="46">
        <v>0</v>
      </c>
      <c r="L4700" s="42">
        <v>27800</v>
      </c>
      <c r="M4700" s="42">
        <v>0</v>
      </c>
      <c r="N4700" s="47" t="s">
        <v>1328</v>
      </c>
      <c r="O4700" s="47" t="s">
        <v>1349</v>
      </c>
      <c r="P4700" s="47" t="s">
        <v>741</v>
      </c>
      <c r="Q4700" s="30" t="s">
        <v>9128</v>
      </c>
    </row>
    <row r="4701" spans="1:17" s="30" customFormat="1" ht="19.95" customHeight="1">
      <c r="A4701" s="47">
        <v>5</v>
      </c>
      <c r="B4701" s="30" t="s">
        <v>308</v>
      </c>
      <c r="C4701" s="43" t="s">
        <v>8991</v>
      </c>
      <c r="D4701" s="52">
        <v>45278</v>
      </c>
      <c r="E4701" s="52">
        <v>45281</v>
      </c>
      <c r="F4701" s="52">
        <v>45281</v>
      </c>
      <c r="G4701" s="47" t="s">
        <v>10</v>
      </c>
      <c r="H4701" s="42">
        <v>20850</v>
      </c>
      <c r="I4701" s="53">
        <v>1</v>
      </c>
      <c r="J4701" s="46">
        <v>0</v>
      </c>
      <c r="K4701" s="46">
        <v>0</v>
      </c>
      <c r="L4701" s="42">
        <v>20850</v>
      </c>
      <c r="M4701" s="42">
        <v>0</v>
      </c>
      <c r="N4701" s="47" t="s">
        <v>1328</v>
      </c>
      <c r="O4701" s="47" t="s">
        <v>1349</v>
      </c>
      <c r="P4701" s="47" t="s">
        <v>741</v>
      </c>
      <c r="Q4701" s="30" t="s">
        <v>9129</v>
      </c>
    </row>
    <row r="4702" spans="1:17" s="30" customFormat="1" ht="19.95" customHeight="1">
      <c r="A4702" s="47">
        <v>1</v>
      </c>
      <c r="B4702" s="30" t="s">
        <v>308</v>
      </c>
      <c r="C4702" s="43" t="s">
        <v>8992</v>
      </c>
      <c r="D4702" s="52">
        <v>45278</v>
      </c>
      <c r="E4702" s="52">
        <v>45281</v>
      </c>
      <c r="F4702" s="52">
        <v>45281</v>
      </c>
      <c r="G4702" s="47" t="s">
        <v>10</v>
      </c>
      <c r="H4702" s="42">
        <v>11000</v>
      </c>
      <c r="I4702" s="53">
        <v>1</v>
      </c>
      <c r="J4702" s="46">
        <v>0</v>
      </c>
      <c r="K4702" s="46">
        <v>0</v>
      </c>
      <c r="L4702" s="42">
        <v>11000</v>
      </c>
      <c r="M4702" s="42">
        <v>0</v>
      </c>
      <c r="N4702" s="47" t="s">
        <v>1328</v>
      </c>
      <c r="O4702" s="47" t="s">
        <v>1349</v>
      </c>
      <c r="P4702" s="47" t="s">
        <v>741</v>
      </c>
      <c r="Q4702" s="30" t="s">
        <v>9130</v>
      </c>
    </row>
    <row r="4703" spans="1:17" s="30" customFormat="1" ht="19.95" customHeight="1">
      <c r="A4703" s="47">
        <v>4</v>
      </c>
      <c r="B4703" s="30" t="s">
        <v>308</v>
      </c>
      <c r="C4703" s="43" t="s">
        <v>8993</v>
      </c>
      <c r="D4703" s="52">
        <v>45278</v>
      </c>
      <c r="E4703" s="52">
        <v>45281</v>
      </c>
      <c r="F4703" s="52">
        <v>45281</v>
      </c>
      <c r="G4703" s="47" t="s">
        <v>10</v>
      </c>
      <c r="H4703" s="42">
        <v>22500</v>
      </c>
      <c r="I4703" s="53">
        <v>1</v>
      </c>
      <c r="J4703" s="46">
        <v>0</v>
      </c>
      <c r="K4703" s="46">
        <v>0</v>
      </c>
      <c r="L4703" s="42">
        <v>22500</v>
      </c>
      <c r="M4703" s="42">
        <v>0</v>
      </c>
      <c r="N4703" s="47" t="s">
        <v>1328</v>
      </c>
      <c r="O4703" s="47" t="s">
        <v>1349</v>
      </c>
      <c r="P4703" s="47" t="s">
        <v>741</v>
      </c>
      <c r="Q4703" s="30" t="s">
        <v>9131</v>
      </c>
    </row>
    <row r="4704" spans="1:17" s="30" customFormat="1" ht="19.95" customHeight="1">
      <c r="A4704" s="47">
        <v>1</v>
      </c>
      <c r="B4704" s="30" t="s">
        <v>308</v>
      </c>
      <c r="C4704" s="43" t="s">
        <v>8999</v>
      </c>
      <c r="D4704" s="52">
        <v>45278</v>
      </c>
      <c r="E4704" s="52">
        <v>45281</v>
      </c>
      <c r="F4704" s="52">
        <v>45281</v>
      </c>
      <c r="G4704" s="47" t="s">
        <v>10</v>
      </c>
      <c r="H4704" s="42">
        <v>170530</v>
      </c>
      <c r="I4704" s="53">
        <v>1</v>
      </c>
      <c r="J4704" s="46">
        <v>0</v>
      </c>
      <c r="K4704" s="46">
        <v>0</v>
      </c>
      <c r="L4704" s="42">
        <v>170530</v>
      </c>
      <c r="M4704" s="42">
        <v>0</v>
      </c>
      <c r="N4704" s="47" t="s">
        <v>1328</v>
      </c>
      <c r="O4704" s="47" t="s">
        <v>1349</v>
      </c>
      <c r="P4704" s="47" t="s">
        <v>741</v>
      </c>
      <c r="Q4704" s="30" t="s">
        <v>9141</v>
      </c>
    </row>
    <row r="4705" spans="1:17" s="30" customFormat="1" ht="19.95" customHeight="1">
      <c r="A4705" s="47">
        <v>5</v>
      </c>
      <c r="B4705" s="30" t="s">
        <v>308</v>
      </c>
      <c r="C4705" s="43" t="s">
        <v>8988</v>
      </c>
      <c r="D4705" s="52">
        <v>45278</v>
      </c>
      <c r="E4705" s="52">
        <v>45281</v>
      </c>
      <c r="F4705" s="52">
        <v>45281</v>
      </c>
      <c r="G4705" s="47" t="s">
        <v>10</v>
      </c>
      <c r="H4705" s="42">
        <v>76500</v>
      </c>
      <c r="I4705" s="53">
        <v>1</v>
      </c>
      <c r="J4705" s="46">
        <v>0</v>
      </c>
      <c r="K4705" s="46">
        <v>0</v>
      </c>
      <c r="L4705" s="42">
        <v>76500</v>
      </c>
      <c r="M4705" s="42">
        <v>0</v>
      </c>
      <c r="N4705" s="47" t="s">
        <v>1328</v>
      </c>
      <c r="O4705" s="47" t="s">
        <v>1349</v>
      </c>
      <c r="P4705" s="47" t="s">
        <v>741</v>
      </c>
      <c r="Q4705" s="30" t="s">
        <v>9126</v>
      </c>
    </row>
    <row r="4706" spans="1:17" s="30" customFormat="1" ht="19.95" customHeight="1">
      <c r="A4706" s="47">
        <v>5</v>
      </c>
      <c r="B4706" s="30" t="s">
        <v>2398</v>
      </c>
      <c r="C4706" s="43" t="s">
        <v>8997</v>
      </c>
      <c r="D4706" s="52">
        <v>45281</v>
      </c>
      <c r="E4706" s="52">
        <v>45281</v>
      </c>
      <c r="F4706" s="52">
        <v>45281</v>
      </c>
      <c r="G4706" s="47" t="s">
        <v>10</v>
      </c>
      <c r="H4706" s="42">
        <v>37301.269999999997</v>
      </c>
      <c r="I4706" s="53">
        <v>1</v>
      </c>
      <c r="J4706" s="46">
        <v>0</v>
      </c>
      <c r="K4706" s="46">
        <v>0</v>
      </c>
      <c r="L4706" s="42">
        <v>37301.269999999997</v>
      </c>
      <c r="M4706" s="42">
        <v>0</v>
      </c>
      <c r="N4706" s="47" t="s">
        <v>1328</v>
      </c>
      <c r="O4706" s="47" t="s">
        <v>1874</v>
      </c>
      <c r="P4706" s="47" t="s">
        <v>4790</v>
      </c>
      <c r="Q4706" s="30" t="s">
        <v>9138</v>
      </c>
    </row>
    <row r="4707" spans="1:17" s="30" customFormat="1" ht="19.95" customHeight="1">
      <c r="A4707" s="47">
        <v>2</v>
      </c>
      <c r="B4707" s="30" t="s">
        <v>229</v>
      </c>
      <c r="C4707" s="43" t="s">
        <v>8986</v>
      </c>
      <c r="D4707" s="52">
        <v>45266</v>
      </c>
      <c r="E4707" s="52">
        <v>45281</v>
      </c>
      <c r="F4707" s="52">
        <v>45281</v>
      </c>
      <c r="G4707" s="47" t="s">
        <v>10</v>
      </c>
      <c r="H4707" s="42">
        <v>7113.6</v>
      </c>
      <c r="I4707" s="53">
        <v>1</v>
      </c>
      <c r="J4707" s="46">
        <v>0</v>
      </c>
      <c r="K4707" s="46">
        <v>0</v>
      </c>
      <c r="L4707" s="42">
        <v>7113.6</v>
      </c>
      <c r="M4707" s="42">
        <v>0</v>
      </c>
      <c r="N4707" s="47" t="s">
        <v>1328</v>
      </c>
      <c r="O4707" s="47" t="s">
        <v>1349</v>
      </c>
      <c r="P4707" s="47" t="s">
        <v>741</v>
      </c>
      <c r="Q4707" s="30" t="s">
        <v>9125</v>
      </c>
    </row>
    <row r="4708" spans="1:17" s="30" customFormat="1" ht="19.95" customHeight="1">
      <c r="A4708" s="47">
        <v>1</v>
      </c>
      <c r="B4708" s="30" t="s">
        <v>247</v>
      </c>
      <c r="C4708" s="43" t="s">
        <v>8304</v>
      </c>
      <c r="D4708" s="52">
        <v>45281</v>
      </c>
      <c r="E4708" s="52">
        <v>45281</v>
      </c>
      <c r="F4708" s="52">
        <v>45281</v>
      </c>
      <c r="G4708" s="47" t="s">
        <v>10</v>
      </c>
      <c r="H4708" s="42">
        <v>350000</v>
      </c>
      <c r="I4708" s="53">
        <v>1</v>
      </c>
      <c r="J4708" s="46">
        <v>0</v>
      </c>
      <c r="K4708" s="46">
        <v>0</v>
      </c>
      <c r="L4708" s="42">
        <v>350000</v>
      </c>
      <c r="M4708" s="42">
        <v>0</v>
      </c>
      <c r="N4708" s="47" t="s">
        <v>269</v>
      </c>
      <c r="O4708" s="47" t="s">
        <v>2725</v>
      </c>
      <c r="P4708" s="47" t="s">
        <v>879</v>
      </c>
      <c r="Q4708" s="30" t="s">
        <v>9140</v>
      </c>
    </row>
    <row r="4709" spans="1:17" s="30" customFormat="1" ht="19.95" customHeight="1">
      <c r="A4709" s="47">
        <v>1</v>
      </c>
      <c r="B4709" s="30" t="s">
        <v>248</v>
      </c>
      <c r="C4709" s="43" t="s">
        <v>8304</v>
      </c>
      <c r="D4709" s="52">
        <v>45281</v>
      </c>
      <c r="E4709" s="52">
        <v>45281</v>
      </c>
      <c r="F4709" s="52">
        <v>45281</v>
      </c>
      <c r="G4709" s="47" t="s">
        <v>10</v>
      </c>
      <c r="H4709" s="42">
        <v>350000</v>
      </c>
      <c r="I4709" s="53">
        <v>1</v>
      </c>
      <c r="J4709" s="46">
        <v>0</v>
      </c>
      <c r="K4709" s="46">
        <v>0</v>
      </c>
      <c r="L4709" s="42">
        <v>350000</v>
      </c>
      <c r="M4709" s="42">
        <v>0</v>
      </c>
      <c r="N4709" s="47" t="s">
        <v>269</v>
      </c>
      <c r="O4709" s="47" t="s">
        <v>2725</v>
      </c>
      <c r="P4709" s="47" t="s">
        <v>879</v>
      </c>
      <c r="Q4709" s="30" t="s">
        <v>9140</v>
      </c>
    </row>
    <row r="4710" spans="1:17" s="30" customFormat="1" ht="19.95" customHeight="1">
      <c r="A4710" s="47">
        <v>4</v>
      </c>
      <c r="B4710" s="30" t="s">
        <v>15</v>
      </c>
      <c r="C4710" s="43" t="s">
        <v>8987</v>
      </c>
      <c r="D4710" s="52">
        <v>45266</v>
      </c>
      <c r="E4710" s="52">
        <v>45281</v>
      </c>
      <c r="F4710" s="52">
        <v>45281</v>
      </c>
      <c r="G4710" s="47" t="s">
        <v>10</v>
      </c>
      <c r="H4710" s="42">
        <v>2879.6</v>
      </c>
      <c r="I4710" s="53">
        <v>1</v>
      </c>
      <c r="J4710" s="46">
        <v>0</v>
      </c>
      <c r="K4710" s="46">
        <v>0</v>
      </c>
      <c r="L4710" s="42">
        <v>2879.6</v>
      </c>
      <c r="M4710" s="42">
        <v>0</v>
      </c>
      <c r="N4710" s="47" t="s">
        <v>269</v>
      </c>
      <c r="O4710" s="47" t="s">
        <v>1351</v>
      </c>
      <c r="P4710" s="47" t="s">
        <v>1353</v>
      </c>
      <c r="Q4710" s="30" t="s">
        <v>8150</v>
      </c>
    </row>
    <row r="4711" spans="1:17" s="30" customFormat="1" ht="19.95" customHeight="1">
      <c r="A4711" s="47">
        <v>1</v>
      </c>
      <c r="B4711" s="30" t="s">
        <v>8984</v>
      </c>
      <c r="C4711" s="43" t="s">
        <v>8985</v>
      </c>
      <c r="D4711" s="52">
        <v>45282</v>
      </c>
      <c r="E4711" s="52">
        <v>45281</v>
      </c>
      <c r="F4711" s="52">
        <v>45281</v>
      </c>
      <c r="G4711" s="47" t="s">
        <v>10</v>
      </c>
      <c r="H4711" s="42">
        <v>1062</v>
      </c>
      <c r="I4711" s="53">
        <v>1</v>
      </c>
      <c r="J4711" s="46">
        <v>0</v>
      </c>
      <c r="K4711" s="46">
        <v>0</v>
      </c>
      <c r="L4711" s="42">
        <v>1062</v>
      </c>
      <c r="M4711" s="42">
        <v>0</v>
      </c>
      <c r="N4711" s="47" t="s">
        <v>269</v>
      </c>
      <c r="O4711" s="47" t="s">
        <v>1381</v>
      </c>
      <c r="P4711" s="47" t="s">
        <v>885</v>
      </c>
      <c r="Q4711" s="30" t="s">
        <v>9124</v>
      </c>
    </row>
    <row r="4712" spans="1:17" s="30" customFormat="1" ht="19.95" customHeight="1">
      <c r="A4712" s="47">
        <v>1</v>
      </c>
      <c r="B4712" s="30" t="s">
        <v>246</v>
      </c>
      <c r="C4712" s="43" t="s">
        <v>8983</v>
      </c>
      <c r="D4712" s="52">
        <v>45282</v>
      </c>
      <c r="E4712" s="52">
        <v>45281</v>
      </c>
      <c r="F4712" s="52">
        <v>45281</v>
      </c>
      <c r="G4712" s="47" t="s">
        <v>10</v>
      </c>
      <c r="H4712" s="42">
        <v>4500</v>
      </c>
      <c r="I4712" s="53">
        <v>1</v>
      </c>
      <c r="J4712" s="46">
        <v>0</v>
      </c>
      <c r="K4712" s="46">
        <v>0</v>
      </c>
      <c r="L4712" s="42">
        <v>4500</v>
      </c>
      <c r="M4712" s="42">
        <v>0</v>
      </c>
      <c r="N4712" s="47" t="s">
        <v>269</v>
      </c>
      <c r="O4712" s="47" t="s">
        <v>1381</v>
      </c>
      <c r="P4712" s="47" t="s">
        <v>884</v>
      </c>
      <c r="Q4712" s="30" t="s">
        <v>9123</v>
      </c>
    </row>
    <row r="4713" spans="1:17" s="30" customFormat="1" ht="19.95" customHeight="1">
      <c r="A4713" s="47">
        <v>1</v>
      </c>
      <c r="B4713" s="30" t="s">
        <v>54</v>
      </c>
      <c r="C4713" s="43" t="s">
        <v>55</v>
      </c>
      <c r="D4713" s="52">
        <v>44869</v>
      </c>
      <c r="E4713" s="52">
        <v>45281</v>
      </c>
      <c r="F4713" s="52">
        <v>45281</v>
      </c>
      <c r="G4713" s="47" t="s">
        <v>10</v>
      </c>
      <c r="H4713" s="42">
        <v>99.9</v>
      </c>
      <c r="I4713" s="53">
        <v>1</v>
      </c>
      <c r="J4713" s="46">
        <v>0</v>
      </c>
      <c r="K4713" s="46">
        <v>0</v>
      </c>
      <c r="L4713" s="42">
        <v>99.9</v>
      </c>
      <c r="M4713" s="42">
        <v>0</v>
      </c>
      <c r="N4713" s="47" t="s">
        <v>269</v>
      </c>
      <c r="O4713" s="47" t="s">
        <v>1342</v>
      </c>
      <c r="P4713" s="47" t="s">
        <v>280</v>
      </c>
      <c r="Q4713" s="30" t="s">
        <v>1228</v>
      </c>
    </row>
    <row r="4714" spans="1:17" s="30" customFormat="1" ht="19.95" customHeight="1">
      <c r="A4714" s="47">
        <v>1</v>
      </c>
      <c r="B4714" s="30" t="s">
        <v>1357</v>
      </c>
      <c r="C4714" s="43" t="s">
        <v>8998</v>
      </c>
      <c r="D4714" s="52">
        <v>45281</v>
      </c>
      <c r="E4714" s="52">
        <v>45281</v>
      </c>
      <c r="F4714" s="52">
        <v>45281</v>
      </c>
      <c r="G4714" s="47" t="s">
        <v>10</v>
      </c>
      <c r="H4714" s="42">
        <v>400</v>
      </c>
      <c r="I4714" s="53">
        <v>1</v>
      </c>
      <c r="J4714" s="46">
        <v>0</v>
      </c>
      <c r="K4714" s="46">
        <v>0</v>
      </c>
      <c r="L4714" s="42">
        <v>400</v>
      </c>
      <c r="M4714" s="42">
        <v>0</v>
      </c>
      <c r="N4714" s="47" t="s">
        <v>275</v>
      </c>
      <c r="O4714" s="47" t="s">
        <v>1360</v>
      </c>
      <c r="P4714" s="47" t="s">
        <v>876</v>
      </c>
      <c r="Q4714" s="30" t="s">
        <v>9139</v>
      </c>
    </row>
    <row r="4715" spans="1:17" s="30" customFormat="1" ht="19.95" customHeight="1">
      <c r="A4715" s="47">
        <v>1</v>
      </c>
      <c r="B4715" s="30" t="s">
        <v>145</v>
      </c>
      <c r="C4715" s="43" t="s">
        <v>9058</v>
      </c>
      <c r="D4715" s="52">
        <v>45296</v>
      </c>
      <c r="E4715" s="52">
        <v>45296</v>
      </c>
      <c r="F4715" s="52">
        <v>45282</v>
      </c>
      <c r="G4715" s="47" t="s">
        <v>10</v>
      </c>
      <c r="H4715" s="42">
        <v>6540</v>
      </c>
      <c r="I4715" s="53">
        <v>1</v>
      </c>
      <c r="J4715" s="46">
        <v>0</v>
      </c>
      <c r="K4715" s="46">
        <v>0</v>
      </c>
      <c r="L4715" s="42">
        <v>6540</v>
      </c>
      <c r="M4715" s="42">
        <v>0</v>
      </c>
      <c r="N4715" s="47" t="s">
        <v>1328</v>
      </c>
      <c r="O4715" s="47" t="s">
        <v>1351</v>
      </c>
      <c r="P4715" s="47" t="s">
        <v>1352</v>
      </c>
      <c r="Q4715" s="30" t="s">
        <v>9212</v>
      </c>
    </row>
    <row r="4716" spans="1:17" s="30" customFormat="1" ht="19.95" customHeight="1">
      <c r="A4716" s="47">
        <v>1</v>
      </c>
      <c r="B4716" s="30" t="s">
        <v>293</v>
      </c>
      <c r="C4716" s="43" t="s">
        <v>9002</v>
      </c>
      <c r="D4716" s="52">
        <v>45282</v>
      </c>
      <c r="E4716" s="52">
        <v>45282</v>
      </c>
      <c r="F4716" s="52">
        <v>45282</v>
      </c>
      <c r="G4716" s="47" t="s">
        <v>10</v>
      </c>
      <c r="H4716" s="42">
        <v>2777.99</v>
      </c>
      <c r="I4716" s="53">
        <v>1</v>
      </c>
      <c r="J4716" s="46">
        <v>0</v>
      </c>
      <c r="K4716" s="46">
        <v>0</v>
      </c>
      <c r="L4716" s="42">
        <v>2777.99</v>
      </c>
      <c r="M4716" s="42">
        <v>0</v>
      </c>
      <c r="N4716" s="47" t="s">
        <v>1328</v>
      </c>
      <c r="O4716" s="47" t="s">
        <v>1330</v>
      </c>
      <c r="P4716" s="47" t="s">
        <v>7611</v>
      </c>
      <c r="Q4716" s="30" t="s">
        <v>9144</v>
      </c>
    </row>
    <row r="4717" spans="1:17" s="30" customFormat="1" ht="19.95" customHeight="1">
      <c r="A4717" s="47">
        <v>1</v>
      </c>
      <c r="B4717" s="30" t="s">
        <v>293</v>
      </c>
      <c r="C4717" s="43" t="s">
        <v>9003</v>
      </c>
      <c r="D4717" s="52">
        <v>45282</v>
      </c>
      <c r="E4717" s="52">
        <v>45282</v>
      </c>
      <c r="F4717" s="52">
        <v>45282</v>
      </c>
      <c r="G4717" s="47" t="s">
        <v>10</v>
      </c>
      <c r="H4717" s="42">
        <v>387.94</v>
      </c>
      <c r="I4717" s="53">
        <v>1</v>
      </c>
      <c r="J4717" s="46">
        <v>0</v>
      </c>
      <c r="K4717" s="46">
        <v>0</v>
      </c>
      <c r="L4717" s="42">
        <v>387.94</v>
      </c>
      <c r="M4717" s="42">
        <v>0</v>
      </c>
      <c r="N4717" s="47" t="s">
        <v>1328</v>
      </c>
      <c r="O4717" s="47" t="s">
        <v>1330</v>
      </c>
      <c r="P4717" s="47" t="s">
        <v>7611</v>
      </c>
      <c r="Q4717" s="30" t="s">
        <v>9145</v>
      </c>
    </row>
    <row r="4718" spans="1:17" s="30" customFormat="1" ht="19.95" customHeight="1">
      <c r="A4718" s="47">
        <v>1</v>
      </c>
      <c r="B4718" s="30" t="s">
        <v>293</v>
      </c>
      <c r="C4718" s="43" t="s">
        <v>9004</v>
      </c>
      <c r="D4718" s="52">
        <v>45282</v>
      </c>
      <c r="E4718" s="52">
        <v>45282</v>
      </c>
      <c r="F4718" s="52">
        <v>45282</v>
      </c>
      <c r="G4718" s="47" t="s">
        <v>10</v>
      </c>
      <c r="H4718" s="42">
        <v>8117.99</v>
      </c>
      <c r="I4718" s="53">
        <v>1</v>
      </c>
      <c r="J4718" s="46">
        <v>0</v>
      </c>
      <c r="K4718" s="46">
        <v>0</v>
      </c>
      <c r="L4718" s="42">
        <v>8117.99</v>
      </c>
      <c r="M4718" s="42">
        <v>0</v>
      </c>
      <c r="N4718" s="47" t="s">
        <v>1328</v>
      </c>
      <c r="O4718" s="47" t="s">
        <v>1330</v>
      </c>
      <c r="P4718" s="47" t="s">
        <v>7611</v>
      </c>
      <c r="Q4718" s="30" t="s">
        <v>9146</v>
      </c>
    </row>
    <row r="4719" spans="1:17" s="30" customFormat="1" ht="19.95" customHeight="1">
      <c r="A4719" s="47">
        <v>1</v>
      </c>
      <c r="B4719" s="30" t="s">
        <v>257</v>
      </c>
      <c r="C4719" s="43" t="s">
        <v>7606</v>
      </c>
      <c r="D4719" s="52">
        <v>45282</v>
      </c>
      <c r="E4719" s="52">
        <v>45282</v>
      </c>
      <c r="F4719" s="52">
        <v>45282</v>
      </c>
      <c r="G4719" s="47" t="s">
        <v>10</v>
      </c>
      <c r="H4719" s="42">
        <v>231.47</v>
      </c>
      <c r="I4719" s="53">
        <v>1</v>
      </c>
      <c r="J4719" s="46">
        <v>0</v>
      </c>
      <c r="K4719" s="46">
        <v>0</v>
      </c>
      <c r="L4719" s="42">
        <v>231.47</v>
      </c>
      <c r="M4719" s="42">
        <v>0</v>
      </c>
      <c r="N4719" s="47" t="s">
        <v>1328</v>
      </c>
      <c r="O4719" s="47" t="s">
        <v>1874</v>
      </c>
      <c r="P4719" s="47" t="s">
        <v>7610</v>
      </c>
      <c r="Q4719" s="30" t="s">
        <v>9147</v>
      </c>
    </row>
    <row r="4720" spans="1:17" s="30" customFormat="1" ht="19.95" customHeight="1">
      <c r="A4720" s="47">
        <v>2</v>
      </c>
      <c r="B4720" s="30" t="s">
        <v>257</v>
      </c>
      <c r="C4720" s="43" t="s">
        <v>7606</v>
      </c>
      <c r="D4720" s="52">
        <v>45282</v>
      </c>
      <c r="E4720" s="52">
        <v>45282</v>
      </c>
      <c r="F4720" s="52">
        <v>45282</v>
      </c>
      <c r="G4720" s="47" t="s">
        <v>10</v>
      </c>
      <c r="H4720" s="42">
        <v>341.15</v>
      </c>
      <c r="I4720" s="53">
        <v>1</v>
      </c>
      <c r="J4720" s="46">
        <v>0</v>
      </c>
      <c r="K4720" s="46">
        <v>0</v>
      </c>
      <c r="L4720" s="42">
        <v>341.15</v>
      </c>
      <c r="M4720" s="42">
        <v>0</v>
      </c>
      <c r="N4720" s="47" t="s">
        <v>1328</v>
      </c>
      <c r="O4720" s="47" t="s">
        <v>1874</v>
      </c>
      <c r="P4720" s="47" t="s">
        <v>7610</v>
      </c>
      <c r="Q4720" s="30" t="s">
        <v>9148</v>
      </c>
    </row>
    <row r="4721" spans="1:17" s="30" customFormat="1" ht="19.95" customHeight="1">
      <c r="A4721" s="47">
        <v>2</v>
      </c>
      <c r="B4721" s="30" t="s">
        <v>2019</v>
      </c>
      <c r="C4721" s="43" t="s">
        <v>9000</v>
      </c>
      <c r="D4721" s="52">
        <v>45275</v>
      </c>
      <c r="E4721" s="52">
        <v>45282</v>
      </c>
      <c r="F4721" s="52">
        <v>45282</v>
      </c>
      <c r="G4721" s="47" t="s">
        <v>10</v>
      </c>
      <c r="H4721" s="42">
        <v>8766.6</v>
      </c>
      <c r="I4721" s="53">
        <v>1</v>
      </c>
      <c r="J4721" s="46">
        <v>0</v>
      </c>
      <c r="K4721" s="46">
        <v>0</v>
      </c>
      <c r="L4721" s="42">
        <v>8766.6</v>
      </c>
      <c r="M4721" s="42">
        <v>0</v>
      </c>
      <c r="N4721" s="47" t="s">
        <v>1328</v>
      </c>
      <c r="O4721" s="47" t="s">
        <v>1349</v>
      </c>
      <c r="P4721" s="47" t="s">
        <v>741</v>
      </c>
      <c r="Q4721" s="30" t="s">
        <v>9142</v>
      </c>
    </row>
    <row r="4722" spans="1:17" s="30" customFormat="1" ht="19.95" customHeight="1">
      <c r="A4722" s="47">
        <v>2</v>
      </c>
      <c r="B4722" s="30" t="s">
        <v>143</v>
      </c>
      <c r="C4722" s="43" t="s">
        <v>9001</v>
      </c>
      <c r="D4722" s="52">
        <v>45267</v>
      </c>
      <c r="E4722" s="52">
        <v>45282</v>
      </c>
      <c r="F4722" s="52">
        <v>45282</v>
      </c>
      <c r="G4722" s="47" t="s">
        <v>10</v>
      </c>
      <c r="H4722" s="42">
        <v>10489.6</v>
      </c>
      <c r="I4722" s="53">
        <v>1</v>
      </c>
      <c r="J4722" s="46">
        <v>0</v>
      </c>
      <c r="K4722" s="46">
        <v>0</v>
      </c>
      <c r="L4722" s="42">
        <v>10489.6</v>
      </c>
      <c r="M4722" s="42">
        <v>0</v>
      </c>
      <c r="N4722" s="47" t="s">
        <v>1328</v>
      </c>
      <c r="O4722" s="47" t="s">
        <v>1349</v>
      </c>
      <c r="P4722" s="47" t="s">
        <v>741</v>
      </c>
      <c r="Q4722" s="30" t="s">
        <v>9143</v>
      </c>
    </row>
    <row r="4723" spans="1:17" s="30" customFormat="1" ht="19.95" customHeight="1">
      <c r="A4723" s="47">
        <v>1</v>
      </c>
      <c r="B4723" s="30" t="s">
        <v>2469</v>
      </c>
      <c r="C4723" s="43" t="s">
        <v>8994</v>
      </c>
      <c r="D4723" s="52">
        <v>45099</v>
      </c>
      <c r="E4723" s="52">
        <v>45287</v>
      </c>
      <c r="F4723" s="52">
        <v>45286</v>
      </c>
      <c r="G4723" s="47" t="s">
        <v>10</v>
      </c>
      <c r="H4723" s="42">
        <v>385.02</v>
      </c>
      <c r="I4723" s="53">
        <v>1</v>
      </c>
      <c r="J4723" s="46">
        <v>0</v>
      </c>
      <c r="K4723" s="46">
        <v>0</v>
      </c>
      <c r="L4723" s="42">
        <v>385.02</v>
      </c>
      <c r="M4723" s="42">
        <v>0</v>
      </c>
      <c r="N4723" s="47" t="s">
        <v>1328</v>
      </c>
      <c r="O4723" s="47" t="s">
        <v>1360</v>
      </c>
      <c r="P4723" s="47" t="s">
        <v>2471</v>
      </c>
      <c r="Q4723" s="30" t="s">
        <v>9186</v>
      </c>
    </row>
    <row r="4724" spans="1:17" s="30" customFormat="1" ht="19.95" customHeight="1">
      <c r="A4724" s="47">
        <v>2</v>
      </c>
      <c r="B4724" s="30" t="s">
        <v>138</v>
      </c>
      <c r="C4724" s="43" t="s">
        <v>9006</v>
      </c>
      <c r="D4724" s="52">
        <v>45263</v>
      </c>
      <c r="E4724" s="52">
        <v>45283</v>
      </c>
      <c r="F4724" s="52">
        <v>45286</v>
      </c>
      <c r="G4724" s="47" t="s">
        <v>10</v>
      </c>
      <c r="H4724" s="42">
        <v>50251.199999999997</v>
      </c>
      <c r="I4724" s="53">
        <v>1</v>
      </c>
      <c r="J4724" s="46">
        <v>0</v>
      </c>
      <c r="K4724" s="46">
        <v>0</v>
      </c>
      <c r="L4724" s="42">
        <v>50251.199999999997</v>
      </c>
      <c r="M4724" s="42">
        <v>0</v>
      </c>
      <c r="N4724" s="47" t="s">
        <v>1328</v>
      </c>
      <c r="O4724" s="47" t="s">
        <v>1349</v>
      </c>
      <c r="P4724" s="47" t="s">
        <v>741</v>
      </c>
      <c r="Q4724" s="30" t="s">
        <v>9150</v>
      </c>
    </row>
    <row r="4725" spans="1:17" s="30" customFormat="1" ht="19.95" customHeight="1">
      <c r="A4725" s="47">
        <v>2</v>
      </c>
      <c r="B4725" s="30" t="s">
        <v>138</v>
      </c>
      <c r="C4725" s="43" t="s">
        <v>9005</v>
      </c>
      <c r="D4725" s="52">
        <v>45263</v>
      </c>
      <c r="E4725" s="52">
        <v>45283</v>
      </c>
      <c r="F4725" s="52">
        <v>45286</v>
      </c>
      <c r="G4725" s="47" t="s">
        <v>10</v>
      </c>
      <c r="H4725" s="42">
        <v>54058</v>
      </c>
      <c r="I4725" s="53">
        <v>1</v>
      </c>
      <c r="J4725" s="46">
        <v>0</v>
      </c>
      <c r="K4725" s="46">
        <v>0</v>
      </c>
      <c r="L4725" s="42">
        <v>54058</v>
      </c>
      <c r="M4725" s="42">
        <v>0</v>
      </c>
      <c r="N4725" s="47" t="s">
        <v>1328</v>
      </c>
      <c r="O4725" s="47" t="s">
        <v>1349</v>
      </c>
      <c r="P4725" s="47" t="s">
        <v>741</v>
      </c>
      <c r="Q4725" s="30" t="s">
        <v>9149</v>
      </c>
    </row>
    <row r="4726" spans="1:17" s="30" customFormat="1" ht="19.95" customHeight="1">
      <c r="A4726" s="47">
        <v>2</v>
      </c>
      <c r="B4726" s="30" t="s">
        <v>138</v>
      </c>
      <c r="C4726" s="43" t="s">
        <v>9009</v>
      </c>
      <c r="D4726" s="52">
        <v>45264</v>
      </c>
      <c r="E4726" s="52">
        <v>45284</v>
      </c>
      <c r="F4726" s="52">
        <v>45286</v>
      </c>
      <c r="G4726" s="47" t="s">
        <v>10</v>
      </c>
      <c r="H4726" s="42">
        <v>67429.2</v>
      </c>
      <c r="I4726" s="53">
        <v>1</v>
      </c>
      <c r="J4726" s="46">
        <v>0</v>
      </c>
      <c r="K4726" s="46">
        <v>0</v>
      </c>
      <c r="L4726" s="42">
        <v>67429.2</v>
      </c>
      <c r="M4726" s="42">
        <v>0</v>
      </c>
      <c r="N4726" s="47" t="s">
        <v>1328</v>
      </c>
      <c r="O4726" s="47" t="s">
        <v>1349</v>
      </c>
      <c r="P4726" s="47" t="s">
        <v>741</v>
      </c>
      <c r="Q4726" s="30" t="s">
        <v>9153</v>
      </c>
    </row>
    <row r="4727" spans="1:17" s="30" customFormat="1" ht="19.95" customHeight="1">
      <c r="A4727" s="47">
        <v>2</v>
      </c>
      <c r="B4727" s="30" t="s">
        <v>138</v>
      </c>
      <c r="C4727" s="43" t="s">
        <v>9010</v>
      </c>
      <c r="D4727" s="52">
        <v>45265</v>
      </c>
      <c r="E4727" s="52">
        <v>45285</v>
      </c>
      <c r="F4727" s="52">
        <v>45286</v>
      </c>
      <c r="G4727" s="47" t="s">
        <v>10</v>
      </c>
      <c r="H4727" s="42">
        <v>52772</v>
      </c>
      <c r="I4727" s="53">
        <v>1</v>
      </c>
      <c r="J4727" s="46">
        <v>0</v>
      </c>
      <c r="K4727" s="46">
        <v>0</v>
      </c>
      <c r="L4727" s="42">
        <v>52772</v>
      </c>
      <c r="M4727" s="42">
        <v>0</v>
      </c>
      <c r="N4727" s="47" t="s">
        <v>1328</v>
      </c>
      <c r="O4727" s="47" t="s">
        <v>1349</v>
      </c>
      <c r="P4727" s="47" t="s">
        <v>741</v>
      </c>
      <c r="Q4727" s="30" t="s">
        <v>9154</v>
      </c>
    </row>
    <row r="4728" spans="1:17" s="30" customFormat="1" ht="19.95" customHeight="1">
      <c r="A4728" s="47">
        <v>2</v>
      </c>
      <c r="B4728" s="30" t="s">
        <v>138</v>
      </c>
      <c r="C4728" s="43" t="s">
        <v>9014</v>
      </c>
      <c r="D4728" s="52">
        <v>45265</v>
      </c>
      <c r="E4728" s="52">
        <v>45286</v>
      </c>
      <c r="F4728" s="52">
        <v>45286</v>
      </c>
      <c r="G4728" s="47" t="s">
        <v>10</v>
      </c>
      <c r="H4728" s="42">
        <v>17512</v>
      </c>
      <c r="I4728" s="53">
        <v>1</v>
      </c>
      <c r="J4728" s="46">
        <v>0</v>
      </c>
      <c r="K4728" s="46">
        <v>0</v>
      </c>
      <c r="L4728" s="42">
        <v>17512</v>
      </c>
      <c r="M4728" s="42">
        <v>0</v>
      </c>
      <c r="N4728" s="47" t="s">
        <v>1328</v>
      </c>
      <c r="O4728" s="47" t="s">
        <v>1349</v>
      </c>
      <c r="P4728" s="47" t="s">
        <v>741</v>
      </c>
      <c r="Q4728" s="30" t="s">
        <v>9159</v>
      </c>
    </row>
    <row r="4729" spans="1:17" s="30" customFormat="1" ht="19.95" customHeight="1">
      <c r="A4729" s="47">
        <v>4</v>
      </c>
      <c r="B4729" s="30" t="s">
        <v>143</v>
      </c>
      <c r="C4729" s="43" t="s">
        <v>9007</v>
      </c>
      <c r="D4729" s="52">
        <v>45268</v>
      </c>
      <c r="E4729" s="52">
        <v>45283</v>
      </c>
      <c r="F4729" s="52">
        <v>45286</v>
      </c>
      <c r="G4729" s="47" t="s">
        <v>10</v>
      </c>
      <c r="H4729" s="42">
        <v>10500</v>
      </c>
      <c r="I4729" s="53">
        <v>1</v>
      </c>
      <c r="J4729" s="46">
        <v>0</v>
      </c>
      <c r="K4729" s="46">
        <v>0</v>
      </c>
      <c r="L4729" s="42">
        <v>10500</v>
      </c>
      <c r="M4729" s="42">
        <v>0</v>
      </c>
      <c r="N4729" s="47" t="s">
        <v>1328</v>
      </c>
      <c r="O4729" s="47" t="s">
        <v>1349</v>
      </c>
      <c r="P4729" s="47" t="s">
        <v>741</v>
      </c>
      <c r="Q4729" s="30" t="s">
        <v>9151</v>
      </c>
    </row>
    <row r="4730" spans="1:17" s="30" customFormat="1" ht="19.95" customHeight="1">
      <c r="A4730" s="47">
        <v>2</v>
      </c>
      <c r="B4730" s="30" t="s">
        <v>143</v>
      </c>
      <c r="C4730" s="43" t="s">
        <v>9012</v>
      </c>
      <c r="D4730" s="52">
        <v>45268</v>
      </c>
      <c r="E4730" s="52">
        <v>45286</v>
      </c>
      <c r="F4730" s="52">
        <v>45286</v>
      </c>
      <c r="G4730" s="47" t="s">
        <v>10</v>
      </c>
      <c r="H4730" s="42">
        <v>21155.200000000001</v>
      </c>
      <c r="I4730" s="53">
        <v>1</v>
      </c>
      <c r="J4730" s="46">
        <v>0</v>
      </c>
      <c r="K4730" s="46">
        <v>0</v>
      </c>
      <c r="L4730" s="42">
        <v>21155.200000000001</v>
      </c>
      <c r="M4730" s="42">
        <v>0</v>
      </c>
      <c r="N4730" s="47" t="s">
        <v>1328</v>
      </c>
      <c r="O4730" s="47" t="s">
        <v>1349</v>
      </c>
      <c r="P4730" s="47" t="s">
        <v>741</v>
      </c>
      <c r="Q4730" s="30" t="s">
        <v>9157</v>
      </c>
    </row>
    <row r="4731" spans="1:17" s="30" customFormat="1" ht="19.95" customHeight="1">
      <c r="A4731" s="47">
        <v>5</v>
      </c>
      <c r="B4731" s="30" t="s">
        <v>143</v>
      </c>
      <c r="C4731" s="43" t="s">
        <v>9013</v>
      </c>
      <c r="D4731" s="52">
        <v>45268</v>
      </c>
      <c r="E4731" s="52">
        <v>45286</v>
      </c>
      <c r="F4731" s="52">
        <v>45286</v>
      </c>
      <c r="G4731" s="47" t="s">
        <v>10</v>
      </c>
      <c r="H4731" s="42">
        <v>2400</v>
      </c>
      <c r="I4731" s="53">
        <v>1</v>
      </c>
      <c r="J4731" s="46">
        <v>0</v>
      </c>
      <c r="K4731" s="46">
        <v>0</v>
      </c>
      <c r="L4731" s="42">
        <v>2400</v>
      </c>
      <c r="M4731" s="42">
        <v>0</v>
      </c>
      <c r="N4731" s="47" t="s">
        <v>1328</v>
      </c>
      <c r="O4731" s="47" t="s">
        <v>1349</v>
      </c>
      <c r="P4731" s="47" t="s">
        <v>741</v>
      </c>
      <c r="Q4731" s="30" t="s">
        <v>9158</v>
      </c>
    </row>
    <row r="4732" spans="1:17" s="30" customFormat="1" ht="19.95" customHeight="1">
      <c r="A4732" s="47">
        <v>5</v>
      </c>
      <c r="B4732" s="30" t="s">
        <v>143</v>
      </c>
      <c r="C4732" s="43" t="s">
        <v>9008</v>
      </c>
      <c r="D4732" s="52">
        <v>45268</v>
      </c>
      <c r="E4732" s="52">
        <v>45283</v>
      </c>
      <c r="F4732" s="52">
        <v>45286</v>
      </c>
      <c r="G4732" s="47" t="s">
        <v>10</v>
      </c>
      <c r="H4732" s="42">
        <v>9600</v>
      </c>
      <c r="I4732" s="53">
        <v>1</v>
      </c>
      <c r="J4732" s="46">
        <v>0</v>
      </c>
      <c r="K4732" s="46">
        <v>0</v>
      </c>
      <c r="L4732" s="42">
        <v>9600</v>
      </c>
      <c r="M4732" s="42">
        <v>0</v>
      </c>
      <c r="N4732" s="47" t="s">
        <v>1328</v>
      </c>
      <c r="O4732" s="47" t="s">
        <v>1349</v>
      </c>
      <c r="P4732" s="47" t="s">
        <v>741</v>
      </c>
      <c r="Q4732" s="30" t="s">
        <v>9152</v>
      </c>
    </row>
    <row r="4733" spans="1:17" s="30" customFormat="1" ht="19.95" customHeight="1">
      <c r="A4733" s="47">
        <v>4</v>
      </c>
      <c r="B4733" s="30" t="s">
        <v>308</v>
      </c>
      <c r="C4733" s="43" t="s">
        <v>9026</v>
      </c>
      <c r="D4733" s="52">
        <v>45281</v>
      </c>
      <c r="E4733" s="52">
        <v>45286</v>
      </c>
      <c r="F4733" s="52">
        <v>45286</v>
      </c>
      <c r="G4733" s="47" t="s">
        <v>10</v>
      </c>
      <c r="H4733" s="42">
        <v>2500</v>
      </c>
      <c r="I4733" s="53">
        <v>1</v>
      </c>
      <c r="J4733" s="46">
        <v>0</v>
      </c>
      <c r="K4733" s="46">
        <v>0</v>
      </c>
      <c r="L4733" s="42">
        <v>2500</v>
      </c>
      <c r="M4733" s="42">
        <v>0</v>
      </c>
      <c r="N4733" s="47" t="s">
        <v>1328</v>
      </c>
      <c r="O4733" s="47" t="s">
        <v>1349</v>
      </c>
      <c r="P4733" s="47" t="s">
        <v>741</v>
      </c>
      <c r="Q4733" s="30" t="s">
        <v>9171</v>
      </c>
    </row>
    <row r="4734" spans="1:17" s="30" customFormat="1" ht="19.95" customHeight="1">
      <c r="A4734" s="47">
        <v>5</v>
      </c>
      <c r="B4734" s="30" t="s">
        <v>308</v>
      </c>
      <c r="C4734" s="43" t="s">
        <v>9027</v>
      </c>
      <c r="D4734" s="52">
        <v>45281</v>
      </c>
      <c r="E4734" s="52">
        <v>45286</v>
      </c>
      <c r="F4734" s="52">
        <v>45286</v>
      </c>
      <c r="G4734" s="47" t="s">
        <v>10</v>
      </c>
      <c r="H4734" s="42">
        <v>15200</v>
      </c>
      <c r="I4734" s="53">
        <v>1</v>
      </c>
      <c r="J4734" s="46">
        <v>0</v>
      </c>
      <c r="K4734" s="46">
        <v>0</v>
      </c>
      <c r="L4734" s="42">
        <v>15200</v>
      </c>
      <c r="M4734" s="42">
        <v>0</v>
      </c>
      <c r="N4734" s="47" t="s">
        <v>1328</v>
      </c>
      <c r="O4734" s="47" t="s">
        <v>1349</v>
      </c>
      <c r="P4734" s="47" t="s">
        <v>741</v>
      </c>
      <c r="Q4734" s="30" t="s">
        <v>9172</v>
      </c>
    </row>
    <row r="4735" spans="1:17" s="30" customFormat="1" ht="19.95" customHeight="1">
      <c r="A4735" s="47">
        <v>1</v>
      </c>
      <c r="B4735" s="30" t="s">
        <v>308</v>
      </c>
      <c r="C4735" s="43" t="s">
        <v>9031</v>
      </c>
      <c r="D4735" s="52">
        <v>45281</v>
      </c>
      <c r="E4735" s="52">
        <v>45286</v>
      </c>
      <c r="F4735" s="52">
        <v>45286</v>
      </c>
      <c r="G4735" s="47" t="s">
        <v>10</v>
      </c>
      <c r="H4735" s="42">
        <v>2000</v>
      </c>
      <c r="I4735" s="53">
        <v>1</v>
      </c>
      <c r="J4735" s="46">
        <v>0</v>
      </c>
      <c r="K4735" s="46">
        <v>0</v>
      </c>
      <c r="L4735" s="42">
        <v>2000</v>
      </c>
      <c r="M4735" s="42">
        <v>0</v>
      </c>
      <c r="N4735" s="47" t="s">
        <v>1328</v>
      </c>
      <c r="O4735" s="47" t="s">
        <v>1349</v>
      </c>
      <c r="P4735" s="47" t="s">
        <v>741</v>
      </c>
      <c r="Q4735" s="30" t="s">
        <v>9176</v>
      </c>
    </row>
    <row r="4736" spans="1:17" s="30" customFormat="1" ht="19.95" customHeight="1">
      <c r="A4736" s="47">
        <v>4</v>
      </c>
      <c r="B4736" s="30" t="s">
        <v>308</v>
      </c>
      <c r="C4736" s="43" t="s">
        <v>9030</v>
      </c>
      <c r="D4736" s="52">
        <v>45281</v>
      </c>
      <c r="E4736" s="52">
        <v>45286</v>
      </c>
      <c r="F4736" s="52">
        <v>45286</v>
      </c>
      <c r="G4736" s="47" t="s">
        <v>10</v>
      </c>
      <c r="H4736" s="42">
        <v>10100</v>
      </c>
      <c r="I4736" s="53">
        <v>1</v>
      </c>
      <c r="J4736" s="46">
        <v>0</v>
      </c>
      <c r="K4736" s="46">
        <v>0</v>
      </c>
      <c r="L4736" s="42">
        <v>10100</v>
      </c>
      <c r="M4736" s="42">
        <v>0</v>
      </c>
      <c r="N4736" s="47" t="s">
        <v>1328</v>
      </c>
      <c r="O4736" s="47" t="s">
        <v>1349</v>
      </c>
      <c r="P4736" s="47" t="s">
        <v>741</v>
      </c>
      <c r="Q4736" s="30" t="s">
        <v>9175</v>
      </c>
    </row>
    <row r="4737" spans="1:17" s="30" customFormat="1" ht="19.95" customHeight="1">
      <c r="A4737" s="47">
        <v>1</v>
      </c>
      <c r="B4737" s="30" t="s">
        <v>308</v>
      </c>
      <c r="C4737" s="43" t="s">
        <v>9032</v>
      </c>
      <c r="D4737" s="52">
        <v>45281</v>
      </c>
      <c r="E4737" s="52">
        <v>45286</v>
      </c>
      <c r="F4737" s="52">
        <v>45286</v>
      </c>
      <c r="G4737" s="47" t="s">
        <v>10</v>
      </c>
      <c r="H4737" s="42">
        <v>42000</v>
      </c>
      <c r="I4737" s="53">
        <v>1</v>
      </c>
      <c r="J4737" s="46">
        <v>0</v>
      </c>
      <c r="K4737" s="46">
        <v>0</v>
      </c>
      <c r="L4737" s="42">
        <v>42000</v>
      </c>
      <c r="M4737" s="42">
        <v>0</v>
      </c>
      <c r="N4737" s="47" t="s">
        <v>1328</v>
      </c>
      <c r="O4737" s="47" t="s">
        <v>1349</v>
      </c>
      <c r="P4737" s="47" t="s">
        <v>741</v>
      </c>
      <c r="Q4737" s="30" t="s">
        <v>9177</v>
      </c>
    </row>
    <row r="4738" spans="1:17" s="30" customFormat="1" ht="19.95" customHeight="1">
      <c r="A4738" s="47">
        <v>5</v>
      </c>
      <c r="B4738" s="30" t="s">
        <v>308</v>
      </c>
      <c r="C4738" s="43" t="s">
        <v>9029</v>
      </c>
      <c r="D4738" s="52">
        <v>45281</v>
      </c>
      <c r="E4738" s="52">
        <v>45286</v>
      </c>
      <c r="F4738" s="52">
        <v>45286</v>
      </c>
      <c r="G4738" s="47" t="s">
        <v>10</v>
      </c>
      <c r="H4738" s="42">
        <v>14500</v>
      </c>
      <c r="I4738" s="53">
        <v>1</v>
      </c>
      <c r="J4738" s="46">
        <v>0</v>
      </c>
      <c r="K4738" s="46">
        <v>0</v>
      </c>
      <c r="L4738" s="42">
        <v>14500</v>
      </c>
      <c r="M4738" s="42">
        <v>0</v>
      </c>
      <c r="N4738" s="47" t="s">
        <v>1328</v>
      </c>
      <c r="O4738" s="47" t="s">
        <v>1349</v>
      </c>
      <c r="P4738" s="47" t="s">
        <v>741</v>
      </c>
      <c r="Q4738" s="30" t="s">
        <v>9174</v>
      </c>
    </row>
    <row r="4739" spans="1:17" s="30" customFormat="1" ht="19.95" customHeight="1">
      <c r="A4739" s="47">
        <v>5</v>
      </c>
      <c r="B4739" s="30" t="s">
        <v>308</v>
      </c>
      <c r="C4739" s="43" t="s">
        <v>9028</v>
      </c>
      <c r="D4739" s="52">
        <v>45281</v>
      </c>
      <c r="E4739" s="52">
        <v>45286</v>
      </c>
      <c r="F4739" s="52">
        <v>45286</v>
      </c>
      <c r="G4739" s="47" t="s">
        <v>10</v>
      </c>
      <c r="H4739" s="42">
        <v>2500</v>
      </c>
      <c r="I4739" s="53">
        <v>1</v>
      </c>
      <c r="J4739" s="46">
        <v>0</v>
      </c>
      <c r="K4739" s="46">
        <v>0</v>
      </c>
      <c r="L4739" s="42">
        <v>2500</v>
      </c>
      <c r="M4739" s="42">
        <v>0</v>
      </c>
      <c r="N4739" s="47" t="s">
        <v>1328</v>
      </c>
      <c r="O4739" s="47" t="s">
        <v>1349</v>
      </c>
      <c r="P4739" s="47" t="s">
        <v>741</v>
      </c>
      <c r="Q4739" s="30" t="s">
        <v>9173</v>
      </c>
    </row>
    <row r="4740" spans="1:17" s="30" customFormat="1" ht="19.95" customHeight="1">
      <c r="A4740" s="47">
        <v>1</v>
      </c>
      <c r="B4740" s="30" t="s">
        <v>384</v>
      </c>
      <c r="C4740" s="43" t="s">
        <v>9011</v>
      </c>
      <c r="D4740" s="52">
        <v>45258</v>
      </c>
      <c r="E4740" s="52">
        <v>45286</v>
      </c>
      <c r="F4740" s="52">
        <v>45286</v>
      </c>
      <c r="G4740" s="47" t="s">
        <v>10</v>
      </c>
      <c r="H4740" s="42">
        <v>1940</v>
      </c>
      <c r="I4740" s="53">
        <v>1</v>
      </c>
      <c r="J4740" s="46">
        <v>0</v>
      </c>
      <c r="K4740" s="46">
        <v>0</v>
      </c>
      <c r="L4740" s="42">
        <v>1940</v>
      </c>
      <c r="M4740" s="42">
        <v>0</v>
      </c>
      <c r="N4740" s="47" t="s">
        <v>269</v>
      </c>
      <c r="O4740" s="47" t="s">
        <v>1330</v>
      </c>
      <c r="P4740" s="47" t="s">
        <v>1821</v>
      </c>
      <c r="Q4740" s="30" t="s">
        <v>9156</v>
      </c>
    </row>
    <row r="4741" spans="1:17" s="30" customFormat="1" ht="19.95" customHeight="1">
      <c r="A4741" s="47">
        <v>1</v>
      </c>
      <c r="B4741" s="30" t="s">
        <v>237</v>
      </c>
      <c r="C4741" s="43">
        <v>21434208</v>
      </c>
      <c r="D4741" s="52">
        <v>45263</v>
      </c>
      <c r="E4741" s="52">
        <v>45285</v>
      </c>
      <c r="F4741" s="52">
        <v>45286</v>
      </c>
      <c r="G4741" s="47" t="s">
        <v>10</v>
      </c>
      <c r="H4741" s="42">
        <v>444.87</v>
      </c>
      <c r="I4741" s="53">
        <v>1</v>
      </c>
      <c r="J4741" s="46">
        <v>0</v>
      </c>
      <c r="K4741" s="46">
        <v>0</v>
      </c>
      <c r="L4741" s="42">
        <v>444.87</v>
      </c>
      <c r="M4741" s="42">
        <v>0</v>
      </c>
      <c r="N4741" s="47" t="s">
        <v>269</v>
      </c>
      <c r="O4741" s="47" t="s">
        <v>1342</v>
      </c>
      <c r="P4741" s="47" t="s">
        <v>280</v>
      </c>
      <c r="Q4741" s="30" t="s">
        <v>9155</v>
      </c>
    </row>
    <row r="4742" spans="1:17" s="30" customFormat="1" ht="19.95" customHeight="1">
      <c r="A4742" s="47">
        <v>1</v>
      </c>
      <c r="B4742" s="30" t="s">
        <v>243</v>
      </c>
      <c r="C4742" s="43" t="s">
        <v>9024</v>
      </c>
      <c r="D4742" s="52">
        <v>45282</v>
      </c>
      <c r="E4742" s="52">
        <v>45286</v>
      </c>
      <c r="F4742" s="52">
        <v>45286</v>
      </c>
      <c r="G4742" s="47" t="s">
        <v>10</v>
      </c>
      <c r="H4742" s="42">
        <v>42000</v>
      </c>
      <c r="I4742" s="53">
        <v>1</v>
      </c>
      <c r="J4742" s="46">
        <v>0</v>
      </c>
      <c r="K4742" s="46">
        <v>0</v>
      </c>
      <c r="L4742" s="42">
        <v>42000</v>
      </c>
      <c r="M4742" s="42">
        <v>0</v>
      </c>
      <c r="N4742" s="47" t="s">
        <v>269</v>
      </c>
      <c r="O4742" s="47" t="s">
        <v>1874</v>
      </c>
      <c r="P4742" s="47" t="s">
        <v>1359</v>
      </c>
      <c r="Q4742" s="30" t="s">
        <v>9169</v>
      </c>
    </row>
    <row r="4743" spans="1:17" s="30" customFormat="1" ht="19.95" customHeight="1">
      <c r="A4743" s="47">
        <v>1</v>
      </c>
      <c r="B4743" s="30" t="s">
        <v>243</v>
      </c>
      <c r="C4743" s="43" t="s">
        <v>9022</v>
      </c>
      <c r="D4743" s="52">
        <v>45282</v>
      </c>
      <c r="E4743" s="52">
        <v>45286</v>
      </c>
      <c r="F4743" s="52">
        <v>45286</v>
      </c>
      <c r="G4743" s="47" t="s">
        <v>10</v>
      </c>
      <c r="H4743" s="42">
        <v>61600</v>
      </c>
      <c r="I4743" s="53">
        <v>1</v>
      </c>
      <c r="J4743" s="46">
        <v>0</v>
      </c>
      <c r="K4743" s="46">
        <v>0</v>
      </c>
      <c r="L4743" s="42">
        <v>61600</v>
      </c>
      <c r="M4743" s="42">
        <v>0</v>
      </c>
      <c r="N4743" s="47" t="s">
        <v>269</v>
      </c>
      <c r="O4743" s="47" t="s">
        <v>1874</v>
      </c>
      <c r="P4743" s="47" t="s">
        <v>1359</v>
      </c>
      <c r="Q4743" s="30" t="s">
        <v>9167</v>
      </c>
    </row>
    <row r="4744" spans="1:17" s="30" customFormat="1" ht="19.95" customHeight="1">
      <c r="A4744" s="47">
        <v>1</v>
      </c>
      <c r="B4744" s="30" t="s">
        <v>243</v>
      </c>
      <c r="C4744" s="43" t="s">
        <v>9023</v>
      </c>
      <c r="D4744" s="52">
        <v>45282</v>
      </c>
      <c r="E4744" s="52">
        <v>45286</v>
      </c>
      <c r="F4744" s="52">
        <v>45286</v>
      </c>
      <c r="G4744" s="47" t="s">
        <v>10</v>
      </c>
      <c r="H4744" s="42">
        <v>36500</v>
      </c>
      <c r="I4744" s="53">
        <v>1</v>
      </c>
      <c r="J4744" s="46">
        <v>0</v>
      </c>
      <c r="K4744" s="46">
        <v>0</v>
      </c>
      <c r="L4744" s="42">
        <v>36500</v>
      </c>
      <c r="M4744" s="42">
        <v>0</v>
      </c>
      <c r="N4744" s="47" t="s">
        <v>269</v>
      </c>
      <c r="O4744" s="47" t="s">
        <v>1874</v>
      </c>
      <c r="P4744" s="47" t="s">
        <v>1359</v>
      </c>
      <c r="Q4744" s="30" t="s">
        <v>9168</v>
      </c>
    </row>
    <row r="4745" spans="1:17" s="30" customFormat="1" ht="19.95" customHeight="1">
      <c r="A4745" s="47">
        <v>2</v>
      </c>
      <c r="B4745" s="30" t="s">
        <v>785</v>
      </c>
      <c r="C4745" s="43" t="s">
        <v>9016</v>
      </c>
      <c r="D4745" s="52">
        <v>45278</v>
      </c>
      <c r="E4745" s="52">
        <v>45286</v>
      </c>
      <c r="F4745" s="52">
        <v>45286</v>
      </c>
      <c r="G4745" s="47" t="s">
        <v>10</v>
      </c>
      <c r="H4745" s="42">
        <v>7200</v>
      </c>
      <c r="I4745" s="53">
        <v>1</v>
      </c>
      <c r="J4745" s="46">
        <v>0</v>
      </c>
      <c r="K4745" s="46">
        <v>0</v>
      </c>
      <c r="L4745" s="42">
        <v>7200</v>
      </c>
      <c r="M4745" s="42">
        <v>0</v>
      </c>
      <c r="N4745" s="47" t="s">
        <v>269</v>
      </c>
      <c r="O4745" s="47" t="s">
        <v>1330</v>
      </c>
      <c r="P4745" s="47" t="s">
        <v>1343</v>
      </c>
      <c r="Q4745" s="30" t="s">
        <v>9161</v>
      </c>
    </row>
    <row r="4746" spans="1:17" s="30" customFormat="1" ht="19.95" customHeight="1">
      <c r="A4746" s="47">
        <v>5</v>
      </c>
      <c r="B4746" s="30" t="s">
        <v>785</v>
      </c>
      <c r="C4746" s="43" t="s">
        <v>9015</v>
      </c>
      <c r="D4746" s="52">
        <v>45278</v>
      </c>
      <c r="E4746" s="52">
        <v>45286</v>
      </c>
      <c r="F4746" s="52">
        <v>45286</v>
      </c>
      <c r="G4746" s="47" t="s">
        <v>10</v>
      </c>
      <c r="H4746" s="42">
        <v>1400</v>
      </c>
      <c r="I4746" s="53">
        <v>1</v>
      </c>
      <c r="J4746" s="46">
        <v>0</v>
      </c>
      <c r="K4746" s="46">
        <v>0</v>
      </c>
      <c r="L4746" s="42">
        <v>1400</v>
      </c>
      <c r="M4746" s="42">
        <v>0</v>
      </c>
      <c r="N4746" s="47" t="s">
        <v>269</v>
      </c>
      <c r="O4746" s="47" t="s">
        <v>1330</v>
      </c>
      <c r="P4746" s="47" t="s">
        <v>1343</v>
      </c>
      <c r="Q4746" s="30" t="s">
        <v>9160</v>
      </c>
    </row>
    <row r="4747" spans="1:17" s="30" customFormat="1" ht="19.95" customHeight="1">
      <c r="A4747" s="47">
        <v>2</v>
      </c>
      <c r="B4747" s="30" t="s">
        <v>785</v>
      </c>
      <c r="C4747" s="43" t="s">
        <v>9017</v>
      </c>
      <c r="D4747" s="52">
        <v>45279</v>
      </c>
      <c r="E4747" s="52">
        <v>45286</v>
      </c>
      <c r="F4747" s="52">
        <v>45286</v>
      </c>
      <c r="G4747" s="47" t="s">
        <v>10</v>
      </c>
      <c r="H4747" s="42">
        <v>6400</v>
      </c>
      <c r="I4747" s="53">
        <v>1</v>
      </c>
      <c r="J4747" s="46">
        <v>0</v>
      </c>
      <c r="K4747" s="46">
        <v>0</v>
      </c>
      <c r="L4747" s="42">
        <v>6400</v>
      </c>
      <c r="M4747" s="42">
        <v>0</v>
      </c>
      <c r="N4747" s="47" t="s">
        <v>269</v>
      </c>
      <c r="O4747" s="47" t="s">
        <v>1330</v>
      </c>
      <c r="P4747" s="47" t="s">
        <v>1343</v>
      </c>
      <c r="Q4747" s="30" t="s">
        <v>9162</v>
      </c>
    </row>
    <row r="4748" spans="1:17" s="30" customFormat="1" ht="19.95" customHeight="1">
      <c r="A4748" s="47">
        <v>2</v>
      </c>
      <c r="B4748" s="30" t="s">
        <v>785</v>
      </c>
      <c r="C4748" s="43" t="s">
        <v>9021</v>
      </c>
      <c r="D4748" s="52">
        <v>45279</v>
      </c>
      <c r="E4748" s="52">
        <v>45286</v>
      </c>
      <c r="F4748" s="52">
        <v>45286</v>
      </c>
      <c r="G4748" s="47" t="s">
        <v>10</v>
      </c>
      <c r="H4748" s="42">
        <v>1786</v>
      </c>
      <c r="I4748" s="53">
        <v>1</v>
      </c>
      <c r="J4748" s="46">
        <v>0</v>
      </c>
      <c r="K4748" s="46">
        <v>0</v>
      </c>
      <c r="L4748" s="42">
        <v>1786</v>
      </c>
      <c r="M4748" s="42">
        <v>0</v>
      </c>
      <c r="N4748" s="47" t="s">
        <v>269</v>
      </c>
      <c r="O4748" s="47" t="s">
        <v>1330</v>
      </c>
      <c r="P4748" s="47" t="s">
        <v>2320</v>
      </c>
      <c r="Q4748" s="30" t="s">
        <v>9166</v>
      </c>
    </row>
    <row r="4749" spans="1:17" s="30" customFormat="1" ht="19.95" customHeight="1">
      <c r="A4749" s="47">
        <v>5</v>
      </c>
      <c r="B4749" s="30" t="s">
        <v>785</v>
      </c>
      <c r="C4749" s="43" t="s">
        <v>9020</v>
      </c>
      <c r="D4749" s="52">
        <v>45279</v>
      </c>
      <c r="E4749" s="52">
        <v>45286</v>
      </c>
      <c r="F4749" s="52">
        <v>45286</v>
      </c>
      <c r="G4749" s="47" t="s">
        <v>10</v>
      </c>
      <c r="H4749" s="42">
        <v>24130</v>
      </c>
      <c r="I4749" s="53">
        <v>1</v>
      </c>
      <c r="J4749" s="46">
        <v>0</v>
      </c>
      <c r="K4749" s="46">
        <v>0</v>
      </c>
      <c r="L4749" s="42">
        <v>24130</v>
      </c>
      <c r="M4749" s="42">
        <v>0</v>
      </c>
      <c r="N4749" s="47" t="s">
        <v>269</v>
      </c>
      <c r="O4749" s="47" t="s">
        <v>1330</v>
      </c>
      <c r="P4749" s="47" t="s">
        <v>2320</v>
      </c>
      <c r="Q4749" s="30" t="s">
        <v>9165</v>
      </c>
    </row>
    <row r="4750" spans="1:17" s="30" customFormat="1" ht="19.95" customHeight="1">
      <c r="A4750" s="47">
        <v>2</v>
      </c>
      <c r="B4750" s="30" t="s">
        <v>785</v>
      </c>
      <c r="C4750" s="43" t="s">
        <v>9019</v>
      </c>
      <c r="D4750" s="52">
        <v>45279</v>
      </c>
      <c r="E4750" s="52">
        <v>45286</v>
      </c>
      <c r="F4750" s="52">
        <v>45286</v>
      </c>
      <c r="G4750" s="47" t="s">
        <v>10</v>
      </c>
      <c r="H4750" s="42">
        <v>6237.58</v>
      </c>
      <c r="I4750" s="53">
        <v>1</v>
      </c>
      <c r="J4750" s="46">
        <v>0</v>
      </c>
      <c r="K4750" s="46">
        <v>0</v>
      </c>
      <c r="L4750" s="42">
        <v>6237.58</v>
      </c>
      <c r="M4750" s="42">
        <v>0</v>
      </c>
      <c r="N4750" s="47" t="s">
        <v>269</v>
      </c>
      <c r="O4750" s="47" t="s">
        <v>1330</v>
      </c>
      <c r="P4750" s="47" t="s">
        <v>1343</v>
      </c>
      <c r="Q4750" s="30" t="s">
        <v>9164</v>
      </c>
    </row>
    <row r="4751" spans="1:17" s="30" customFormat="1" ht="19.95" customHeight="1">
      <c r="A4751" s="47">
        <v>5</v>
      </c>
      <c r="B4751" s="30" t="s">
        <v>785</v>
      </c>
      <c r="C4751" s="43" t="s">
        <v>9018</v>
      </c>
      <c r="D4751" s="52">
        <v>45279</v>
      </c>
      <c r="E4751" s="52">
        <v>45286</v>
      </c>
      <c r="F4751" s="52">
        <v>45286</v>
      </c>
      <c r="G4751" s="47" t="s">
        <v>10</v>
      </c>
      <c r="H4751" s="42">
        <v>27593.71</v>
      </c>
      <c r="I4751" s="53">
        <v>1</v>
      </c>
      <c r="J4751" s="46">
        <v>0</v>
      </c>
      <c r="K4751" s="46">
        <v>0</v>
      </c>
      <c r="L4751" s="42">
        <v>27593.71</v>
      </c>
      <c r="M4751" s="42">
        <v>0</v>
      </c>
      <c r="N4751" s="47" t="s">
        <v>269</v>
      </c>
      <c r="O4751" s="47" t="s">
        <v>1330</v>
      </c>
      <c r="P4751" s="47" t="s">
        <v>1343</v>
      </c>
      <c r="Q4751" s="30" t="s">
        <v>9163</v>
      </c>
    </row>
    <row r="4752" spans="1:17" s="30" customFormat="1" ht="19.95" customHeight="1">
      <c r="A4752" s="47">
        <v>1</v>
      </c>
      <c r="B4752" s="30" t="s">
        <v>780</v>
      </c>
      <c r="C4752" s="43" t="s">
        <v>1450</v>
      </c>
      <c r="D4752" s="52">
        <v>45287</v>
      </c>
      <c r="E4752" s="52">
        <v>45287</v>
      </c>
      <c r="F4752" s="52">
        <v>45287</v>
      </c>
      <c r="G4752" s="47" t="s">
        <v>10</v>
      </c>
      <c r="H4752" s="42">
        <v>12</v>
      </c>
      <c r="I4752" s="53">
        <v>1</v>
      </c>
      <c r="J4752" s="46">
        <v>0</v>
      </c>
      <c r="K4752" s="46">
        <v>0</v>
      </c>
      <c r="L4752" s="42">
        <v>12</v>
      </c>
      <c r="M4752" s="42">
        <v>0</v>
      </c>
      <c r="N4752" s="47" t="s">
        <v>1328</v>
      </c>
      <c r="O4752" s="47" t="s">
        <v>1374</v>
      </c>
      <c r="P4752" s="47" t="s">
        <v>874</v>
      </c>
      <c r="Q4752" s="30" t="s">
        <v>9187</v>
      </c>
    </row>
    <row r="4753" spans="1:17" s="30" customFormat="1" ht="19.95" customHeight="1">
      <c r="A4753" s="47">
        <v>2</v>
      </c>
      <c r="B4753" s="30" t="s">
        <v>4735</v>
      </c>
      <c r="C4753" s="43" t="s">
        <v>9043</v>
      </c>
      <c r="D4753" s="52">
        <v>45289</v>
      </c>
      <c r="E4753" s="52">
        <v>45287</v>
      </c>
      <c r="F4753" s="52">
        <v>45287</v>
      </c>
      <c r="G4753" s="47" t="s">
        <v>10</v>
      </c>
      <c r="H4753" s="42">
        <v>39034.58</v>
      </c>
      <c r="I4753" s="53">
        <v>1</v>
      </c>
      <c r="J4753" s="46">
        <v>0</v>
      </c>
      <c r="K4753" s="46">
        <v>0</v>
      </c>
      <c r="L4753" s="42">
        <v>39034.58</v>
      </c>
      <c r="M4753" s="42">
        <v>0</v>
      </c>
      <c r="N4753" s="47" t="s">
        <v>1328</v>
      </c>
      <c r="O4753" s="47" t="s">
        <v>1330</v>
      </c>
      <c r="P4753" s="47" t="s">
        <v>881</v>
      </c>
      <c r="Q4753" s="30" t="s">
        <v>9190</v>
      </c>
    </row>
    <row r="4754" spans="1:17" s="30" customFormat="1" ht="19.95" customHeight="1">
      <c r="A4754" s="47">
        <v>1</v>
      </c>
      <c r="B4754" s="30" t="s">
        <v>138</v>
      </c>
      <c r="C4754" s="43" t="s">
        <v>9040</v>
      </c>
      <c r="D4754" s="52">
        <v>45267</v>
      </c>
      <c r="E4754" s="52">
        <v>45287</v>
      </c>
      <c r="F4754" s="52">
        <v>45287</v>
      </c>
      <c r="G4754" s="47" t="s">
        <v>10</v>
      </c>
      <c r="H4754" s="42">
        <v>24732</v>
      </c>
      <c r="I4754" s="53">
        <v>1</v>
      </c>
      <c r="J4754" s="46">
        <v>0</v>
      </c>
      <c r="K4754" s="46">
        <v>0</v>
      </c>
      <c r="L4754" s="42">
        <v>24732</v>
      </c>
      <c r="M4754" s="42">
        <v>0</v>
      </c>
      <c r="N4754" s="47" t="s">
        <v>1328</v>
      </c>
      <c r="O4754" s="47" t="s">
        <v>1349</v>
      </c>
      <c r="P4754" s="47" t="s">
        <v>741</v>
      </c>
      <c r="Q4754" s="30" t="s">
        <v>9185</v>
      </c>
    </row>
    <row r="4755" spans="1:17" s="30" customFormat="1" ht="19.95" customHeight="1">
      <c r="A4755" s="47">
        <v>4</v>
      </c>
      <c r="B4755" s="30" t="s">
        <v>143</v>
      </c>
      <c r="C4755" s="43" t="s">
        <v>9036</v>
      </c>
      <c r="D4755" s="52">
        <v>45272</v>
      </c>
      <c r="E4755" s="52">
        <v>45287</v>
      </c>
      <c r="F4755" s="52">
        <v>45287</v>
      </c>
      <c r="G4755" s="47" t="s">
        <v>10</v>
      </c>
      <c r="H4755" s="42">
        <v>10500</v>
      </c>
      <c r="I4755" s="53">
        <v>1</v>
      </c>
      <c r="J4755" s="46">
        <v>0</v>
      </c>
      <c r="K4755" s="46">
        <v>0</v>
      </c>
      <c r="L4755" s="42">
        <v>10500</v>
      </c>
      <c r="M4755" s="42">
        <v>0</v>
      </c>
      <c r="N4755" s="47" t="s">
        <v>1328</v>
      </c>
      <c r="O4755" s="47" t="s">
        <v>1349</v>
      </c>
      <c r="P4755" s="47" t="s">
        <v>741</v>
      </c>
      <c r="Q4755" s="30" t="s">
        <v>9181</v>
      </c>
    </row>
    <row r="4756" spans="1:17" s="30" customFormat="1" ht="19.95" customHeight="1">
      <c r="A4756" s="47">
        <v>2</v>
      </c>
      <c r="B4756" s="30" t="s">
        <v>143</v>
      </c>
      <c r="C4756" s="43" t="s">
        <v>9035</v>
      </c>
      <c r="D4756" s="52">
        <v>45272</v>
      </c>
      <c r="E4756" s="52">
        <v>45287</v>
      </c>
      <c r="F4756" s="52">
        <v>45287</v>
      </c>
      <c r="G4756" s="47" t="s">
        <v>10</v>
      </c>
      <c r="H4756" s="42">
        <v>10489.6</v>
      </c>
      <c r="I4756" s="53">
        <v>1</v>
      </c>
      <c r="J4756" s="46">
        <v>0</v>
      </c>
      <c r="K4756" s="46">
        <v>0</v>
      </c>
      <c r="L4756" s="42">
        <v>10489.6</v>
      </c>
      <c r="M4756" s="42">
        <v>0</v>
      </c>
      <c r="N4756" s="47" t="s">
        <v>1328</v>
      </c>
      <c r="O4756" s="47" t="s">
        <v>1349</v>
      </c>
      <c r="P4756" s="47" t="s">
        <v>741</v>
      </c>
      <c r="Q4756" s="30" t="s">
        <v>9180</v>
      </c>
    </row>
    <row r="4757" spans="1:17" s="30" customFormat="1" ht="19.95" customHeight="1">
      <c r="A4757" s="47">
        <v>5</v>
      </c>
      <c r="B4757" s="30" t="s">
        <v>143</v>
      </c>
      <c r="C4757" s="43" t="s">
        <v>9034</v>
      </c>
      <c r="D4757" s="52">
        <v>45272</v>
      </c>
      <c r="E4757" s="52">
        <v>45287</v>
      </c>
      <c r="F4757" s="52">
        <v>45287</v>
      </c>
      <c r="G4757" s="47" t="s">
        <v>10</v>
      </c>
      <c r="H4757" s="42">
        <v>2100</v>
      </c>
      <c r="I4757" s="53">
        <v>1</v>
      </c>
      <c r="J4757" s="46">
        <v>0</v>
      </c>
      <c r="K4757" s="46">
        <v>0</v>
      </c>
      <c r="L4757" s="42">
        <v>2100</v>
      </c>
      <c r="M4757" s="42">
        <v>0</v>
      </c>
      <c r="N4757" s="47" t="s">
        <v>1328</v>
      </c>
      <c r="O4757" s="47" t="s">
        <v>1349</v>
      </c>
      <c r="P4757" s="47" t="s">
        <v>741</v>
      </c>
      <c r="Q4757" s="30" t="s">
        <v>9179</v>
      </c>
    </row>
    <row r="4758" spans="1:17" s="30" customFormat="1" ht="19.95" customHeight="1">
      <c r="A4758" s="47">
        <v>5</v>
      </c>
      <c r="B4758" s="30" t="s">
        <v>143</v>
      </c>
      <c r="C4758" s="43" t="s">
        <v>9033</v>
      </c>
      <c r="D4758" s="52">
        <v>45272</v>
      </c>
      <c r="E4758" s="52">
        <v>45287</v>
      </c>
      <c r="F4758" s="52">
        <v>45287</v>
      </c>
      <c r="G4758" s="47" t="s">
        <v>10</v>
      </c>
      <c r="H4758" s="42">
        <v>8400</v>
      </c>
      <c r="I4758" s="53">
        <v>1</v>
      </c>
      <c r="J4758" s="46">
        <v>0</v>
      </c>
      <c r="K4758" s="46">
        <v>0</v>
      </c>
      <c r="L4758" s="42">
        <v>8400</v>
      </c>
      <c r="M4758" s="42">
        <v>0</v>
      </c>
      <c r="N4758" s="47" t="s">
        <v>1328</v>
      </c>
      <c r="O4758" s="47" t="s">
        <v>1349</v>
      </c>
      <c r="P4758" s="47" t="s">
        <v>741</v>
      </c>
      <c r="Q4758" s="30" t="s">
        <v>9178</v>
      </c>
    </row>
    <row r="4759" spans="1:17" s="30" customFormat="1" ht="19.95" customHeight="1">
      <c r="A4759" s="47">
        <v>1</v>
      </c>
      <c r="B4759" s="30" t="s">
        <v>259</v>
      </c>
      <c r="C4759" s="43" t="s">
        <v>9042</v>
      </c>
      <c r="D4759" s="52">
        <v>45287</v>
      </c>
      <c r="E4759" s="52">
        <v>45287</v>
      </c>
      <c r="F4759" s="52">
        <v>45287</v>
      </c>
      <c r="G4759" s="47" t="s">
        <v>10</v>
      </c>
      <c r="H4759" s="42">
        <v>5146.87</v>
      </c>
      <c r="I4759" s="53">
        <v>1</v>
      </c>
      <c r="J4759" s="46">
        <v>0</v>
      </c>
      <c r="K4759" s="46">
        <v>0</v>
      </c>
      <c r="L4759" s="42">
        <v>5146.87</v>
      </c>
      <c r="M4759" s="42">
        <v>0</v>
      </c>
      <c r="N4759" s="47" t="s">
        <v>1328</v>
      </c>
      <c r="O4759" s="47" t="s">
        <v>1874</v>
      </c>
      <c r="P4759" s="47" t="s">
        <v>7610</v>
      </c>
      <c r="Q4759" s="30" t="s">
        <v>9189</v>
      </c>
    </row>
    <row r="4760" spans="1:17" s="30" customFormat="1" ht="19.95" customHeight="1">
      <c r="A4760" s="47">
        <v>1</v>
      </c>
      <c r="B4760" s="30" t="s">
        <v>259</v>
      </c>
      <c r="C4760" s="43" t="s">
        <v>9041</v>
      </c>
      <c r="D4760" s="52">
        <v>45287</v>
      </c>
      <c r="E4760" s="52">
        <v>45287</v>
      </c>
      <c r="F4760" s="52">
        <v>45287</v>
      </c>
      <c r="G4760" s="47" t="s">
        <v>10</v>
      </c>
      <c r="H4760" s="42">
        <v>10273.74</v>
      </c>
      <c r="I4760" s="53">
        <v>1</v>
      </c>
      <c r="J4760" s="46">
        <v>0</v>
      </c>
      <c r="K4760" s="46">
        <v>0</v>
      </c>
      <c r="L4760" s="42">
        <v>10273.74</v>
      </c>
      <c r="M4760" s="42">
        <v>0</v>
      </c>
      <c r="N4760" s="47" t="s">
        <v>1328</v>
      </c>
      <c r="O4760" s="47" t="s">
        <v>1874</v>
      </c>
      <c r="P4760" s="47" t="s">
        <v>7610</v>
      </c>
      <c r="Q4760" s="30" t="s">
        <v>9188</v>
      </c>
    </row>
    <row r="4761" spans="1:17" s="30" customFormat="1" ht="19.95" customHeight="1">
      <c r="A4761" s="47">
        <v>2</v>
      </c>
      <c r="B4761" s="30" t="s">
        <v>229</v>
      </c>
      <c r="C4761" s="43" t="s">
        <v>9038</v>
      </c>
      <c r="D4761" s="52">
        <v>45272</v>
      </c>
      <c r="E4761" s="52">
        <v>45287</v>
      </c>
      <c r="F4761" s="52">
        <v>45287</v>
      </c>
      <c r="G4761" s="47" t="s">
        <v>10</v>
      </c>
      <c r="H4761" s="42">
        <v>39538</v>
      </c>
      <c r="I4761" s="53">
        <v>1</v>
      </c>
      <c r="J4761" s="46">
        <v>0</v>
      </c>
      <c r="K4761" s="46">
        <v>0</v>
      </c>
      <c r="L4761" s="42">
        <v>39538</v>
      </c>
      <c r="M4761" s="42">
        <v>0</v>
      </c>
      <c r="N4761" s="47" t="s">
        <v>1328</v>
      </c>
      <c r="O4761" s="47" t="s">
        <v>1349</v>
      </c>
      <c r="P4761" s="47" t="s">
        <v>741</v>
      </c>
      <c r="Q4761" s="30" t="s">
        <v>9183</v>
      </c>
    </row>
    <row r="4762" spans="1:17" s="30" customFormat="1" ht="19.95" customHeight="1">
      <c r="A4762" s="47">
        <v>2</v>
      </c>
      <c r="B4762" s="30" t="s">
        <v>229</v>
      </c>
      <c r="C4762" s="43" t="s">
        <v>9037</v>
      </c>
      <c r="D4762" s="52">
        <v>45272</v>
      </c>
      <c r="E4762" s="52">
        <v>45287</v>
      </c>
      <c r="F4762" s="52">
        <v>45287</v>
      </c>
      <c r="G4762" s="47" t="s">
        <v>10</v>
      </c>
      <c r="H4762" s="42">
        <v>102975.4</v>
      </c>
      <c r="I4762" s="53">
        <v>1</v>
      </c>
      <c r="J4762" s="46">
        <v>0</v>
      </c>
      <c r="K4762" s="46">
        <v>0</v>
      </c>
      <c r="L4762" s="42">
        <v>102975.4</v>
      </c>
      <c r="M4762" s="42">
        <v>0</v>
      </c>
      <c r="N4762" s="47" t="s">
        <v>1328</v>
      </c>
      <c r="O4762" s="47" t="s">
        <v>1349</v>
      </c>
      <c r="P4762" s="47" t="s">
        <v>741</v>
      </c>
      <c r="Q4762" s="30" t="s">
        <v>9182</v>
      </c>
    </row>
    <row r="4763" spans="1:17" s="30" customFormat="1" ht="19.95" customHeight="1">
      <c r="A4763" s="47">
        <v>2</v>
      </c>
      <c r="B4763" s="30" t="s">
        <v>785</v>
      </c>
      <c r="C4763" s="43" t="s">
        <v>9039</v>
      </c>
      <c r="D4763" s="52">
        <v>45280</v>
      </c>
      <c r="E4763" s="52">
        <v>45287</v>
      </c>
      <c r="F4763" s="52">
        <v>45287</v>
      </c>
      <c r="G4763" s="47" t="s">
        <v>10</v>
      </c>
      <c r="H4763" s="42">
        <v>1000.44</v>
      </c>
      <c r="I4763" s="53">
        <v>1</v>
      </c>
      <c r="J4763" s="46">
        <v>0</v>
      </c>
      <c r="K4763" s="46">
        <v>0</v>
      </c>
      <c r="L4763" s="42">
        <v>1000.44</v>
      </c>
      <c r="M4763" s="42">
        <v>0</v>
      </c>
      <c r="N4763" s="47" t="s">
        <v>269</v>
      </c>
      <c r="O4763" s="47" t="s">
        <v>1330</v>
      </c>
      <c r="P4763" s="47" t="s">
        <v>1343</v>
      </c>
      <c r="Q4763" s="30" t="s">
        <v>9184</v>
      </c>
    </row>
    <row r="4764" spans="1:17" s="30" customFormat="1" ht="19.95" customHeight="1">
      <c r="A4764" s="47">
        <v>1</v>
      </c>
      <c r="B4764" s="30" t="s">
        <v>257</v>
      </c>
      <c r="C4764" s="43" t="s">
        <v>9049</v>
      </c>
      <c r="D4764" s="52">
        <v>45288</v>
      </c>
      <c r="E4764" s="52">
        <v>45288</v>
      </c>
      <c r="F4764" s="52">
        <v>45288</v>
      </c>
      <c r="G4764" s="47" t="s">
        <v>10</v>
      </c>
      <c r="H4764" s="42">
        <v>22039.79</v>
      </c>
      <c r="I4764" s="53">
        <v>1</v>
      </c>
      <c r="J4764" s="46">
        <v>0</v>
      </c>
      <c r="K4764" s="46">
        <v>0</v>
      </c>
      <c r="L4764" s="42">
        <v>22039.79</v>
      </c>
      <c r="M4764" s="42">
        <v>0</v>
      </c>
      <c r="N4764" s="47" t="s">
        <v>1328</v>
      </c>
      <c r="O4764" s="47" t="s">
        <v>1874</v>
      </c>
      <c r="P4764" s="47" t="s">
        <v>7610</v>
      </c>
      <c r="Q4764" s="30" t="s">
        <v>9195</v>
      </c>
    </row>
    <row r="4765" spans="1:17" s="30" customFormat="1" ht="19.95" customHeight="1">
      <c r="A4765" s="47">
        <v>1</v>
      </c>
      <c r="B4765" s="30" t="s">
        <v>257</v>
      </c>
      <c r="C4765" s="43" t="s">
        <v>9048</v>
      </c>
      <c r="D4765" s="52">
        <v>45288</v>
      </c>
      <c r="E4765" s="52">
        <v>45288</v>
      </c>
      <c r="F4765" s="52">
        <v>45288</v>
      </c>
      <c r="G4765" s="47" t="s">
        <v>10</v>
      </c>
      <c r="H4765" s="42">
        <v>10527.38</v>
      </c>
      <c r="I4765" s="53">
        <v>1</v>
      </c>
      <c r="J4765" s="46">
        <v>0</v>
      </c>
      <c r="K4765" s="46">
        <v>0</v>
      </c>
      <c r="L4765" s="42">
        <v>10527.38</v>
      </c>
      <c r="M4765" s="42">
        <v>0</v>
      </c>
      <c r="N4765" s="47" t="s">
        <v>1328</v>
      </c>
      <c r="O4765" s="47" t="s">
        <v>1874</v>
      </c>
      <c r="P4765" s="47" t="s">
        <v>7610</v>
      </c>
      <c r="Q4765" s="30" t="s">
        <v>9194</v>
      </c>
    </row>
    <row r="4766" spans="1:17" s="30" customFormat="1" ht="19.95" customHeight="1">
      <c r="A4766" s="47">
        <v>4</v>
      </c>
      <c r="B4766" s="30" t="s">
        <v>230</v>
      </c>
      <c r="C4766" s="43" t="s">
        <v>9055</v>
      </c>
      <c r="D4766" s="52">
        <v>45299</v>
      </c>
      <c r="E4766" s="52">
        <v>45288</v>
      </c>
      <c r="F4766" s="52">
        <v>45288</v>
      </c>
      <c r="G4766" s="47" t="s">
        <v>10</v>
      </c>
      <c r="H4766" s="42">
        <v>222743.67999999999</v>
      </c>
      <c r="I4766" s="53">
        <v>1</v>
      </c>
      <c r="J4766" s="46">
        <v>0</v>
      </c>
      <c r="K4766" s="46">
        <v>0</v>
      </c>
      <c r="L4766" s="42">
        <v>222743.67999999999</v>
      </c>
      <c r="M4766" s="42">
        <v>0</v>
      </c>
      <c r="N4766" s="47" t="s">
        <v>1328</v>
      </c>
      <c r="O4766" s="47" t="s">
        <v>1330</v>
      </c>
      <c r="P4766" s="47" t="s">
        <v>881</v>
      </c>
      <c r="Q4766" s="30" t="s">
        <v>9201</v>
      </c>
    </row>
    <row r="4767" spans="1:17" s="30" customFormat="1" ht="19.95" customHeight="1">
      <c r="A4767" s="47">
        <v>2</v>
      </c>
      <c r="B4767" s="30" t="s">
        <v>142</v>
      </c>
      <c r="C4767" s="43" t="s">
        <v>9045</v>
      </c>
      <c r="D4767" s="52">
        <v>45278</v>
      </c>
      <c r="E4767" s="52">
        <v>45288</v>
      </c>
      <c r="F4767" s="52">
        <v>45288</v>
      </c>
      <c r="G4767" s="47" t="s">
        <v>10</v>
      </c>
      <c r="H4767" s="42">
        <v>31460</v>
      </c>
      <c r="I4767" s="53">
        <v>1</v>
      </c>
      <c r="J4767" s="46">
        <v>0</v>
      </c>
      <c r="K4767" s="46">
        <v>0</v>
      </c>
      <c r="L4767" s="42">
        <v>31460</v>
      </c>
      <c r="M4767" s="42">
        <v>0</v>
      </c>
      <c r="N4767" s="47" t="s">
        <v>1328</v>
      </c>
      <c r="O4767" s="47" t="s">
        <v>1349</v>
      </c>
      <c r="P4767" s="47" t="s">
        <v>741</v>
      </c>
      <c r="Q4767" s="30" t="s">
        <v>9191</v>
      </c>
    </row>
    <row r="4768" spans="1:17" s="30" customFormat="1" ht="19.95" customHeight="1">
      <c r="A4768" s="47">
        <v>5</v>
      </c>
      <c r="B4768" s="30" t="s">
        <v>142</v>
      </c>
      <c r="C4768" s="43" t="s">
        <v>9046</v>
      </c>
      <c r="D4768" s="52">
        <v>45278</v>
      </c>
      <c r="E4768" s="52">
        <v>45288</v>
      </c>
      <c r="F4768" s="52">
        <v>45288</v>
      </c>
      <c r="G4768" s="47" t="s">
        <v>10</v>
      </c>
      <c r="H4768" s="42">
        <v>9990</v>
      </c>
      <c r="I4768" s="53">
        <v>1</v>
      </c>
      <c r="J4768" s="46">
        <v>0</v>
      </c>
      <c r="K4768" s="46">
        <v>0</v>
      </c>
      <c r="L4768" s="42">
        <v>9990</v>
      </c>
      <c r="M4768" s="42">
        <v>0</v>
      </c>
      <c r="N4768" s="47" t="s">
        <v>1328</v>
      </c>
      <c r="O4768" s="47" t="s">
        <v>1349</v>
      </c>
      <c r="P4768" s="47" t="s">
        <v>741</v>
      </c>
      <c r="Q4768" s="30" t="s">
        <v>9192</v>
      </c>
    </row>
    <row r="4769" spans="1:17" s="30" customFormat="1" ht="19.95" customHeight="1">
      <c r="A4769" s="47">
        <v>4</v>
      </c>
      <c r="B4769" s="30" t="s">
        <v>15</v>
      </c>
      <c r="C4769" s="43" t="s">
        <v>9044</v>
      </c>
      <c r="D4769" s="52">
        <v>45273</v>
      </c>
      <c r="E4769" s="52">
        <v>45288</v>
      </c>
      <c r="F4769" s="52">
        <v>45288</v>
      </c>
      <c r="G4769" s="47" t="s">
        <v>10</v>
      </c>
      <c r="H4769" s="42">
        <v>3217.64</v>
      </c>
      <c r="I4769" s="53">
        <v>1</v>
      </c>
      <c r="J4769" s="46">
        <v>0</v>
      </c>
      <c r="K4769" s="46">
        <v>0</v>
      </c>
      <c r="L4769" s="42">
        <v>3217.64</v>
      </c>
      <c r="M4769" s="42">
        <v>0</v>
      </c>
      <c r="N4769" s="47" t="s">
        <v>269</v>
      </c>
      <c r="O4769" s="47" t="s">
        <v>1351</v>
      </c>
      <c r="P4769" s="47" t="s">
        <v>1353</v>
      </c>
      <c r="Q4769" s="30" t="s">
        <v>8150</v>
      </c>
    </row>
    <row r="4770" spans="1:17" s="30" customFormat="1" ht="19.95" customHeight="1">
      <c r="A4770" s="47">
        <v>1</v>
      </c>
      <c r="B4770" s="30" t="s">
        <v>19</v>
      </c>
      <c r="C4770" s="43" t="s">
        <v>2960</v>
      </c>
      <c r="D4770" s="52">
        <v>45288</v>
      </c>
      <c r="E4770" s="52">
        <v>45288</v>
      </c>
      <c r="F4770" s="52">
        <v>45288</v>
      </c>
      <c r="G4770" s="47" t="s">
        <v>10</v>
      </c>
      <c r="H4770" s="42">
        <v>445.29</v>
      </c>
      <c r="I4770" s="53">
        <v>1</v>
      </c>
      <c r="J4770" s="46">
        <v>0</v>
      </c>
      <c r="K4770" s="46">
        <v>0</v>
      </c>
      <c r="L4770" s="42">
        <v>445.29</v>
      </c>
      <c r="M4770" s="42">
        <v>0</v>
      </c>
      <c r="N4770" s="47" t="s">
        <v>275</v>
      </c>
      <c r="O4770" s="47" t="s">
        <v>1355</v>
      </c>
      <c r="P4770" s="47" t="s">
        <v>672</v>
      </c>
      <c r="Q4770" s="30" t="s">
        <v>9197</v>
      </c>
    </row>
    <row r="4771" spans="1:17" s="30" customFormat="1" ht="19.95" customHeight="1">
      <c r="A4771" s="47">
        <v>1</v>
      </c>
      <c r="B4771" s="30" t="s">
        <v>9053</v>
      </c>
      <c r="C4771" s="43" t="s">
        <v>9054</v>
      </c>
      <c r="D4771" s="52">
        <v>45282</v>
      </c>
      <c r="E4771" s="52">
        <v>45288</v>
      </c>
      <c r="F4771" s="52">
        <v>45288</v>
      </c>
      <c r="G4771" s="47" t="s">
        <v>10</v>
      </c>
      <c r="H4771" s="42">
        <v>769.05</v>
      </c>
      <c r="I4771" s="53">
        <v>1</v>
      </c>
      <c r="J4771" s="46">
        <v>0</v>
      </c>
      <c r="K4771" s="46">
        <v>0</v>
      </c>
      <c r="L4771" s="42">
        <v>769.05</v>
      </c>
      <c r="M4771" s="42">
        <v>0</v>
      </c>
      <c r="N4771" s="47" t="s">
        <v>275</v>
      </c>
      <c r="O4771" s="47" t="s">
        <v>1342</v>
      </c>
      <c r="P4771" s="47" t="s">
        <v>1590</v>
      </c>
      <c r="Q4771" s="30" t="s">
        <v>9199</v>
      </c>
    </row>
    <row r="4772" spans="1:17" s="30" customFormat="1" ht="19.95" customHeight="1">
      <c r="A4772" s="47">
        <v>2</v>
      </c>
      <c r="B4772" s="30" t="s">
        <v>305</v>
      </c>
      <c r="C4772" s="43" t="s">
        <v>9052</v>
      </c>
      <c r="D4772" s="52">
        <v>45278</v>
      </c>
      <c r="E4772" s="52">
        <v>45288</v>
      </c>
      <c r="F4772" s="52">
        <v>45288</v>
      </c>
      <c r="G4772" s="47" t="s">
        <v>10</v>
      </c>
      <c r="H4772" s="42">
        <v>1326.7</v>
      </c>
      <c r="I4772" s="53">
        <v>1</v>
      </c>
      <c r="J4772" s="46">
        <v>0</v>
      </c>
      <c r="K4772" s="46">
        <v>0</v>
      </c>
      <c r="L4772" s="42">
        <v>1326.7</v>
      </c>
      <c r="M4772" s="42">
        <v>0</v>
      </c>
      <c r="N4772" s="47" t="s">
        <v>275</v>
      </c>
      <c r="O4772" s="47" t="s">
        <v>1874</v>
      </c>
      <c r="P4772" s="47" t="s">
        <v>1358</v>
      </c>
      <c r="Q4772" s="30" t="s">
        <v>9198</v>
      </c>
    </row>
    <row r="4773" spans="1:17" s="30" customFormat="1" ht="19.95" customHeight="1">
      <c r="A4773" s="47">
        <v>5</v>
      </c>
      <c r="B4773" s="30" t="s">
        <v>228</v>
      </c>
      <c r="C4773" s="43" t="s">
        <v>9047</v>
      </c>
      <c r="D4773" s="52">
        <v>45278</v>
      </c>
      <c r="E4773" s="52">
        <v>45288</v>
      </c>
      <c r="F4773" s="52">
        <v>45288</v>
      </c>
      <c r="G4773" s="47" t="s">
        <v>10</v>
      </c>
      <c r="H4773" s="42">
        <v>82157.649999999994</v>
      </c>
      <c r="I4773" s="53">
        <v>1</v>
      </c>
      <c r="J4773" s="46">
        <v>0</v>
      </c>
      <c r="K4773" s="46">
        <v>0</v>
      </c>
      <c r="L4773" s="42">
        <v>82157.649999999994</v>
      </c>
      <c r="M4773" s="42">
        <v>0</v>
      </c>
      <c r="N4773" s="47" t="s">
        <v>275</v>
      </c>
      <c r="O4773" s="47" t="s">
        <v>1874</v>
      </c>
      <c r="P4773" s="47" t="s">
        <v>1344</v>
      </c>
      <c r="Q4773" s="30" t="s">
        <v>9193</v>
      </c>
    </row>
    <row r="4774" spans="1:17" s="30" customFormat="1" ht="19.95" customHeight="1">
      <c r="A4774" s="47">
        <v>2</v>
      </c>
      <c r="B4774" s="30" t="s">
        <v>218</v>
      </c>
      <c r="C4774" s="43" t="s">
        <v>10031</v>
      </c>
      <c r="D4774" s="52">
        <v>45288</v>
      </c>
      <c r="E4774" s="52">
        <v>45288</v>
      </c>
      <c r="F4774" s="52">
        <v>45288</v>
      </c>
      <c r="G4774" s="47" t="s">
        <v>10</v>
      </c>
      <c r="H4774" s="42">
        <v>573.29999999999995</v>
      </c>
      <c r="I4774" s="53">
        <v>1</v>
      </c>
      <c r="J4774" s="46">
        <v>0</v>
      </c>
      <c r="K4774" s="46">
        <v>0</v>
      </c>
      <c r="L4774" s="42">
        <v>573.29999999999995</v>
      </c>
      <c r="M4774" s="42">
        <v>0</v>
      </c>
      <c r="N4774" s="47" t="s">
        <v>275</v>
      </c>
      <c r="O4774" s="47" t="s">
        <v>1874</v>
      </c>
      <c r="P4774" s="47" t="s">
        <v>8148</v>
      </c>
      <c r="Q4774" s="30" t="s">
        <v>9200</v>
      </c>
    </row>
    <row r="4775" spans="1:17" s="30" customFormat="1" ht="19.95" customHeight="1">
      <c r="A4775" s="47">
        <v>1</v>
      </c>
      <c r="B4775" s="30" t="s">
        <v>9050</v>
      </c>
      <c r="C4775" s="43" t="s">
        <v>9051</v>
      </c>
      <c r="D4775" s="52">
        <v>45288</v>
      </c>
      <c r="E4775" s="52">
        <v>45288</v>
      </c>
      <c r="F4775" s="52">
        <v>45288</v>
      </c>
      <c r="G4775" s="47" t="s">
        <v>10</v>
      </c>
      <c r="H4775" s="42">
        <v>250</v>
      </c>
      <c r="I4775" s="53">
        <v>1</v>
      </c>
      <c r="J4775" s="46">
        <v>0</v>
      </c>
      <c r="K4775" s="46">
        <v>0</v>
      </c>
      <c r="L4775" s="42">
        <v>250</v>
      </c>
      <c r="M4775" s="42">
        <v>0</v>
      </c>
      <c r="N4775" s="47" t="s">
        <v>275</v>
      </c>
      <c r="O4775" s="47" t="s">
        <v>1874</v>
      </c>
      <c r="P4775" s="47" t="s">
        <v>1358</v>
      </c>
      <c r="Q4775" s="30" t="s">
        <v>9196</v>
      </c>
    </row>
    <row r="4776" spans="1:17" s="30" customFormat="1" ht="19.95" customHeight="1">
      <c r="A4776" s="47">
        <v>1</v>
      </c>
      <c r="B4776" s="30" t="s">
        <v>58</v>
      </c>
      <c r="C4776" s="43" t="s">
        <v>95</v>
      </c>
      <c r="D4776" s="52">
        <v>45289</v>
      </c>
      <c r="E4776" s="52">
        <v>45289</v>
      </c>
      <c r="F4776" s="52">
        <v>45289</v>
      </c>
      <c r="G4776" s="47" t="s">
        <v>10</v>
      </c>
      <c r="H4776" s="42">
        <v>2887.78</v>
      </c>
      <c r="I4776" s="53">
        <v>1</v>
      </c>
      <c r="J4776" s="46">
        <v>0</v>
      </c>
      <c r="K4776" s="46">
        <v>0</v>
      </c>
      <c r="L4776" s="42">
        <v>2887.78</v>
      </c>
      <c r="M4776" s="42">
        <v>0</v>
      </c>
      <c r="N4776" s="47" t="s">
        <v>275</v>
      </c>
      <c r="O4776" s="47" t="s">
        <v>1381</v>
      </c>
      <c r="P4776" s="47" t="s">
        <v>888</v>
      </c>
      <c r="Q4776" s="30" t="s">
        <v>9202</v>
      </c>
    </row>
    <row r="4777" spans="1:17" s="30" customFormat="1" ht="19.95" customHeight="1">
      <c r="A4777" s="47">
        <v>1</v>
      </c>
      <c r="B4777" s="30" t="s">
        <v>71</v>
      </c>
      <c r="C4777" s="43" t="s">
        <v>98</v>
      </c>
      <c r="D4777" s="52">
        <v>45289</v>
      </c>
      <c r="E4777" s="52">
        <v>45289</v>
      </c>
      <c r="F4777" s="52">
        <v>45289</v>
      </c>
      <c r="G4777" s="47" t="s">
        <v>10</v>
      </c>
      <c r="H4777" s="42">
        <v>2189.64</v>
      </c>
      <c r="I4777" s="53">
        <v>1</v>
      </c>
      <c r="J4777" s="46">
        <v>0</v>
      </c>
      <c r="K4777" s="46">
        <v>0</v>
      </c>
      <c r="L4777" s="42">
        <v>2189.64</v>
      </c>
      <c r="M4777" s="42">
        <v>0</v>
      </c>
      <c r="N4777" s="47" t="s">
        <v>275</v>
      </c>
      <c r="O4777" s="47" t="s">
        <v>1381</v>
      </c>
      <c r="P4777" s="47" t="s">
        <v>888</v>
      </c>
      <c r="Q4777" s="30" t="s">
        <v>9202</v>
      </c>
    </row>
    <row r="4778" spans="1:17" s="30" customFormat="1" ht="19.95" customHeight="1">
      <c r="A4778" s="47">
        <v>1</v>
      </c>
      <c r="B4778" s="30" t="s">
        <v>60</v>
      </c>
      <c r="C4778" s="43" t="s">
        <v>95</v>
      </c>
      <c r="D4778" s="52">
        <v>45289</v>
      </c>
      <c r="E4778" s="52">
        <v>45289</v>
      </c>
      <c r="F4778" s="52">
        <v>45289</v>
      </c>
      <c r="G4778" s="47" t="s">
        <v>10</v>
      </c>
      <c r="H4778" s="42">
        <v>1686.65</v>
      </c>
      <c r="I4778" s="53">
        <v>1</v>
      </c>
      <c r="J4778" s="46">
        <v>0</v>
      </c>
      <c r="K4778" s="46">
        <v>0</v>
      </c>
      <c r="L4778" s="42">
        <v>1686.65</v>
      </c>
      <c r="M4778" s="42">
        <v>0</v>
      </c>
      <c r="N4778" s="47" t="s">
        <v>275</v>
      </c>
      <c r="O4778" s="47" t="s">
        <v>1381</v>
      </c>
      <c r="P4778" s="47" t="s">
        <v>888</v>
      </c>
      <c r="Q4778" s="30" t="s">
        <v>9202</v>
      </c>
    </row>
    <row r="4779" spans="1:17" s="30" customFormat="1" ht="19.95" customHeight="1">
      <c r="A4779" s="47">
        <v>1</v>
      </c>
      <c r="B4779" s="30" t="s">
        <v>61</v>
      </c>
      <c r="C4779" s="43" t="s">
        <v>95</v>
      </c>
      <c r="D4779" s="52">
        <v>45289</v>
      </c>
      <c r="E4779" s="52">
        <v>45289</v>
      </c>
      <c r="F4779" s="52">
        <v>45289</v>
      </c>
      <c r="G4779" s="47" t="s">
        <v>10</v>
      </c>
      <c r="H4779" s="42">
        <v>2036.59</v>
      </c>
      <c r="I4779" s="53">
        <v>1</v>
      </c>
      <c r="J4779" s="46">
        <v>0</v>
      </c>
      <c r="K4779" s="46">
        <v>0</v>
      </c>
      <c r="L4779" s="42">
        <v>2036.59</v>
      </c>
      <c r="M4779" s="42">
        <v>0</v>
      </c>
      <c r="N4779" s="47" t="s">
        <v>275</v>
      </c>
      <c r="O4779" s="47" t="s">
        <v>1381</v>
      </c>
      <c r="P4779" s="47" t="s">
        <v>888</v>
      </c>
      <c r="Q4779" s="30" t="s">
        <v>9202</v>
      </c>
    </row>
    <row r="4780" spans="1:17" s="30" customFormat="1" ht="19.95" customHeight="1">
      <c r="A4780" s="47">
        <v>1</v>
      </c>
      <c r="B4780" s="30" t="s">
        <v>68</v>
      </c>
      <c r="C4780" s="43" t="s">
        <v>98</v>
      </c>
      <c r="D4780" s="52">
        <v>45289</v>
      </c>
      <c r="E4780" s="52">
        <v>45289</v>
      </c>
      <c r="F4780" s="52">
        <v>45289</v>
      </c>
      <c r="G4780" s="47" t="s">
        <v>10</v>
      </c>
      <c r="H4780" s="42">
        <v>2203.35</v>
      </c>
      <c r="I4780" s="53">
        <v>1</v>
      </c>
      <c r="J4780" s="46">
        <v>0</v>
      </c>
      <c r="K4780" s="46">
        <v>0</v>
      </c>
      <c r="L4780" s="42">
        <v>2203.35</v>
      </c>
      <c r="M4780" s="42">
        <v>0</v>
      </c>
      <c r="N4780" s="47" t="s">
        <v>275</v>
      </c>
      <c r="O4780" s="47" t="s">
        <v>1381</v>
      </c>
      <c r="P4780" s="47" t="s">
        <v>888</v>
      </c>
      <c r="Q4780" s="30" t="s">
        <v>9202</v>
      </c>
    </row>
    <row r="4781" spans="1:17" s="30" customFormat="1" ht="19.95" customHeight="1">
      <c r="A4781" s="47">
        <v>1</v>
      </c>
      <c r="B4781" s="30" t="s">
        <v>19</v>
      </c>
      <c r="C4781" s="43" t="s">
        <v>8304</v>
      </c>
      <c r="D4781" s="52">
        <v>45289</v>
      </c>
      <c r="E4781" s="52">
        <v>45289</v>
      </c>
      <c r="F4781" s="52">
        <v>45289</v>
      </c>
      <c r="G4781" s="47" t="s">
        <v>10</v>
      </c>
      <c r="H4781" s="42">
        <v>41590.400000000001</v>
      </c>
      <c r="I4781" s="53">
        <v>1</v>
      </c>
      <c r="J4781" s="46">
        <v>0</v>
      </c>
      <c r="K4781" s="46">
        <v>0</v>
      </c>
      <c r="L4781" s="42">
        <v>41590.400000000001</v>
      </c>
      <c r="M4781" s="42">
        <v>0</v>
      </c>
      <c r="N4781" s="47" t="s">
        <v>275</v>
      </c>
      <c r="O4781" s="47" t="s">
        <v>2725</v>
      </c>
      <c r="P4781" s="47" t="s">
        <v>879</v>
      </c>
      <c r="Q4781" s="30" t="s">
        <v>9208</v>
      </c>
    </row>
    <row r="4782" spans="1:17" s="30" customFormat="1" ht="19.95" customHeight="1">
      <c r="A4782" s="47">
        <v>1</v>
      </c>
      <c r="B4782" s="30" t="s">
        <v>19</v>
      </c>
      <c r="C4782" s="43" t="s">
        <v>9056</v>
      </c>
      <c r="D4782" s="52">
        <v>44956</v>
      </c>
      <c r="E4782" s="52">
        <v>45289</v>
      </c>
      <c r="F4782" s="52">
        <v>45289</v>
      </c>
      <c r="G4782" s="47" t="s">
        <v>10</v>
      </c>
      <c r="H4782" s="42">
        <v>3409.6</v>
      </c>
      <c r="I4782" s="53">
        <v>1</v>
      </c>
      <c r="J4782" s="46">
        <v>0</v>
      </c>
      <c r="K4782" s="46">
        <v>0</v>
      </c>
      <c r="L4782" s="42">
        <v>3409.6</v>
      </c>
      <c r="M4782" s="42">
        <v>0</v>
      </c>
      <c r="N4782" s="47" t="s">
        <v>275</v>
      </c>
      <c r="O4782" s="47" t="s">
        <v>2725</v>
      </c>
      <c r="P4782" s="47" t="s">
        <v>671</v>
      </c>
      <c r="Q4782" s="30" t="s">
        <v>9203</v>
      </c>
    </row>
    <row r="4783" spans="1:17" s="30" customFormat="1" ht="19.95" customHeight="1">
      <c r="A4783" s="47">
        <v>1</v>
      </c>
      <c r="B4783" s="30" t="s">
        <v>19</v>
      </c>
      <c r="C4783" s="43" t="s">
        <v>9057</v>
      </c>
      <c r="D4783" s="52">
        <v>45289</v>
      </c>
      <c r="E4783" s="52">
        <v>45289</v>
      </c>
      <c r="F4783" s="52">
        <v>45289</v>
      </c>
      <c r="G4783" s="47" t="s">
        <v>10</v>
      </c>
      <c r="H4783" s="42">
        <v>399.89</v>
      </c>
      <c r="I4783" s="53">
        <v>1</v>
      </c>
      <c r="J4783" s="46">
        <v>0</v>
      </c>
      <c r="K4783" s="46">
        <v>0</v>
      </c>
      <c r="L4783" s="42">
        <v>399.89</v>
      </c>
      <c r="M4783" s="42">
        <v>0</v>
      </c>
      <c r="N4783" s="47" t="s">
        <v>275</v>
      </c>
      <c r="O4783" s="47" t="s">
        <v>1355</v>
      </c>
      <c r="P4783" s="47" t="s">
        <v>672</v>
      </c>
      <c r="Q4783" s="30" t="s">
        <v>9204</v>
      </c>
    </row>
    <row r="4784" spans="1:17" s="30" customFormat="1" ht="19.95" customHeight="1">
      <c r="A4784" s="47">
        <v>1</v>
      </c>
      <c r="B4784" s="30" t="s">
        <v>62</v>
      </c>
      <c r="C4784" s="43" t="s">
        <v>95</v>
      </c>
      <c r="D4784" s="52">
        <v>45289</v>
      </c>
      <c r="E4784" s="52">
        <v>45289</v>
      </c>
      <c r="F4784" s="52">
        <v>45289</v>
      </c>
      <c r="G4784" s="47" t="s">
        <v>10</v>
      </c>
      <c r="H4784" s="42">
        <v>5118.6499999999996</v>
      </c>
      <c r="I4784" s="53">
        <v>1</v>
      </c>
      <c r="J4784" s="46">
        <v>0</v>
      </c>
      <c r="K4784" s="46">
        <v>0</v>
      </c>
      <c r="L4784" s="42">
        <v>5118.6499999999996</v>
      </c>
      <c r="M4784" s="42">
        <v>0</v>
      </c>
      <c r="N4784" s="47" t="s">
        <v>275</v>
      </c>
      <c r="O4784" s="47" t="s">
        <v>1381</v>
      </c>
      <c r="P4784" s="47" t="s">
        <v>888</v>
      </c>
      <c r="Q4784" s="30" t="s">
        <v>9202</v>
      </c>
    </row>
    <row r="4785" spans="1:18" s="30" customFormat="1" ht="19.95" customHeight="1">
      <c r="A4785" s="47">
        <v>1</v>
      </c>
      <c r="B4785" s="30" t="s">
        <v>63</v>
      </c>
      <c r="C4785" s="43" t="s">
        <v>95</v>
      </c>
      <c r="D4785" s="52">
        <v>45289</v>
      </c>
      <c r="E4785" s="52">
        <v>45289</v>
      </c>
      <c r="F4785" s="52">
        <v>45289</v>
      </c>
      <c r="G4785" s="47" t="s">
        <v>10</v>
      </c>
      <c r="H4785" s="42">
        <v>6786.16</v>
      </c>
      <c r="I4785" s="53">
        <v>1</v>
      </c>
      <c r="J4785" s="46">
        <v>0</v>
      </c>
      <c r="K4785" s="46">
        <v>0</v>
      </c>
      <c r="L4785" s="42">
        <v>6786.16</v>
      </c>
      <c r="M4785" s="42">
        <v>0</v>
      </c>
      <c r="N4785" s="47" t="s">
        <v>275</v>
      </c>
      <c r="O4785" s="47" t="s">
        <v>1381</v>
      </c>
      <c r="P4785" s="47" t="s">
        <v>888</v>
      </c>
      <c r="Q4785" s="30" t="s">
        <v>9202</v>
      </c>
    </row>
    <row r="4786" spans="1:18" s="30" customFormat="1" ht="19.95" customHeight="1">
      <c r="A4786" s="47">
        <v>1</v>
      </c>
      <c r="B4786" s="30" t="s">
        <v>8977</v>
      </c>
      <c r="C4786" s="43" t="s">
        <v>98</v>
      </c>
      <c r="D4786" s="52">
        <v>45289</v>
      </c>
      <c r="E4786" s="52">
        <v>45289</v>
      </c>
      <c r="F4786" s="52">
        <v>45289</v>
      </c>
      <c r="G4786" s="47" t="s">
        <v>10</v>
      </c>
      <c r="H4786" s="42">
        <v>1657.8</v>
      </c>
      <c r="I4786" s="53">
        <v>1</v>
      </c>
      <c r="J4786" s="46">
        <v>0</v>
      </c>
      <c r="K4786" s="46">
        <v>0</v>
      </c>
      <c r="L4786" s="42">
        <v>1657.8</v>
      </c>
      <c r="M4786" s="42">
        <v>0</v>
      </c>
      <c r="N4786" s="47" t="s">
        <v>275</v>
      </c>
      <c r="O4786" s="47" t="s">
        <v>1381</v>
      </c>
      <c r="P4786" s="47" t="s">
        <v>888</v>
      </c>
      <c r="Q4786" s="30" t="s">
        <v>9209</v>
      </c>
    </row>
    <row r="4787" spans="1:18" s="30" customFormat="1" ht="19.95" customHeight="1">
      <c r="A4787" s="47">
        <v>1</v>
      </c>
      <c r="B4787" s="30" t="s">
        <v>8977</v>
      </c>
      <c r="C4787" s="43" t="s">
        <v>95</v>
      </c>
      <c r="D4787" s="52">
        <v>45289</v>
      </c>
      <c r="E4787" s="52">
        <v>45289</v>
      </c>
      <c r="F4787" s="52">
        <v>45289</v>
      </c>
      <c r="G4787" s="47" t="s">
        <v>10</v>
      </c>
      <c r="H4787" s="42">
        <v>345</v>
      </c>
      <c r="I4787" s="53">
        <v>1</v>
      </c>
      <c r="J4787" s="46">
        <v>0</v>
      </c>
      <c r="K4787" s="46">
        <v>0</v>
      </c>
      <c r="L4787" s="42">
        <v>345</v>
      </c>
      <c r="M4787" s="42">
        <v>0</v>
      </c>
      <c r="N4787" s="47" t="s">
        <v>275</v>
      </c>
      <c r="O4787" s="47" t="s">
        <v>1381</v>
      </c>
      <c r="P4787" s="47" t="s">
        <v>888</v>
      </c>
      <c r="Q4787" s="30" t="s">
        <v>9210</v>
      </c>
    </row>
    <row r="4788" spans="1:18" s="30" customFormat="1" ht="19.95" customHeight="1">
      <c r="A4788" s="47">
        <v>1</v>
      </c>
      <c r="B4788" s="30" t="s">
        <v>64</v>
      </c>
      <c r="C4788" s="43" t="s">
        <v>95</v>
      </c>
      <c r="D4788" s="52">
        <v>44955</v>
      </c>
      <c r="E4788" s="52">
        <v>45289</v>
      </c>
      <c r="F4788" s="52">
        <v>45289</v>
      </c>
      <c r="G4788" s="47" t="s">
        <v>10</v>
      </c>
      <c r="H4788" s="42">
        <v>4610.6099999999997</v>
      </c>
      <c r="I4788" s="53">
        <v>1</v>
      </c>
      <c r="J4788" s="46">
        <v>0</v>
      </c>
      <c r="K4788" s="46">
        <v>0</v>
      </c>
      <c r="L4788" s="42">
        <v>4610.6099999999997</v>
      </c>
      <c r="M4788" s="42">
        <v>0</v>
      </c>
      <c r="N4788" s="47" t="s">
        <v>275</v>
      </c>
      <c r="O4788" s="47" t="s">
        <v>1381</v>
      </c>
      <c r="P4788" s="47" t="s">
        <v>888</v>
      </c>
      <c r="Q4788" s="30" t="s">
        <v>9202</v>
      </c>
    </row>
    <row r="4789" spans="1:18" s="30" customFormat="1" ht="19.95" customHeight="1">
      <c r="A4789" s="47">
        <v>1</v>
      </c>
      <c r="B4789" s="30" t="s">
        <v>65</v>
      </c>
      <c r="C4789" s="43" t="s">
        <v>95</v>
      </c>
      <c r="D4789" s="52">
        <v>44956</v>
      </c>
      <c r="E4789" s="52">
        <v>45289</v>
      </c>
      <c r="F4789" s="52">
        <v>45289</v>
      </c>
      <c r="G4789" s="47" t="s">
        <v>10</v>
      </c>
      <c r="H4789" s="42">
        <v>4366.58</v>
      </c>
      <c r="I4789" s="53">
        <v>1</v>
      </c>
      <c r="J4789" s="46">
        <v>0</v>
      </c>
      <c r="K4789" s="46">
        <v>0</v>
      </c>
      <c r="L4789" s="42">
        <v>4366.58</v>
      </c>
      <c r="M4789" s="42">
        <v>0</v>
      </c>
      <c r="N4789" s="47" t="s">
        <v>275</v>
      </c>
      <c r="O4789" s="47" t="s">
        <v>1381</v>
      </c>
      <c r="P4789" s="47" t="s">
        <v>888</v>
      </c>
      <c r="Q4789" s="30" t="s">
        <v>9202</v>
      </c>
    </row>
    <row r="4790" spans="1:18" s="30" customFormat="1" ht="19.95" customHeight="1">
      <c r="A4790" s="47">
        <v>1</v>
      </c>
      <c r="B4790" s="30" t="s">
        <v>8202</v>
      </c>
      <c r="C4790" s="43" t="s">
        <v>775</v>
      </c>
      <c r="D4790" s="52">
        <v>45254</v>
      </c>
      <c r="E4790" s="52">
        <v>45289</v>
      </c>
      <c r="F4790" s="52">
        <v>45289</v>
      </c>
      <c r="G4790" s="47" t="s">
        <v>10</v>
      </c>
      <c r="H4790" s="42">
        <v>720</v>
      </c>
      <c r="I4790" s="53">
        <v>1</v>
      </c>
      <c r="J4790" s="46">
        <v>0</v>
      </c>
      <c r="K4790" s="46">
        <v>0</v>
      </c>
      <c r="L4790" s="42">
        <v>720</v>
      </c>
      <c r="M4790" s="42">
        <v>0</v>
      </c>
      <c r="N4790" s="47" t="s">
        <v>275</v>
      </c>
      <c r="O4790" s="47" t="s">
        <v>1360</v>
      </c>
      <c r="P4790" s="47" t="s">
        <v>876</v>
      </c>
      <c r="Q4790" s="30" t="s">
        <v>9207</v>
      </c>
    </row>
    <row r="4791" spans="1:18" s="30" customFormat="1" ht="19.95" customHeight="1">
      <c r="A4791" s="47">
        <v>1</v>
      </c>
      <c r="B4791" s="30" t="s">
        <v>69</v>
      </c>
      <c r="C4791" s="43" t="s">
        <v>95</v>
      </c>
      <c r="D4791" s="52">
        <v>45015</v>
      </c>
      <c r="E4791" s="52">
        <v>45289</v>
      </c>
      <c r="F4791" s="52">
        <v>45289</v>
      </c>
      <c r="G4791" s="47" t="s">
        <v>10</v>
      </c>
      <c r="H4791" s="42">
        <v>2111.8000000000002</v>
      </c>
      <c r="I4791" s="53">
        <v>1</v>
      </c>
      <c r="J4791" s="46">
        <v>0</v>
      </c>
      <c r="K4791" s="46">
        <v>0</v>
      </c>
      <c r="L4791" s="42">
        <v>2111.8000000000002</v>
      </c>
      <c r="M4791" s="42">
        <v>0</v>
      </c>
      <c r="N4791" s="47" t="s">
        <v>275</v>
      </c>
      <c r="O4791" s="47" t="s">
        <v>1381</v>
      </c>
      <c r="P4791" s="47" t="s">
        <v>888</v>
      </c>
      <c r="Q4791" s="30" t="s">
        <v>9206</v>
      </c>
    </row>
    <row r="4792" spans="1:18" s="30" customFormat="1" ht="19.95" customHeight="1">
      <c r="A4792" s="47">
        <v>1</v>
      </c>
      <c r="B4792" s="30" t="s">
        <v>69</v>
      </c>
      <c r="C4792" s="43" t="s">
        <v>776</v>
      </c>
      <c r="D4792" s="52">
        <v>45261</v>
      </c>
      <c r="E4792" s="52">
        <v>45289</v>
      </c>
      <c r="F4792" s="52">
        <v>45289</v>
      </c>
      <c r="G4792" s="47" t="s">
        <v>10</v>
      </c>
      <c r="H4792" s="42">
        <v>720</v>
      </c>
      <c r="I4792" s="53">
        <v>1</v>
      </c>
      <c r="J4792" s="46">
        <v>0</v>
      </c>
      <c r="K4792" s="46">
        <v>0</v>
      </c>
      <c r="L4792" s="42">
        <v>720</v>
      </c>
      <c r="M4792" s="42">
        <v>0</v>
      </c>
      <c r="N4792" s="47" t="s">
        <v>275</v>
      </c>
      <c r="O4792" s="47" t="s">
        <v>1360</v>
      </c>
      <c r="P4792" s="47" t="s">
        <v>876</v>
      </c>
      <c r="Q4792" s="30" t="s">
        <v>9207</v>
      </c>
    </row>
    <row r="4793" spans="1:18" s="30" customFormat="1" ht="19.95" customHeight="1">
      <c r="A4793" s="47">
        <v>1</v>
      </c>
      <c r="B4793" s="30" t="s">
        <v>69</v>
      </c>
      <c r="C4793" s="43" t="s">
        <v>97</v>
      </c>
      <c r="D4793" s="52">
        <v>45015</v>
      </c>
      <c r="E4793" s="52">
        <v>45289</v>
      </c>
      <c r="F4793" s="52">
        <v>45289</v>
      </c>
      <c r="G4793" s="47" t="s">
        <v>10</v>
      </c>
      <c r="H4793" s="42">
        <v>217.8</v>
      </c>
      <c r="I4793" s="53">
        <v>1</v>
      </c>
      <c r="J4793" s="46">
        <v>0</v>
      </c>
      <c r="K4793" s="46">
        <v>0</v>
      </c>
      <c r="L4793" s="42">
        <v>217.8</v>
      </c>
      <c r="M4793" s="42">
        <v>0</v>
      </c>
      <c r="N4793" s="47" t="s">
        <v>275</v>
      </c>
      <c r="O4793" s="47" t="s">
        <v>1381</v>
      </c>
      <c r="P4793" s="47" t="s">
        <v>674</v>
      </c>
      <c r="Q4793" s="30" t="s">
        <v>9205</v>
      </c>
    </row>
    <row r="4794" spans="1:18" s="30" customFormat="1" ht="19.95" customHeight="1">
      <c r="A4794" s="47">
        <v>1</v>
      </c>
      <c r="B4794" s="30" t="s">
        <v>66</v>
      </c>
      <c r="C4794" s="43" t="s">
        <v>96</v>
      </c>
      <c r="D4794" s="52">
        <v>45289</v>
      </c>
      <c r="E4794" s="52">
        <v>45289</v>
      </c>
      <c r="F4794" s="52">
        <v>45289</v>
      </c>
      <c r="G4794" s="47" t="s">
        <v>10</v>
      </c>
      <c r="H4794" s="42">
        <v>5309.81</v>
      </c>
      <c r="I4794" s="53">
        <v>1</v>
      </c>
      <c r="J4794" s="46">
        <v>0</v>
      </c>
      <c r="K4794" s="46">
        <v>0</v>
      </c>
      <c r="L4794" s="42">
        <v>5309.81</v>
      </c>
      <c r="M4794" s="42">
        <v>0</v>
      </c>
      <c r="N4794" s="47" t="s">
        <v>275</v>
      </c>
      <c r="O4794" s="47" t="s">
        <v>1381</v>
      </c>
      <c r="P4794" s="47" t="s">
        <v>888</v>
      </c>
      <c r="Q4794" s="30" t="s">
        <v>9202</v>
      </c>
    </row>
    <row r="4795" spans="1:18" s="30" customFormat="1" ht="19.95" customHeight="1">
      <c r="A4795" s="47">
        <v>1</v>
      </c>
      <c r="B4795" s="30" t="s">
        <v>67</v>
      </c>
      <c r="C4795" s="43" t="s">
        <v>95</v>
      </c>
      <c r="D4795" s="52">
        <v>45289</v>
      </c>
      <c r="E4795" s="52">
        <v>45289</v>
      </c>
      <c r="F4795" s="52">
        <v>45289</v>
      </c>
      <c r="G4795" s="47" t="s">
        <v>10</v>
      </c>
      <c r="H4795" s="42">
        <v>3486.89</v>
      </c>
      <c r="I4795" s="53">
        <v>1</v>
      </c>
      <c r="J4795" s="46">
        <v>0</v>
      </c>
      <c r="K4795" s="46">
        <v>0</v>
      </c>
      <c r="L4795" s="42">
        <v>3486.89</v>
      </c>
      <c r="M4795" s="42">
        <v>0</v>
      </c>
      <c r="N4795" s="47" t="s">
        <v>275</v>
      </c>
      <c r="O4795" s="47" t="s">
        <v>1381</v>
      </c>
      <c r="P4795" s="47" t="s">
        <v>888</v>
      </c>
      <c r="Q4795" s="30" t="s">
        <v>9202</v>
      </c>
    </row>
    <row r="4796" spans="1:18" s="30" customFormat="1" ht="19.95" customHeight="1">
      <c r="A4796" s="47">
        <v>1</v>
      </c>
      <c r="B4796" s="30" t="s">
        <v>250</v>
      </c>
      <c r="C4796" s="43" t="s">
        <v>9217</v>
      </c>
      <c r="D4796" s="52">
        <v>45274</v>
      </c>
      <c r="E4796" s="52">
        <v>45274</v>
      </c>
      <c r="F4796" s="52">
        <v>45292</v>
      </c>
      <c r="G4796" s="47" t="s">
        <v>10</v>
      </c>
      <c r="H4796" s="46">
        <v>1407.15</v>
      </c>
      <c r="I4796" s="53">
        <v>1</v>
      </c>
      <c r="J4796" s="46">
        <v>0</v>
      </c>
      <c r="K4796" s="46">
        <v>0</v>
      </c>
      <c r="L4796" s="42">
        <v>1407.15</v>
      </c>
      <c r="M4796" s="46">
        <v>0</v>
      </c>
      <c r="N4796" s="47" t="s">
        <v>7803</v>
      </c>
      <c r="O4796" s="103" t="s">
        <v>1342</v>
      </c>
      <c r="P4796" s="47" t="s">
        <v>1371</v>
      </c>
      <c r="Q4796" s="30" t="s">
        <v>9218</v>
      </c>
      <c r="R4796" s="112">
        <v>45280.679525462961</v>
      </c>
    </row>
    <row r="4797" spans="1:18" s="30" customFormat="1" ht="19.95" customHeight="1">
      <c r="A4797" s="47">
        <v>1</v>
      </c>
      <c r="B4797" s="30" t="s">
        <v>232</v>
      </c>
      <c r="C4797" s="43" t="s">
        <v>9219</v>
      </c>
      <c r="D4797" s="52">
        <v>45279</v>
      </c>
      <c r="E4797" s="52">
        <v>45279</v>
      </c>
      <c r="F4797" s="52">
        <v>45299</v>
      </c>
      <c r="G4797" s="47" t="s">
        <v>10</v>
      </c>
      <c r="H4797" s="46">
        <v>39</v>
      </c>
      <c r="I4797" s="53">
        <v>1</v>
      </c>
      <c r="J4797" s="46">
        <v>0</v>
      </c>
      <c r="K4797" s="46">
        <v>0</v>
      </c>
      <c r="L4797" s="42">
        <v>39</v>
      </c>
      <c r="M4797" s="46">
        <v>0</v>
      </c>
      <c r="N4797" s="47" t="s">
        <v>1589</v>
      </c>
      <c r="O4797" s="103" t="s">
        <v>1329</v>
      </c>
      <c r="P4797" s="47" t="s">
        <v>878</v>
      </c>
      <c r="Q4797" s="30" t="s">
        <v>9220</v>
      </c>
      <c r="R4797" s="112">
        <v>45301.697118055556</v>
      </c>
    </row>
    <row r="4798" spans="1:18" s="30" customFormat="1" ht="19.95" customHeight="1">
      <c r="A4798" s="47">
        <v>1</v>
      </c>
      <c r="B4798" s="30" t="s">
        <v>1357</v>
      </c>
      <c r="C4798" s="43" t="s">
        <v>9221</v>
      </c>
      <c r="D4798" s="52">
        <v>45280</v>
      </c>
      <c r="E4798" s="52">
        <v>45280</v>
      </c>
      <c r="F4798" s="52">
        <v>45292</v>
      </c>
      <c r="G4798" s="47" t="s">
        <v>10</v>
      </c>
      <c r="H4798" s="46">
        <v>370.2</v>
      </c>
      <c r="I4798" s="53">
        <v>1</v>
      </c>
      <c r="J4798" s="46">
        <v>0</v>
      </c>
      <c r="K4798" s="46">
        <v>0</v>
      </c>
      <c r="L4798" s="42">
        <v>370.2</v>
      </c>
      <c r="M4798" s="46">
        <v>0</v>
      </c>
      <c r="N4798" s="47" t="s">
        <v>7803</v>
      </c>
      <c r="O4798" s="103" t="s">
        <v>1355</v>
      </c>
      <c r="P4798" s="47" t="s">
        <v>870</v>
      </c>
      <c r="Q4798" s="30" t="s">
        <v>9222</v>
      </c>
      <c r="R4798" s="112">
        <v>45280.683518518519</v>
      </c>
    </row>
    <row r="4799" spans="1:18" s="30" customFormat="1" ht="19.95" customHeight="1">
      <c r="A4799" s="47">
        <v>1</v>
      </c>
      <c r="B4799" s="30" t="s">
        <v>1357</v>
      </c>
      <c r="C4799" s="43" t="s">
        <v>9221</v>
      </c>
      <c r="D4799" s="52">
        <v>45280</v>
      </c>
      <c r="E4799" s="52">
        <v>45280</v>
      </c>
      <c r="F4799" s="52">
        <v>45292</v>
      </c>
      <c r="G4799" s="47" t="s">
        <v>10</v>
      </c>
      <c r="H4799" s="46">
        <v>496</v>
      </c>
      <c r="I4799" s="53">
        <v>1</v>
      </c>
      <c r="J4799" s="46">
        <v>0</v>
      </c>
      <c r="K4799" s="46">
        <v>0</v>
      </c>
      <c r="L4799" s="42">
        <v>496</v>
      </c>
      <c r="M4799" s="46">
        <v>0</v>
      </c>
      <c r="N4799" s="47" t="s">
        <v>7803</v>
      </c>
      <c r="O4799" s="103" t="s">
        <v>1355</v>
      </c>
      <c r="P4799" s="47" t="s">
        <v>870</v>
      </c>
      <c r="Q4799" s="30" t="s">
        <v>9223</v>
      </c>
      <c r="R4799" s="112">
        <v>45280.698206018518</v>
      </c>
    </row>
    <row r="4800" spans="1:18" s="30" customFormat="1" ht="19.95" customHeight="1">
      <c r="A4800" s="47">
        <v>1</v>
      </c>
      <c r="B4800" s="30" t="s">
        <v>1357</v>
      </c>
      <c r="C4800" s="43" t="s">
        <v>9224</v>
      </c>
      <c r="D4800" s="52">
        <v>45280</v>
      </c>
      <c r="E4800" s="52">
        <v>45280</v>
      </c>
      <c r="F4800" s="52">
        <v>45292</v>
      </c>
      <c r="G4800" s="47" t="s">
        <v>10</v>
      </c>
      <c r="H4800" s="46">
        <v>3128.58</v>
      </c>
      <c r="I4800" s="53">
        <v>1</v>
      </c>
      <c r="J4800" s="46">
        <v>0</v>
      </c>
      <c r="K4800" s="46">
        <v>0</v>
      </c>
      <c r="L4800" s="42">
        <v>3128.58</v>
      </c>
      <c r="M4800" s="46">
        <v>0</v>
      </c>
      <c r="N4800" s="47" t="s">
        <v>7803</v>
      </c>
      <c r="O4800" s="103" t="s">
        <v>1355</v>
      </c>
      <c r="P4800" s="47" t="s">
        <v>281</v>
      </c>
      <c r="Q4800" s="30" t="s">
        <v>9225</v>
      </c>
      <c r="R4800" s="112">
        <v>45280.708136574074</v>
      </c>
    </row>
    <row r="4801" spans="1:18" s="30" customFormat="1" ht="19.95" customHeight="1">
      <c r="A4801" s="47">
        <v>1</v>
      </c>
      <c r="B4801" s="30" t="s">
        <v>1357</v>
      </c>
      <c r="C4801" s="43" t="s">
        <v>9226</v>
      </c>
      <c r="D4801" s="52">
        <v>45280</v>
      </c>
      <c r="E4801" s="52">
        <v>45280</v>
      </c>
      <c r="F4801" s="52">
        <v>45292</v>
      </c>
      <c r="G4801" s="47" t="s">
        <v>10</v>
      </c>
      <c r="H4801" s="46">
        <v>808.37</v>
      </c>
      <c r="I4801" s="53">
        <v>1</v>
      </c>
      <c r="J4801" s="46">
        <v>0</v>
      </c>
      <c r="K4801" s="46">
        <v>0</v>
      </c>
      <c r="L4801" s="42">
        <v>808.37</v>
      </c>
      <c r="M4801" s="46">
        <v>0</v>
      </c>
      <c r="N4801" s="47" t="s">
        <v>7803</v>
      </c>
      <c r="O4801" s="103" t="s">
        <v>1355</v>
      </c>
      <c r="P4801" s="47" t="s">
        <v>281</v>
      </c>
      <c r="Q4801" s="30" t="s">
        <v>9227</v>
      </c>
      <c r="R4801" s="112">
        <v>45280.722453703704</v>
      </c>
    </row>
    <row r="4802" spans="1:18" s="30" customFormat="1" ht="19.95" customHeight="1">
      <c r="A4802" s="47">
        <v>1</v>
      </c>
      <c r="B4802" s="30" t="s">
        <v>1357</v>
      </c>
      <c r="C4802" s="43" t="s">
        <v>9228</v>
      </c>
      <c r="D4802" s="52">
        <v>45281</v>
      </c>
      <c r="E4802" s="52">
        <v>45281</v>
      </c>
      <c r="F4802" s="52">
        <v>45292</v>
      </c>
      <c r="G4802" s="47" t="s">
        <v>10</v>
      </c>
      <c r="H4802" s="46">
        <v>345.58</v>
      </c>
      <c r="I4802" s="53">
        <v>1</v>
      </c>
      <c r="J4802" s="46">
        <v>0</v>
      </c>
      <c r="K4802" s="46">
        <v>0</v>
      </c>
      <c r="L4802" s="42">
        <v>345.58</v>
      </c>
      <c r="M4802" s="46">
        <v>0</v>
      </c>
      <c r="N4802" s="47" t="s">
        <v>7803</v>
      </c>
      <c r="O4802" s="103" t="s">
        <v>1355</v>
      </c>
      <c r="P4802" s="47" t="s">
        <v>870</v>
      </c>
      <c r="Q4802" s="30" t="s">
        <v>9229</v>
      </c>
      <c r="R4802" s="112">
        <v>45281.721307870372</v>
      </c>
    </row>
    <row r="4803" spans="1:18" s="30" customFormat="1" ht="19.95" customHeight="1">
      <c r="A4803" s="47">
        <v>1</v>
      </c>
      <c r="B4803" s="30" t="s">
        <v>1357</v>
      </c>
      <c r="C4803" s="43" t="s">
        <v>9230</v>
      </c>
      <c r="D4803" s="52">
        <v>45281</v>
      </c>
      <c r="E4803" s="52">
        <v>45281</v>
      </c>
      <c r="F4803" s="52">
        <v>45292</v>
      </c>
      <c r="G4803" s="47" t="s">
        <v>10</v>
      </c>
      <c r="H4803" s="46">
        <v>803.16</v>
      </c>
      <c r="I4803" s="53">
        <v>1</v>
      </c>
      <c r="J4803" s="46">
        <v>0</v>
      </c>
      <c r="K4803" s="46">
        <v>0</v>
      </c>
      <c r="L4803" s="42">
        <v>803.16</v>
      </c>
      <c r="M4803" s="46">
        <v>0</v>
      </c>
      <c r="N4803" s="47" t="s">
        <v>7803</v>
      </c>
      <c r="O4803" s="103" t="s">
        <v>1355</v>
      </c>
      <c r="P4803" s="47" t="s">
        <v>870</v>
      </c>
      <c r="Q4803" s="30" t="s">
        <v>9231</v>
      </c>
      <c r="R4803" s="112">
        <v>45281.722500000003</v>
      </c>
    </row>
    <row r="4804" spans="1:18" s="30" customFormat="1" ht="19.95" customHeight="1">
      <c r="A4804" s="47">
        <v>1</v>
      </c>
      <c r="B4804" s="30" t="s">
        <v>1357</v>
      </c>
      <c r="C4804" s="43" t="s">
        <v>9232</v>
      </c>
      <c r="D4804" s="52">
        <v>45281</v>
      </c>
      <c r="E4804" s="52">
        <v>45281</v>
      </c>
      <c r="F4804" s="52">
        <v>45292</v>
      </c>
      <c r="G4804" s="47" t="s">
        <v>10</v>
      </c>
      <c r="H4804" s="46">
        <v>378.69</v>
      </c>
      <c r="I4804" s="53">
        <v>1</v>
      </c>
      <c r="J4804" s="46">
        <v>0</v>
      </c>
      <c r="K4804" s="46">
        <v>0</v>
      </c>
      <c r="L4804" s="42">
        <v>378.69</v>
      </c>
      <c r="M4804" s="46">
        <v>0</v>
      </c>
      <c r="N4804" s="47" t="s">
        <v>7803</v>
      </c>
      <c r="O4804" s="103" t="s">
        <v>1355</v>
      </c>
      <c r="P4804" s="47" t="s">
        <v>870</v>
      </c>
      <c r="Q4804" s="30" t="s">
        <v>9233</v>
      </c>
      <c r="R4804" s="112">
        <v>45281.724918981483</v>
      </c>
    </row>
    <row r="4805" spans="1:18" s="30" customFormat="1" ht="19.95" customHeight="1">
      <c r="A4805" s="47">
        <v>1</v>
      </c>
      <c r="B4805" s="30" t="s">
        <v>1357</v>
      </c>
      <c r="C4805" s="43" t="s">
        <v>9234</v>
      </c>
      <c r="D4805" s="52">
        <v>45281</v>
      </c>
      <c r="E4805" s="52">
        <v>45281</v>
      </c>
      <c r="F4805" s="52">
        <v>45292</v>
      </c>
      <c r="G4805" s="47" t="s">
        <v>10</v>
      </c>
      <c r="H4805" s="46">
        <v>460.95</v>
      </c>
      <c r="I4805" s="53">
        <v>1</v>
      </c>
      <c r="J4805" s="46">
        <v>0</v>
      </c>
      <c r="K4805" s="46">
        <v>0</v>
      </c>
      <c r="L4805" s="42">
        <v>460.95</v>
      </c>
      <c r="M4805" s="46">
        <v>0</v>
      </c>
      <c r="N4805" s="47" t="s">
        <v>7803</v>
      </c>
      <c r="O4805" s="103" t="s">
        <v>1355</v>
      </c>
      <c r="P4805" s="47" t="s">
        <v>870</v>
      </c>
      <c r="Q4805" s="30" t="s">
        <v>9235</v>
      </c>
      <c r="R4805" s="112">
        <v>45281.729537037034</v>
      </c>
    </row>
    <row r="4806" spans="1:18" s="30" customFormat="1" ht="19.95" customHeight="1">
      <c r="A4806" s="47">
        <v>1</v>
      </c>
      <c r="B4806" s="30" t="s">
        <v>1357</v>
      </c>
      <c r="C4806" s="43" t="s">
        <v>9228</v>
      </c>
      <c r="D4806" s="52">
        <v>45281</v>
      </c>
      <c r="E4806" s="52">
        <v>45281</v>
      </c>
      <c r="F4806" s="52">
        <v>45292</v>
      </c>
      <c r="G4806" s="47" t="s">
        <v>10</v>
      </c>
      <c r="H4806" s="46">
        <v>407</v>
      </c>
      <c r="I4806" s="53">
        <v>1</v>
      </c>
      <c r="J4806" s="46">
        <v>0</v>
      </c>
      <c r="K4806" s="46">
        <v>0</v>
      </c>
      <c r="L4806" s="42">
        <v>407</v>
      </c>
      <c r="M4806" s="46">
        <v>0</v>
      </c>
      <c r="N4806" s="47" t="s">
        <v>7803</v>
      </c>
      <c r="O4806" s="103" t="s">
        <v>1355</v>
      </c>
      <c r="P4806" s="47" t="s">
        <v>870</v>
      </c>
      <c r="Q4806" s="30" t="s">
        <v>9236</v>
      </c>
      <c r="R4806" s="112">
        <v>45281.734953703701</v>
      </c>
    </row>
    <row r="4807" spans="1:18" s="30" customFormat="1" ht="19.95" customHeight="1">
      <c r="A4807" s="47">
        <v>1</v>
      </c>
      <c r="B4807" s="30" t="s">
        <v>308</v>
      </c>
      <c r="C4807" s="43" t="s">
        <v>9237</v>
      </c>
      <c r="D4807" s="52">
        <v>45286</v>
      </c>
      <c r="E4807" s="52">
        <v>45289</v>
      </c>
      <c r="F4807" s="52">
        <v>45293</v>
      </c>
      <c r="G4807" s="47" t="s">
        <v>10</v>
      </c>
      <c r="H4807" s="46">
        <v>15040</v>
      </c>
      <c r="I4807" s="53">
        <v>1</v>
      </c>
      <c r="J4807" s="46">
        <v>0</v>
      </c>
      <c r="K4807" s="46">
        <v>0</v>
      </c>
      <c r="L4807" s="42">
        <v>15040</v>
      </c>
      <c r="M4807" s="46">
        <v>0</v>
      </c>
      <c r="N4807" s="47" t="s">
        <v>1328</v>
      </c>
      <c r="O4807" s="103" t="s">
        <v>1349</v>
      </c>
      <c r="P4807" s="47" t="s">
        <v>741</v>
      </c>
      <c r="Q4807" s="30" t="s">
        <v>9238</v>
      </c>
      <c r="R4807" s="112">
        <v>45294.447256944448</v>
      </c>
    </row>
    <row r="4808" spans="1:18" s="30" customFormat="1" ht="19.95" customHeight="1">
      <c r="A4808" s="47">
        <v>1</v>
      </c>
      <c r="B4808" s="30" t="s">
        <v>43</v>
      </c>
      <c r="C4808" s="43" t="s">
        <v>9239</v>
      </c>
      <c r="D4808" s="52">
        <v>45274</v>
      </c>
      <c r="E4808" s="52">
        <v>45290</v>
      </c>
      <c r="F4808" s="52">
        <v>45293</v>
      </c>
      <c r="G4808" s="47" t="s">
        <v>10</v>
      </c>
      <c r="H4808" s="46">
        <v>2831.4</v>
      </c>
      <c r="I4808" s="53">
        <v>1</v>
      </c>
      <c r="J4808" s="46">
        <v>0</v>
      </c>
      <c r="K4808" s="46">
        <v>0</v>
      </c>
      <c r="L4808" s="42">
        <v>2831.4</v>
      </c>
      <c r="M4808" s="46">
        <v>0</v>
      </c>
      <c r="N4808" s="47" t="s">
        <v>269</v>
      </c>
      <c r="O4808" s="103" t="s">
        <v>1351</v>
      </c>
      <c r="P4808" s="47" t="s">
        <v>1353</v>
      </c>
      <c r="Q4808" s="30" t="s">
        <v>8150</v>
      </c>
      <c r="R4808" s="112">
        <v>45294.568865740737</v>
      </c>
    </row>
    <row r="4809" spans="1:18" s="30" customFormat="1" ht="19.95" customHeight="1">
      <c r="A4809" s="47">
        <v>1</v>
      </c>
      <c r="B4809" s="30" t="s">
        <v>311</v>
      </c>
      <c r="C4809" s="43" t="s">
        <v>8456</v>
      </c>
      <c r="D4809" s="52">
        <v>45194</v>
      </c>
      <c r="E4809" s="52">
        <v>45292</v>
      </c>
      <c r="F4809" s="52">
        <v>45323</v>
      </c>
      <c r="G4809" s="47" t="s">
        <v>10</v>
      </c>
      <c r="H4809" s="42">
        <v>606.85</v>
      </c>
      <c r="I4809" s="53">
        <v>1</v>
      </c>
      <c r="J4809" s="46">
        <v>0</v>
      </c>
      <c r="K4809" s="46">
        <v>0</v>
      </c>
      <c r="L4809" s="42">
        <v>606.85</v>
      </c>
      <c r="M4809" s="46">
        <v>0</v>
      </c>
      <c r="N4809" s="47" t="s">
        <v>1585</v>
      </c>
      <c r="O4809" s="103" t="s">
        <v>1342</v>
      </c>
      <c r="P4809" s="47" t="s">
        <v>871</v>
      </c>
      <c r="Q4809" s="30" t="s">
        <v>8464</v>
      </c>
      <c r="R4809" s="112">
        <v>45225.698125000003</v>
      </c>
    </row>
    <row r="4810" spans="1:18" s="30" customFormat="1" ht="19.95" customHeight="1">
      <c r="A4810" s="47">
        <v>1</v>
      </c>
      <c r="B4810" s="30" t="s">
        <v>311</v>
      </c>
      <c r="C4810" s="43" t="s">
        <v>8456</v>
      </c>
      <c r="D4810" s="52">
        <v>45194</v>
      </c>
      <c r="E4810" s="52">
        <v>45292</v>
      </c>
      <c r="F4810" s="52">
        <v>45323</v>
      </c>
      <c r="G4810" s="47" t="s">
        <v>10</v>
      </c>
      <c r="H4810" s="42">
        <v>606.83000000000004</v>
      </c>
      <c r="I4810" s="53">
        <v>1</v>
      </c>
      <c r="J4810" s="46">
        <v>0</v>
      </c>
      <c r="K4810" s="46">
        <v>0</v>
      </c>
      <c r="L4810" s="42">
        <v>606.83000000000004</v>
      </c>
      <c r="M4810" s="46">
        <v>0</v>
      </c>
      <c r="N4810" s="47" t="s">
        <v>1585</v>
      </c>
      <c r="O4810" s="103" t="s">
        <v>1342</v>
      </c>
      <c r="P4810" s="47" t="s">
        <v>871</v>
      </c>
      <c r="Q4810" s="30" t="s">
        <v>8464</v>
      </c>
      <c r="R4810" s="112">
        <v>45243.734432870369</v>
      </c>
    </row>
    <row r="4811" spans="1:18" s="30" customFormat="1" ht="19.95" customHeight="1">
      <c r="A4811" s="47">
        <v>1</v>
      </c>
      <c r="B4811" s="30" t="s">
        <v>311</v>
      </c>
      <c r="C4811" s="43" t="s">
        <v>8456</v>
      </c>
      <c r="D4811" s="52">
        <v>45194</v>
      </c>
      <c r="E4811" s="52">
        <v>45292</v>
      </c>
      <c r="F4811" s="52">
        <v>45323</v>
      </c>
      <c r="G4811" s="47" t="s">
        <v>10</v>
      </c>
      <c r="H4811" s="42">
        <v>606.83000000000004</v>
      </c>
      <c r="I4811" s="53">
        <v>1</v>
      </c>
      <c r="J4811" s="46">
        <v>0</v>
      </c>
      <c r="K4811" s="46">
        <v>0</v>
      </c>
      <c r="L4811" s="42">
        <v>606.83000000000004</v>
      </c>
      <c r="M4811" s="46">
        <v>0</v>
      </c>
      <c r="N4811" s="47" t="s">
        <v>1585</v>
      </c>
      <c r="O4811" s="103" t="s">
        <v>1342</v>
      </c>
      <c r="P4811" s="47" t="s">
        <v>871</v>
      </c>
      <c r="Q4811" s="30" t="s">
        <v>8464</v>
      </c>
      <c r="R4811" s="112">
        <v>45299.692129629628</v>
      </c>
    </row>
    <row r="4812" spans="1:18" s="30" customFormat="1" ht="19.95" customHeight="1">
      <c r="A4812" s="47">
        <v>1</v>
      </c>
      <c r="B4812" s="30" t="s">
        <v>311</v>
      </c>
      <c r="C4812" s="43" t="s">
        <v>8456</v>
      </c>
      <c r="D4812" s="52">
        <v>45194</v>
      </c>
      <c r="E4812" s="52">
        <v>45292</v>
      </c>
      <c r="F4812" s="52">
        <v>45323</v>
      </c>
      <c r="G4812" s="47" t="s">
        <v>10</v>
      </c>
      <c r="H4812" s="42">
        <v>606.83000000000004</v>
      </c>
      <c r="I4812" s="53">
        <v>1</v>
      </c>
      <c r="J4812" s="46">
        <v>0</v>
      </c>
      <c r="K4812" s="46">
        <v>0</v>
      </c>
      <c r="L4812" s="42">
        <v>606.83000000000004</v>
      </c>
      <c r="M4812" s="46">
        <v>0</v>
      </c>
      <c r="N4812" s="47" t="s">
        <v>1585</v>
      </c>
      <c r="O4812" s="103" t="s">
        <v>1342</v>
      </c>
      <c r="P4812" s="47" t="s">
        <v>871</v>
      </c>
      <c r="Q4812" s="30" t="s">
        <v>8464</v>
      </c>
      <c r="R4812" s="112">
        <v>45301.743854166663</v>
      </c>
    </row>
    <row r="4813" spans="1:18" s="30" customFormat="1" ht="19.95" customHeight="1">
      <c r="A4813" s="47">
        <v>1</v>
      </c>
      <c r="B4813" s="30" t="s">
        <v>4959</v>
      </c>
      <c r="C4813" s="43" t="s">
        <v>7531</v>
      </c>
      <c r="D4813" s="52">
        <v>45195</v>
      </c>
      <c r="E4813" s="52">
        <v>45292</v>
      </c>
      <c r="F4813" s="52">
        <v>45292</v>
      </c>
      <c r="G4813" s="47" t="s">
        <v>10</v>
      </c>
      <c r="H4813" s="46">
        <v>736.82</v>
      </c>
      <c r="I4813" s="53">
        <v>1</v>
      </c>
      <c r="J4813" s="46">
        <v>0</v>
      </c>
      <c r="K4813" s="46">
        <v>0</v>
      </c>
      <c r="L4813" s="42">
        <v>736.82</v>
      </c>
      <c r="M4813" s="46">
        <v>0</v>
      </c>
      <c r="N4813" s="47" t="s">
        <v>1585</v>
      </c>
      <c r="O4813" s="103" t="s">
        <v>1342</v>
      </c>
      <c r="P4813" s="47" t="s">
        <v>3505</v>
      </c>
      <c r="Q4813" s="30" t="s">
        <v>9240</v>
      </c>
      <c r="R4813" s="112">
        <v>45299.68482638889</v>
      </c>
    </row>
    <row r="4814" spans="1:18" s="30" customFormat="1" ht="19.95" customHeight="1">
      <c r="A4814" s="47">
        <v>1</v>
      </c>
      <c r="B4814" s="30" t="s">
        <v>8205</v>
      </c>
      <c r="C4814" s="43" t="s">
        <v>8275</v>
      </c>
      <c r="D4814" s="52">
        <v>45224</v>
      </c>
      <c r="E4814" s="52">
        <v>45292</v>
      </c>
      <c r="F4814" s="52">
        <v>45292</v>
      </c>
      <c r="G4814" s="47" t="s">
        <v>10</v>
      </c>
      <c r="H4814" s="46">
        <v>229.32</v>
      </c>
      <c r="I4814" s="53">
        <v>1</v>
      </c>
      <c r="J4814" s="46">
        <v>0</v>
      </c>
      <c r="K4814" s="46">
        <v>0</v>
      </c>
      <c r="L4814" s="42">
        <v>229.32</v>
      </c>
      <c r="M4814" s="46">
        <v>0</v>
      </c>
      <c r="N4814" s="47" t="s">
        <v>1582</v>
      </c>
      <c r="O4814" s="103" t="s">
        <v>1381</v>
      </c>
      <c r="P4814" s="47" t="s">
        <v>8308</v>
      </c>
      <c r="Q4814" s="30" t="s">
        <v>8397</v>
      </c>
      <c r="R4814" s="112">
        <v>45281.746747685182</v>
      </c>
    </row>
    <row r="4815" spans="1:18" s="30" customFormat="1" ht="19.95" customHeight="1">
      <c r="A4815" s="47">
        <v>1</v>
      </c>
      <c r="B4815" s="30" t="s">
        <v>2176</v>
      </c>
      <c r="C4815" s="43" t="s">
        <v>9241</v>
      </c>
      <c r="D4815" s="52">
        <v>45249</v>
      </c>
      <c r="E4815" s="52">
        <v>45292</v>
      </c>
      <c r="F4815" s="52">
        <v>45292</v>
      </c>
      <c r="G4815" s="47" t="s">
        <v>10</v>
      </c>
      <c r="H4815" s="46">
        <v>180.26</v>
      </c>
      <c r="I4815" s="53">
        <v>1</v>
      </c>
      <c r="J4815" s="46">
        <v>0</v>
      </c>
      <c r="K4815" s="46">
        <v>0</v>
      </c>
      <c r="L4815" s="42">
        <v>180.26</v>
      </c>
      <c r="M4815" s="46">
        <v>0</v>
      </c>
      <c r="N4815" s="47" t="s">
        <v>1582</v>
      </c>
      <c r="O4815" s="103" t="s">
        <v>1342</v>
      </c>
      <c r="P4815" s="47" t="s">
        <v>1371</v>
      </c>
      <c r="Q4815" s="30" t="s">
        <v>9242</v>
      </c>
      <c r="R4815" s="112">
        <v>45281.743148148147</v>
      </c>
    </row>
    <row r="4816" spans="1:18" s="30" customFormat="1" ht="19.95" customHeight="1">
      <c r="A4816" s="47">
        <v>1</v>
      </c>
      <c r="B4816" s="30" t="s">
        <v>9243</v>
      </c>
      <c r="C4816" s="43" t="s">
        <v>9244</v>
      </c>
      <c r="D4816" s="52">
        <v>45252</v>
      </c>
      <c r="E4816" s="52">
        <v>45292</v>
      </c>
      <c r="F4816" s="52">
        <v>45292</v>
      </c>
      <c r="G4816" s="47" t="s">
        <v>10</v>
      </c>
      <c r="H4816" s="46">
        <v>74.319999999999993</v>
      </c>
      <c r="I4816" s="53">
        <v>1</v>
      </c>
      <c r="J4816" s="46">
        <v>0</v>
      </c>
      <c r="K4816" s="46">
        <v>0</v>
      </c>
      <c r="L4816" s="42">
        <v>74.319999999999993</v>
      </c>
      <c r="M4816" s="46">
        <v>0</v>
      </c>
      <c r="N4816" s="47" t="s">
        <v>1583</v>
      </c>
      <c r="O4816" s="103" t="s">
        <v>1342</v>
      </c>
      <c r="P4816" s="47" t="s">
        <v>871</v>
      </c>
      <c r="Q4816" s="30" t="s">
        <v>9245</v>
      </c>
      <c r="R4816" s="112">
        <v>45279.706504629627</v>
      </c>
    </row>
    <row r="4817" spans="1:18" s="30" customFormat="1" ht="19.95" customHeight="1">
      <c r="A4817" s="47">
        <v>1</v>
      </c>
      <c r="B4817" s="30" t="s">
        <v>9246</v>
      </c>
      <c r="C4817" s="43" t="s">
        <v>9247</v>
      </c>
      <c r="D4817" s="52">
        <v>45252</v>
      </c>
      <c r="E4817" s="52">
        <v>45292</v>
      </c>
      <c r="F4817" s="52">
        <v>45292</v>
      </c>
      <c r="G4817" s="47" t="s">
        <v>10</v>
      </c>
      <c r="H4817" s="46">
        <v>60</v>
      </c>
      <c r="I4817" s="53">
        <v>1</v>
      </c>
      <c r="J4817" s="46">
        <v>0</v>
      </c>
      <c r="K4817" s="46">
        <v>0</v>
      </c>
      <c r="L4817" s="42">
        <v>60</v>
      </c>
      <c r="M4817" s="46">
        <v>0</v>
      </c>
      <c r="N4817" s="47" t="s">
        <v>1583</v>
      </c>
      <c r="O4817" s="103" t="s">
        <v>1342</v>
      </c>
      <c r="P4817" s="47" t="s">
        <v>871</v>
      </c>
      <c r="Q4817" s="30" t="s">
        <v>9248</v>
      </c>
      <c r="R4817" s="112">
        <v>45279.719918981478</v>
      </c>
    </row>
    <row r="4818" spans="1:18" s="30" customFormat="1" ht="19.95" customHeight="1">
      <c r="A4818" s="47">
        <v>1</v>
      </c>
      <c r="B4818" s="30" t="s">
        <v>9246</v>
      </c>
      <c r="C4818" s="43" t="s">
        <v>9249</v>
      </c>
      <c r="D4818" s="52">
        <v>45252</v>
      </c>
      <c r="E4818" s="52">
        <v>45292</v>
      </c>
      <c r="F4818" s="52">
        <v>45292</v>
      </c>
      <c r="G4818" s="47" t="s">
        <v>10</v>
      </c>
      <c r="H4818" s="46">
        <v>34</v>
      </c>
      <c r="I4818" s="53">
        <v>1</v>
      </c>
      <c r="J4818" s="46">
        <v>0</v>
      </c>
      <c r="K4818" s="46">
        <v>0</v>
      </c>
      <c r="L4818" s="42">
        <v>34</v>
      </c>
      <c r="M4818" s="46">
        <v>0</v>
      </c>
      <c r="N4818" s="47" t="s">
        <v>1583</v>
      </c>
      <c r="O4818" s="103" t="s">
        <v>1342</v>
      </c>
      <c r="P4818" s="47" t="s">
        <v>871</v>
      </c>
      <c r="Q4818" s="30" t="s">
        <v>9248</v>
      </c>
      <c r="R4818" s="112">
        <v>45279.715011574073</v>
      </c>
    </row>
    <row r="4819" spans="1:18" s="30" customFormat="1" ht="19.95" customHeight="1">
      <c r="A4819" s="47">
        <v>1</v>
      </c>
      <c r="B4819" s="30" t="s">
        <v>221</v>
      </c>
      <c r="C4819" s="43" t="s">
        <v>9250</v>
      </c>
      <c r="D4819" s="52">
        <v>45253</v>
      </c>
      <c r="E4819" s="52">
        <v>45292</v>
      </c>
      <c r="F4819" s="52">
        <v>45292</v>
      </c>
      <c r="G4819" s="47" t="s">
        <v>10</v>
      </c>
      <c r="H4819" s="46">
        <v>28.58</v>
      </c>
      <c r="I4819" s="53">
        <v>1</v>
      </c>
      <c r="J4819" s="46">
        <v>0</v>
      </c>
      <c r="K4819" s="46">
        <v>0</v>
      </c>
      <c r="L4819" s="42">
        <v>28.58</v>
      </c>
      <c r="M4819" s="46">
        <v>0</v>
      </c>
      <c r="N4819" s="47" t="s">
        <v>1583</v>
      </c>
      <c r="O4819" s="103" t="s">
        <v>1342</v>
      </c>
      <c r="P4819" s="47" t="s">
        <v>1345</v>
      </c>
      <c r="Q4819" s="30" t="s">
        <v>9251</v>
      </c>
      <c r="R4819" s="112">
        <v>45279.723553240743</v>
      </c>
    </row>
    <row r="4820" spans="1:18" s="30" customFormat="1" ht="19.95" customHeight="1">
      <c r="A4820" s="47">
        <v>1</v>
      </c>
      <c r="B4820" s="30" t="s">
        <v>9252</v>
      </c>
      <c r="C4820" s="43" t="s">
        <v>9253</v>
      </c>
      <c r="D4820" s="52">
        <v>45257</v>
      </c>
      <c r="E4820" s="52">
        <v>45292</v>
      </c>
      <c r="F4820" s="52">
        <v>45292</v>
      </c>
      <c r="G4820" s="47" t="s">
        <v>10</v>
      </c>
      <c r="H4820" s="46">
        <v>213</v>
      </c>
      <c r="I4820" s="53">
        <v>1</v>
      </c>
      <c r="J4820" s="46">
        <v>0</v>
      </c>
      <c r="K4820" s="46">
        <v>0</v>
      </c>
      <c r="L4820" s="42">
        <v>213</v>
      </c>
      <c r="M4820" s="46">
        <v>0</v>
      </c>
      <c r="N4820" s="47" t="s">
        <v>1582</v>
      </c>
      <c r="O4820" s="103" t="s">
        <v>1342</v>
      </c>
      <c r="P4820" s="47" t="s">
        <v>1371</v>
      </c>
      <c r="Q4820" s="30" t="s">
        <v>9254</v>
      </c>
      <c r="R4820" s="112">
        <v>45281.741238425922</v>
      </c>
    </row>
    <row r="4821" spans="1:18" s="30" customFormat="1" ht="19.95" customHeight="1">
      <c r="A4821" s="47">
        <v>1</v>
      </c>
      <c r="B4821" s="30" t="s">
        <v>7536</v>
      </c>
      <c r="C4821" s="43" t="s">
        <v>9255</v>
      </c>
      <c r="D4821" s="52">
        <v>45259</v>
      </c>
      <c r="E4821" s="52">
        <v>45292</v>
      </c>
      <c r="F4821" s="52">
        <v>45292</v>
      </c>
      <c r="G4821" s="47" t="s">
        <v>10</v>
      </c>
      <c r="H4821" s="46">
        <v>63.48</v>
      </c>
      <c r="I4821" s="53">
        <v>1</v>
      </c>
      <c r="J4821" s="46">
        <v>0</v>
      </c>
      <c r="K4821" s="46">
        <v>0</v>
      </c>
      <c r="L4821" s="42">
        <v>63.48</v>
      </c>
      <c r="M4821" s="46">
        <v>0</v>
      </c>
      <c r="N4821" s="47" t="s">
        <v>1585</v>
      </c>
      <c r="O4821" s="103" t="s">
        <v>1342</v>
      </c>
      <c r="P4821" s="47" t="s">
        <v>1371</v>
      </c>
      <c r="Q4821" s="30" t="s">
        <v>9256</v>
      </c>
      <c r="R4821" s="112">
        <v>45279.74417824074</v>
      </c>
    </row>
    <row r="4822" spans="1:18" s="30" customFormat="1" ht="19.95" customHeight="1">
      <c r="A4822" s="47">
        <v>1</v>
      </c>
      <c r="B4822" s="30" t="s">
        <v>294</v>
      </c>
      <c r="C4822" s="43" t="s">
        <v>9257</v>
      </c>
      <c r="D4822" s="52">
        <v>45260</v>
      </c>
      <c r="E4822" s="52">
        <v>45292</v>
      </c>
      <c r="F4822" s="52">
        <v>45292</v>
      </c>
      <c r="G4822" s="47" t="s">
        <v>10</v>
      </c>
      <c r="H4822" s="46">
        <v>1537.09</v>
      </c>
      <c r="I4822" s="53">
        <v>1</v>
      </c>
      <c r="J4822" s="46">
        <v>0</v>
      </c>
      <c r="K4822" s="46">
        <v>0</v>
      </c>
      <c r="L4822" s="42">
        <v>1537.09</v>
      </c>
      <c r="M4822" s="46">
        <v>0</v>
      </c>
      <c r="N4822" s="47" t="s">
        <v>1585</v>
      </c>
      <c r="O4822" s="103" t="s">
        <v>1342</v>
      </c>
      <c r="P4822" s="47" t="s">
        <v>1371</v>
      </c>
      <c r="Q4822" s="30" t="s">
        <v>9258</v>
      </c>
      <c r="R4822" s="112">
        <v>45279.746342592596</v>
      </c>
    </row>
    <row r="4823" spans="1:18" s="30" customFormat="1" ht="19.95" customHeight="1">
      <c r="A4823" s="47">
        <v>1</v>
      </c>
      <c r="B4823" s="30" t="s">
        <v>225</v>
      </c>
      <c r="C4823" s="43" t="s">
        <v>9259</v>
      </c>
      <c r="D4823" s="52">
        <v>45252</v>
      </c>
      <c r="E4823" s="52">
        <v>45292</v>
      </c>
      <c r="F4823" s="52">
        <v>45292</v>
      </c>
      <c r="G4823" s="47" t="s">
        <v>10</v>
      </c>
      <c r="H4823" s="46">
        <v>244.11</v>
      </c>
      <c r="I4823" s="53">
        <v>1</v>
      </c>
      <c r="J4823" s="46">
        <v>0</v>
      </c>
      <c r="K4823" s="46">
        <v>0</v>
      </c>
      <c r="L4823" s="42">
        <v>244.11</v>
      </c>
      <c r="M4823" s="46">
        <v>0</v>
      </c>
      <c r="N4823" s="47" t="s">
        <v>1583</v>
      </c>
      <c r="O4823" s="103" t="s">
        <v>1342</v>
      </c>
      <c r="P4823" s="47" t="s">
        <v>1371</v>
      </c>
      <c r="Q4823" s="30" t="s">
        <v>9260</v>
      </c>
      <c r="R4823" s="112">
        <v>45279.715995370374</v>
      </c>
    </row>
    <row r="4824" spans="1:18" s="30" customFormat="1" ht="19.95" customHeight="1">
      <c r="A4824" s="47">
        <v>1</v>
      </c>
      <c r="B4824" s="30" t="s">
        <v>9261</v>
      </c>
      <c r="C4824" s="43" t="s">
        <v>9262</v>
      </c>
      <c r="D4824" s="52">
        <v>45264</v>
      </c>
      <c r="E4824" s="52">
        <v>45292</v>
      </c>
      <c r="F4824" s="52">
        <v>45292</v>
      </c>
      <c r="G4824" s="47" t="s">
        <v>10</v>
      </c>
      <c r="H4824" s="46">
        <v>1055</v>
      </c>
      <c r="I4824" s="53">
        <v>1</v>
      </c>
      <c r="J4824" s="46">
        <v>0</v>
      </c>
      <c r="K4824" s="46">
        <v>0</v>
      </c>
      <c r="L4824" s="42">
        <v>1055</v>
      </c>
      <c r="M4824" s="46">
        <v>0</v>
      </c>
      <c r="N4824" s="47" t="s">
        <v>7803</v>
      </c>
      <c r="O4824" s="103" t="s">
        <v>1342</v>
      </c>
      <c r="P4824" s="47" t="s">
        <v>871</v>
      </c>
      <c r="Q4824" s="30" t="s">
        <v>9263</v>
      </c>
      <c r="R4824" s="112">
        <v>45279.736516203702</v>
      </c>
    </row>
    <row r="4825" spans="1:18" s="30" customFormat="1" ht="19.95" customHeight="1">
      <c r="A4825" s="47">
        <v>1</v>
      </c>
      <c r="B4825" s="30" t="s">
        <v>250</v>
      </c>
      <c r="C4825" s="43" t="s">
        <v>9264</v>
      </c>
      <c r="D4825" s="52">
        <v>45264</v>
      </c>
      <c r="E4825" s="52">
        <v>45292</v>
      </c>
      <c r="F4825" s="52">
        <v>45292</v>
      </c>
      <c r="G4825" s="47" t="s">
        <v>10</v>
      </c>
      <c r="H4825" s="46">
        <v>1157.6600000000001</v>
      </c>
      <c r="I4825" s="53">
        <v>1</v>
      </c>
      <c r="J4825" s="46">
        <v>0</v>
      </c>
      <c r="K4825" s="46">
        <v>0</v>
      </c>
      <c r="L4825" s="42">
        <v>1157.6600000000001</v>
      </c>
      <c r="M4825" s="46">
        <v>0</v>
      </c>
      <c r="N4825" s="47" t="s">
        <v>1585</v>
      </c>
      <c r="O4825" s="103" t="s">
        <v>1342</v>
      </c>
      <c r="P4825" s="47" t="s">
        <v>1371</v>
      </c>
      <c r="Q4825" s="30" t="s">
        <v>9265</v>
      </c>
      <c r="R4825" s="112">
        <v>45279.750555555554</v>
      </c>
    </row>
    <row r="4826" spans="1:18" s="30" customFormat="1" ht="19.95" customHeight="1">
      <c r="A4826" s="47">
        <v>1</v>
      </c>
      <c r="B4826" s="30" t="s">
        <v>294</v>
      </c>
      <c r="C4826" s="43" t="s">
        <v>9266</v>
      </c>
      <c r="D4826" s="52">
        <v>45265</v>
      </c>
      <c r="E4826" s="52">
        <v>45292</v>
      </c>
      <c r="F4826" s="52">
        <v>45292</v>
      </c>
      <c r="G4826" s="47" t="s">
        <v>10</v>
      </c>
      <c r="H4826" s="46">
        <v>670.74</v>
      </c>
      <c r="I4826" s="53">
        <v>1</v>
      </c>
      <c r="J4826" s="46">
        <v>0</v>
      </c>
      <c r="K4826" s="46">
        <v>0</v>
      </c>
      <c r="L4826" s="42">
        <v>670.74</v>
      </c>
      <c r="M4826" s="46">
        <v>0</v>
      </c>
      <c r="N4826" s="47" t="s">
        <v>1585</v>
      </c>
      <c r="O4826" s="103" t="s">
        <v>1342</v>
      </c>
      <c r="P4826" s="47" t="s">
        <v>1371</v>
      </c>
      <c r="Q4826" s="30" t="s">
        <v>9267</v>
      </c>
      <c r="R4826" s="112">
        <v>45287.747430555559</v>
      </c>
    </row>
    <row r="4827" spans="1:18" s="30" customFormat="1" ht="19.95" customHeight="1">
      <c r="A4827" s="47">
        <v>1</v>
      </c>
      <c r="B4827" s="30" t="s">
        <v>781</v>
      </c>
      <c r="C4827" s="43" t="s">
        <v>9268</v>
      </c>
      <c r="D4827" s="52">
        <v>45266</v>
      </c>
      <c r="E4827" s="52">
        <v>45292</v>
      </c>
      <c r="F4827" s="52">
        <v>45299</v>
      </c>
      <c r="G4827" s="47" t="s">
        <v>10</v>
      </c>
      <c r="H4827" s="46">
        <v>209.55</v>
      </c>
      <c r="I4827" s="53">
        <v>1</v>
      </c>
      <c r="J4827" s="46">
        <v>0</v>
      </c>
      <c r="K4827" s="46">
        <v>0</v>
      </c>
      <c r="L4827" s="42">
        <v>209.55</v>
      </c>
      <c r="M4827" s="46">
        <v>0</v>
      </c>
      <c r="N4827" s="47" t="s">
        <v>1588</v>
      </c>
      <c r="O4827" s="103" t="s">
        <v>1355</v>
      </c>
      <c r="P4827" s="47" t="s">
        <v>873</v>
      </c>
      <c r="Q4827" s="30" t="s">
        <v>9269</v>
      </c>
      <c r="R4827" s="112">
        <v>45301.638807870368</v>
      </c>
    </row>
    <row r="4828" spans="1:18" s="30" customFormat="1" ht="19.95" customHeight="1">
      <c r="A4828" s="47">
        <v>1</v>
      </c>
      <c r="B4828" s="30" t="s">
        <v>7536</v>
      </c>
      <c r="C4828" s="43" t="s">
        <v>9270</v>
      </c>
      <c r="D4828" s="52">
        <v>45266</v>
      </c>
      <c r="E4828" s="52">
        <v>45292</v>
      </c>
      <c r="F4828" s="52">
        <v>45292</v>
      </c>
      <c r="G4828" s="47" t="s">
        <v>10</v>
      </c>
      <c r="H4828" s="46">
        <v>41.17</v>
      </c>
      <c r="I4828" s="53">
        <v>1</v>
      </c>
      <c r="J4828" s="46">
        <v>0</v>
      </c>
      <c r="K4828" s="46">
        <v>0</v>
      </c>
      <c r="L4828" s="42">
        <v>41.17</v>
      </c>
      <c r="M4828" s="46">
        <v>0</v>
      </c>
      <c r="N4828" s="47" t="s">
        <v>1585</v>
      </c>
      <c r="O4828" s="103" t="s">
        <v>1342</v>
      </c>
      <c r="P4828" s="47" t="s">
        <v>1371</v>
      </c>
      <c r="Q4828" s="30" t="s">
        <v>9258</v>
      </c>
      <c r="R4828" s="112">
        <v>45299.68677083333</v>
      </c>
    </row>
    <row r="4829" spans="1:18" s="30" customFormat="1" ht="19.95" customHeight="1">
      <c r="A4829" s="47">
        <v>1</v>
      </c>
      <c r="B4829" s="30" t="s">
        <v>226</v>
      </c>
      <c r="C4829" s="43" t="s">
        <v>9271</v>
      </c>
      <c r="D4829" s="52">
        <v>45267</v>
      </c>
      <c r="E4829" s="52">
        <v>45292</v>
      </c>
      <c r="F4829" s="52">
        <v>45292</v>
      </c>
      <c r="G4829" s="47" t="s">
        <v>10</v>
      </c>
      <c r="H4829" s="46">
        <v>117.81</v>
      </c>
      <c r="I4829" s="53">
        <v>1</v>
      </c>
      <c r="J4829" s="46">
        <v>0</v>
      </c>
      <c r="K4829" s="46">
        <v>0</v>
      </c>
      <c r="L4829" s="42">
        <v>117.81</v>
      </c>
      <c r="M4829" s="46">
        <v>0</v>
      </c>
      <c r="N4829" s="47" t="s">
        <v>7803</v>
      </c>
      <c r="O4829" s="103" t="s">
        <v>1342</v>
      </c>
      <c r="P4829" s="47" t="s">
        <v>1345</v>
      </c>
      <c r="Q4829" s="30" t="s">
        <v>9272</v>
      </c>
      <c r="R4829" s="112">
        <v>45279.730821759258</v>
      </c>
    </row>
    <row r="4830" spans="1:18" s="30" customFormat="1" ht="19.95" customHeight="1">
      <c r="A4830" s="47">
        <v>1</v>
      </c>
      <c r="B4830" s="30" t="s">
        <v>226</v>
      </c>
      <c r="C4830" s="43" t="s">
        <v>9273</v>
      </c>
      <c r="D4830" s="52">
        <v>45268</v>
      </c>
      <c r="E4830" s="52">
        <v>45292</v>
      </c>
      <c r="F4830" s="52">
        <v>45311</v>
      </c>
      <c r="G4830" s="47" t="s">
        <v>10</v>
      </c>
      <c r="H4830" s="46">
        <v>478.08</v>
      </c>
      <c r="I4830" s="53">
        <v>1</v>
      </c>
      <c r="J4830" s="46">
        <v>0</v>
      </c>
      <c r="K4830" s="46">
        <v>0</v>
      </c>
      <c r="L4830" s="42">
        <v>478.08</v>
      </c>
      <c r="M4830" s="46">
        <v>0</v>
      </c>
      <c r="N4830" s="47" t="s">
        <v>1584</v>
      </c>
      <c r="O4830" s="103" t="s">
        <v>1355</v>
      </c>
      <c r="P4830" s="47" t="s">
        <v>873</v>
      </c>
      <c r="Q4830" s="30" t="s">
        <v>9274</v>
      </c>
      <c r="R4830" s="112">
        <v>45299.628217592595</v>
      </c>
    </row>
    <row r="4831" spans="1:18" s="30" customFormat="1" ht="19.95" customHeight="1">
      <c r="A4831" s="47">
        <v>1</v>
      </c>
      <c r="B4831" s="30" t="s">
        <v>250</v>
      </c>
      <c r="C4831" s="43" t="s">
        <v>9275</v>
      </c>
      <c r="D4831" s="52">
        <v>45268</v>
      </c>
      <c r="E4831" s="52">
        <v>45292</v>
      </c>
      <c r="F4831" s="52">
        <v>45292</v>
      </c>
      <c r="G4831" s="47" t="s">
        <v>10</v>
      </c>
      <c r="H4831" s="46">
        <v>181.97</v>
      </c>
      <c r="I4831" s="53">
        <v>1</v>
      </c>
      <c r="J4831" s="46">
        <v>0</v>
      </c>
      <c r="K4831" s="46">
        <v>0</v>
      </c>
      <c r="L4831" s="42">
        <v>181.97</v>
      </c>
      <c r="M4831" s="46">
        <v>0</v>
      </c>
      <c r="N4831" s="47" t="s">
        <v>1585</v>
      </c>
      <c r="O4831" s="103" t="s">
        <v>1342</v>
      </c>
      <c r="P4831" s="47" t="s">
        <v>1371</v>
      </c>
      <c r="Q4831" s="30" t="s">
        <v>9256</v>
      </c>
      <c r="R4831" s="112">
        <v>45299.688298611109</v>
      </c>
    </row>
    <row r="4832" spans="1:18" s="30" customFormat="1" ht="19.95" customHeight="1">
      <c r="A4832" s="47">
        <v>1</v>
      </c>
      <c r="B4832" s="30" t="s">
        <v>9276</v>
      </c>
      <c r="C4832" s="43" t="s">
        <v>9277</v>
      </c>
      <c r="D4832" s="52">
        <v>45267</v>
      </c>
      <c r="E4832" s="52">
        <v>45292</v>
      </c>
      <c r="F4832" s="52">
        <v>45292</v>
      </c>
      <c r="G4832" s="47" t="s">
        <v>10</v>
      </c>
      <c r="H4832" s="46">
        <v>66</v>
      </c>
      <c r="I4832" s="53">
        <v>1</v>
      </c>
      <c r="J4832" s="46">
        <v>0</v>
      </c>
      <c r="K4832" s="46">
        <v>0</v>
      </c>
      <c r="L4832" s="42">
        <v>66</v>
      </c>
      <c r="M4832" s="46">
        <v>0</v>
      </c>
      <c r="N4832" s="47" t="s">
        <v>1585</v>
      </c>
      <c r="O4832" s="103" t="s">
        <v>1342</v>
      </c>
      <c r="P4832" s="47" t="s">
        <v>871</v>
      </c>
      <c r="Q4832" s="30" t="s">
        <v>9278</v>
      </c>
      <c r="R4832" s="112">
        <v>45299.684317129628</v>
      </c>
    </row>
    <row r="4833" spans="1:18" s="30" customFormat="1" ht="19.95" customHeight="1">
      <c r="A4833" s="47">
        <v>1</v>
      </c>
      <c r="B4833" s="30" t="s">
        <v>226</v>
      </c>
      <c r="C4833" s="43" t="s">
        <v>9279</v>
      </c>
      <c r="D4833" s="52">
        <v>45271</v>
      </c>
      <c r="E4833" s="52">
        <v>45292</v>
      </c>
      <c r="F4833" s="52">
        <v>45311</v>
      </c>
      <c r="G4833" s="47" t="s">
        <v>10</v>
      </c>
      <c r="H4833" s="46">
        <v>543.22</v>
      </c>
      <c r="I4833" s="53">
        <v>1</v>
      </c>
      <c r="J4833" s="46">
        <v>0</v>
      </c>
      <c r="K4833" s="46">
        <v>0</v>
      </c>
      <c r="L4833" s="42">
        <v>543.22</v>
      </c>
      <c r="M4833" s="46">
        <v>0</v>
      </c>
      <c r="N4833" s="47" t="s">
        <v>1584</v>
      </c>
      <c r="O4833" s="103" t="s">
        <v>1355</v>
      </c>
      <c r="P4833" s="47" t="s">
        <v>873</v>
      </c>
      <c r="Q4833" s="30" t="s">
        <v>9280</v>
      </c>
      <c r="R4833" s="112">
        <v>45287.723240740743</v>
      </c>
    </row>
    <row r="4834" spans="1:18" s="30" customFormat="1" ht="19.95" customHeight="1">
      <c r="A4834" s="47">
        <v>1</v>
      </c>
      <c r="B4834" s="30" t="s">
        <v>9281</v>
      </c>
      <c r="C4834" s="43" t="s">
        <v>9282</v>
      </c>
      <c r="D4834" s="52">
        <v>45278</v>
      </c>
      <c r="E4834" s="52">
        <v>45292</v>
      </c>
      <c r="F4834" s="52">
        <v>45292</v>
      </c>
      <c r="G4834" s="47" t="s">
        <v>10</v>
      </c>
      <c r="H4834" s="46">
        <v>60.56</v>
      </c>
      <c r="I4834" s="53">
        <v>1</v>
      </c>
      <c r="J4834" s="46">
        <v>0</v>
      </c>
      <c r="K4834" s="46">
        <v>0</v>
      </c>
      <c r="L4834" s="42">
        <v>60.56</v>
      </c>
      <c r="M4834" s="46">
        <v>0</v>
      </c>
      <c r="N4834" s="47" t="s">
        <v>1585</v>
      </c>
      <c r="O4834" s="103" t="s">
        <v>1342</v>
      </c>
      <c r="P4834" s="47" t="s">
        <v>871</v>
      </c>
      <c r="Q4834" s="30" t="s">
        <v>9283</v>
      </c>
      <c r="R4834" s="112">
        <v>45296.727442129632</v>
      </c>
    </row>
    <row r="4835" spans="1:18" s="30" customFormat="1" ht="19.95" customHeight="1">
      <c r="A4835" s="47">
        <v>1</v>
      </c>
      <c r="B4835" s="30" t="s">
        <v>9261</v>
      </c>
      <c r="C4835" s="43" t="s">
        <v>9284</v>
      </c>
      <c r="D4835" s="52">
        <v>45279</v>
      </c>
      <c r="E4835" s="52">
        <v>45292</v>
      </c>
      <c r="F4835" s="52">
        <v>45292</v>
      </c>
      <c r="G4835" s="47" t="s">
        <v>10</v>
      </c>
      <c r="H4835" s="46">
        <v>150</v>
      </c>
      <c r="I4835" s="53">
        <v>1</v>
      </c>
      <c r="J4835" s="46">
        <v>0</v>
      </c>
      <c r="K4835" s="46">
        <v>0</v>
      </c>
      <c r="L4835" s="42">
        <v>150</v>
      </c>
      <c r="M4835" s="46">
        <v>0</v>
      </c>
      <c r="N4835" s="47" t="s">
        <v>7803</v>
      </c>
      <c r="O4835" s="103" t="s">
        <v>1342</v>
      </c>
      <c r="P4835" s="47" t="s">
        <v>282</v>
      </c>
      <c r="Q4835" s="30" t="s">
        <v>9285</v>
      </c>
      <c r="R4835" s="112">
        <v>45279.736516203702</v>
      </c>
    </row>
    <row r="4836" spans="1:18" s="30" customFormat="1" ht="19.95" customHeight="1">
      <c r="A4836" s="47">
        <v>1</v>
      </c>
      <c r="B4836" s="30" t="s">
        <v>1357</v>
      </c>
      <c r="C4836" s="43" t="s">
        <v>9286</v>
      </c>
      <c r="D4836" s="52">
        <v>45280</v>
      </c>
      <c r="E4836" s="52">
        <v>45292</v>
      </c>
      <c r="F4836" s="52">
        <v>45292</v>
      </c>
      <c r="G4836" s="47" t="s">
        <v>10</v>
      </c>
      <c r="H4836" s="46">
        <v>481.95</v>
      </c>
      <c r="I4836" s="53">
        <v>1</v>
      </c>
      <c r="J4836" s="46">
        <v>0</v>
      </c>
      <c r="K4836" s="46">
        <v>0</v>
      </c>
      <c r="L4836" s="42">
        <v>481.95</v>
      </c>
      <c r="M4836" s="46">
        <v>0</v>
      </c>
      <c r="N4836" s="47" t="s">
        <v>7803</v>
      </c>
      <c r="O4836" s="103" t="s">
        <v>1355</v>
      </c>
      <c r="P4836" s="47" t="s">
        <v>870</v>
      </c>
      <c r="Q4836" s="30" t="s">
        <v>9287</v>
      </c>
      <c r="R4836" s="112">
        <v>45287.736157407409</v>
      </c>
    </row>
    <row r="4837" spans="1:18" s="30" customFormat="1" ht="19.95" customHeight="1">
      <c r="A4837" s="47">
        <v>1</v>
      </c>
      <c r="B4837" s="30" t="s">
        <v>1357</v>
      </c>
      <c r="C4837" s="43" t="s">
        <v>9232</v>
      </c>
      <c r="D4837" s="52">
        <v>45280</v>
      </c>
      <c r="E4837" s="52">
        <v>45292</v>
      </c>
      <c r="F4837" s="52">
        <v>45292</v>
      </c>
      <c r="G4837" s="47" t="s">
        <v>10</v>
      </c>
      <c r="H4837" s="46">
        <v>1592.57</v>
      </c>
      <c r="I4837" s="53">
        <v>1</v>
      </c>
      <c r="J4837" s="46">
        <v>0</v>
      </c>
      <c r="K4837" s="46">
        <v>0</v>
      </c>
      <c r="L4837" s="42">
        <v>1592.57</v>
      </c>
      <c r="M4837" s="46">
        <v>0</v>
      </c>
      <c r="N4837" s="47" t="s">
        <v>7803</v>
      </c>
      <c r="O4837" s="103" t="s">
        <v>1355</v>
      </c>
      <c r="P4837" s="47" t="s">
        <v>281</v>
      </c>
      <c r="Q4837" s="30" t="s">
        <v>9288</v>
      </c>
      <c r="R4837" s="112">
        <v>45280.671342592592</v>
      </c>
    </row>
    <row r="4838" spans="1:18" s="30" customFormat="1" ht="19.95" customHeight="1">
      <c r="A4838" s="47">
        <v>1</v>
      </c>
      <c r="B4838" s="30" t="s">
        <v>1357</v>
      </c>
      <c r="C4838" s="43" t="s">
        <v>9226</v>
      </c>
      <c r="D4838" s="52">
        <v>45280</v>
      </c>
      <c r="E4838" s="52">
        <v>45292</v>
      </c>
      <c r="F4838" s="52">
        <v>45292</v>
      </c>
      <c r="G4838" s="47" t="s">
        <v>10</v>
      </c>
      <c r="H4838" s="46">
        <v>464.4</v>
      </c>
      <c r="I4838" s="53">
        <v>1</v>
      </c>
      <c r="J4838" s="46">
        <v>0</v>
      </c>
      <c r="K4838" s="46">
        <v>0</v>
      </c>
      <c r="L4838" s="42">
        <v>464.4</v>
      </c>
      <c r="M4838" s="46">
        <v>0</v>
      </c>
      <c r="N4838" s="47" t="s">
        <v>7803</v>
      </c>
      <c r="O4838" s="103" t="s">
        <v>1355</v>
      </c>
      <c r="P4838" s="47" t="s">
        <v>870</v>
      </c>
      <c r="Q4838" s="30" t="s">
        <v>9289</v>
      </c>
      <c r="R4838" s="112">
        <v>45280.675486111111</v>
      </c>
    </row>
    <row r="4839" spans="1:18" s="30" customFormat="1" ht="19.95" customHeight="1">
      <c r="A4839" s="47">
        <v>1</v>
      </c>
      <c r="B4839" s="30" t="s">
        <v>9290</v>
      </c>
      <c r="C4839" s="43" t="s">
        <v>9291</v>
      </c>
      <c r="D4839" s="52">
        <v>45281</v>
      </c>
      <c r="E4839" s="52">
        <v>45292</v>
      </c>
      <c r="F4839" s="52">
        <v>45292</v>
      </c>
      <c r="G4839" s="47" t="s">
        <v>10</v>
      </c>
      <c r="H4839" s="46">
        <v>343.6</v>
      </c>
      <c r="I4839" s="53">
        <v>1</v>
      </c>
      <c r="J4839" s="46">
        <v>0</v>
      </c>
      <c r="K4839" s="46">
        <v>0</v>
      </c>
      <c r="L4839" s="42">
        <v>343.6</v>
      </c>
      <c r="M4839" s="46">
        <v>0</v>
      </c>
      <c r="N4839" s="47" t="s">
        <v>1585</v>
      </c>
      <c r="O4839" s="103" t="s">
        <v>1360</v>
      </c>
      <c r="P4839" s="47" t="s">
        <v>675</v>
      </c>
      <c r="Q4839" s="30" t="s">
        <v>9292</v>
      </c>
      <c r="R4839" s="112">
        <v>45299.685810185183</v>
      </c>
    </row>
    <row r="4840" spans="1:18" s="30" customFormat="1" ht="19.95" customHeight="1">
      <c r="A4840" s="47">
        <v>1</v>
      </c>
      <c r="B4840" s="30" t="s">
        <v>9293</v>
      </c>
      <c r="C4840" s="43" t="s">
        <v>9294</v>
      </c>
      <c r="D4840" s="52">
        <v>45258</v>
      </c>
      <c r="E4840" s="52">
        <v>45292</v>
      </c>
      <c r="F4840" s="52">
        <v>45292</v>
      </c>
      <c r="G4840" s="47" t="s">
        <v>10</v>
      </c>
      <c r="H4840" s="46">
        <v>286.11</v>
      </c>
      <c r="I4840" s="53">
        <v>1</v>
      </c>
      <c r="J4840" s="46">
        <v>0</v>
      </c>
      <c r="K4840" s="46">
        <v>0</v>
      </c>
      <c r="L4840" s="42">
        <v>286.11</v>
      </c>
      <c r="M4840" s="46">
        <v>0</v>
      </c>
      <c r="N4840" s="47" t="s">
        <v>7803</v>
      </c>
      <c r="O4840" s="103" t="s">
        <v>1355</v>
      </c>
      <c r="P4840" s="47" t="s">
        <v>870</v>
      </c>
      <c r="Q4840" s="30" t="s">
        <v>9295</v>
      </c>
      <c r="R4840" s="112">
        <v>45296.6719212963</v>
      </c>
    </row>
    <row r="4841" spans="1:18" s="30" customFormat="1" ht="19.95" customHeight="1">
      <c r="A4841" s="47">
        <v>1</v>
      </c>
      <c r="B4841" s="30" t="s">
        <v>9293</v>
      </c>
      <c r="C4841" s="43" t="s">
        <v>9296</v>
      </c>
      <c r="D4841" s="52">
        <v>45258</v>
      </c>
      <c r="E4841" s="52">
        <v>45292</v>
      </c>
      <c r="F4841" s="52">
        <v>45292</v>
      </c>
      <c r="G4841" s="47" t="s">
        <v>10</v>
      </c>
      <c r="H4841" s="46">
        <v>286.11</v>
      </c>
      <c r="I4841" s="53">
        <v>1</v>
      </c>
      <c r="J4841" s="46">
        <v>0</v>
      </c>
      <c r="K4841" s="46">
        <v>0</v>
      </c>
      <c r="L4841" s="42">
        <v>286.11</v>
      </c>
      <c r="M4841" s="46">
        <v>0</v>
      </c>
      <c r="N4841" s="47" t="s">
        <v>7803</v>
      </c>
      <c r="O4841" s="103" t="s">
        <v>1355</v>
      </c>
      <c r="P4841" s="47" t="s">
        <v>870</v>
      </c>
      <c r="Q4841" s="30" t="s">
        <v>9297</v>
      </c>
      <c r="R4841" s="112">
        <v>45296.672638888886</v>
      </c>
    </row>
    <row r="4842" spans="1:18" s="30" customFormat="1" ht="19.95" customHeight="1">
      <c r="A4842" s="47">
        <v>1</v>
      </c>
      <c r="B4842" s="30" t="s">
        <v>9293</v>
      </c>
      <c r="C4842" s="43" t="s">
        <v>9298</v>
      </c>
      <c r="D4842" s="52">
        <v>45258</v>
      </c>
      <c r="E4842" s="52">
        <v>45292</v>
      </c>
      <c r="F4842" s="52">
        <v>45292</v>
      </c>
      <c r="G4842" s="47" t="s">
        <v>10</v>
      </c>
      <c r="H4842" s="46">
        <v>286.11</v>
      </c>
      <c r="I4842" s="53">
        <v>1</v>
      </c>
      <c r="J4842" s="46">
        <v>0</v>
      </c>
      <c r="K4842" s="46">
        <v>0</v>
      </c>
      <c r="L4842" s="42">
        <v>286.11</v>
      </c>
      <c r="M4842" s="46">
        <v>0</v>
      </c>
      <c r="N4842" s="47" t="s">
        <v>7803</v>
      </c>
      <c r="O4842" s="103" t="s">
        <v>1355</v>
      </c>
      <c r="P4842" s="47" t="s">
        <v>870</v>
      </c>
      <c r="Q4842" s="30" t="s">
        <v>9299</v>
      </c>
      <c r="R4842" s="112">
        <v>45296.673877314817</v>
      </c>
    </row>
    <row r="4843" spans="1:18" s="30" customFormat="1" ht="19.95" customHeight="1">
      <c r="A4843" s="47">
        <v>1</v>
      </c>
      <c r="B4843" s="30" t="s">
        <v>1357</v>
      </c>
      <c r="C4843" s="43" t="s">
        <v>9300</v>
      </c>
      <c r="D4843" s="52">
        <v>45253</v>
      </c>
      <c r="E4843" s="52">
        <v>45292</v>
      </c>
      <c r="F4843" s="52">
        <v>45292</v>
      </c>
      <c r="G4843" s="47" t="s">
        <v>10</v>
      </c>
      <c r="H4843" s="46">
        <v>36</v>
      </c>
      <c r="I4843" s="53">
        <v>1</v>
      </c>
      <c r="J4843" s="46">
        <v>0</v>
      </c>
      <c r="K4843" s="46">
        <v>0</v>
      </c>
      <c r="L4843" s="42">
        <v>36</v>
      </c>
      <c r="M4843" s="46">
        <v>0</v>
      </c>
      <c r="N4843" s="47" t="s">
        <v>1583</v>
      </c>
      <c r="O4843" s="103" t="s">
        <v>1342</v>
      </c>
      <c r="P4843" s="47" t="s">
        <v>871</v>
      </c>
      <c r="Q4843" s="30" t="s">
        <v>9301</v>
      </c>
      <c r="R4843" s="112">
        <v>45296.709085648145</v>
      </c>
    </row>
    <row r="4844" spans="1:18" s="30" customFormat="1" ht="19.95" customHeight="1">
      <c r="A4844" s="47">
        <v>1</v>
      </c>
      <c r="B4844" s="30" t="s">
        <v>1357</v>
      </c>
      <c r="C4844" s="43" t="s">
        <v>9302</v>
      </c>
      <c r="D4844" s="52">
        <v>45257</v>
      </c>
      <c r="E4844" s="52">
        <v>45292</v>
      </c>
      <c r="F4844" s="52">
        <v>45292</v>
      </c>
      <c r="G4844" s="47" t="s">
        <v>10</v>
      </c>
      <c r="H4844" s="46">
        <v>124.11</v>
      </c>
      <c r="I4844" s="53">
        <v>1</v>
      </c>
      <c r="J4844" s="46">
        <v>0</v>
      </c>
      <c r="K4844" s="46">
        <v>0</v>
      </c>
      <c r="L4844" s="42">
        <v>124.11</v>
      </c>
      <c r="M4844" s="46">
        <v>0</v>
      </c>
      <c r="N4844" s="47" t="s">
        <v>7803</v>
      </c>
      <c r="O4844" s="103" t="s">
        <v>1355</v>
      </c>
      <c r="P4844" s="47" t="s">
        <v>873</v>
      </c>
      <c r="Q4844" s="30" t="s">
        <v>9303</v>
      </c>
      <c r="R4844" s="112">
        <v>45299.642141203702</v>
      </c>
    </row>
    <row r="4845" spans="1:18" s="30" customFormat="1" ht="19.95" customHeight="1">
      <c r="A4845" s="47">
        <v>1</v>
      </c>
      <c r="B4845" s="30" t="s">
        <v>1357</v>
      </c>
      <c r="C4845" s="43" t="s">
        <v>9230</v>
      </c>
      <c r="D4845" s="52">
        <v>45265</v>
      </c>
      <c r="E4845" s="52">
        <v>45292</v>
      </c>
      <c r="F4845" s="52">
        <v>45292</v>
      </c>
      <c r="G4845" s="47" t="s">
        <v>10</v>
      </c>
      <c r="H4845" s="46">
        <v>111.02</v>
      </c>
      <c r="I4845" s="53">
        <v>1</v>
      </c>
      <c r="J4845" s="46">
        <v>0</v>
      </c>
      <c r="K4845" s="46">
        <v>0</v>
      </c>
      <c r="L4845" s="42">
        <v>111.02</v>
      </c>
      <c r="M4845" s="46">
        <v>0</v>
      </c>
      <c r="N4845" s="47" t="s">
        <v>7803</v>
      </c>
      <c r="O4845" s="103" t="s">
        <v>1355</v>
      </c>
      <c r="P4845" s="47" t="s">
        <v>873</v>
      </c>
      <c r="Q4845" s="30" t="s">
        <v>9304</v>
      </c>
      <c r="R4845" s="112">
        <v>45299.643067129633</v>
      </c>
    </row>
    <row r="4846" spans="1:18" s="30" customFormat="1" ht="19.95" customHeight="1">
      <c r="A4846" s="47">
        <v>1</v>
      </c>
      <c r="B4846" s="30" t="s">
        <v>1357</v>
      </c>
      <c r="C4846" s="43" t="s">
        <v>9230</v>
      </c>
      <c r="D4846" s="52">
        <v>45265</v>
      </c>
      <c r="E4846" s="52">
        <v>45292</v>
      </c>
      <c r="F4846" s="52">
        <v>45292</v>
      </c>
      <c r="G4846" s="47" t="s">
        <v>10</v>
      </c>
      <c r="H4846" s="46">
        <v>70</v>
      </c>
      <c r="I4846" s="53">
        <v>1</v>
      </c>
      <c r="J4846" s="46">
        <v>0</v>
      </c>
      <c r="K4846" s="46">
        <v>0</v>
      </c>
      <c r="L4846" s="42">
        <v>70</v>
      </c>
      <c r="M4846" s="46">
        <v>0</v>
      </c>
      <c r="N4846" s="47" t="s">
        <v>7803</v>
      </c>
      <c r="O4846" s="103" t="s">
        <v>1355</v>
      </c>
      <c r="P4846" s="47" t="s">
        <v>1961</v>
      </c>
      <c r="Q4846" s="30" t="s">
        <v>9305</v>
      </c>
      <c r="R4846" s="112">
        <v>45299.643854166665</v>
      </c>
    </row>
    <row r="4847" spans="1:18" s="30" customFormat="1" ht="19.95" customHeight="1">
      <c r="A4847" s="47">
        <v>1</v>
      </c>
      <c r="B4847" s="30" t="s">
        <v>1357</v>
      </c>
      <c r="C4847" s="43" t="s">
        <v>9306</v>
      </c>
      <c r="D4847" s="52">
        <v>45252</v>
      </c>
      <c r="E4847" s="52">
        <v>45292</v>
      </c>
      <c r="F4847" s="52">
        <v>45292</v>
      </c>
      <c r="G4847" s="47" t="s">
        <v>10</v>
      </c>
      <c r="H4847" s="46">
        <v>66.900000000000006</v>
      </c>
      <c r="I4847" s="53">
        <v>1</v>
      </c>
      <c r="J4847" s="46">
        <v>0</v>
      </c>
      <c r="K4847" s="46">
        <v>0</v>
      </c>
      <c r="L4847" s="42">
        <v>66.900000000000006</v>
      </c>
      <c r="M4847" s="46">
        <v>0</v>
      </c>
      <c r="N4847" s="47" t="s">
        <v>1582</v>
      </c>
      <c r="O4847" s="103" t="s">
        <v>1355</v>
      </c>
      <c r="P4847" s="47" t="s">
        <v>872</v>
      </c>
      <c r="Q4847" s="30" t="s">
        <v>9307</v>
      </c>
      <c r="R4847" s="112">
        <v>45299.704884259256</v>
      </c>
    </row>
    <row r="4848" spans="1:18" s="30" customFormat="1" ht="19.95" customHeight="1">
      <c r="A4848" s="47">
        <v>1</v>
      </c>
      <c r="B4848" s="30" t="s">
        <v>1357</v>
      </c>
      <c r="C4848" s="43" t="s">
        <v>9308</v>
      </c>
      <c r="D4848" s="52">
        <v>45253</v>
      </c>
      <c r="E4848" s="52">
        <v>45292</v>
      </c>
      <c r="F4848" s="52">
        <v>45292</v>
      </c>
      <c r="G4848" s="47" t="s">
        <v>10</v>
      </c>
      <c r="H4848" s="46">
        <v>148.9</v>
      </c>
      <c r="I4848" s="53">
        <v>1</v>
      </c>
      <c r="J4848" s="46">
        <v>0</v>
      </c>
      <c r="K4848" s="46">
        <v>0</v>
      </c>
      <c r="L4848" s="42">
        <v>148.9</v>
      </c>
      <c r="M4848" s="46">
        <v>0</v>
      </c>
      <c r="N4848" s="47" t="s">
        <v>1582</v>
      </c>
      <c r="O4848" s="103" t="s">
        <v>1355</v>
      </c>
      <c r="P4848" s="47" t="s">
        <v>872</v>
      </c>
      <c r="Q4848" s="30" t="s">
        <v>9309</v>
      </c>
      <c r="R4848" s="112">
        <v>45299.706701388888</v>
      </c>
    </row>
    <row r="4849" spans="1:18" s="30" customFormat="1" ht="19.95" customHeight="1">
      <c r="A4849" s="47">
        <v>1</v>
      </c>
      <c r="B4849" s="30" t="s">
        <v>1357</v>
      </c>
      <c r="C4849" s="43" t="s">
        <v>9310</v>
      </c>
      <c r="D4849" s="52">
        <v>45258</v>
      </c>
      <c r="E4849" s="52">
        <v>45292</v>
      </c>
      <c r="F4849" s="52">
        <v>45292</v>
      </c>
      <c r="G4849" s="47" t="s">
        <v>10</v>
      </c>
      <c r="H4849" s="46">
        <v>366</v>
      </c>
      <c r="I4849" s="53">
        <v>1</v>
      </c>
      <c r="J4849" s="46">
        <v>0</v>
      </c>
      <c r="K4849" s="46">
        <v>0</v>
      </c>
      <c r="L4849" s="42">
        <v>366</v>
      </c>
      <c r="M4849" s="46">
        <v>0</v>
      </c>
      <c r="N4849" s="47" t="s">
        <v>1582</v>
      </c>
      <c r="O4849" s="103" t="s">
        <v>1355</v>
      </c>
      <c r="P4849" s="47" t="s">
        <v>872</v>
      </c>
      <c r="Q4849" s="30" t="s">
        <v>9311</v>
      </c>
      <c r="R4849" s="112">
        <v>45299.708518518521</v>
      </c>
    </row>
    <row r="4850" spans="1:18" s="30" customFormat="1" ht="19.95" customHeight="1">
      <c r="A4850" s="47">
        <v>1</v>
      </c>
      <c r="B4850" s="30" t="s">
        <v>1357</v>
      </c>
      <c r="C4850" s="43" t="s">
        <v>9312</v>
      </c>
      <c r="D4850" s="52">
        <v>45259</v>
      </c>
      <c r="E4850" s="52">
        <v>45292</v>
      </c>
      <c r="F4850" s="52">
        <v>45292</v>
      </c>
      <c r="G4850" s="47" t="s">
        <v>10</v>
      </c>
      <c r="H4850" s="46">
        <v>58.79</v>
      </c>
      <c r="I4850" s="53">
        <v>1</v>
      </c>
      <c r="J4850" s="46">
        <v>0</v>
      </c>
      <c r="K4850" s="46">
        <v>0</v>
      </c>
      <c r="L4850" s="42">
        <v>58.79</v>
      </c>
      <c r="M4850" s="46">
        <v>0</v>
      </c>
      <c r="N4850" s="47" t="s">
        <v>1582</v>
      </c>
      <c r="O4850" s="103" t="s">
        <v>1355</v>
      </c>
      <c r="P4850" s="47" t="s">
        <v>872</v>
      </c>
      <c r="Q4850" s="30" t="s">
        <v>9313</v>
      </c>
      <c r="R4850" s="112">
        <v>45299.710393518515</v>
      </c>
    </row>
    <row r="4851" spans="1:18" s="30" customFormat="1" ht="19.95" customHeight="1">
      <c r="A4851" s="47">
        <v>1</v>
      </c>
      <c r="B4851" s="30" t="s">
        <v>1357</v>
      </c>
      <c r="C4851" s="43" t="s">
        <v>9314</v>
      </c>
      <c r="D4851" s="52">
        <v>45260</v>
      </c>
      <c r="E4851" s="52">
        <v>45292</v>
      </c>
      <c r="F4851" s="52">
        <v>45292</v>
      </c>
      <c r="G4851" s="47" t="s">
        <v>10</v>
      </c>
      <c r="H4851" s="46">
        <v>136.16999999999999</v>
      </c>
      <c r="I4851" s="53">
        <v>1</v>
      </c>
      <c r="J4851" s="46">
        <v>0</v>
      </c>
      <c r="K4851" s="46">
        <v>0</v>
      </c>
      <c r="L4851" s="42">
        <v>136.16999999999999</v>
      </c>
      <c r="M4851" s="46">
        <v>0</v>
      </c>
      <c r="N4851" s="47" t="s">
        <v>1582</v>
      </c>
      <c r="O4851" s="103" t="s">
        <v>1355</v>
      </c>
      <c r="P4851" s="47" t="s">
        <v>872</v>
      </c>
      <c r="Q4851" s="30" t="s">
        <v>9315</v>
      </c>
      <c r="R4851" s="112">
        <v>45299.712384259263</v>
      </c>
    </row>
    <row r="4852" spans="1:18" s="30" customFormat="1" ht="19.95" customHeight="1">
      <c r="A4852" s="47">
        <v>1</v>
      </c>
      <c r="B4852" s="30" t="s">
        <v>1357</v>
      </c>
      <c r="C4852" s="43" t="s">
        <v>9316</v>
      </c>
      <c r="D4852" s="52">
        <v>45274</v>
      </c>
      <c r="E4852" s="52">
        <v>45292</v>
      </c>
      <c r="F4852" s="52">
        <v>45292</v>
      </c>
      <c r="G4852" s="47" t="s">
        <v>10</v>
      </c>
      <c r="H4852" s="46">
        <v>131.88999999999999</v>
      </c>
      <c r="I4852" s="53">
        <v>1</v>
      </c>
      <c r="J4852" s="46">
        <v>0</v>
      </c>
      <c r="K4852" s="46">
        <v>0</v>
      </c>
      <c r="L4852" s="42">
        <v>131.88999999999999</v>
      </c>
      <c r="M4852" s="46">
        <v>0</v>
      </c>
      <c r="N4852" s="47" t="s">
        <v>1582</v>
      </c>
      <c r="O4852" s="103" t="s">
        <v>1355</v>
      </c>
      <c r="P4852" s="47" t="s">
        <v>872</v>
      </c>
      <c r="Q4852" s="30" t="s">
        <v>9317</v>
      </c>
      <c r="R4852" s="112">
        <v>45299.714942129627</v>
      </c>
    </row>
    <row r="4853" spans="1:18" s="30" customFormat="1" ht="19.95" customHeight="1">
      <c r="A4853" s="47">
        <v>1</v>
      </c>
      <c r="B4853" s="30" t="s">
        <v>1357</v>
      </c>
      <c r="C4853" s="43" t="s">
        <v>9318</v>
      </c>
      <c r="D4853" s="52">
        <v>45250</v>
      </c>
      <c r="E4853" s="52">
        <v>45292</v>
      </c>
      <c r="F4853" s="52">
        <v>45292</v>
      </c>
      <c r="G4853" s="47" t="s">
        <v>10</v>
      </c>
      <c r="H4853" s="46">
        <v>80.75</v>
      </c>
      <c r="I4853" s="53">
        <v>1</v>
      </c>
      <c r="J4853" s="46">
        <v>0</v>
      </c>
      <c r="K4853" s="46">
        <v>0</v>
      </c>
      <c r="L4853" s="42">
        <v>80.75</v>
      </c>
      <c r="M4853" s="46">
        <v>0</v>
      </c>
      <c r="N4853" s="47" t="s">
        <v>1582</v>
      </c>
      <c r="O4853" s="103" t="s">
        <v>1342</v>
      </c>
      <c r="P4853" s="47" t="s">
        <v>287</v>
      </c>
      <c r="Q4853" s="30" t="s">
        <v>9319</v>
      </c>
      <c r="R4853" s="112">
        <v>45299.716990740744</v>
      </c>
    </row>
    <row r="4854" spans="1:18" s="30" customFormat="1" ht="19.95" customHeight="1">
      <c r="A4854" s="47">
        <v>1</v>
      </c>
      <c r="B4854" s="30" t="s">
        <v>1357</v>
      </c>
      <c r="C4854" s="43" t="s">
        <v>9320</v>
      </c>
      <c r="D4854" s="52">
        <v>45251</v>
      </c>
      <c r="E4854" s="52">
        <v>45292</v>
      </c>
      <c r="F4854" s="52">
        <v>45292</v>
      </c>
      <c r="G4854" s="47" t="s">
        <v>10</v>
      </c>
      <c r="H4854" s="46">
        <v>79</v>
      </c>
      <c r="I4854" s="53">
        <v>1</v>
      </c>
      <c r="J4854" s="46">
        <v>0</v>
      </c>
      <c r="K4854" s="46">
        <v>0</v>
      </c>
      <c r="L4854" s="42">
        <v>79</v>
      </c>
      <c r="M4854" s="46">
        <v>0</v>
      </c>
      <c r="N4854" s="47" t="s">
        <v>1582</v>
      </c>
      <c r="O4854" s="103" t="s">
        <v>1355</v>
      </c>
      <c r="P4854" s="47" t="s">
        <v>886</v>
      </c>
      <c r="Q4854" s="30" t="s">
        <v>9321</v>
      </c>
      <c r="R4854" s="112">
        <v>45299.719386574077</v>
      </c>
    </row>
    <row r="4855" spans="1:18" s="30" customFormat="1" ht="19.95" customHeight="1">
      <c r="A4855" s="47">
        <v>1</v>
      </c>
      <c r="B4855" s="30" t="s">
        <v>1357</v>
      </c>
      <c r="C4855" s="43" t="s">
        <v>9322</v>
      </c>
      <c r="D4855" s="52">
        <v>45252</v>
      </c>
      <c r="E4855" s="52">
        <v>45292</v>
      </c>
      <c r="F4855" s="52">
        <v>45292</v>
      </c>
      <c r="G4855" s="47" t="s">
        <v>10</v>
      </c>
      <c r="H4855" s="46">
        <v>25</v>
      </c>
      <c r="I4855" s="53">
        <v>1</v>
      </c>
      <c r="J4855" s="46">
        <v>0</v>
      </c>
      <c r="K4855" s="46">
        <v>0</v>
      </c>
      <c r="L4855" s="42">
        <v>25</v>
      </c>
      <c r="M4855" s="46">
        <v>0</v>
      </c>
      <c r="N4855" s="47" t="s">
        <v>1582</v>
      </c>
      <c r="O4855" s="103" t="s">
        <v>1355</v>
      </c>
      <c r="P4855" s="47" t="s">
        <v>872</v>
      </c>
      <c r="Q4855" s="30" t="s">
        <v>9323</v>
      </c>
      <c r="R4855" s="112">
        <v>45299.720821759256</v>
      </c>
    </row>
    <row r="4856" spans="1:18" s="30" customFormat="1" ht="19.95" customHeight="1">
      <c r="A4856" s="47">
        <v>1</v>
      </c>
      <c r="B4856" s="30" t="s">
        <v>1357</v>
      </c>
      <c r="C4856" s="43" t="s">
        <v>9324</v>
      </c>
      <c r="D4856" s="52">
        <v>45259</v>
      </c>
      <c r="E4856" s="52">
        <v>45292</v>
      </c>
      <c r="F4856" s="52">
        <v>45292</v>
      </c>
      <c r="G4856" s="47" t="s">
        <v>10</v>
      </c>
      <c r="H4856" s="46">
        <v>18</v>
      </c>
      <c r="I4856" s="53">
        <v>1</v>
      </c>
      <c r="J4856" s="46">
        <v>0</v>
      </c>
      <c r="K4856" s="46">
        <v>0</v>
      </c>
      <c r="L4856" s="42">
        <v>18</v>
      </c>
      <c r="M4856" s="46">
        <v>0</v>
      </c>
      <c r="N4856" s="47" t="s">
        <v>1582</v>
      </c>
      <c r="O4856" s="103" t="s">
        <v>1355</v>
      </c>
      <c r="P4856" s="47" t="s">
        <v>872</v>
      </c>
      <c r="Q4856" s="30" t="s">
        <v>9325</v>
      </c>
      <c r="R4856" s="112">
        <v>45299.722812499997</v>
      </c>
    </row>
    <row r="4857" spans="1:18" s="30" customFormat="1" ht="19.95" customHeight="1">
      <c r="A4857" s="47">
        <v>1</v>
      </c>
      <c r="B4857" s="30" t="s">
        <v>1357</v>
      </c>
      <c r="C4857" s="43" t="s">
        <v>9326</v>
      </c>
      <c r="D4857" s="52">
        <v>45259</v>
      </c>
      <c r="E4857" s="52">
        <v>45292</v>
      </c>
      <c r="F4857" s="52">
        <v>45292</v>
      </c>
      <c r="G4857" s="47" t="s">
        <v>10</v>
      </c>
      <c r="H4857" s="46">
        <v>94</v>
      </c>
      <c r="I4857" s="53">
        <v>1</v>
      </c>
      <c r="J4857" s="46">
        <v>0</v>
      </c>
      <c r="K4857" s="46">
        <v>0</v>
      </c>
      <c r="L4857" s="42">
        <v>94</v>
      </c>
      <c r="M4857" s="46">
        <v>0</v>
      </c>
      <c r="N4857" s="47" t="s">
        <v>1582</v>
      </c>
      <c r="O4857" s="103" t="s">
        <v>1355</v>
      </c>
      <c r="P4857" s="47" t="s">
        <v>886</v>
      </c>
      <c r="Q4857" s="30" t="s">
        <v>9327</v>
      </c>
      <c r="R4857" s="112">
        <v>45299.724745370368</v>
      </c>
    </row>
    <row r="4858" spans="1:18" s="30" customFormat="1" ht="19.95" customHeight="1">
      <c r="A4858" s="47">
        <v>1</v>
      </c>
      <c r="B4858" s="30" t="s">
        <v>1357</v>
      </c>
      <c r="C4858" s="43" t="s">
        <v>9328</v>
      </c>
      <c r="D4858" s="52">
        <v>45273</v>
      </c>
      <c r="E4858" s="52">
        <v>45292</v>
      </c>
      <c r="F4858" s="52">
        <v>45292</v>
      </c>
      <c r="G4858" s="47" t="s">
        <v>10</v>
      </c>
      <c r="H4858" s="46">
        <v>81</v>
      </c>
      <c r="I4858" s="53">
        <v>1</v>
      </c>
      <c r="J4858" s="46">
        <v>0</v>
      </c>
      <c r="K4858" s="46">
        <v>0</v>
      </c>
      <c r="L4858" s="42">
        <v>81</v>
      </c>
      <c r="M4858" s="46">
        <v>0</v>
      </c>
      <c r="N4858" s="47" t="s">
        <v>1582</v>
      </c>
      <c r="O4858" s="103" t="s">
        <v>1355</v>
      </c>
      <c r="P4858" s="47" t="s">
        <v>886</v>
      </c>
      <c r="Q4858" s="30" t="s">
        <v>9329</v>
      </c>
      <c r="R4858" s="112">
        <v>45299.731041666666</v>
      </c>
    </row>
    <row r="4859" spans="1:18" s="30" customFormat="1" ht="19.95" customHeight="1">
      <c r="A4859" s="47">
        <v>1</v>
      </c>
      <c r="B4859" s="30" t="s">
        <v>1357</v>
      </c>
      <c r="C4859" s="43" t="s">
        <v>9232</v>
      </c>
      <c r="D4859" s="52">
        <v>45260</v>
      </c>
      <c r="E4859" s="52">
        <v>45292</v>
      </c>
      <c r="F4859" s="52">
        <v>45292</v>
      </c>
      <c r="G4859" s="47" t="s">
        <v>10</v>
      </c>
      <c r="H4859" s="46">
        <v>29.96</v>
      </c>
      <c r="I4859" s="53">
        <v>1</v>
      </c>
      <c r="J4859" s="46">
        <v>0</v>
      </c>
      <c r="K4859" s="46">
        <v>0</v>
      </c>
      <c r="L4859" s="42">
        <v>29.96</v>
      </c>
      <c r="M4859" s="46">
        <v>0</v>
      </c>
      <c r="N4859" s="47" t="s">
        <v>1582</v>
      </c>
      <c r="O4859" s="103" t="s">
        <v>1355</v>
      </c>
      <c r="P4859" s="47" t="s">
        <v>886</v>
      </c>
      <c r="Q4859" s="30" t="s">
        <v>9330</v>
      </c>
      <c r="R4859" s="112">
        <v>45299.741435185184</v>
      </c>
    </row>
    <row r="4860" spans="1:18" s="30" customFormat="1" ht="19.95" customHeight="1">
      <c r="A4860" s="47">
        <v>1</v>
      </c>
      <c r="B4860" s="30" t="s">
        <v>1357</v>
      </c>
      <c r="C4860" s="43" t="s">
        <v>9331</v>
      </c>
      <c r="D4860" s="52">
        <v>45272</v>
      </c>
      <c r="E4860" s="52">
        <v>45292</v>
      </c>
      <c r="F4860" s="52">
        <v>45292</v>
      </c>
      <c r="G4860" s="47" t="s">
        <v>10</v>
      </c>
      <c r="H4860" s="46">
        <v>75</v>
      </c>
      <c r="I4860" s="53">
        <v>1</v>
      </c>
      <c r="J4860" s="46">
        <v>0</v>
      </c>
      <c r="K4860" s="46">
        <v>0</v>
      </c>
      <c r="L4860" s="42">
        <v>75</v>
      </c>
      <c r="M4860" s="46">
        <v>0</v>
      </c>
      <c r="N4860" s="47" t="s">
        <v>1582</v>
      </c>
      <c r="O4860" s="103" t="s">
        <v>1355</v>
      </c>
      <c r="P4860" s="47" t="s">
        <v>870</v>
      </c>
      <c r="Q4860" s="30" t="s">
        <v>9332</v>
      </c>
      <c r="R4860" s="112">
        <v>45299.746539351851</v>
      </c>
    </row>
    <row r="4861" spans="1:18" s="30" customFormat="1" ht="19.95" customHeight="1">
      <c r="A4861" s="47">
        <v>1</v>
      </c>
      <c r="B4861" s="30" t="s">
        <v>1357</v>
      </c>
      <c r="C4861" s="43" t="s">
        <v>9333</v>
      </c>
      <c r="D4861" s="52">
        <v>45272</v>
      </c>
      <c r="E4861" s="52">
        <v>45292</v>
      </c>
      <c r="F4861" s="52">
        <v>45292</v>
      </c>
      <c r="G4861" s="47" t="s">
        <v>10</v>
      </c>
      <c r="H4861" s="46">
        <v>25</v>
      </c>
      <c r="I4861" s="53">
        <v>1</v>
      </c>
      <c r="J4861" s="46">
        <v>0</v>
      </c>
      <c r="K4861" s="46">
        <v>0</v>
      </c>
      <c r="L4861" s="42">
        <v>25</v>
      </c>
      <c r="M4861" s="46">
        <v>0</v>
      </c>
      <c r="N4861" s="47" t="s">
        <v>1582</v>
      </c>
      <c r="O4861" s="103" t="s">
        <v>1355</v>
      </c>
      <c r="P4861" s="47" t="s">
        <v>870</v>
      </c>
      <c r="Q4861" s="30" t="s">
        <v>9332</v>
      </c>
      <c r="R4861" s="112">
        <v>45299.746539351851</v>
      </c>
    </row>
    <row r="4862" spans="1:18" s="30" customFormat="1" ht="19.95" customHeight="1">
      <c r="A4862" s="47">
        <v>1</v>
      </c>
      <c r="B4862" s="30" t="s">
        <v>1357</v>
      </c>
      <c r="C4862" s="43" t="s">
        <v>9334</v>
      </c>
      <c r="D4862" s="52">
        <v>45273</v>
      </c>
      <c r="E4862" s="52">
        <v>45292</v>
      </c>
      <c r="F4862" s="52">
        <v>45292</v>
      </c>
      <c r="G4862" s="47" t="s">
        <v>10</v>
      </c>
      <c r="H4862" s="46">
        <v>38</v>
      </c>
      <c r="I4862" s="53">
        <v>1</v>
      </c>
      <c r="J4862" s="46">
        <v>0</v>
      </c>
      <c r="K4862" s="46">
        <v>0</v>
      </c>
      <c r="L4862" s="42">
        <v>38</v>
      </c>
      <c r="M4862" s="46">
        <v>0</v>
      </c>
      <c r="N4862" s="47" t="s">
        <v>1582</v>
      </c>
      <c r="O4862" s="103" t="s">
        <v>1355</v>
      </c>
      <c r="P4862" s="47" t="s">
        <v>870</v>
      </c>
      <c r="Q4862" s="30" t="s">
        <v>9332</v>
      </c>
      <c r="R4862" s="112">
        <v>45299.746539351851</v>
      </c>
    </row>
    <row r="4863" spans="1:18" s="30" customFormat="1" ht="19.95" customHeight="1">
      <c r="A4863" s="47">
        <v>1</v>
      </c>
      <c r="B4863" s="30" t="s">
        <v>1357</v>
      </c>
      <c r="C4863" s="43" t="s">
        <v>9335</v>
      </c>
      <c r="D4863" s="52">
        <v>45272</v>
      </c>
      <c r="E4863" s="52">
        <v>45292</v>
      </c>
      <c r="F4863" s="52">
        <v>45292</v>
      </c>
      <c r="G4863" s="47" t="s">
        <v>10</v>
      </c>
      <c r="H4863" s="46">
        <v>81</v>
      </c>
      <c r="I4863" s="53">
        <v>1</v>
      </c>
      <c r="J4863" s="46">
        <v>0</v>
      </c>
      <c r="K4863" s="46">
        <v>0</v>
      </c>
      <c r="L4863" s="42">
        <v>81</v>
      </c>
      <c r="M4863" s="46">
        <v>0</v>
      </c>
      <c r="N4863" s="47" t="s">
        <v>1582</v>
      </c>
      <c r="O4863" s="103" t="s">
        <v>1355</v>
      </c>
      <c r="P4863" s="47" t="s">
        <v>870</v>
      </c>
      <c r="Q4863" s="30" t="s">
        <v>9332</v>
      </c>
      <c r="R4863" s="112">
        <v>45299.746539351851</v>
      </c>
    </row>
    <row r="4864" spans="1:18" s="30" customFormat="1" ht="19.95" customHeight="1">
      <c r="A4864" s="47">
        <v>1</v>
      </c>
      <c r="B4864" s="30" t="s">
        <v>1357</v>
      </c>
      <c r="C4864" s="43" t="s">
        <v>9336</v>
      </c>
      <c r="D4864" s="52">
        <v>45270</v>
      </c>
      <c r="E4864" s="52">
        <v>45292</v>
      </c>
      <c r="F4864" s="52">
        <v>45292</v>
      </c>
      <c r="G4864" s="47" t="s">
        <v>10</v>
      </c>
      <c r="H4864" s="46">
        <v>99.18</v>
      </c>
      <c r="I4864" s="53">
        <v>1</v>
      </c>
      <c r="J4864" s="46">
        <v>0</v>
      </c>
      <c r="K4864" s="46">
        <v>0</v>
      </c>
      <c r="L4864" s="42">
        <v>99.18</v>
      </c>
      <c r="M4864" s="46">
        <v>0</v>
      </c>
      <c r="N4864" s="47" t="s">
        <v>1585</v>
      </c>
      <c r="O4864" s="103" t="s">
        <v>1355</v>
      </c>
      <c r="P4864" s="47" t="s">
        <v>872</v>
      </c>
      <c r="Q4864" s="30" t="s">
        <v>9337</v>
      </c>
      <c r="R4864" s="112">
        <v>45301.420659722222</v>
      </c>
    </row>
    <row r="4865" spans="1:18" s="30" customFormat="1" ht="19.95" customHeight="1">
      <c r="A4865" s="47">
        <v>1</v>
      </c>
      <c r="B4865" s="30" t="s">
        <v>1357</v>
      </c>
      <c r="C4865" s="43" t="s">
        <v>9338</v>
      </c>
      <c r="D4865" s="52">
        <v>45270</v>
      </c>
      <c r="E4865" s="52">
        <v>45292</v>
      </c>
      <c r="F4865" s="52">
        <v>45292</v>
      </c>
      <c r="G4865" s="47" t="s">
        <v>10</v>
      </c>
      <c r="H4865" s="46">
        <v>582.29</v>
      </c>
      <c r="I4865" s="53">
        <v>1</v>
      </c>
      <c r="J4865" s="46">
        <v>0</v>
      </c>
      <c r="K4865" s="46">
        <v>0</v>
      </c>
      <c r="L4865" s="42">
        <v>582.29</v>
      </c>
      <c r="M4865" s="46">
        <v>0</v>
      </c>
      <c r="N4865" s="47" t="s">
        <v>1585</v>
      </c>
      <c r="O4865" s="103" t="s">
        <v>1355</v>
      </c>
      <c r="P4865" s="47" t="s">
        <v>872</v>
      </c>
      <c r="Q4865" s="30" t="s">
        <v>9339</v>
      </c>
      <c r="R4865" s="112">
        <v>45301.428136574075</v>
      </c>
    </row>
    <row r="4866" spans="1:18" s="30" customFormat="1" ht="19.95" customHeight="1">
      <c r="A4866" s="47">
        <v>1</v>
      </c>
      <c r="B4866" s="30" t="s">
        <v>1357</v>
      </c>
      <c r="C4866" s="43" t="s">
        <v>9340</v>
      </c>
      <c r="D4866" s="52">
        <v>45269</v>
      </c>
      <c r="E4866" s="52">
        <v>45292</v>
      </c>
      <c r="F4866" s="52">
        <v>45292</v>
      </c>
      <c r="G4866" s="47" t="s">
        <v>10</v>
      </c>
      <c r="H4866" s="46">
        <v>124.21</v>
      </c>
      <c r="I4866" s="53">
        <v>1</v>
      </c>
      <c r="J4866" s="46">
        <v>0</v>
      </c>
      <c r="K4866" s="46">
        <v>0</v>
      </c>
      <c r="L4866" s="42">
        <v>124.21</v>
      </c>
      <c r="M4866" s="46">
        <v>0</v>
      </c>
      <c r="N4866" s="47" t="s">
        <v>1585</v>
      </c>
      <c r="O4866" s="103" t="s">
        <v>1355</v>
      </c>
      <c r="P4866" s="47" t="s">
        <v>873</v>
      </c>
      <c r="Q4866" s="30" t="s">
        <v>9341</v>
      </c>
      <c r="R4866" s="112">
        <v>45301.474907407406</v>
      </c>
    </row>
    <row r="4867" spans="1:18" s="30" customFormat="1" ht="19.95" customHeight="1">
      <c r="A4867" s="47">
        <v>1</v>
      </c>
      <c r="B4867" s="30" t="s">
        <v>1357</v>
      </c>
      <c r="C4867" s="43" t="s">
        <v>9342</v>
      </c>
      <c r="D4867" s="52">
        <v>45267</v>
      </c>
      <c r="E4867" s="52">
        <v>45292</v>
      </c>
      <c r="F4867" s="52">
        <v>45292</v>
      </c>
      <c r="G4867" s="47" t="s">
        <v>10</v>
      </c>
      <c r="H4867" s="46">
        <v>380.05</v>
      </c>
      <c r="I4867" s="53">
        <v>1</v>
      </c>
      <c r="J4867" s="46">
        <v>0</v>
      </c>
      <c r="K4867" s="46">
        <v>0</v>
      </c>
      <c r="L4867" s="42">
        <v>380.05</v>
      </c>
      <c r="M4867" s="46">
        <v>0</v>
      </c>
      <c r="N4867" s="47" t="s">
        <v>1585</v>
      </c>
      <c r="O4867" s="103" t="s">
        <v>1355</v>
      </c>
      <c r="P4867" s="47" t="s">
        <v>872</v>
      </c>
      <c r="Q4867" s="30" t="s">
        <v>9343</v>
      </c>
      <c r="R4867" s="112">
        <v>45301.476504629631</v>
      </c>
    </row>
    <row r="4868" spans="1:18" s="30" customFormat="1" ht="19.95" customHeight="1">
      <c r="A4868" s="47">
        <v>1</v>
      </c>
      <c r="B4868" s="30" t="s">
        <v>1357</v>
      </c>
      <c r="C4868" s="43" t="s">
        <v>9344</v>
      </c>
      <c r="D4868" s="52">
        <v>45270</v>
      </c>
      <c r="E4868" s="52">
        <v>45292</v>
      </c>
      <c r="F4868" s="52">
        <v>45292</v>
      </c>
      <c r="G4868" s="47" t="s">
        <v>10</v>
      </c>
      <c r="H4868" s="46">
        <v>13</v>
      </c>
      <c r="I4868" s="53">
        <v>1</v>
      </c>
      <c r="J4868" s="46">
        <v>0</v>
      </c>
      <c r="K4868" s="46">
        <v>0</v>
      </c>
      <c r="L4868" s="42">
        <v>13</v>
      </c>
      <c r="M4868" s="46">
        <v>0</v>
      </c>
      <c r="N4868" s="47" t="s">
        <v>1585</v>
      </c>
      <c r="O4868" s="103" t="s">
        <v>1355</v>
      </c>
      <c r="P4868" s="47" t="s">
        <v>1961</v>
      </c>
      <c r="Q4868" s="30" t="s">
        <v>9345</v>
      </c>
      <c r="R4868" s="112">
        <v>45301.478148148148</v>
      </c>
    </row>
    <row r="4869" spans="1:18" s="30" customFormat="1" ht="19.95" customHeight="1">
      <c r="A4869" s="47">
        <v>1</v>
      </c>
      <c r="B4869" s="30" t="s">
        <v>1357</v>
      </c>
      <c r="C4869" s="43" t="s">
        <v>9286</v>
      </c>
      <c r="D4869" s="52">
        <v>45266</v>
      </c>
      <c r="E4869" s="52">
        <v>45292</v>
      </c>
      <c r="F4869" s="52">
        <v>45292</v>
      </c>
      <c r="G4869" s="47" t="s">
        <v>10</v>
      </c>
      <c r="H4869" s="46">
        <v>279.45999999999998</v>
      </c>
      <c r="I4869" s="53">
        <v>1</v>
      </c>
      <c r="J4869" s="46">
        <v>0</v>
      </c>
      <c r="K4869" s="46">
        <v>0</v>
      </c>
      <c r="L4869" s="42">
        <v>279.45999999999998</v>
      </c>
      <c r="M4869" s="46">
        <v>0</v>
      </c>
      <c r="N4869" s="47" t="s">
        <v>1585</v>
      </c>
      <c r="O4869" s="103" t="s">
        <v>1360</v>
      </c>
      <c r="P4869" s="47" t="s">
        <v>876</v>
      </c>
      <c r="Q4869" s="30" t="s">
        <v>9346</v>
      </c>
      <c r="R4869" s="112">
        <v>45301.479629629626</v>
      </c>
    </row>
    <row r="4870" spans="1:18" s="30" customFormat="1" ht="19.95" customHeight="1">
      <c r="A4870" s="47">
        <v>1</v>
      </c>
      <c r="B4870" s="30" t="s">
        <v>8206</v>
      </c>
      <c r="C4870" s="43" t="s">
        <v>9347</v>
      </c>
      <c r="D4870" s="52">
        <v>45275</v>
      </c>
      <c r="E4870" s="52">
        <v>45292</v>
      </c>
      <c r="F4870" s="52">
        <v>45292</v>
      </c>
      <c r="G4870" s="47" t="s">
        <v>10</v>
      </c>
      <c r="H4870" s="46">
        <v>91.32</v>
      </c>
      <c r="I4870" s="53">
        <v>1</v>
      </c>
      <c r="J4870" s="46">
        <v>0</v>
      </c>
      <c r="K4870" s="46">
        <v>0</v>
      </c>
      <c r="L4870" s="42">
        <v>91.32</v>
      </c>
      <c r="M4870" s="46">
        <v>0</v>
      </c>
      <c r="N4870" s="47" t="s">
        <v>1582</v>
      </c>
      <c r="O4870" s="103" t="s">
        <v>1342</v>
      </c>
      <c r="P4870" s="47" t="s">
        <v>1590</v>
      </c>
      <c r="Q4870" s="30" t="s">
        <v>9348</v>
      </c>
      <c r="R4870" s="112">
        <v>45301.578333333331</v>
      </c>
    </row>
    <row r="4871" spans="1:18" s="30" customFormat="1" ht="19.95" customHeight="1">
      <c r="A4871" s="47">
        <v>1</v>
      </c>
      <c r="B4871" s="30" t="s">
        <v>8206</v>
      </c>
      <c r="C4871" s="43" t="s">
        <v>9349</v>
      </c>
      <c r="D4871" s="52">
        <v>45264</v>
      </c>
      <c r="E4871" s="52">
        <v>45292</v>
      </c>
      <c r="F4871" s="52">
        <v>45292</v>
      </c>
      <c r="G4871" s="47" t="s">
        <v>10</v>
      </c>
      <c r="H4871" s="46">
        <v>458.01</v>
      </c>
      <c r="I4871" s="53">
        <v>1</v>
      </c>
      <c r="J4871" s="46">
        <v>0</v>
      </c>
      <c r="K4871" s="46">
        <v>0</v>
      </c>
      <c r="L4871" s="42">
        <v>458.01</v>
      </c>
      <c r="M4871" s="46">
        <v>0</v>
      </c>
      <c r="N4871" s="47" t="s">
        <v>1582</v>
      </c>
      <c r="O4871" s="103" t="s">
        <v>1342</v>
      </c>
      <c r="P4871" s="47" t="s">
        <v>1590</v>
      </c>
      <c r="Q4871" s="30" t="s">
        <v>9350</v>
      </c>
      <c r="R4871" s="112">
        <v>45301.603715277779</v>
      </c>
    </row>
    <row r="4872" spans="1:18" s="30" customFormat="1" ht="19.95" customHeight="1">
      <c r="A4872" s="47">
        <v>1</v>
      </c>
      <c r="B4872" s="30" t="s">
        <v>1357</v>
      </c>
      <c r="C4872" s="43" t="s">
        <v>9226</v>
      </c>
      <c r="D4872" s="52">
        <v>45258</v>
      </c>
      <c r="E4872" s="52">
        <v>45292</v>
      </c>
      <c r="F4872" s="52">
        <v>45292</v>
      </c>
      <c r="G4872" s="47" t="s">
        <v>10</v>
      </c>
      <c r="H4872" s="46">
        <v>20</v>
      </c>
      <c r="I4872" s="53">
        <v>1</v>
      </c>
      <c r="J4872" s="46">
        <v>0</v>
      </c>
      <c r="K4872" s="46">
        <v>0</v>
      </c>
      <c r="L4872" s="42">
        <v>20</v>
      </c>
      <c r="M4872" s="46">
        <v>0</v>
      </c>
      <c r="N4872" s="47" t="s">
        <v>1582</v>
      </c>
      <c r="O4872" s="103" t="s">
        <v>1355</v>
      </c>
      <c r="P4872" s="47" t="s">
        <v>870</v>
      </c>
      <c r="Q4872" s="30" t="s">
        <v>9351</v>
      </c>
      <c r="R4872" s="112">
        <v>45301.620138888888</v>
      </c>
    </row>
    <row r="4873" spans="1:18" s="30" customFormat="1" ht="19.95" customHeight="1">
      <c r="A4873" s="47">
        <v>1</v>
      </c>
      <c r="B4873" s="30" t="s">
        <v>1357</v>
      </c>
      <c r="C4873" s="43" t="s">
        <v>9352</v>
      </c>
      <c r="D4873" s="52">
        <v>45247</v>
      </c>
      <c r="E4873" s="52">
        <v>45292</v>
      </c>
      <c r="F4873" s="52">
        <v>45292</v>
      </c>
      <c r="G4873" s="47" t="s">
        <v>10</v>
      </c>
      <c r="H4873" s="46">
        <v>12.59</v>
      </c>
      <c r="I4873" s="53">
        <v>1</v>
      </c>
      <c r="J4873" s="46">
        <v>0</v>
      </c>
      <c r="K4873" s="46">
        <v>0</v>
      </c>
      <c r="L4873" s="42">
        <v>12.59</v>
      </c>
      <c r="M4873" s="46">
        <v>0</v>
      </c>
      <c r="N4873" s="47" t="s">
        <v>1585</v>
      </c>
      <c r="O4873" s="103" t="s">
        <v>1355</v>
      </c>
      <c r="P4873" s="47" t="s">
        <v>886</v>
      </c>
      <c r="Q4873" s="30" t="s">
        <v>9353</v>
      </c>
      <c r="R4873" s="112">
        <v>45303.607430555552</v>
      </c>
    </row>
    <row r="4874" spans="1:18" s="30" customFormat="1" ht="19.95" customHeight="1">
      <c r="A4874" s="47">
        <v>1</v>
      </c>
      <c r="B4874" s="30" t="s">
        <v>1357</v>
      </c>
      <c r="C4874" s="43" t="s">
        <v>9228</v>
      </c>
      <c r="D4874" s="52">
        <v>45252</v>
      </c>
      <c r="E4874" s="52">
        <v>45292</v>
      </c>
      <c r="F4874" s="52">
        <v>45292</v>
      </c>
      <c r="G4874" s="47" t="s">
        <v>10</v>
      </c>
      <c r="H4874" s="46">
        <v>17.32</v>
      </c>
      <c r="I4874" s="53">
        <v>1</v>
      </c>
      <c r="J4874" s="46">
        <v>0</v>
      </c>
      <c r="K4874" s="46">
        <v>0</v>
      </c>
      <c r="L4874" s="42">
        <v>17.32</v>
      </c>
      <c r="M4874" s="46">
        <v>0</v>
      </c>
      <c r="N4874" s="47" t="s">
        <v>1585</v>
      </c>
      <c r="O4874" s="103" t="s">
        <v>1355</v>
      </c>
      <c r="P4874" s="47" t="s">
        <v>886</v>
      </c>
      <c r="Q4874" s="30" t="s">
        <v>9354</v>
      </c>
      <c r="R4874" s="112">
        <v>45303.60832175926</v>
      </c>
    </row>
    <row r="4875" spans="1:18" s="30" customFormat="1" ht="19.95" customHeight="1">
      <c r="A4875" s="47">
        <v>1</v>
      </c>
      <c r="B4875" s="30" t="s">
        <v>1357</v>
      </c>
      <c r="C4875" s="43" t="s">
        <v>9228</v>
      </c>
      <c r="D4875" s="52">
        <v>45252</v>
      </c>
      <c r="E4875" s="52">
        <v>45292</v>
      </c>
      <c r="F4875" s="52">
        <v>45292</v>
      </c>
      <c r="G4875" s="47" t="s">
        <v>10</v>
      </c>
      <c r="H4875" s="46">
        <v>31.24</v>
      </c>
      <c r="I4875" s="53">
        <v>1</v>
      </c>
      <c r="J4875" s="46">
        <v>0</v>
      </c>
      <c r="K4875" s="46">
        <v>0</v>
      </c>
      <c r="L4875" s="42">
        <v>31.24</v>
      </c>
      <c r="M4875" s="46">
        <v>0</v>
      </c>
      <c r="N4875" s="47" t="s">
        <v>1585</v>
      </c>
      <c r="O4875" s="103" t="s">
        <v>1355</v>
      </c>
      <c r="P4875" s="47" t="s">
        <v>886</v>
      </c>
      <c r="Q4875" s="30" t="s">
        <v>9354</v>
      </c>
      <c r="R4875" s="112">
        <v>45303.609120370369</v>
      </c>
    </row>
    <row r="4876" spans="1:18" s="30" customFormat="1" ht="19.95" customHeight="1">
      <c r="A4876" s="47">
        <v>1</v>
      </c>
      <c r="B4876" s="30" t="s">
        <v>1357</v>
      </c>
      <c r="C4876" s="43" t="s">
        <v>9226</v>
      </c>
      <c r="D4876" s="52">
        <v>45258</v>
      </c>
      <c r="E4876" s="52">
        <v>45292</v>
      </c>
      <c r="F4876" s="52">
        <v>45292</v>
      </c>
      <c r="G4876" s="47" t="s">
        <v>10</v>
      </c>
      <c r="H4876" s="46">
        <v>9.93</v>
      </c>
      <c r="I4876" s="53">
        <v>1</v>
      </c>
      <c r="J4876" s="46">
        <v>0</v>
      </c>
      <c r="K4876" s="46">
        <v>0</v>
      </c>
      <c r="L4876" s="42">
        <v>9.93</v>
      </c>
      <c r="M4876" s="46">
        <v>0</v>
      </c>
      <c r="N4876" s="47" t="s">
        <v>1585</v>
      </c>
      <c r="O4876" s="103" t="s">
        <v>1355</v>
      </c>
      <c r="P4876" s="47" t="s">
        <v>886</v>
      </c>
      <c r="Q4876" s="30" t="s">
        <v>9355</v>
      </c>
      <c r="R4876" s="112">
        <v>45303.625821759262</v>
      </c>
    </row>
    <row r="4877" spans="1:18" s="30" customFormat="1" ht="19.95" customHeight="1">
      <c r="A4877" s="47">
        <v>1</v>
      </c>
      <c r="B4877" s="30" t="s">
        <v>1357</v>
      </c>
      <c r="C4877" s="43" t="s">
        <v>9232</v>
      </c>
      <c r="D4877" s="52">
        <v>45260</v>
      </c>
      <c r="E4877" s="52">
        <v>45292</v>
      </c>
      <c r="F4877" s="52">
        <v>45292</v>
      </c>
      <c r="G4877" s="47" t="s">
        <v>10</v>
      </c>
      <c r="H4877" s="46">
        <v>15.98</v>
      </c>
      <c r="I4877" s="53">
        <v>1</v>
      </c>
      <c r="J4877" s="46">
        <v>0</v>
      </c>
      <c r="K4877" s="46">
        <v>0</v>
      </c>
      <c r="L4877" s="42">
        <v>15.98</v>
      </c>
      <c r="M4877" s="46">
        <v>0</v>
      </c>
      <c r="N4877" s="47" t="s">
        <v>1585</v>
      </c>
      <c r="O4877" s="103" t="s">
        <v>1355</v>
      </c>
      <c r="P4877" s="47" t="s">
        <v>886</v>
      </c>
      <c r="Q4877" s="30" t="s">
        <v>9356</v>
      </c>
      <c r="R4877" s="112">
        <v>45303.714641203704</v>
      </c>
    </row>
    <row r="4878" spans="1:18" s="30" customFormat="1" ht="19.95" customHeight="1">
      <c r="A4878" s="47">
        <v>1</v>
      </c>
      <c r="B4878" s="30" t="s">
        <v>1357</v>
      </c>
      <c r="C4878" s="43" t="s">
        <v>9357</v>
      </c>
      <c r="D4878" s="52">
        <v>45262</v>
      </c>
      <c r="E4878" s="52">
        <v>45292</v>
      </c>
      <c r="F4878" s="52">
        <v>45292</v>
      </c>
      <c r="G4878" s="47" t="s">
        <v>10</v>
      </c>
      <c r="H4878" s="46">
        <v>19.93</v>
      </c>
      <c r="I4878" s="53">
        <v>1</v>
      </c>
      <c r="J4878" s="46">
        <v>0</v>
      </c>
      <c r="K4878" s="46">
        <v>0</v>
      </c>
      <c r="L4878" s="42">
        <v>19.93</v>
      </c>
      <c r="M4878" s="46">
        <v>0</v>
      </c>
      <c r="N4878" s="47" t="s">
        <v>1585</v>
      </c>
      <c r="O4878" s="103" t="s">
        <v>1355</v>
      </c>
      <c r="P4878" s="47" t="s">
        <v>886</v>
      </c>
      <c r="Q4878" s="30" t="s">
        <v>9358</v>
      </c>
      <c r="R4878" s="112">
        <v>45303.715613425928</v>
      </c>
    </row>
    <row r="4879" spans="1:18" s="30" customFormat="1" ht="19.95" customHeight="1">
      <c r="A4879" s="47">
        <v>1</v>
      </c>
      <c r="B4879" s="30" t="s">
        <v>1357</v>
      </c>
      <c r="C4879" s="43" t="s">
        <v>9359</v>
      </c>
      <c r="D4879" s="52">
        <v>45264</v>
      </c>
      <c r="E4879" s="52">
        <v>45292</v>
      </c>
      <c r="F4879" s="52">
        <v>45292</v>
      </c>
      <c r="G4879" s="47" t="s">
        <v>10</v>
      </c>
      <c r="H4879" s="46">
        <v>16.649999999999999</v>
      </c>
      <c r="I4879" s="53">
        <v>1</v>
      </c>
      <c r="J4879" s="46">
        <v>0</v>
      </c>
      <c r="K4879" s="46">
        <v>0</v>
      </c>
      <c r="L4879" s="42">
        <v>16.649999999999999</v>
      </c>
      <c r="M4879" s="46">
        <v>0</v>
      </c>
      <c r="N4879" s="47" t="s">
        <v>1585</v>
      </c>
      <c r="O4879" s="103" t="s">
        <v>1355</v>
      </c>
      <c r="P4879" s="47" t="s">
        <v>886</v>
      </c>
      <c r="Q4879" s="30" t="s">
        <v>9360</v>
      </c>
      <c r="R4879" s="112">
        <v>45303.717569444445</v>
      </c>
    </row>
    <row r="4880" spans="1:18" s="30" customFormat="1" ht="19.95" customHeight="1">
      <c r="A4880" s="47">
        <v>1</v>
      </c>
      <c r="B4880" s="30" t="s">
        <v>1357</v>
      </c>
      <c r="C4880" s="43" t="s">
        <v>9230</v>
      </c>
      <c r="D4880" s="52">
        <v>45265</v>
      </c>
      <c r="E4880" s="52">
        <v>45292</v>
      </c>
      <c r="F4880" s="52">
        <v>45292</v>
      </c>
      <c r="G4880" s="47" t="s">
        <v>10</v>
      </c>
      <c r="H4880" s="46">
        <v>13.91</v>
      </c>
      <c r="I4880" s="53">
        <v>1</v>
      </c>
      <c r="J4880" s="46">
        <v>0</v>
      </c>
      <c r="K4880" s="46">
        <v>0</v>
      </c>
      <c r="L4880" s="42">
        <v>13.91</v>
      </c>
      <c r="M4880" s="46">
        <v>0</v>
      </c>
      <c r="N4880" s="47" t="s">
        <v>1585</v>
      </c>
      <c r="O4880" s="103" t="s">
        <v>1355</v>
      </c>
      <c r="P4880" s="47" t="s">
        <v>886</v>
      </c>
      <c r="Q4880" s="30" t="s">
        <v>9361</v>
      </c>
      <c r="R4880" s="112">
        <v>45303.720185185186</v>
      </c>
    </row>
    <row r="4881" spans="1:18" s="30" customFormat="1" ht="19.95" customHeight="1">
      <c r="A4881" s="47">
        <v>1</v>
      </c>
      <c r="B4881" s="30" t="s">
        <v>1357</v>
      </c>
      <c r="C4881" s="43" t="s">
        <v>9230</v>
      </c>
      <c r="D4881" s="52">
        <v>45265</v>
      </c>
      <c r="E4881" s="52">
        <v>45292</v>
      </c>
      <c r="F4881" s="52">
        <v>45292</v>
      </c>
      <c r="G4881" s="47" t="s">
        <v>10</v>
      </c>
      <c r="H4881" s="46">
        <v>11.35</v>
      </c>
      <c r="I4881" s="53">
        <v>1</v>
      </c>
      <c r="J4881" s="46">
        <v>0</v>
      </c>
      <c r="K4881" s="46">
        <v>0</v>
      </c>
      <c r="L4881" s="42">
        <v>11.35</v>
      </c>
      <c r="M4881" s="46">
        <v>0</v>
      </c>
      <c r="N4881" s="47" t="s">
        <v>1585</v>
      </c>
      <c r="O4881" s="103" t="s">
        <v>1355</v>
      </c>
      <c r="P4881" s="47" t="s">
        <v>886</v>
      </c>
      <c r="Q4881" s="30" t="s">
        <v>9361</v>
      </c>
      <c r="R4881" s="112">
        <v>45303.724606481483</v>
      </c>
    </row>
    <row r="4882" spans="1:18" s="30" customFormat="1" ht="19.95" customHeight="1">
      <c r="A4882" s="47">
        <v>1</v>
      </c>
      <c r="B4882" s="30" t="s">
        <v>1357</v>
      </c>
      <c r="C4882" s="43" t="s">
        <v>9230</v>
      </c>
      <c r="D4882" s="52">
        <v>45265</v>
      </c>
      <c r="E4882" s="52">
        <v>45292</v>
      </c>
      <c r="F4882" s="52">
        <v>45292</v>
      </c>
      <c r="G4882" s="47" t="s">
        <v>10</v>
      </c>
      <c r="H4882" s="46">
        <v>22.88</v>
      </c>
      <c r="I4882" s="53">
        <v>1</v>
      </c>
      <c r="J4882" s="46">
        <v>0</v>
      </c>
      <c r="K4882" s="46">
        <v>0</v>
      </c>
      <c r="L4882" s="42">
        <v>22.88</v>
      </c>
      <c r="M4882" s="46">
        <v>0</v>
      </c>
      <c r="N4882" s="47" t="s">
        <v>1585</v>
      </c>
      <c r="O4882" s="103" t="s">
        <v>1355</v>
      </c>
      <c r="P4882" s="47" t="s">
        <v>886</v>
      </c>
      <c r="Q4882" s="30" t="s">
        <v>9361</v>
      </c>
      <c r="R4882" s="112">
        <v>45303.725335648145</v>
      </c>
    </row>
    <row r="4883" spans="1:18" s="30" customFormat="1" ht="19.95" customHeight="1">
      <c r="A4883" s="47">
        <v>1</v>
      </c>
      <c r="B4883" s="30" t="s">
        <v>1357</v>
      </c>
      <c r="C4883" s="43" t="s">
        <v>9230</v>
      </c>
      <c r="D4883" s="52">
        <v>45265</v>
      </c>
      <c r="E4883" s="52">
        <v>45292</v>
      </c>
      <c r="F4883" s="52">
        <v>45292</v>
      </c>
      <c r="G4883" s="47" t="s">
        <v>10</v>
      </c>
      <c r="H4883" s="46">
        <v>12.77</v>
      </c>
      <c r="I4883" s="53">
        <v>1</v>
      </c>
      <c r="J4883" s="46">
        <v>0</v>
      </c>
      <c r="K4883" s="46">
        <v>0</v>
      </c>
      <c r="L4883" s="42">
        <v>12.77</v>
      </c>
      <c r="M4883" s="46">
        <v>0</v>
      </c>
      <c r="N4883" s="47" t="s">
        <v>1585</v>
      </c>
      <c r="O4883" s="103" t="s">
        <v>1355</v>
      </c>
      <c r="P4883" s="47" t="s">
        <v>886</v>
      </c>
      <c r="Q4883" s="30" t="s">
        <v>9361</v>
      </c>
      <c r="R4883" s="112">
        <v>45303.725949074076</v>
      </c>
    </row>
    <row r="4884" spans="1:18" s="30" customFormat="1" ht="19.95" customHeight="1">
      <c r="A4884" s="47">
        <v>1</v>
      </c>
      <c r="B4884" s="30" t="s">
        <v>1357</v>
      </c>
      <c r="C4884" s="43" t="s">
        <v>9362</v>
      </c>
      <c r="D4884" s="52">
        <v>45267</v>
      </c>
      <c r="E4884" s="52">
        <v>45292</v>
      </c>
      <c r="F4884" s="52">
        <v>45292</v>
      </c>
      <c r="G4884" s="47" t="s">
        <v>10</v>
      </c>
      <c r="H4884" s="46">
        <v>20.57</v>
      </c>
      <c r="I4884" s="53">
        <v>1</v>
      </c>
      <c r="J4884" s="46">
        <v>0</v>
      </c>
      <c r="K4884" s="46">
        <v>0</v>
      </c>
      <c r="L4884" s="42">
        <v>20.57</v>
      </c>
      <c r="M4884" s="46">
        <v>0</v>
      </c>
      <c r="N4884" s="47" t="s">
        <v>1585</v>
      </c>
      <c r="O4884" s="103" t="s">
        <v>1355</v>
      </c>
      <c r="P4884" s="47" t="s">
        <v>886</v>
      </c>
      <c r="Q4884" s="30" t="s">
        <v>9363</v>
      </c>
      <c r="R4884" s="112">
        <v>45303.727094907408</v>
      </c>
    </row>
    <row r="4885" spans="1:18" s="30" customFormat="1" ht="19.95" customHeight="1">
      <c r="A4885" s="47">
        <v>1</v>
      </c>
      <c r="B4885" s="30" t="s">
        <v>1357</v>
      </c>
      <c r="C4885" s="43" t="s">
        <v>9362</v>
      </c>
      <c r="D4885" s="52">
        <v>45267</v>
      </c>
      <c r="E4885" s="52">
        <v>45292</v>
      </c>
      <c r="F4885" s="52">
        <v>45292</v>
      </c>
      <c r="G4885" s="47" t="s">
        <v>10</v>
      </c>
      <c r="H4885" s="46">
        <v>12.92</v>
      </c>
      <c r="I4885" s="53">
        <v>1</v>
      </c>
      <c r="J4885" s="46">
        <v>0</v>
      </c>
      <c r="K4885" s="46">
        <v>0</v>
      </c>
      <c r="L4885" s="42">
        <v>12.92</v>
      </c>
      <c r="M4885" s="46">
        <v>0</v>
      </c>
      <c r="N4885" s="47" t="s">
        <v>1585</v>
      </c>
      <c r="O4885" s="103" t="s">
        <v>1355</v>
      </c>
      <c r="P4885" s="47" t="s">
        <v>886</v>
      </c>
      <c r="Q4885" s="30" t="s">
        <v>9363</v>
      </c>
      <c r="R4885" s="112">
        <v>45303.727858796294</v>
      </c>
    </row>
    <row r="4886" spans="1:18" s="30" customFormat="1" ht="19.95" customHeight="1">
      <c r="A4886" s="47">
        <v>1</v>
      </c>
      <c r="B4886" s="30" t="s">
        <v>1357</v>
      </c>
      <c r="C4886" s="43" t="s">
        <v>9362</v>
      </c>
      <c r="D4886" s="52">
        <v>45267</v>
      </c>
      <c r="E4886" s="52">
        <v>45292</v>
      </c>
      <c r="F4886" s="52">
        <v>45292</v>
      </c>
      <c r="G4886" s="47" t="s">
        <v>10</v>
      </c>
      <c r="H4886" s="46">
        <v>30.8</v>
      </c>
      <c r="I4886" s="53">
        <v>1</v>
      </c>
      <c r="J4886" s="46">
        <v>0</v>
      </c>
      <c r="K4886" s="46">
        <v>0</v>
      </c>
      <c r="L4886" s="42">
        <v>30.8</v>
      </c>
      <c r="M4886" s="46">
        <v>0</v>
      </c>
      <c r="N4886" s="47" t="s">
        <v>1585</v>
      </c>
      <c r="O4886" s="103" t="s">
        <v>1355</v>
      </c>
      <c r="P4886" s="47" t="s">
        <v>886</v>
      </c>
      <c r="Q4886" s="30" t="s">
        <v>9363</v>
      </c>
      <c r="R4886" s="112">
        <v>45303.72861111111</v>
      </c>
    </row>
    <row r="4887" spans="1:18" s="30" customFormat="1" ht="19.95" customHeight="1">
      <c r="A4887" s="47">
        <v>1</v>
      </c>
      <c r="B4887" s="30" t="s">
        <v>1357</v>
      </c>
      <c r="C4887" s="43" t="s">
        <v>9362</v>
      </c>
      <c r="D4887" s="52">
        <v>45267</v>
      </c>
      <c r="E4887" s="52">
        <v>45292</v>
      </c>
      <c r="F4887" s="52">
        <v>45292</v>
      </c>
      <c r="G4887" s="47" t="s">
        <v>10</v>
      </c>
      <c r="H4887" s="46">
        <v>10.95</v>
      </c>
      <c r="I4887" s="53">
        <v>1</v>
      </c>
      <c r="J4887" s="46">
        <v>0</v>
      </c>
      <c r="K4887" s="46">
        <v>0</v>
      </c>
      <c r="L4887" s="42">
        <v>10.95</v>
      </c>
      <c r="M4887" s="46">
        <v>0</v>
      </c>
      <c r="N4887" s="47" t="s">
        <v>1585</v>
      </c>
      <c r="O4887" s="103" t="s">
        <v>1355</v>
      </c>
      <c r="P4887" s="47" t="s">
        <v>886</v>
      </c>
      <c r="Q4887" s="30" t="s">
        <v>9363</v>
      </c>
      <c r="R4887" s="112">
        <v>45303.732939814814</v>
      </c>
    </row>
    <row r="4888" spans="1:18" s="30" customFormat="1" ht="19.95" customHeight="1">
      <c r="A4888" s="47">
        <v>1</v>
      </c>
      <c r="B4888" s="30" t="s">
        <v>1357</v>
      </c>
      <c r="C4888" s="43" t="s">
        <v>9364</v>
      </c>
      <c r="D4888" s="52">
        <v>45268</v>
      </c>
      <c r="E4888" s="52">
        <v>45292</v>
      </c>
      <c r="F4888" s="52">
        <v>45292</v>
      </c>
      <c r="G4888" s="47" t="s">
        <v>10</v>
      </c>
      <c r="H4888" s="46">
        <v>16.440000000000001</v>
      </c>
      <c r="I4888" s="53">
        <v>1</v>
      </c>
      <c r="J4888" s="46">
        <v>0</v>
      </c>
      <c r="K4888" s="46">
        <v>0</v>
      </c>
      <c r="L4888" s="42">
        <v>16.440000000000001</v>
      </c>
      <c r="M4888" s="46">
        <v>0</v>
      </c>
      <c r="N4888" s="47" t="s">
        <v>1585</v>
      </c>
      <c r="O4888" s="103" t="s">
        <v>1355</v>
      </c>
      <c r="P4888" s="47" t="s">
        <v>886</v>
      </c>
      <c r="Q4888" s="30" t="s">
        <v>9365</v>
      </c>
      <c r="R4888" s="112">
        <v>45303.733796296299</v>
      </c>
    </row>
    <row r="4889" spans="1:18" s="30" customFormat="1" ht="19.95" customHeight="1">
      <c r="A4889" s="47">
        <v>1</v>
      </c>
      <c r="B4889" s="30" t="s">
        <v>1357</v>
      </c>
      <c r="C4889" s="43" t="s">
        <v>9364</v>
      </c>
      <c r="D4889" s="52">
        <v>45268</v>
      </c>
      <c r="E4889" s="52">
        <v>45292</v>
      </c>
      <c r="F4889" s="52">
        <v>45292</v>
      </c>
      <c r="G4889" s="47" t="s">
        <v>10</v>
      </c>
      <c r="H4889" s="46">
        <v>27.25</v>
      </c>
      <c r="I4889" s="53">
        <v>1</v>
      </c>
      <c r="J4889" s="46">
        <v>0</v>
      </c>
      <c r="K4889" s="46">
        <v>0</v>
      </c>
      <c r="L4889" s="42">
        <v>27.25</v>
      </c>
      <c r="M4889" s="46">
        <v>0</v>
      </c>
      <c r="N4889" s="47" t="s">
        <v>1585</v>
      </c>
      <c r="O4889" s="103" t="s">
        <v>1355</v>
      </c>
      <c r="P4889" s="47" t="s">
        <v>886</v>
      </c>
      <c r="Q4889" s="30" t="s">
        <v>9365</v>
      </c>
      <c r="R4889" s="112">
        <v>45303.736284722225</v>
      </c>
    </row>
    <row r="4890" spans="1:18" s="30" customFormat="1" ht="19.95" customHeight="1">
      <c r="A4890" s="47">
        <v>1</v>
      </c>
      <c r="B4890" s="30" t="s">
        <v>1357</v>
      </c>
      <c r="C4890" s="43" t="s">
        <v>9364</v>
      </c>
      <c r="D4890" s="52">
        <v>45268</v>
      </c>
      <c r="E4890" s="52">
        <v>45292</v>
      </c>
      <c r="F4890" s="52">
        <v>45292</v>
      </c>
      <c r="G4890" s="47" t="s">
        <v>10</v>
      </c>
      <c r="H4890" s="46">
        <v>16.309999999999999</v>
      </c>
      <c r="I4890" s="53">
        <v>1</v>
      </c>
      <c r="J4890" s="46">
        <v>0</v>
      </c>
      <c r="K4890" s="46">
        <v>0</v>
      </c>
      <c r="L4890" s="42">
        <v>16.309999999999999</v>
      </c>
      <c r="M4890" s="46">
        <v>0</v>
      </c>
      <c r="N4890" s="47" t="s">
        <v>1585</v>
      </c>
      <c r="O4890" s="103" t="s">
        <v>1355</v>
      </c>
      <c r="P4890" s="47" t="s">
        <v>886</v>
      </c>
      <c r="Q4890" s="30" t="s">
        <v>9365</v>
      </c>
      <c r="R4890" s="112">
        <v>45303.737083333333</v>
      </c>
    </row>
    <row r="4891" spans="1:18" s="30" customFormat="1" ht="19.95" customHeight="1">
      <c r="A4891" s="47">
        <v>1</v>
      </c>
      <c r="B4891" s="30" t="s">
        <v>1357</v>
      </c>
      <c r="C4891" s="43" t="s">
        <v>9364</v>
      </c>
      <c r="D4891" s="52">
        <v>45268</v>
      </c>
      <c r="E4891" s="52">
        <v>45292</v>
      </c>
      <c r="F4891" s="52">
        <v>45292</v>
      </c>
      <c r="G4891" s="47" t="s">
        <v>10</v>
      </c>
      <c r="H4891" s="46">
        <v>37.4</v>
      </c>
      <c r="I4891" s="53">
        <v>1</v>
      </c>
      <c r="J4891" s="46">
        <v>0</v>
      </c>
      <c r="K4891" s="46">
        <v>0</v>
      </c>
      <c r="L4891" s="42">
        <v>37.4</v>
      </c>
      <c r="M4891" s="46">
        <v>0</v>
      </c>
      <c r="N4891" s="47" t="s">
        <v>1585</v>
      </c>
      <c r="O4891" s="103" t="s">
        <v>1355</v>
      </c>
      <c r="P4891" s="47" t="s">
        <v>886</v>
      </c>
      <c r="Q4891" s="30" t="s">
        <v>9365</v>
      </c>
      <c r="R4891" s="112">
        <v>45303.739224537036</v>
      </c>
    </row>
    <row r="4892" spans="1:18" s="30" customFormat="1" ht="19.95" customHeight="1">
      <c r="A4892" s="47">
        <v>1</v>
      </c>
      <c r="B4892" s="30" t="s">
        <v>1357</v>
      </c>
      <c r="C4892" s="43" t="s">
        <v>9366</v>
      </c>
      <c r="D4892" s="52">
        <v>45271</v>
      </c>
      <c r="E4892" s="52">
        <v>45292</v>
      </c>
      <c r="F4892" s="52">
        <v>45292</v>
      </c>
      <c r="G4892" s="47" t="s">
        <v>10</v>
      </c>
      <c r="H4892" s="46">
        <v>8.2899999999999991</v>
      </c>
      <c r="I4892" s="53">
        <v>1</v>
      </c>
      <c r="J4892" s="46">
        <v>0</v>
      </c>
      <c r="K4892" s="46">
        <v>0</v>
      </c>
      <c r="L4892" s="42">
        <v>8.2899999999999991</v>
      </c>
      <c r="M4892" s="46">
        <v>0</v>
      </c>
      <c r="N4892" s="47" t="s">
        <v>1585</v>
      </c>
      <c r="O4892" s="103" t="s">
        <v>1355</v>
      </c>
      <c r="P4892" s="47" t="s">
        <v>886</v>
      </c>
      <c r="Q4892" s="30" t="s">
        <v>9367</v>
      </c>
      <c r="R4892" s="112">
        <v>45303.74013888889</v>
      </c>
    </row>
    <row r="4893" spans="1:18" s="30" customFormat="1" ht="19.95" customHeight="1">
      <c r="A4893" s="47">
        <v>1</v>
      </c>
      <c r="B4893" s="30" t="s">
        <v>1357</v>
      </c>
      <c r="C4893" s="43" t="s">
        <v>9368</v>
      </c>
      <c r="D4893" s="52">
        <v>45275</v>
      </c>
      <c r="E4893" s="52">
        <v>45292</v>
      </c>
      <c r="F4893" s="52">
        <v>45292</v>
      </c>
      <c r="G4893" s="47" t="s">
        <v>10</v>
      </c>
      <c r="H4893" s="46">
        <v>13.72</v>
      </c>
      <c r="I4893" s="53">
        <v>1</v>
      </c>
      <c r="J4893" s="46">
        <v>0</v>
      </c>
      <c r="K4893" s="46">
        <v>0</v>
      </c>
      <c r="L4893" s="42">
        <v>13.72</v>
      </c>
      <c r="M4893" s="46">
        <v>0</v>
      </c>
      <c r="N4893" s="47" t="s">
        <v>1585</v>
      </c>
      <c r="O4893" s="103" t="s">
        <v>1355</v>
      </c>
      <c r="P4893" s="47" t="s">
        <v>886</v>
      </c>
      <c r="Q4893" s="30" t="s">
        <v>9369</v>
      </c>
      <c r="R4893" s="112">
        <v>45303.741689814815</v>
      </c>
    </row>
    <row r="4894" spans="1:18" s="30" customFormat="1" ht="19.95" customHeight="1">
      <c r="A4894" s="47">
        <v>1</v>
      </c>
      <c r="B4894" s="30" t="s">
        <v>1357</v>
      </c>
      <c r="C4894" s="43" t="s">
        <v>9368</v>
      </c>
      <c r="D4894" s="52">
        <v>45275</v>
      </c>
      <c r="E4894" s="52">
        <v>45292</v>
      </c>
      <c r="F4894" s="52">
        <v>45292</v>
      </c>
      <c r="G4894" s="47" t="s">
        <v>10</v>
      </c>
      <c r="H4894" s="46">
        <v>12.59</v>
      </c>
      <c r="I4894" s="53">
        <v>1</v>
      </c>
      <c r="J4894" s="46">
        <v>0</v>
      </c>
      <c r="K4894" s="46">
        <v>0</v>
      </c>
      <c r="L4894" s="42">
        <v>12.59</v>
      </c>
      <c r="M4894" s="46">
        <v>0</v>
      </c>
      <c r="N4894" s="47" t="s">
        <v>1585</v>
      </c>
      <c r="O4894" s="103" t="s">
        <v>1355</v>
      </c>
      <c r="P4894" s="47" t="s">
        <v>886</v>
      </c>
      <c r="Q4894" s="30" t="s">
        <v>9369</v>
      </c>
      <c r="R4894" s="112">
        <v>45303.743842592594</v>
      </c>
    </row>
    <row r="4895" spans="1:18" s="30" customFormat="1" ht="19.95" customHeight="1">
      <c r="A4895" s="47">
        <v>1</v>
      </c>
      <c r="B4895" s="30" t="s">
        <v>1357</v>
      </c>
      <c r="C4895" s="43" t="s">
        <v>9370</v>
      </c>
      <c r="D4895" s="52">
        <v>45277</v>
      </c>
      <c r="E4895" s="52">
        <v>45292</v>
      </c>
      <c r="F4895" s="52">
        <v>45292</v>
      </c>
      <c r="G4895" s="47" t="s">
        <v>10</v>
      </c>
      <c r="H4895" s="46">
        <v>27.41</v>
      </c>
      <c r="I4895" s="53">
        <v>1</v>
      </c>
      <c r="J4895" s="46">
        <v>0</v>
      </c>
      <c r="K4895" s="46">
        <v>0</v>
      </c>
      <c r="L4895" s="42">
        <v>27.41</v>
      </c>
      <c r="M4895" s="46">
        <v>0</v>
      </c>
      <c r="N4895" s="47" t="s">
        <v>1585</v>
      </c>
      <c r="O4895" s="103" t="s">
        <v>1355</v>
      </c>
      <c r="P4895" s="47" t="s">
        <v>886</v>
      </c>
      <c r="Q4895" s="30" t="s">
        <v>9371</v>
      </c>
      <c r="R4895" s="112">
        <v>45303.744432870371</v>
      </c>
    </row>
    <row r="4896" spans="1:18" s="30" customFormat="1" ht="19.95" customHeight="1">
      <c r="A4896" s="47">
        <v>1</v>
      </c>
      <c r="B4896" s="30" t="s">
        <v>1357</v>
      </c>
      <c r="C4896" s="43" t="s">
        <v>9370</v>
      </c>
      <c r="D4896" s="52">
        <v>45277</v>
      </c>
      <c r="E4896" s="52">
        <v>45292</v>
      </c>
      <c r="F4896" s="52">
        <v>45292</v>
      </c>
      <c r="G4896" s="47" t="s">
        <v>10</v>
      </c>
      <c r="H4896" s="46">
        <v>35.5</v>
      </c>
      <c r="I4896" s="53">
        <v>1</v>
      </c>
      <c r="J4896" s="46">
        <v>0</v>
      </c>
      <c r="K4896" s="46">
        <v>0</v>
      </c>
      <c r="L4896" s="42">
        <v>35.5</v>
      </c>
      <c r="M4896" s="46">
        <v>0</v>
      </c>
      <c r="N4896" s="47" t="s">
        <v>1585</v>
      </c>
      <c r="O4896" s="103" t="s">
        <v>1355</v>
      </c>
      <c r="P4896" s="47" t="s">
        <v>886</v>
      </c>
      <c r="Q4896" s="30" t="s">
        <v>9371</v>
      </c>
      <c r="R4896" s="112">
        <v>45303.745011574072</v>
      </c>
    </row>
    <row r="4897" spans="1:18" s="30" customFormat="1" ht="19.95" customHeight="1">
      <c r="A4897" s="47">
        <v>1</v>
      </c>
      <c r="B4897" s="30" t="s">
        <v>1357</v>
      </c>
      <c r="C4897" s="43" t="s">
        <v>9372</v>
      </c>
      <c r="D4897" s="52">
        <v>45278</v>
      </c>
      <c r="E4897" s="52">
        <v>45292</v>
      </c>
      <c r="F4897" s="52">
        <v>45292</v>
      </c>
      <c r="G4897" s="47" t="s">
        <v>10</v>
      </c>
      <c r="H4897" s="46">
        <v>17.940000000000001</v>
      </c>
      <c r="I4897" s="53">
        <v>1</v>
      </c>
      <c r="J4897" s="46">
        <v>0</v>
      </c>
      <c r="K4897" s="46">
        <v>0</v>
      </c>
      <c r="L4897" s="42">
        <v>17.940000000000001</v>
      </c>
      <c r="M4897" s="46">
        <v>0</v>
      </c>
      <c r="N4897" s="47" t="s">
        <v>1585</v>
      </c>
      <c r="O4897" s="103" t="s">
        <v>1355</v>
      </c>
      <c r="P4897" s="47" t="s">
        <v>886</v>
      </c>
      <c r="Q4897" s="30" t="s">
        <v>9373</v>
      </c>
      <c r="R4897" s="112">
        <v>45303.745983796296</v>
      </c>
    </row>
    <row r="4898" spans="1:18" s="30" customFormat="1" ht="19.95" customHeight="1">
      <c r="A4898" s="47">
        <v>1</v>
      </c>
      <c r="B4898" s="30" t="s">
        <v>1357</v>
      </c>
      <c r="C4898" s="43" t="s">
        <v>9372</v>
      </c>
      <c r="D4898" s="52">
        <v>45278</v>
      </c>
      <c r="E4898" s="52">
        <v>45292</v>
      </c>
      <c r="F4898" s="52">
        <v>45292</v>
      </c>
      <c r="G4898" s="47" t="s">
        <v>10</v>
      </c>
      <c r="H4898" s="46">
        <v>12.89</v>
      </c>
      <c r="I4898" s="53">
        <v>1</v>
      </c>
      <c r="J4898" s="46">
        <v>0</v>
      </c>
      <c r="K4898" s="46">
        <v>0</v>
      </c>
      <c r="L4898" s="42">
        <v>12.89</v>
      </c>
      <c r="M4898" s="46">
        <v>0</v>
      </c>
      <c r="N4898" s="47" t="s">
        <v>1585</v>
      </c>
      <c r="O4898" s="103" t="s">
        <v>1355</v>
      </c>
      <c r="P4898" s="47" t="s">
        <v>886</v>
      </c>
      <c r="Q4898" s="30" t="s">
        <v>9373</v>
      </c>
      <c r="R4898" s="112">
        <v>45303.746527777781</v>
      </c>
    </row>
    <row r="4899" spans="1:18" s="30" customFormat="1" ht="19.95" customHeight="1">
      <c r="A4899" s="47">
        <v>1</v>
      </c>
      <c r="B4899" s="30" t="s">
        <v>1357</v>
      </c>
      <c r="C4899" s="43" t="s">
        <v>9372</v>
      </c>
      <c r="D4899" s="52">
        <v>45278</v>
      </c>
      <c r="E4899" s="52">
        <v>45292</v>
      </c>
      <c r="F4899" s="52">
        <v>45292</v>
      </c>
      <c r="G4899" s="47" t="s">
        <v>10</v>
      </c>
      <c r="H4899" s="46">
        <v>19.03</v>
      </c>
      <c r="I4899" s="53">
        <v>1</v>
      </c>
      <c r="J4899" s="46">
        <v>0</v>
      </c>
      <c r="K4899" s="46">
        <v>0</v>
      </c>
      <c r="L4899" s="42">
        <v>19.03</v>
      </c>
      <c r="M4899" s="46">
        <v>0</v>
      </c>
      <c r="N4899" s="47" t="s">
        <v>1585</v>
      </c>
      <c r="O4899" s="103" t="s">
        <v>1355</v>
      </c>
      <c r="P4899" s="47" t="s">
        <v>886</v>
      </c>
      <c r="Q4899" s="30" t="s">
        <v>9373</v>
      </c>
      <c r="R4899" s="112">
        <v>45303.74800925926</v>
      </c>
    </row>
    <row r="4900" spans="1:18" s="30" customFormat="1" ht="19.95" customHeight="1">
      <c r="A4900" s="47">
        <v>1</v>
      </c>
      <c r="B4900" s="30" t="s">
        <v>302</v>
      </c>
      <c r="C4900" s="43" t="s">
        <v>9374</v>
      </c>
      <c r="D4900" s="52">
        <v>45252</v>
      </c>
      <c r="E4900" s="52">
        <v>45292</v>
      </c>
      <c r="F4900" s="52">
        <v>45292</v>
      </c>
      <c r="G4900" s="47" t="s">
        <v>10</v>
      </c>
      <c r="H4900" s="46">
        <v>597.45000000000005</v>
      </c>
      <c r="I4900" s="53">
        <v>1</v>
      </c>
      <c r="J4900" s="46">
        <v>0</v>
      </c>
      <c r="K4900" s="46">
        <v>0</v>
      </c>
      <c r="L4900" s="42">
        <v>597.45000000000005</v>
      </c>
      <c r="M4900" s="46">
        <v>0</v>
      </c>
      <c r="N4900" s="47" t="s">
        <v>1582</v>
      </c>
      <c r="O4900" s="103" t="s">
        <v>1355</v>
      </c>
      <c r="P4900" s="47" t="s">
        <v>870</v>
      </c>
      <c r="Q4900" s="30" t="s">
        <v>9375</v>
      </c>
      <c r="R4900" s="112">
        <v>45315.679965277777</v>
      </c>
    </row>
    <row r="4901" spans="1:18" s="30" customFormat="1" ht="19.95" customHeight="1">
      <c r="A4901" s="47">
        <v>1</v>
      </c>
      <c r="B4901" s="30" t="s">
        <v>1357</v>
      </c>
      <c r="C4901" s="43" t="s">
        <v>9228</v>
      </c>
      <c r="D4901" s="52">
        <v>45252</v>
      </c>
      <c r="E4901" s="52">
        <v>45292</v>
      </c>
      <c r="F4901" s="52">
        <v>45292</v>
      </c>
      <c r="G4901" s="47" t="s">
        <v>10</v>
      </c>
      <c r="H4901" s="46">
        <v>597.45000000000005</v>
      </c>
      <c r="I4901" s="53">
        <v>1</v>
      </c>
      <c r="J4901" s="46">
        <v>0</v>
      </c>
      <c r="K4901" s="46">
        <v>0</v>
      </c>
      <c r="L4901" s="42">
        <v>597.45000000000005</v>
      </c>
      <c r="M4901" s="46">
        <v>0</v>
      </c>
      <c r="N4901" s="47" t="s">
        <v>1582</v>
      </c>
      <c r="O4901" s="103" t="s">
        <v>1355</v>
      </c>
      <c r="P4901" s="47" t="s">
        <v>870</v>
      </c>
      <c r="Q4901" s="30" t="s">
        <v>9376</v>
      </c>
      <c r="R4901" s="112">
        <v>45315.68246527778</v>
      </c>
    </row>
    <row r="4902" spans="1:18" s="30" customFormat="1" ht="19.95" customHeight="1">
      <c r="A4902" s="47">
        <v>1</v>
      </c>
      <c r="B4902" s="30" t="s">
        <v>22</v>
      </c>
      <c r="C4902" s="43" t="s">
        <v>9377</v>
      </c>
      <c r="D4902" s="52">
        <v>44979</v>
      </c>
      <c r="E4902" s="52">
        <v>45293</v>
      </c>
      <c r="F4902" s="52">
        <v>45293</v>
      </c>
      <c r="G4902" s="47" t="s">
        <v>10</v>
      </c>
      <c r="H4902" s="46">
        <v>5859.53</v>
      </c>
      <c r="I4902" s="53">
        <v>1</v>
      </c>
      <c r="J4902" s="46">
        <v>0</v>
      </c>
      <c r="K4902" s="46">
        <v>0</v>
      </c>
      <c r="L4902" s="42">
        <v>5859.53</v>
      </c>
      <c r="M4902" s="46">
        <v>0</v>
      </c>
      <c r="N4902" s="47" t="s">
        <v>269</v>
      </c>
      <c r="O4902" s="103" t="s">
        <v>1346</v>
      </c>
      <c r="P4902" s="47" t="s">
        <v>284</v>
      </c>
      <c r="Q4902" s="30" t="s">
        <v>9378</v>
      </c>
      <c r="R4902" s="112">
        <v>45294.500208333331</v>
      </c>
    </row>
    <row r="4903" spans="1:18" s="30" customFormat="1" ht="19.95" customHeight="1">
      <c r="A4903" s="47">
        <v>2</v>
      </c>
      <c r="B4903" s="30" t="s">
        <v>8</v>
      </c>
      <c r="C4903" s="43" t="s">
        <v>9379</v>
      </c>
      <c r="D4903" s="52">
        <v>45280</v>
      </c>
      <c r="E4903" s="52">
        <v>45293</v>
      </c>
      <c r="F4903" s="52">
        <v>45293</v>
      </c>
      <c r="G4903" s="47" t="s">
        <v>10</v>
      </c>
      <c r="H4903" s="46">
        <v>1320</v>
      </c>
      <c r="I4903" s="53">
        <v>1</v>
      </c>
      <c r="J4903" s="46">
        <v>0</v>
      </c>
      <c r="K4903" s="46">
        <v>0</v>
      </c>
      <c r="L4903" s="42">
        <v>1320</v>
      </c>
      <c r="M4903" s="46">
        <v>0</v>
      </c>
      <c r="N4903" s="47" t="s">
        <v>269</v>
      </c>
      <c r="O4903" s="103" t="s">
        <v>1346</v>
      </c>
      <c r="P4903" s="47" t="s">
        <v>284</v>
      </c>
      <c r="Q4903" s="30" t="s">
        <v>9380</v>
      </c>
      <c r="R4903" s="112">
        <v>45294.569305555553</v>
      </c>
    </row>
    <row r="4904" spans="1:18" s="30" customFormat="1" ht="19.95" customHeight="1">
      <c r="A4904" s="47">
        <v>1</v>
      </c>
      <c r="B4904" s="30" t="s">
        <v>30</v>
      </c>
      <c r="C4904" s="43" t="s">
        <v>9381</v>
      </c>
      <c r="D4904" s="52">
        <v>45293</v>
      </c>
      <c r="E4904" s="52">
        <v>45293</v>
      </c>
      <c r="F4904" s="52">
        <v>45293</v>
      </c>
      <c r="G4904" s="47" t="s">
        <v>10</v>
      </c>
      <c r="H4904" s="46">
        <v>7719.36</v>
      </c>
      <c r="I4904" s="53">
        <v>1</v>
      </c>
      <c r="J4904" s="46">
        <v>0</v>
      </c>
      <c r="K4904" s="46">
        <v>0</v>
      </c>
      <c r="L4904" s="42">
        <v>7719.36</v>
      </c>
      <c r="M4904" s="46">
        <v>0</v>
      </c>
      <c r="N4904" s="47" t="s">
        <v>269</v>
      </c>
      <c r="O4904" s="103" t="s">
        <v>1381</v>
      </c>
      <c r="P4904" s="47" t="s">
        <v>279</v>
      </c>
      <c r="Q4904" s="30" t="s">
        <v>9382</v>
      </c>
      <c r="R4904" s="112">
        <v>45294.571458333332</v>
      </c>
    </row>
    <row r="4905" spans="1:18" s="30" customFormat="1" ht="19.95" customHeight="1">
      <c r="A4905" s="47">
        <v>1</v>
      </c>
      <c r="B4905" s="30" t="s">
        <v>12</v>
      </c>
      <c r="C4905" s="43" t="s">
        <v>9383</v>
      </c>
      <c r="D4905" s="52">
        <v>45009</v>
      </c>
      <c r="E4905" s="52">
        <v>45293</v>
      </c>
      <c r="F4905" s="52">
        <v>45293</v>
      </c>
      <c r="G4905" s="47" t="s">
        <v>10</v>
      </c>
      <c r="H4905" s="46">
        <v>4600</v>
      </c>
      <c r="I4905" s="53">
        <v>1</v>
      </c>
      <c r="J4905" s="46">
        <v>0</v>
      </c>
      <c r="K4905" s="46">
        <v>0</v>
      </c>
      <c r="L4905" s="42">
        <v>4600</v>
      </c>
      <c r="M4905" s="46">
        <v>0</v>
      </c>
      <c r="N4905" s="47" t="s">
        <v>269</v>
      </c>
      <c r="O4905" s="103" t="s">
        <v>1342</v>
      </c>
      <c r="P4905" s="47" t="s">
        <v>278</v>
      </c>
      <c r="Q4905" s="30" t="s">
        <v>9384</v>
      </c>
      <c r="R4905" s="112">
        <v>45294.499537037038</v>
      </c>
    </row>
    <row r="4906" spans="1:18" s="30" customFormat="1" ht="19.95" customHeight="1">
      <c r="A4906" s="47">
        <v>1</v>
      </c>
      <c r="B4906" s="30" t="s">
        <v>11</v>
      </c>
      <c r="C4906" s="43" t="s">
        <v>3236</v>
      </c>
      <c r="D4906" s="52">
        <v>45293</v>
      </c>
      <c r="E4906" s="52">
        <v>45293</v>
      </c>
      <c r="F4906" s="52">
        <v>45293</v>
      </c>
      <c r="G4906" s="47" t="s">
        <v>10</v>
      </c>
      <c r="H4906" s="46">
        <v>1212</v>
      </c>
      <c r="I4906" s="53">
        <v>1</v>
      </c>
      <c r="J4906" s="46">
        <v>0</v>
      </c>
      <c r="K4906" s="46">
        <v>0</v>
      </c>
      <c r="L4906" s="42">
        <v>1212</v>
      </c>
      <c r="M4906" s="46">
        <v>0</v>
      </c>
      <c r="N4906" s="47" t="s">
        <v>275</v>
      </c>
      <c r="O4906" s="103" t="s">
        <v>1329</v>
      </c>
      <c r="P4906" s="47" t="s">
        <v>875</v>
      </c>
      <c r="Q4906" s="30" t="s">
        <v>9385</v>
      </c>
      <c r="R4906" s="112">
        <v>45294.586261574077</v>
      </c>
    </row>
    <row r="4907" spans="1:18" s="30" customFormat="1" ht="19.95" customHeight="1">
      <c r="A4907" s="47">
        <v>1</v>
      </c>
      <c r="B4907" s="30" t="s">
        <v>42</v>
      </c>
      <c r="C4907" s="43" t="s">
        <v>9386</v>
      </c>
      <c r="D4907" s="52">
        <v>45627</v>
      </c>
      <c r="E4907" s="52">
        <v>45293</v>
      </c>
      <c r="F4907" s="52">
        <v>45292</v>
      </c>
      <c r="G4907" s="47" t="s">
        <v>10</v>
      </c>
      <c r="H4907" s="46">
        <v>122.78</v>
      </c>
      <c r="I4907" s="53">
        <v>1</v>
      </c>
      <c r="J4907" s="46">
        <v>0</v>
      </c>
      <c r="K4907" s="46">
        <v>0</v>
      </c>
      <c r="L4907" s="42">
        <v>122.78</v>
      </c>
      <c r="M4907" s="46">
        <v>0</v>
      </c>
      <c r="N4907" s="47" t="s">
        <v>1585</v>
      </c>
      <c r="O4907" s="103" t="s">
        <v>1355</v>
      </c>
      <c r="P4907" s="47" t="s">
        <v>1961</v>
      </c>
      <c r="Q4907" s="30" t="s">
        <v>9387</v>
      </c>
      <c r="R4907" s="112">
        <v>45299.688900462963</v>
      </c>
    </row>
    <row r="4908" spans="1:18" s="30" customFormat="1" ht="19.95" customHeight="1">
      <c r="A4908" s="47">
        <v>4</v>
      </c>
      <c r="B4908" s="30" t="s">
        <v>9388</v>
      </c>
      <c r="C4908" s="43" t="s">
        <v>9389</v>
      </c>
      <c r="D4908" s="52">
        <v>45274</v>
      </c>
      <c r="E4908" s="52">
        <v>45293</v>
      </c>
      <c r="F4908" s="52">
        <v>45293</v>
      </c>
      <c r="G4908" s="47" t="s">
        <v>10</v>
      </c>
      <c r="H4908" s="46">
        <v>2366.4899999999998</v>
      </c>
      <c r="I4908" s="53">
        <v>1</v>
      </c>
      <c r="J4908" s="46">
        <v>0</v>
      </c>
      <c r="K4908" s="46">
        <v>0</v>
      </c>
      <c r="L4908" s="42">
        <v>2366.4899999999998</v>
      </c>
      <c r="M4908" s="46">
        <v>0</v>
      </c>
      <c r="N4908" s="47" t="s">
        <v>269</v>
      </c>
      <c r="O4908" s="103" t="s">
        <v>1351</v>
      </c>
      <c r="P4908" s="47" t="s">
        <v>1353</v>
      </c>
      <c r="Q4908" s="30" t="s">
        <v>8150</v>
      </c>
      <c r="R4908" s="112">
        <v>45294.500439814816</v>
      </c>
    </row>
    <row r="4909" spans="1:18" s="30" customFormat="1" ht="19.95" customHeight="1">
      <c r="A4909" s="47">
        <v>1</v>
      </c>
      <c r="B4909" s="30" t="s">
        <v>143</v>
      </c>
      <c r="C4909" s="43" t="s">
        <v>9390</v>
      </c>
      <c r="D4909" s="52">
        <v>45274</v>
      </c>
      <c r="E4909" s="52">
        <v>45293</v>
      </c>
      <c r="F4909" s="52">
        <v>45293</v>
      </c>
      <c r="G4909" s="47" t="s">
        <v>10</v>
      </c>
      <c r="H4909" s="46">
        <v>20880</v>
      </c>
      <c r="I4909" s="53">
        <v>1</v>
      </c>
      <c r="J4909" s="46">
        <v>0</v>
      </c>
      <c r="K4909" s="46">
        <v>0</v>
      </c>
      <c r="L4909" s="42">
        <v>20880</v>
      </c>
      <c r="M4909" s="46">
        <v>0</v>
      </c>
      <c r="N4909" s="47" t="s">
        <v>1328</v>
      </c>
      <c r="O4909" s="103" t="s">
        <v>1349</v>
      </c>
      <c r="P4909" s="47" t="s">
        <v>741</v>
      </c>
      <c r="Q4909" s="30" t="s">
        <v>9391</v>
      </c>
      <c r="R4909" s="112">
        <v>45294.409398148149</v>
      </c>
    </row>
    <row r="4910" spans="1:18" s="30" customFormat="1" ht="19.95" customHeight="1">
      <c r="A4910" s="47">
        <v>4</v>
      </c>
      <c r="B4910" s="30" t="s">
        <v>143</v>
      </c>
      <c r="C4910" s="43" t="s">
        <v>9392</v>
      </c>
      <c r="D4910" s="52">
        <v>45274</v>
      </c>
      <c r="E4910" s="52">
        <v>45293</v>
      </c>
      <c r="F4910" s="52">
        <v>45293</v>
      </c>
      <c r="G4910" s="47" t="s">
        <v>10</v>
      </c>
      <c r="H4910" s="46">
        <v>2000</v>
      </c>
      <c r="I4910" s="53">
        <v>1</v>
      </c>
      <c r="J4910" s="46">
        <v>0</v>
      </c>
      <c r="K4910" s="46">
        <v>0</v>
      </c>
      <c r="L4910" s="42">
        <v>2000</v>
      </c>
      <c r="M4910" s="46">
        <v>0</v>
      </c>
      <c r="N4910" s="47" t="s">
        <v>1328</v>
      </c>
      <c r="O4910" s="103" t="s">
        <v>1349</v>
      </c>
      <c r="P4910" s="47" t="s">
        <v>741</v>
      </c>
      <c r="Q4910" s="30" t="s">
        <v>9393</v>
      </c>
      <c r="R4910" s="112">
        <v>45294.413136574076</v>
      </c>
    </row>
    <row r="4911" spans="1:18" s="30" customFormat="1" ht="19.95" customHeight="1">
      <c r="A4911" s="47">
        <v>4</v>
      </c>
      <c r="B4911" s="30" t="s">
        <v>139</v>
      </c>
      <c r="C4911" s="43" t="s">
        <v>9394</v>
      </c>
      <c r="D4911" s="52">
        <v>45274</v>
      </c>
      <c r="E4911" s="52">
        <v>45293</v>
      </c>
      <c r="F4911" s="52">
        <v>45293</v>
      </c>
      <c r="G4911" s="47" t="s">
        <v>10</v>
      </c>
      <c r="H4911" s="46">
        <v>8475</v>
      </c>
      <c r="I4911" s="53">
        <v>1</v>
      </c>
      <c r="J4911" s="46">
        <v>0</v>
      </c>
      <c r="K4911" s="46">
        <v>0</v>
      </c>
      <c r="L4911" s="42">
        <v>8475</v>
      </c>
      <c r="M4911" s="46">
        <v>0</v>
      </c>
      <c r="N4911" s="47" t="s">
        <v>1328</v>
      </c>
      <c r="O4911" s="103" t="s">
        <v>1349</v>
      </c>
      <c r="P4911" s="47" t="s">
        <v>741</v>
      </c>
      <c r="Q4911" s="30" t="s">
        <v>9395</v>
      </c>
      <c r="R4911" s="112">
        <v>45294.414282407408</v>
      </c>
    </row>
    <row r="4912" spans="1:18" s="30" customFormat="1" ht="19.95" customHeight="1">
      <c r="A4912" s="47">
        <v>4</v>
      </c>
      <c r="B4912" s="30" t="s">
        <v>139</v>
      </c>
      <c r="C4912" s="43" t="s">
        <v>9396</v>
      </c>
      <c r="D4912" s="52">
        <v>45274</v>
      </c>
      <c r="E4912" s="52">
        <v>45293</v>
      </c>
      <c r="F4912" s="52">
        <v>45293</v>
      </c>
      <c r="G4912" s="47" t="s">
        <v>10</v>
      </c>
      <c r="H4912" s="46">
        <v>16385</v>
      </c>
      <c r="I4912" s="53">
        <v>1</v>
      </c>
      <c r="J4912" s="46">
        <v>0</v>
      </c>
      <c r="K4912" s="46">
        <v>0</v>
      </c>
      <c r="L4912" s="42">
        <v>16385</v>
      </c>
      <c r="M4912" s="46">
        <v>0</v>
      </c>
      <c r="N4912" s="47" t="s">
        <v>1328</v>
      </c>
      <c r="O4912" s="103" t="s">
        <v>1349</v>
      </c>
      <c r="P4912" s="47" t="s">
        <v>741</v>
      </c>
      <c r="Q4912" s="30" t="s">
        <v>9397</v>
      </c>
      <c r="R4912" s="112">
        <v>45294.416192129633</v>
      </c>
    </row>
    <row r="4913" spans="1:18" s="30" customFormat="1" ht="19.95" customHeight="1">
      <c r="A4913" s="47">
        <v>1</v>
      </c>
      <c r="B4913" s="30" t="s">
        <v>143</v>
      </c>
      <c r="C4913" s="43" t="s">
        <v>9398</v>
      </c>
      <c r="D4913" s="52">
        <v>45274</v>
      </c>
      <c r="E4913" s="52">
        <v>45293</v>
      </c>
      <c r="F4913" s="52">
        <v>45293</v>
      </c>
      <c r="G4913" s="47" t="s">
        <v>10</v>
      </c>
      <c r="H4913" s="46">
        <v>11729.2</v>
      </c>
      <c r="I4913" s="53">
        <v>1</v>
      </c>
      <c r="J4913" s="46">
        <v>0</v>
      </c>
      <c r="K4913" s="46">
        <v>0</v>
      </c>
      <c r="L4913" s="42">
        <v>11729.2</v>
      </c>
      <c r="M4913" s="46">
        <v>0</v>
      </c>
      <c r="N4913" s="47" t="s">
        <v>1328</v>
      </c>
      <c r="O4913" s="103" t="s">
        <v>1349</v>
      </c>
      <c r="P4913" s="47" t="s">
        <v>741</v>
      </c>
      <c r="Q4913" s="30" t="s">
        <v>9399</v>
      </c>
      <c r="R4913" s="112">
        <v>45294.41684027778</v>
      </c>
    </row>
    <row r="4914" spans="1:18" s="30" customFormat="1" ht="19.95" customHeight="1">
      <c r="A4914" s="47">
        <v>4</v>
      </c>
      <c r="B4914" s="30" t="s">
        <v>16</v>
      </c>
      <c r="C4914" s="43" t="s">
        <v>9400</v>
      </c>
      <c r="D4914" s="52">
        <v>45278</v>
      </c>
      <c r="E4914" s="52">
        <v>45293</v>
      </c>
      <c r="F4914" s="52">
        <v>45293</v>
      </c>
      <c r="G4914" s="47" t="s">
        <v>10</v>
      </c>
      <c r="H4914" s="46">
        <v>3960</v>
      </c>
      <c r="I4914" s="53">
        <v>1</v>
      </c>
      <c r="J4914" s="46">
        <v>0</v>
      </c>
      <c r="K4914" s="46">
        <v>0</v>
      </c>
      <c r="L4914" s="42">
        <v>3960</v>
      </c>
      <c r="M4914" s="46">
        <v>0</v>
      </c>
      <c r="N4914" s="47" t="s">
        <v>1328</v>
      </c>
      <c r="O4914" s="103" t="s">
        <v>1349</v>
      </c>
      <c r="P4914" s="47" t="s">
        <v>741</v>
      </c>
      <c r="Q4914" s="30" t="s">
        <v>9401</v>
      </c>
      <c r="R4914" s="112">
        <v>45294.417893518519</v>
      </c>
    </row>
    <row r="4915" spans="1:18" s="30" customFormat="1" ht="19.95" customHeight="1">
      <c r="A4915" s="47">
        <v>4</v>
      </c>
      <c r="B4915" s="30" t="s">
        <v>16</v>
      </c>
      <c r="C4915" s="43" t="s">
        <v>9402</v>
      </c>
      <c r="D4915" s="52">
        <v>45278</v>
      </c>
      <c r="E4915" s="52">
        <v>45293</v>
      </c>
      <c r="F4915" s="52">
        <v>45293</v>
      </c>
      <c r="G4915" s="47" t="s">
        <v>10</v>
      </c>
      <c r="H4915" s="46">
        <v>2960</v>
      </c>
      <c r="I4915" s="53">
        <v>1</v>
      </c>
      <c r="J4915" s="46">
        <v>0</v>
      </c>
      <c r="K4915" s="46">
        <v>0</v>
      </c>
      <c r="L4915" s="42">
        <v>2960</v>
      </c>
      <c r="M4915" s="46">
        <v>0</v>
      </c>
      <c r="N4915" s="47" t="s">
        <v>1328</v>
      </c>
      <c r="O4915" s="103" t="s">
        <v>1349</v>
      </c>
      <c r="P4915" s="47" t="s">
        <v>741</v>
      </c>
      <c r="Q4915" s="30" t="s">
        <v>9403</v>
      </c>
      <c r="R4915" s="112">
        <v>45294.418854166666</v>
      </c>
    </row>
    <row r="4916" spans="1:18" s="30" customFormat="1" ht="19.95" customHeight="1">
      <c r="A4916" s="47">
        <v>4</v>
      </c>
      <c r="B4916" s="30" t="s">
        <v>16</v>
      </c>
      <c r="C4916" s="43" t="s">
        <v>9404</v>
      </c>
      <c r="D4916" s="52">
        <v>45278</v>
      </c>
      <c r="E4916" s="52">
        <v>45293</v>
      </c>
      <c r="F4916" s="52">
        <v>45293</v>
      </c>
      <c r="G4916" s="47" t="s">
        <v>10</v>
      </c>
      <c r="H4916" s="46">
        <v>10220</v>
      </c>
      <c r="I4916" s="53">
        <v>1</v>
      </c>
      <c r="J4916" s="46">
        <v>0</v>
      </c>
      <c r="K4916" s="46">
        <v>0</v>
      </c>
      <c r="L4916" s="42">
        <v>10220</v>
      </c>
      <c r="M4916" s="46">
        <v>0</v>
      </c>
      <c r="N4916" s="47" t="s">
        <v>1328</v>
      </c>
      <c r="O4916" s="103" t="s">
        <v>1349</v>
      </c>
      <c r="P4916" s="47" t="s">
        <v>741</v>
      </c>
      <c r="Q4916" s="30" t="s">
        <v>9405</v>
      </c>
      <c r="R4916" s="112">
        <v>45294.419212962966</v>
      </c>
    </row>
    <row r="4917" spans="1:18" s="30" customFormat="1" ht="19.95" customHeight="1">
      <c r="A4917" s="47">
        <v>5</v>
      </c>
      <c r="B4917" s="30" t="s">
        <v>16</v>
      </c>
      <c r="C4917" s="43" t="s">
        <v>9406</v>
      </c>
      <c r="D4917" s="52">
        <v>45278</v>
      </c>
      <c r="E4917" s="52">
        <v>45293</v>
      </c>
      <c r="F4917" s="52">
        <v>45293</v>
      </c>
      <c r="G4917" s="47" t="s">
        <v>10</v>
      </c>
      <c r="H4917" s="46">
        <v>139720</v>
      </c>
      <c r="I4917" s="53">
        <v>1</v>
      </c>
      <c r="J4917" s="46">
        <v>0</v>
      </c>
      <c r="K4917" s="46">
        <v>0</v>
      </c>
      <c r="L4917" s="42">
        <v>139720</v>
      </c>
      <c r="M4917" s="46">
        <v>0</v>
      </c>
      <c r="N4917" s="47" t="s">
        <v>1328</v>
      </c>
      <c r="O4917" s="103" t="s">
        <v>1349</v>
      </c>
      <c r="P4917" s="47" t="s">
        <v>741</v>
      </c>
      <c r="Q4917" s="30" t="s">
        <v>9407</v>
      </c>
      <c r="R4917" s="112">
        <v>45294.41978009259</v>
      </c>
    </row>
    <row r="4918" spans="1:18" s="30" customFormat="1" ht="19.95" customHeight="1">
      <c r="A4918" s="47">
        <v>5</v>
      </c>
      <c r="B4918" s="30" t="s">
        <v>16</v>
      </c>
      <c r="C4918" s="43" t="s">
        <v>9408</v>
      </c>
      <c r="D4918" s="52">
        <v>45278</v>
      </c>
      <c r="E4918" s="52">
        <v>45293</v>
      </c>
      <c r="F4918" s="52">
        <v>45293</v>
      </c>
      <c r="G4918" s="47" t="s">
        <v>10</v>
      </c>
      <c r="H4918" s="46">
        <v>53000</v>
      </c>
      <c r="I4918" s="53">
        <v>1</v>
      </c>
      <c r="J4918" s="46">
        <v>0</v>
      </c>
      <c r="K4918" s="46">
        <v>0</v>
      </c>
      <c r="L4918" s="42">
        <v>53000</v>
      </c>
      <c r="M4918" s="46">
        <v>0</v>
      </c>
      <c r="N4918" s="47" t="s">
        <v>1328</v>
      </c>
      <c r="O4918" s="103" t="s">
        <v>1349</v>
      </c>
      <c r="P4918" s="47" t="s">
        <v>741</v>
      </c>
      <c r="Q4918" s="30" t="s">
        <v>9409</v>
      </c>
      <c r="R4918" s="112">
        <v>45294.421006944445</v>
      </c>
    </row>
    <row r="4919" spans="1:18" s="30" customFormat="1" ht="19.95" customHeight="1">
      <c r="A4919" s="47">
        <v>5</v>
      </c>
      <c r="B4919" s="30" t="s">
        <v>16</v>
      </c>
      <c r="C4919" s="43" t="s">
        <v>9410</v>
      </c>
      <c r="D4919" s="52">
        <v>45278</v>
      </c>
      <c r="E4919" s="52">
        <v>45293</v>
      </c>
      <c r="F4919" s="52">
        <v>45293</v>
      </c>
      <c r="G4919" s="47" t="s">
        <v>10</v>
      </c>
      <c r="H4919" s="46">
        <v>63140</v>
      </c>
      <c r="I4919" s="53">
        <v>1</v>
      </c>
      <c r="J4919" s="46">
        <v>0</v>
      </c>
      <c r="K4919" s="46">
        <v>0</v>
      </c>
      <c r="L4919" s="42">
        <v>63140</v>
      </c>
      <c r="M4919" s="46">
        <v>0</v>
      </c>
      <c r="N4919" s="47" t="s">
        <v>1328</v>
      </c>
      <c r="O4919" s="103" t="s">
        <v>1349</v>
      </c>
      <c r="P4919" s="47" t="s">
        <v>741</v>
      </c>
      <c r="Q4919" s="30" t="s">
        <v>9411</v>
      </c>
      <c r="R4919" s="112">
        <v>45294.422997685186</v>
      </c>
    </row>
    <row r="4920" spans="1:18" s="30" customFormat="1" ht="19.95" customHeight="1">
      <c r="A4920" s="47">
        <v>5</v>
      </c>
      <c r="B4920" s="30" t="s">
        <v>16</v>
      </c>
      <c r="C4920" s="43" t="s">
        <v>9412</v>
      </c>
      <c r="D4920" s="52">
        <v>45278</v>
      </c>
      <c r="E4920" s="52">
        <v>45293</v>
      </c>
      <c r="F4920" s="52">
        <v>45293</v>
      </c>
      <c r="G4920" s="47" t="s">
        <v>10</v>
      </c>
      <c r="H4920" s="46">
        <v>5500</v>
      </c>
      <c r="I4920" s="53">
        <v>1</v>
      </c>
      <c r="J4920" s="46">
        <v>0</v>
      </c>
      <c r="K4920" s="46">
        <v>0</v>
      </c>
      <c r="L4920" s="42">
        <v>5500</v>
      </c>
      <c r="M4920" s="46">
        <v>0</v>
      </c>
      <c r="N4920" s="47" t="s">
        <v>1328</v>
      </c>
      <c r="O4920" s="103" t="s">
        <v>1349</v>
      </c>
      <c r="P4920" s="47" t="s">
        <v>741</v>
      </c>
      <c r="Q4920" s="30" t="s">
        <v>9413</v>
      </c>
      <c r="R4920" s="112">
        <v>45294.423194444447</v>
      </c>
    </row>
    <row r="4921" spans="1:18" s="30" customFormat="1" ht="19.95" customHeight="1">
      <c r="A4921" s="47">
        <v>4</v>
      </c>
      <c r="B4921" s="30" t="s">
        <v>139</v>
      </c>
      <c r="C4921" s="43" t="s">
        <v>9414</v>
      </c>
      <c r="D4921" s="52">
        <v>45278</v>
      </c>
      <c r="E4921" s="52">
        <v>45293</v>
      </c>
      <c r="F4921" s="52">
        <v>45293</v>
      </c>
      <c r="G4921" s="47" t="s">
        <v>10</v>
      </c>
      <c r="H4921" s="46">
        <v>12615</v>
      </c>
      <c r="I4921" s="53">
        <v>1</v>
      </c>
      <c r="J4921" s="46">
        <v>0</v>
      </c>
      <c r="K4921" s="46">
        <v>0</v>
      </c>
      <c r="L4921" s="42">
        <v>12615</v>
      </c>
      <c r="M4921" s="46">
        <v>0</v>
      </c>
      <c r="N4921" s="47" t="s">
        <v>1328</v>
      </c>
      <c r="O4921" s="103" t="s">
        <v>1349</v>
      </c>
      <c r="P4921" s="47" t="s">
        <v>741</v>
      </c>
      <c r="Q4921" s="30" t="s">
        <v>9415</v>
      </c>
      <c r="R4921" s="112">
        <v>45294.423460648148</v>
      </c>
    </row>
    <row r="4922" spans="1:18" s="30" customFormat="1" ht="19.95" customHeight="1">
      <c r="A4922" s="47">
        <v>4</v>
      </c>
      <c r="B4922" s="30" t="s">
        <v>139</v>
      </c>
      <c r="C4922" s="43" t="s">
        <v>9416</v>
      </c>
      <c r="D4922" s="52">
        <v>45278</v>
      </c>
      <c r="E4922" s="52">
        <v>45293</v>
      </c>
      <c r="F4922" s="52">
        <v>45293</v>
      </c>
      <c r="G4922" s="47" t="s">
        <v>10</v>
      </c>
      <c r="H4922" s="46">
        <v>6025</v>
      </c>
      <c r="I4922" s="53">
        <v>1</v>
      </c>
      <c r="J4922" s="46">
        <v>0</v>
      </c>
      <c r="K4922" s="46">
        <v>0</v>
      </c>
      <c r="L4922" s="42">
        <v>6025</v>
      </c>
      <c r="M4922" s="46">
        <v>0</v>
      </c>
      <c r="N4922" s="47" t="s">
        <v>1328</v>
      </c>
      <c r="O4922" s="103" t="s">
        <v>1349</v>
      </c>
      <c r="P4922" s="47" t="s">
        <v>741</v>
      </c>
      <c r="Q4922" s="30" t="s">
        <v>9417</v>
      </c>
      <c r="R4922" s="112">
        <v>45294.424027777779</v>
      </c>
    </row>
    <row r="4923" spans="1:18" s="30" customFormat="1" ht="19.95" customHeight="1">
      <c r="A4923" s="47">
        <v>2</v>
      </c>
      <c r="B4923" s="30" t="s">
        <v>229</v>
      </c>
      <c r="C4923" s="43" t="s">
        <v>9418</v>
      </c>
      <c r="D4923" s="52">
        <v>45278</v>
      </c>
      <c r="E4923" s="52">
        <v>45293</v>
      </c>
      <c r="F4923" s="52">
        <v>45293</v>
      </c>
      <c r="G4923" s="47" t="s">
        <v>10</v>
      </c>
      <c r="H4923" s="46">
        <v>19012.2</v>
      </c>
      <c r="I4923" s="53">
        <v>1</v>
      </c>
      <c r="J4923" s="46">
        <v>0</v>
      </c>
      <c r="K4923" s="46">
        <v>0</v>
      </c>
      <c r="L4923" s="42">
        <v>19012.2</v>
      </c>
      <c r="M4923" s="46">
        <v>0</v>
      </c>
      <c r="N4923" s="47" t="s">
        <v>1328</v>
      </c>
      <c r="O4923" s="103" t="s">
        <v>1349</v>
      </c>
      <c r="P4923" s="47" t="s">
        <v>741</v>
      </c>
      <c r="Q4923" s="30" t="s">
        <v>9419</v>
      </c>
      <c r="R4923" s="112">
        <v>45294.426585648151</v>
      </c>
    </row>
    <row r="4924" spans="1:18" s="30" customFormat="1" ht="19.95" customHeight="1">
      <c r="A4924" s="47">
        <v>4</v>
      </c>
      <c r="B4924" s="30" t="s">
        <v>143</v>
      </c>
      <c r="C4924" s="43" t="s">
        <v>9420</v>
      </c>
      <c r="D4924" s="52">
        <v>45276</v>
      </c>
      <c r="E4924" s="52">
        <v>45293</v>
      </c>
      <c r="F4924" s="52">
        <v>45293</v>
      </c>
      <c r="G4924" s="47" t="s">
        <v>10</v>
      </c>
      <c r="H4924" s="46">
        <v>12500</v>
      </c>
      <c r="I4924" s="53">
        <v>1</v>
      </c>
      <c r="J4924" s="46">
        <v>0</v>
      </c>
      <c r="K4924" s="46">
        <v>0</v>
      </c>
      <c r="L4924" s="42">
        <v>12500</v>
      </c>
      <c r="M4924" s="46">
        <v>0</v>
      </c>
      <c r="N4924" s="47" t="s">
        <v>1328</v>
      </c>
      <c r="O4924" s="103" t="s">
        <v>1349</v>
      </c>
      <c r="P4924" s="47" t="s">
        <v>741</v>
      </c>
      <c r="Q4924" s="30" t="s">
        <v>9421</v>
      </c>
      <c r="R4924" s="112">
        <v>45294.428043981483</v>
      </c>
    </row>
    <row r="4925" spans="1:18" s="30" customFormat="1" ht="19.95" customHeight="1">
      <c r="A4925" s="47">
        <v>4</v>
      </c>
      <c r="B4925" s="30" t="s">
        <v>139</v>
      </c>
      <c r="C4925" s="43" t="s">
        <v>9422</v>
      </c>
      <c r="D4925" s="52">
        <v>45278</v>
      </c>
      <c r="E4925" s="52">
        <v>45293</v>
      </c>
      <c r="F4925" s="52">
        <v>45293</v>
      </c>
      <c r="G4925" s="47" t="s">
        <v>10</v>
      </c>
      <c r="H4925" s="46">
        <v>14210</v>
      </c>
      <c r="I4925" s="53">
        <v>1</v>
      </c>
      <c r="J4925" s="46">
        <v>0</v>
      </c>
      <c r="K4925" s="46">
        <v>0</v>
      </c>
      <c r="L4925" s="42">
        <v>14210</v>
      </c>
      <c r="M4925" s="46">
        <v>0</v>
      </c>
      <c r="N4925" s="47" t="s">
        <v>1328</v>
      </c>
      <c r="O4925" s="103" t="s">
        <v>1349</v>
      </c>
      <c r="P4925" s="47" t="s">
        <v>741</v>
      </c>
      <c r="Q4925" s="30" t="s">
        <v>9423</v>
      </c>
      <c r="R4925" s="112">
        <v>45294.428368055553</v>
      </c>
    </row>
    <row r="4926" spans="1:18" s="30" customFormat="1" ht="19.95" customHeight="1">
      <c r="A4926" s="47">
        <v>4</v>
      </c>
      <c r="B4926" s="30" t="s">
        <v>143</v>
      </c>
      <c r="C4926" s="43" t="s">
        <v>9424</v>
      </c>
      <c r="D4926" s="52">
        <v>45278</v>
      </c>
      <c r="E4926" s="52">
        <v>45293</v>
      </c>
      <c r="F4926" s="52">
        <v>45293</v>
      </c>
      <c r="G4926" s="47" t="s">
        <v>10</v>
      </c>
      <c r="H4926" s="46">
        <v>10500</v>
      </c>
      <c r="I4926" s="53">
        <v>1</v>
      </c>
      <c r="J4926" s="46">
        <v>0</v>
      </c>
      <c r="K4926" s="46">
        <v>0</v>
      </c>
      <c r="L4926" s="42">
        <v>10500</v>
      </c>
      <c r="M4926" s="46">
        <v>0</v>
      </c>
      <c r="N4926" s="47" t="s">
        <v>1328</v>
      </c>
      <c r="O4926" s="103" t="s">
        <v>1349</v>
      </c>
      <c r="P4926" s="47" t="s">
        <v>741</v>
      </c>
      <c r="Q4926" s="30" t="s">
        <v>9425</v>
      </c>
      <c r="R4926" s="112">
        <v>45294.428854166668</v>
      </c>
    </row>
    <row r="4927" spans="1:18" s="30" customFormat="1" ht="19.95" customHeight="1">
      <c r="A4927" s="47">
        <v>1</v>
      </c>
      <c r="B4927" s="30" t="s">
        <v>138</v>
      </c>
      <c r="C4927" s="43" t="s">
        <v>9426</v>
      </c>
      <c r="D4927" s="52">
        <v>45282</v>
      </c>
      <c r="E4927" s="52">
        <v>45293</v>
      </c>
      <c r="F4927" s="52">
        <v>45293</v>
      </c>
      <c r="G4927" s="47" t="s">
        <v>10</v>
      </c>
      <c r="H4927" s="46">
        <v>10400</v>
      </c>
      <c r="I4927" s="53">
        <v>1</v>
      </c>
      <c r="J4927" s="46">
        <v>0</v>
      </c>
      <c r="K4927" s="46">
        <v>0</v>
      </c>
      <c r="L4927" s="42">
        <v>10400</v>
      </c>
      <c r="M4927" s="46">
        <v>0</v>
      </c>
      <c r="N4927" s="47" t="s">
        <v>1328</v>
      </c>
      <c r="O4927" s="103" t="s">
        <v>1349</v>
      </c>
      <c r="P4927" s="47" t="s">
        <v>741</v>
      </c>
      <c r="Q4927" s="30" t="s">
        <v>9427</v>
      </c>
      <c r="R4927" s="112">
        <v>45294.429606481484</v>
      </c>
    </row>
    <row r="4928" spans="1:18" s="30" customFormat="1" ht="19.95" customHeight="1">
      <c r="A4928" s="47">
        <v>1</v>
      </c>
      <c r="B4928" s="30" t="s">
        <v>143</v>
      </c>
      <c r="C4928" s="43" t="s">
        <v>9428</v>
      </c>
      <c r="D4928" s="52">
        <v>45275</v>
      </c>
      <c r="E4928" s="52">
        <v>45293</v>
      </c>
      <c r="F4928" s="52">
        <v>45293</v>
      </c>
      <c r="G4928" s="47" t="s">
        <v>10</v>
      </c>
      <c r="H4928" s="46">
        <v>13920</v>
      </c>
      <c r="I4928" s="53">
        <v>1</v>
      </c>
      <c r="J4928" s="46">
        <v>0</v>
      </c>
      <c r="K4928" s="46">
        <v>0</v>
      </c>
      <c r="L4928" s="42">
        <v>13920</v>
      </c>
      <c r="M4928" s="46">
        <v>0</v>
      </c>
      <c r="N4928" s="47" t="s">
        <v>1328</v>
      </c>
      <c r="O4928" s="103" t="s">
        <v>1349</v>
      </c>
      <c r="P4928" s="47" t="s">
        <v>741</v>
      </c>
      <c r="Q4928" s="30" t="s">
        <v>9429</v>
      </c>
      <c r="R4928" s="112">
        <v>45294.437743055554</v>
      </c>
    </row>
    <row r="4929" spans="1:18" s="30" customFormat="1" ht="19.95" customHeight="1">
      <c r="A4929" s="47">
        <v>1</v>
      </c>
      <c r="B4929" s="30" t="s">
        <v>143</v>
      </c>
      <c r="C4929" s="43" t="s">
        <v>9430</v>
      </c>
      <c r="D4929" s="52">
        <v>45277</v>
      </c>
      <c r="E4929" s="52">
        <v>45293</v>
      </c>
      <c r="F4929" s="52">
        <v>45293</v>
      </c>
      <c r="G4929" s="47" t="s">
        <v>10</v>
      </c>
      <c r="H4929" s="46">
        <v>2932.3</v>
      </c>
      <c r="I4929" s="53">
        <v>1</v>
      </c>
      <c r="J4929" s="46">
        <v>0</v>
      </c>
      <c r="K4929" s="46">
        <v>0</v>
      </c>
      <c r="L4929" s="42">
        <v>2932.3</v>
      </c>
      <c r="M4929" s="46">
        <v>0</v>
      </c>
      <c r="N4929" s="47" t="s">
        <v>1328</v>
      </c>
      <c r="O4929" s="103" t="s">
        <v>1349</v>
      </c>
      <c r="P4929" s="47" t="s">
        <v>741</v>
      </c>
      <c r="Q4929" s="30" t="s">
        <v>9431</v>
      </c>
      <c r="R4929" s="112">
        <v>45294.438078703701</v>
      </c>
    </row>
    <row r="4930" spans="1:18" s="30" customFormat="1" ht="19.95" customHeight="1">
      <c r="A4930" s="47">
        <v>1</v>
      </c>
      <c r="B4930" s="30" t="s">
        <v>143</v>
      </c>
      <c r="C4930" s="43" t="s">
        <v>9432</v>
      </c>
      <c r="D4930" s="52">
        <v>45275</v>
      </c>
      <c r="E4930" s="52">
        <v>45293</v>
      </c>
      <c r="F4930" s="52">
        <v>45293</v>
      </c>
      <c r="G4930" s="47" t="s">
        <v>10</v>
      </c>
      <c r="H4930" s="46">
        <v>7904</v>
      </c>
      <c r="I4930" s="53">
        <v>1</v>
      </c>
      <c r="J4930" s="46">
        <v>0</v>
      </c>
      <c r="K4930" s="46">
        <v>0</v>
      </c>
      <c r="L4930" s="42">
        <v>7904</v>
      </c>
      <c r="M4930" s="46">
        <v>0</v>
      </c>
      <c r="N4930" s="47" t="s">
        <v>1328</v>
      </c>
      <c r="O4930" s="103" t="s">
        <v>1349</v>
      </c>
      <c r="P4930" s="47" t="s">
        <v>741</v>
      </c>
      <c r="Q4930" s="30" t="s">
        <v>9433</v>
      </c>
      <c r="R4930" s="112">
        <v>45294.438692129632</v>
      </c>
    </row>
    <row r="4931" spans="1:18" s="30" customFormat="1" ht="19.95" customHeight="1">
      <c r="A4931" s="47">
        <v>4</v>
      </c>
      <c r="B4931" s="30" t="s">
        <v>7820</v>
      </c>
      <c r="C4931" s="43" t="s">
        <v>8924</v>
      </c>
      <c r="D4931" s="52">
        <v>45278</v>
      </c>
      <c r="E4931" s="52">
        <v>45293</v>
      </c>
      <c r="F4931" s="52">
        <v>45293</v>
      </c>
      <c r="G4931" s="47" t="s">
        <v>10</v>
      </c>
      <c r="H4931" s="42">
        <v>30800</v>
      </c>
      <c r="I4931" s="53">
        <v>1</v>
      </c>
      <c r="J4931" s="46">
        <v>0</v>
      </c>
      <c r="K4931" s="46">
        <v>0</v>
      </c>
      <c r="L4931" s="42">
        <v>30800</v>
      </c>
      <c r="M4931" s="46">
        <v>0</v>
      </c>
      <c r="N4931" s="47" t="s">
        <v>269</v>
      </c>
      <c r="O4931" s="103" t="s">
        <v>1874</v>
      </c>
      <c r="P4931" s="47" t="s">
        <v>1358</v>
      </c>
      <c r="Q4931" s="30" t="s">
        <v>8927</v>
      </c>
      <c r="R4931" s="112">
        <v>45282.589085648149</v>
      </c>
    </row>
    <row r="4932" spans="1:18" s="30" customFormat="1" ht="19.95" customHeight="1">
      <c r="A4932" s="47">
        <v>4</v>
      </c>
      <c r="B4932" s="30" t="s">
        <v>7820</v>
      </c>
      <c r="C4932" s="43" t="s">
        <v>8924</v>
      </c>
      <c r="D4932" s="52">
        <v>45278</v>
      </c>
      <c r="E4932" s="52">
        <v>45293</v>
      </c>
      <c r="F4932" s="52">
        <v>45293</v>
      </c>
      <c r="G4932" s="47" t="s">
        <v>10</v>
      </c>
      <c r="H4932" s="42">
        <v>31054.1</v>
      </c>
      <c r="I4932" s="53">
        <v>1</v>
      </c>
      <c r="J4932" s="46">
        <v>0</v>
      </c>
      <c r="K4932" s="46">
        <v>0</v>
      </c>
      <c r="L4932" s="42">
        <v>31054.1</v>
      </c>
      <c r="M4932" s="46">
        <v>0</v>
      </c>
      <c r="N4932" s="47" t="s">
        <v>269</v>
      </c>
      <c r="O4932" s="103" t="s">
        <v>1874</v>
      </c>
      <c r="P4932" s="47" t="s">
        <v>1358</v>
      </c>
      <c r="Q4932" s="30" t="s">
        <v>8927</v>
      </c>
      <c r="R4932" s="112">
        <v>45294.572627314818</v>
      </c>
    </row>
    <row r="4933" spans="1:18" s="30" customFormat="1" ht="19.95" customHeight="1">
      <c r="A4933" s="47">
        <v>2</v>
      </c>
      <c r="B4933" s="30" t="s">
        <v>229</v>
      </c>
      <c r="C4933" s="43" t="s">
        <v>9434</v>
      </c>
      <c r="D4933" s="52">
        <v>45278</v>
      </c>
      <c r="E4933" s="52">
        <v>45293</v>
      </c>
      <c r="F4933" s="52">
        <v>45313</v>
      </c>
      <c r="G4933" s="47" t="s">
        <v>10</v>
      </c>
      <c r="H4933" s="42">
        <v>9404.7000000000007</v>
      </c>
      <c r="I4933" s="53">
        <v>1</v>
      </c>
      <c r="J4933" s="46">
        <v>0</v>
      </c>
      <c r="K4933" s="46">
        <v>0</v>
      </c>
      <c r="L4933" s="42">
        <v>9404.7000000000007</v>
      </c>
      <c r="M4933" s="46">
        <v>0</v>
      </c>
      <c r="N4933" s="47" t="s">
        <v>1328</v>
      </c>
      <c r="O4933" s="103" t="s">
        <v>1349</v>
      </c>
      <c r="P4933" s="47" t="s">
        <v>741</v>
      </c>
      <c r="Q4933" s="30" t="s">
        <v>9435</v>
      </c>
      <c r="R4933" s="112">
        <v>45294.44091435185</v>
      </c>
    </row>
    <row r="4934" spans="1:18" s="30" customFormat="1" ht="19.95" customHeight="1">
      <c r="A4934" s="47">
        <v>2</v>
      </c>
      <c r="B4934" s="30" t="s">
        <v>229</v>
      </c>
      <c r="C4934" s="43" t="s">
        <v>9434</v>
      </c>
      <c r="D4934" s="52">
        <v>45278</v>
      </c>
      <c r="E4934" s="52">
        <v>45293</v>
      </c>
      <c r="F4934" s="52">
        <v>45313</v>
      </c>
      <c r="G4934" s="47" t="s">
        <v>10</v>
      </c>
      <c r="H4934" s="42">
        <v>90</v>
      </c>
      <c r="I4934" s="53">
        <v>1</v>
      </c>
      <c r="J4934" s="46">
        <v>0</v>
      </c>
      <c r="K4934" s="46">
        <v>0</v>
      </c>
      <c r="L4934" s="42">
        <v>90</v>
      </c>
      <c r="M4934" s="46">
        <v>0</v>
      </c>
      <c r="N4934" s="47" t="s">
        <v>275</v>
      </c>
      <c r="O4934" s="103" t="s">
        <v>1349</v>
      </c>
      <c r="P4934" s="47" t="s">
        <v>741</v>
      </c>
      <c r="Q4934" s="30" t="s">
        <v>9435</v>
      </c>
      <c r="R4934" s="112">
        <v>45314.619629629633</v>
      </c>
    </row>
    <row r="4935" spans="1:18" s="30" customFormat="1" ht="19.95" customHeight="1">
      <c r="A4935" s="47">
        <v>2</v>
      </c>
      <c r="B4935" s="30" t="s">
        <v>141</v>
      </c>
      <c r="C4935" s="43" t="s">
        <v>9436</v>
      </c>
      <c r="D4935" s="52">
        <v>45282</v>
      </c>
      <c r="E4935" s="52">
        <v>45293</v>
      </c>
      <c r="F4935" s="52">
        <v>45293</v>
      </c>
      <c r="G4935" s="47" t="s">
        <v>10</v>
      </c>
      <c r="H4935" s="46">
        <v>6096.2</v>
      </c>
      <c r="I4935" s="53">
        <v>1</v>
      </c>
      <c r="J4935" s="46">
        <v>0</v>
      </c>
      <c r="K4935" s="46">
        <v>0</v>
      </c>
      <c r="L4935" s="42">
        <v>6096.2</v>
      </c>
      <c r="M4935" s="46">
        <v>0</v>
      </c>
      <c r="N4935" s="47" t="s">
        <v>1328</v>
      </c>
      <c r="O4935" s="103" t="s">
        <v>1349</v>
      </c>
      <c r="P4935" s="47" t="s">
        <v>741</v>
      </c>
      <c r="Q4935" s="30" t="s">
        <v>9437</v>
      </c>
      <c r="R4935" s="112">
        <v>45294.49763888889</v>
      </c>
    </row>
    <row r="4936" spans="1:18" s="30" customFormat="1" ht="19.95" customHeight="1">
      <c r="A4936" s="47">
        <v>2</v>
      </c>
      <c r="B4936" s="30" t="s">
        <v>141</v>
      </c>
      <c r="C4936" s="43" t="s">
        <v>9438</v>
      </c>
      <c r="D4936" s="52">
        <v>45282</v>
      </c>
      <c r="E4936" s="52">
        <v>45293</v>
      </c>
      <c r="F4936" s="52">
        <v>45293</v>
      </c>
      <c r="G4936" s="47" t="s">
        <v>10</v>
      </c>
      <c r="H4936" s="46">
        <v>5379</v>
      </c>
      <c r="I4936" s="53">
        <v>1</v>
      </c>
      <c r="J4936" s="46">
        <v>0</v>
      </c>
      <c r="K4936" s="46">
        <v>0</v>
      </c>
      <c r="L4936" s="42">
        <v>5379</v>
      </c>
      <c r="M4936" s="46">
        <v>0</v>
      </c>
      <c r="N4936" s="47" t="s">
        <v>1328</v>
      </c>
      <c r="O4936" s="103" t="s">
        <v>1349</v>
      </c>
      <c r="P4936" s="47" t="s">
        <v>741</v>
      </c>
      <c r="Q4936" s="30" t="s">
        <v>9439</v>
      </c>
      <c r="R4936" s="112">
        <v>45294.49763888889</v>
      </c>
    </row>
    <row r="4937" spans="1:18" s="30" customFormat="1" ht="19.95" customHeight="1">
      <c r="A4937" s="47">
        <v>2</v>
      </c>
      <c r="B4937" s="30" t="s">
        <v>142</v>
      </c>
      <c r="C4937" s="43" t="s">
        <v>9440</v>
      </c>
      <c r="D4937" s="52">
        <v>45282</v>
      </c>
      <c r="E4937" s="52">
        <v>45293</v>
      </c>
      <c r="F4937" s="52">
        <v>45293</v>
      </c>
      <c r="G4937" s="47" t="s">
        <v>10</v>
      </c>
      <c r="H4937" s="46">
        <v>93000</v>
      </c>
      <c r="I4937" s="53">
        <v>1</v>
      </c>
      <c r="J4937" s="46">
        <v>0</v>
      </c>
      <c r="K4937" s="46">
        <v>0</v>
      </c>
      <c r="L4937" s="42">
        <v>93000</v>
      </c>
      <c r="M4937" s="46">
        <v>0</v>
      </c>
      <c r="N4937" s="47" t="s">
        <v>1328</v>
      </c>
      <c r="O4937" s="103" t="s">
        <v>1349</v>
      </c>
      <c r="P4937" s="47" t="s">
        <v>741</v>
      </c>
      <c r="Q4937" s="30" t="s">
        <v>9441</v>
      </c>
      <c r="R4937" s="112">
        <v>45294.45212962963</v>
      </c>
    </row>
    <row r="4938" spans="1:18" s="30" customFormat="1" ht="19.95" customHeight="1">
      <c r="A4938" s="47">
        <v>5</v>
      </c>
      <c r="B4938" s="30" t="s">
        <v>308</v>
      </c>
      <c r="C4938" s="43" t="s">
        <v>9442</v>
      </c>
      <c r="D4938" s="52">
        <v>45286</v>
      </c>
      <c r="E4938" s="52">
        <v>45293</v>
      </c>
      <c r="F4938" s="52">
        <v>45293</v>
      </c>
      <c r="G4938" s="47" t="s">
        <v>10</v>
      </c>
      <c r="H4938" s="46">
        <v>9920</v>
      </c>
      <c r="I4938" s="53">
        <v>1</v>
      </c>
      <c r="J4938" s="46">
        <v>0</v>
      </c>
      <c r="K4938" s="46">
        <v>0</v>
      </c>
      <c r="L4938" s="42">
        <v>9920</v>
      </c>
      <c r="M4938" s="46">
        <v>0</v>
      </c>
      <c r="N4938" s="47" t="s">
        <v>1328</v>
      </c>
      <c r="O4938" s="103" t="s">
        <v>1349</v>
      </c>
      <c r="P4938" s="47" t="s">
        <v>741</v>
      </c>
      <c r="Q4938" s="30" t="s">
        <v>9443</v>
      </c>
      <c r="R4938" s="112">
        <v>45294.450694444444</v>
      </c>
    </row>
    <row r="4939" spans="1:18" s="30" customFormat="1" ht="19.95" customHeight="1">
      <c r="A4939" s="47">
        <v>5</v>
      </c>
      <c r="B4939" s="30" t="s">
        <v>308</v>
      </c>
      <c r="C4939" s="43" t="s">
        <v>9444</v>
      </c>
      <c r="D4939" s="52">
        <v>45286</v>
      </c>
      <c r="E4939" s="52">
        <v>45293</v>
      </c>
      <c r="F4939" s="52">
        <v>45293</v>
      </c>
      <c r="G4939" s="47" t="s">
        <v>10</v>
      </c>
      <c r="H4939" s="46">
        <v>7000</v>
      </c>
      <c r="I4939" s="53">
        <v>1</v>
      </c>
      <c r="J4939" s="46">
        <v>0</v>
      </c>
      <c r="K4939" s="46">
        <v>0</v>
      </c>
      <c r="L4939" s="42">
        <v>7000</v>
      </c>
      <c r="M4939" s="46">
        <v>0</v>
      </c>
      <c r="N4939" s="47" t="s">
        <v>1328</v>
      </c>
      <c r="O4939" s="103" t="s">
        <v>1349</v>
      </c>
      <c r="P4939" s="47" t="s">
        <v>741</v>
      </c>
      <c r="Q4939" s="30" t="s">
        <v>9445</v>
      </c>
      <c r="R4939" s="112">
        <v>45294.45144675926</v>
      </c>
    </row>
    <row r="4940" spans="1:18" s="30" customFormat="1" ht="19.95" customHeight="1">
      <c r="A4940" s="47">
        <v>1</v>
      </c>
      <c r="B4940" s="30" t="s">
        <v>308</v>
      </c>
      <c r="C4940" s="43" t="s">
        <v>9446</v>
      </c>
      <c r="D4940" s="52">
        <v>45286</v>
      </c>
      <c r="E4940" s="52">
        <v>45293</v>
      </c>
      <c r="F4940" s="52">
        <v>45293</v>
      </c>
      <c r="G4940" s="47" t="s">
        <v>10</v>
      </c>
      <c r="H4940" s="46">
        <v>116836.65</v>
      </c>
      <c r="I4940" s="53">
        <v>1</v>
      </c>
      <c r="J4940" s="46">
        <v>0</v>
      </c>
      <c r="K4940" s="46">
        <v>0</v>
      </c>
      <c r="L4940" s="42">
        <v>116836.65</v>
      </c>
      <c r="M4940" s="46">
        <v>0</v>
      </c>
      <c r="N4940" s="47" t="s">
        <v>1328</v>
      </c>
      <c r="O4940" s="103" t="s">
        <v>1349</v>
      </c>
      <c r="P4940" s="47" t="s">
        <v>741</v>
      </c>
      <c r="Q4940" s="30" t="s">
        <v>9447</v>
      </c>
      <c r="R4940" s="112">
        <v>45294.452303240738</v>
      </c>
    </row>
    <row r="4941" spans="1:18" s="30" customFormat="1" ht="19.95" customHeight="1">
      <c r="A4941" s="47">
        <v>5</v>
      </c>
      <c r="B4941" s="30" t="s">
        <v>308</v>
      </c>
      <c r="C4941" s="43" t="s">
        <v>9448</v>
      </c>
      <c r="D4941" s="52">
        <v>45286</v>
      </c>
      <c r="E4941" s="52">
        <v>45293</v>
      </c>
      <c r="F4941" s="52">
        <v>45293</v>
      </c>
      <c r="G4941" s="47" t="s">
        <v>10</v>
      </c>
      <c r="H4941" s="46">
        <v>6630</v>
      </c>
      <c r="I4941" s="53">
        <v>1</v>
      </c>
      <c r="J4941" s="46">
        <v>0</v>
      </c>
      <c r="K4941" s="46">
        <v>0</v>
      </c>
      <c r="L4941" s="42">
        <v>6630</v>
      </c>
      <c r="M4941" s="46">
        <v>0</v>
      </c>
      <c r="N4941" s="47" t="s">
        <v>1328</v>
      </c>
      <c r="O4941" s="103" t="s">
        <v>1349</v>
      </c>
      <c r="P4941" s="47" t="s">
        <v>741</v>
      </c>
      <c r="Q4941" s="30" t="s">
        <v>9449</v>
      </c>
      <c r="R4941" s="112">
        <v>45294.451284722221</v>
      </c>
    </row>
    <row r="4942" spans="1:18" s="30" customFormat="1" ht="19.95" customHeight="1">
      <c r="A4942" s="47">
        <v>4</v>
      </c>
      <c r="B4942" s="30" t="s">
        <v>308</v>
      </c>
      <c r="C4942" s="43" t="s">
        <v>9450</v>
      </c>
      <c r="D4942" s="52">
        <v>45286</v>
      </c>
      <c r="E4942" s="52">
        <v>45293</v>
      </c>
      <c r="F4942" s="52">
        <v>45293</v>
      </c>
      <c r="G4942" s="47" t="s">
        <v>10</v>
      </c>
      <c r="H4942" s="46">
        <v>17637</v>
      </c>
      <c r="I4942" s="53">
        <v>1</v>
      </c>
      <c r="J4942" s="46">
        <v>0</v>
      </c>
      <c r="K4942" s="46">
        <v>0</v>
      </c>
      <c r="L4942" s="42">
        <v>17637</v>
      </c>
      <c r="M4942" s="46">
        <v>0</v>
      </c>
      <c r="N4942" s="47" t="s">
        <v>1328</v>
      </c>
      <c r="O4942" s="103" t="s">
        <v>1349</v>
      </c>
      <c r="P4942" s="47" t="s">
        <v>741</v>
      </c>
      <c r="Q4942" s="30" t="s">
        <v>9451</v>
      </c>
      <c r="R4942" s="112">
        <v>45294.450902777775</v>
      </c>
    </row>
    <row r="4943" spans="1:18" s="30" customFormat="1" ht="19.95" customHeight="1">
      <c r="A4943" s="47">
        <v>2</v>
      </c>
      <c r="B4943" s="30" t="s">
        <v>138</v>
      </c>
      <c r="C4943" s="43" t="s">
        <v>9452</v>
      </c>
      <c r="D4943" s="52">
        <v>45269</v>
      </c>
      <c r="E4943" s="52">
        <v>45293</v>
      </c>
      <c r="F4943" s="52">
        <v>45293</v>
      </c>
      <c r="G4943" s="47" t="s">
        <v>10</v>
      </c>
      <c r="H4943" s="46">
        <v>9392</v>
      </c>
      <c r="I4943" s="53">
        <v>1</v>
      </c>
      <c r="J4943" s="46">
        <v>0</v>
      </c>
      <c r="K4943" s="46">
        <v>0</v>
      </c>
      <c r="L4943" s="42">
        <v>9392</v>
      </c>
      <c r="M4943" s="46">
        <v>0</v>
      </c>
      <c r="N4943" s="47" t="s">
        <v>1328</v>
      </c>
      <c r="O4943" s="103" t="s">
        <v>1349</v>
      </c>
      <c r="P4943" s="47" t="s">
        <v>741</v>
      </c>
      <c r="Q4943" s="30" t="s">
        <v>9453</v>
      </c>
      <c r="R4943" s="112">
        <v>45294.452511574076</v>
      </c>
    </row>
    <row r="4944" spans="1:18" s="30" customFormat="1" ht="19.95" customHeight="1">
      <c r="A4944" s="47">
        <v>4</v>
      </c>
      <c r="B4944" s="30" t="s">
        <v>142</v>
      </c>
      <c r="C4944" s="43" t="s">
        <v>9454</v>
      </c>
      <c r="D4944" s="52">
        <v>45275</v>
      </c>
      <c r="E4944" s="52">
        <v>45293</v>
      </c>
      <c r="F4944" s="52">
        <v>45293</v>
      </c>
      <c r="G4944" s="47" t="s">
        <v>10</v>
      </c>
      <c r="H4944" s="46">
        <v>10000</v>
      </c>
      <c r="I4944" s="53">
        <v>1</v>
      </c>
      <c r="J4944" s="46">
        <v>0</v>
      </c>
      <c r="K4944" s="46">
        <v>0</v>
      </c>
      <c r="L4944" s="42">
        <v>10000</v>
      </c>
      <c r="M4944" s="46">
        <v>0</v>
      </c>
      <c r="N4944" s="47" t="s">
        <v>1328</v>
      </c>
      <c r="O4944" s="103" t="s">
        <v>1349</v>
      </c>
      <c r="P4944" s="47" t="s">
        <v>741</v>
      </c>
      <c r="Q4944" s="30" t="s">
        <v>9455</v>
      </c>
      <c r="R4944" s="112">
        <v>45294.412280092591</v>
      </c>
    </row>
    <row r="4945" spans="1:18" s="30" customFormat="1" ht="19.95" customHeight="1">
      <c r="A4945" s="47">
        <v>4</v>
      </c>
      <c r="B4945" s="30" t="s">
        <v>142</v>
      </c>
      <c r="C4945" s="43" t="s">
        <v>9456</v>
      </c>
      <c r="D4945" s="52">
        <v>45275</v>
      </c>
      <c r="E4945" s="52">
        <v>45293</v>
      </c>
      <c r="F4945" s="52">
        <v>45293</v>
      </c>
      <c r="G4945" s="47" t="s">
        <v>10</v>
      </c>
      <c r="H4945" s="46">
        <v>2500</v>
      </c>
      <c r="I4945" s="53">
        <v>1</v>
      </c>
      <c r="J4945" s="46">
        <v>0</v>
      </c>
      <c r="K4945" s="46">
        <v>0</v>
      </c>
      <c r="L4945" s="42">
        <v>2500</v>
      </c>
      <c r="M4945" s="46">
        <v>0</v>
      </c>
      <c r="N4945" s="47" t="s">
        <v>1328</v>
      </c>
      <c r="O4945" s="103" t="s">
        <v>1349</v>
      </c>
      <c r="P4945" s="47" t="s">
        <v>741</v>
      </c>
      <c r="Q4945" s="30" t="s">
        <v>9457</v>
      </c>
      <c r="R4945" s="112">
        <v>45294.451863425929</v>
      </c>
    </row>
    <row r="4946" spans="1:18" s="30" customFormat="1" ht="19.95" customHeight="1">
      <c r="A4946" s="47">
        <v>2</v>
      </c>
      <c r="B4946" s="30" t="s">
        <v>138</v>
      </c>
      <c r="C4946" s="43" t="s">
        <v>9458</v>
      </c>
      <c r="D4946" s="52">
        <v>45266</v>
      </c>
      <c r="E4946" s="52">
        <v>45293</v>
      </c>
      <c r="F4946" s="52">
        <v>45293</v>
      </c>
      <c r="G4946" s="47" t="s">
        <v>10</v>
      </c>
      <c r="H4946" s="46">
        <v>25940</v>
      </c>
      <c r="I4946" s="53">
        <v>1</v>
      </c>
      <c r="J4946" s="46">
        <v>0</v>
      </c>
      <c r="K4946" s="46">
        <v>0</v>
      </c>
      <c r="L4946" s="42">
        <v>25940</v>
      </c>
      <c r="M4946" s="46">
        <v>0</v>
      </c>
      <c r="N4946" s="47" t="s">
        <v>1328</v>
      </c>
      <c r="O4946" s="103" t="s">
        <v>1349</v>
      </c>
      <c r="P4946" s="47" t="s">
        <v>741</v>
      </c>
      <c r="Q4946" s="30" t="s">
        <v>9459</v>
      </c>
      <c r="R4946" s="112">
        <v>45294.451655092591</v>
      </c>
    </row>
    <row r="4947" spans="1:18" s="30" customFormat="1" ht="19.95" customHeight="1">
      <c r="A4947" s="47">
        <v>4</v>
      </c>
      <c r="B4947" s="30" t="s">
        <v>4190</v>
      </c>
      <c r="C4947" s="43" t="s">
        <v>9460</v>
      </c>
      <c r="D4947" s="52">
        <v>45281</v>
      </c>
      <c r="E4947" s="52">
        <v>45293</v>
      </c>
      <c r="F4947" s="52">
        <v>45293</v>
      </c>
      <c r="G4947" s="47" t="s">
        <v>10</v>
      </c>
      <c r="H4947" s="46">
        <v>38337.050000000003</v>
      </c>
      <c r="I4947" s="53">
        <v>1</v>
      </c>
      <c r="J4947" s="46">
        <v>0</v>
      </c>
      <c r="K4947" s="46">
        <v>0</v>
      </c>
      <c r="L4947" s="42">
        <v>38337.050000000003</v>
      </c>
      <c r="M4947" s="46">
        <v>0</v>
      </c>
      <c r="N4947" s="47" t="s">
        <v>1328</v>
      </c>
      <c r="O4947" s="103" t="s">
        <v>1874</v>
      </c>
      <c r="P4947" s="47" t="s">
        <v>1372</v>
      </c>
      <c r="Q4947" s="30" t="s">
        <v>9461</v>
      </c>
      <c r="R4947" s="112">
        <v>45294.48541666667</v>
      </c>
    </row>
    <row r="4948" spans="1:18" s="30" customFormat="1" ht="19.95" customHeight="1">
      <c r="A4948" s="47">
        <v>2</v>
      </c>
      <c r="B4948" s="30" t="s">
        <v>143</v>
      </c>
      <c r="C4948" s="43" t="s">
        <v>9462</v>
      </c>
      <c r="D4948" s="52">
        <v>45278</v>
      </c>
      <c r="E4948" s="52">
        <v>45293</v>
      </c>
      <c r="F4948" s="52">
        <v>45293</v>
      </c>
      <c r="G4948" s="47" t="s">
        <v>10</v>
      </c>
      <c r="H4948" s="46">
        <v>48531.6</v>
      </c>
      <c r="I4948" s="53">
        <v>1</v>
      </c>
      <c r="J4948" s="46">
        <v>0</v>
      </c>
      <c r="K4948" s="46">
        <v>0</v>
      </c>
      <c r="L4948" s="42">
        <v>48531.6</v>
      </c>
      <c r="M4948" s="46">
        <v>0</v>
      </c>
      <c r="N4948" s="47" t="s">
        <v>1328</v>
      </c>
      <c r="O4948" s="103" t="s">
        <v>1349</v>
      </c>
      <c r="P4948" s="47" t="s">
        <v>741</v>
      </c>
      <c r="Q4948" s="30" t="s">
        <v>9463</v>
      </c>
      <c r="R4948" s="112">
        <v>45294.492789351854</v>
      </c>
    </row>
    <row r="4949" spans="1:18" s="30" customFormat="1" ht="19.95" customHeight="1">
      <c r="A4949" s="47">
        <v>1</v>
      </c>
      <c r="B4949" s="30" t="s">
        <v>1403</v>
      </c>
      <c r="C4949" s="43" t="s">
        <v>1568</v>
      </c>
      <c r="D4949" s="52">
        <v>45293</v>
      </c>
      <c r="E4949" s="52">
        <v>45293</v>
      </c>
      <c r="F4949" s="52">
        <v>45293</v>
      </c>
      <c r="G4949" s="47" t="s">
        <v>10</v>
      </c>
      <c r="H4949" s="46">
        <v>12.15</v>
      </c>
      <c r="I4949" s="53">
        <v>1</v>
      </c>
      <c r="J4949" s="46">
        <v>0</v>
      </c>
      <c r="K4949" s="46">
        <v>0</v>
      </c>
      <c r="L4949" s="42">
        <v>12.15</v>
      </c>
      <c r="M4949" s="46">
        <v>0</v>
      </c>
      <c r="N4949" s="47" t="s">
        <v>269</v>
      </c>
      <c r="O4949" s="103" t="s">
        <v>1374</v>
      </c>
      <c r="P4949" s="47" t="s">
        <v>874</v>
      </c>
      <c r="Q4949" s="30" t="s">
        <v>8433</v>
      </c>
      <c r="R4949" s="112">
        <v>45294.576006944444</v>
      </c>
    </row>
    <row r="4950" spans="1:18" s="30" customFormat="1" ht="19.95" customHeight="1">
      <c r="A4950" s="47">
        <v>1</v>
      </c>
      <c r="B4950" s="30" t="s">
        <v>218</v>
      </c>
      <c r="C4950" s="43" t="s">
        <v>9464</v>
      </c>
      <c r="D4950" s="52">
        <v>45281</v>
      </c>
      <c r="E4950" s="52">
        <v>45293</v>
      </c>
      <c r="F4950" s="52">
        <v>45293</v>
      </c>
      <c r="G4950" s="47" t="s">
        <v>10</v>
      </c>
      <c r="H4950" s="46">
        <v>573.29999999999995</v>
      </c>
      <c r="I4950" s="53">
        <v>1</v>
      </c>
      <c r="J4950" s="46">
        <v>0</v>
      </c>
      <c r="K4950" s="46">
        <v>0</v>
      </c>
      <c r="L4950" s="42">
        <v>573.29999999999995</v>
      </c>
      <c r="M4950" s="46">
        <v>0</v>
      </c>
      <c r="N4950" s="47" t="s">
        <v>275</v>
      </c>
      <c r="O4950" s="103" t="s">
        <v>1874</v>
      </c>
      <c r="P4950" s="47" t="s">
        <v>1358</v>
      </c>
      <c r="Q4950" s="30" t="s">
        <v>9465</v>
      </c>
      <c r="R4950" s="112">
        <v>45294.585995370369</v>
      </c>
    </row>
    <row r="4951" spans="1:18" s="30" customFormat="1" ht="19.95" customHeight="1">
      <c r="A4951" s="47">
        <v>2</v>
      </c>
      <c r="B4951" s="30" t="s">
        <v>305</v>
      </c>
      <c r="C4951" s="43" t="s">
        <v>9466</v>
      </c>
      <c r="D4951" s="52">
        <v>45278</v>
      </c>
      <c r="E4951" s="52">
        <v>45293</v>
      </c>
      <c r="F4951" s="52">
        <v>45293</v>
      </c>
      <c r="G4951" s="47" t="s">
        <v>10</v>
      </c>
      <c r="H4951" s="46">
        <v>1326.7</v>
      </c>
      <c r="I4951" s="53">
        <v>1</v>
      </c>
      <c r="J4951" s="46">
        <v>0</v>
      </c>
      <c r="K4951" s="46">
        <v>0</v>
      </c>
      <c r="L4951" s="42">
        <v>1326.7</v>
      </c>
      <c r="M4951" s="46">
        <v>0</v>
      </c>
      <c r="N4951" s="47" t="s">
        <v>275</v>
      </c>
      <c r="O4951" s="103" t="s">
        <v>1874</v>
      </c>
      <c r="P4951" s="47" t="s">
        <v>1358</v>
      </c>
      <c r="Q4951" s="30" t="s">
        <v>9198</v>
      </c>
      <c r="R4951" s="112">
        <v>45294.592499999999</v>
      </c>
    </row>
    <row r="4952" spans="1:18" s="30" customFormat="1" ht="19.95" customHeight="1">
      <c r="A4952" s="47">
        <v>4</v>
      </c>
      <c r="B4952" s="30" t="s">
        <v>143</v>
      </c>
      <c r="C4952" s="43" t="s">
        <v>9467</v>
      </c>
      <c r="D4952" s="52">
        <v>45274</v>
      </c>
      <c r="E4952" s="52">
        <v>45293</v>
      </c>
      <c r="F4952" s="52">
        <v>45293</v>
      </c>
      <c r="G4952" s="47" t="s">
        <v>10</v>
      </c>
      <c r="H4952" s="46">
        <v>10000</v>
      </c>
      <c r="I4952" s="53">
        <v>1</v>
      </c>
      <c r="J4952" s="46">
        <v>0</v>
      </c>
      <c r="K4952" s="46">
        <v>0</v>
      </c>
      <c r="L4952" s="42">
        <v>10000</v>
      </c>
      <c r="M4952" s="46">
        <v>0</v>
      </c>
      <c r="N4952" s="47" t="s">
        <v>1328</v>
      </c>
      <c r="O4952" s="103" t="s">
        <v>1349</v>
      </c>
      <c r="P4952" s="47" t="s">
        <v>741</v>
      </c>
      <c r="Q4952" s="30" t="s">
        <v>9468</v>
      </c>
      <c r="R4952" s="112">
        <v>45313.415289351855</v>
      </c>
    </row>
    <row r="4953" spans="1:18" s="30" customFormat="1" ht="19.95" customHeight="1">
      <c r="A4953" s="47">
        <v>1</v>
      </c>
      <c r="B4953" s="30" t="s">
        <v>27</v>
      </c>
      <c r="C4953" s="43" t="s">
        <v>9469</v>
      </c>
      <c r="D4953" s="52">
        <v>45263</v>
      </c>
      <c r="E4953" s="52">
        <v>45294</v>
      </c>
      <c r="F4953" s="52">
        <v>45293</v>
      </c>
      <c r="G4953" s="47" t="s">
        <v>10</v>
      </c>
      <c r="H4953" s="46">
        <v>9000</v>
      </c>
      <c r="I4953" s="53">
        <v>1</v>
      </c>
      <c r="J4953" s="46">
        <v>0</v>
      </c>
      <c r="K4953" s="46">
        <v>0</v>
      </c>
      <c r="L4953" s="42">
        <v>9000</v>
      </c>
      <c r="M4953" s="46">
        <v>0</v>
      </c>
      <c r="N4953" s="47" t="s">
        <v>269</v>
      </c>
      <c r="O4953" s="103" t="s">
        <v>1329</v>
      </c>
      <c r="P4953" s="47" t="s">
        <v>1379</v>
      </c>
      <c r="Q4953" s="30" t="s">
        <v>9470</v>
      </c>
      <c r="R4953" s="112">
        <v>45294.569733796299</v>
      </c>
    </row>
    <row r="4954" spans="1:18" s="30" customFormat="1" ht="19.95" customHeight="1">
      <c r="A4954" s="47">
        <v>4</v>
      </c>
      <c r="B4954" s="30" t="s">
        <v>139</v>
      </c>
      <c r="C4954" s="43" t="s">
        <v>9471</v>
      </c>
      <c r="D4954" s="52">
        <v>45279</v>
      </c>
      <c r="E4954" s="52">
        <v>45294</v>
      </c>
      <c r="F4954" s="52">
        <v>45294</v>
      </c>
      <c r="G4954" s="47" t="s">
        <v>10</v>
      </c>
      <c r="H4954" s="46">
        <v>7350</v>
      </c>
      <c r="I4954" s="53">
        <v>1</v>
      </c>
      <c r="J4954" s="46">
        <v>0</v>
      </c>
      <c r="K4954" s="46">
        <v>0</v>
      </c>
      <c r="L4954" s="42">
        <v>7350</v>
      </c>
      <c r="M4954" s="46">
        <v>0</v>
      </c>
      <c r="N4954" s="47" t="s">
        <v>1328</v>
      </c>
      <c r="O4954" s="103" t="s">
        <v>1349</v>
      </c>
      <c r="P4954" s="47" t="s">
        <v>741</v>
      </c>
      <c r="Q4954" s="30" t="s">
        <v>9472</v>
      </c>
      <c r="R4954" s="112">
        <v>45295.443599537037</v>
      </c>
    </row>
    <row r="4955" spans="1:18" s="30" customFormat="1" ht="19.95" customHeight="1">
      <c r="A4955" s="47">
        <v>1</v>
      </c>
      <c r="B4955" s="30" t="s">
        <v>308</v>
      </c>
      <c r="C4955" s="43" t="s">
        <v>9473</v>
      </c>
      <c r="D4955" s="52">
        <v>45288</v>
      </c>
      <c r="E4955" s="52">
        <v>45294</v>
      </c>
      <c r="F4955" s="52">
        <v>45294</v>
      </c>
      <c r="G4955" s="47" t="s">
        <v>10</v>
      </c>
      <c r="H4955" s="46">
        <v>20430.5</v>
      </c>
      <c r="I4955" s="53">
        <v>1</v>
      </c>
      <c r="J4955" s="46">
        <v>0</v>
      </c>
      <c r="K4955" s="46">
        <v>0</v>
      </c>
      <c r="L4955" s="42">
        <v>20430.5</v>
      </c>
      <c r="M4955" s="46">
        <v>0</v>
      </c>
      <c r="N4955" s="47" t="s">
        <v>1328</v>
      </c>
      <c r="O4955" s="103" t="s">
        <v>1349</v>
      </c>
      <c r="P4955" s="47" t="s">
        <v>741</v>
      </c>
      <c r="Q4955" s="30" t="s">
        <v>9474</v>
      </c>
      <c r="R4955" s="112">
        <v>45295.446504629632</v>
      </c>
    </row>
    <row r="4956" spans="1:18" s="30" customFormat="1" ht="19.95" customHeight="1">
      <c r="A4956" s="47">
        <v>4</v>
      </c>
      <c r="B4956" s="30" t="s">
        <v>308</v>
      </c>
      <c r="C4956" s="43" t="s">
        <v>9475</v>
      </c>
      <c r="D4956" s="52">
        <v>45288</v>
      </c>
      <c r="E4956" s="52">
        <v>45294</v>
      </c>
      <c r="F4956" s="52">
        <v>45294</v>
      </c>
      <c r="G4956" s="47" t="s">
        <v>10</v>
      </c>
      <c r="H4956" s="46">
        <v>4136</v>
      </c>
      <c r="I4956" s="53">
        <v>1</v>
      </c>
      <c r="J4956" s="46">
        <v>0</v>
      </c>
      <c r="K4956" s="46">
        <v>0</v>
      </c>
      <c r="L4956" s="42">
        <v>4136</v>
      </c>
      <c r="M4956" s="46">
        <v>0</v>
      </c>
      <c r="N4956" s="47" t="s">
        <v>1328</v>
      </c>
      <c r="O4956" s="103" t="s">
        <v>1349</v>
      </c>
      <c r="P4956" s="47" t="s">
        <v>741</v>
      </c>
      <c r="Q4956" s="30" t="s">
        <v>9476</v>
      </c>
      <c r="R4956" s="112">
        <v>45295.44630787037</v>
      </c>
    </row>
    <row r="4957" spans="1:18" s="30" customFormat="1" ht="19.95" customHeight="1">
      <c r="A4957" s="47">
        <v>1</v>
      </c>
      <c r="B4957" s="30" t="s">
        <v>308</v>
      </c>
      <c r="C4957" s="43" t="s">
        <v>9477</v>
      </c>
      <c r="D4957" s="52">
        <v>45288</v>
      </c>
      <c r="E4957" s="52">
        <v>45294</v>
      </c>
      <c r="F4957" s="52">
        <v>45294</v>
      </c>
      <c r="G4957" s="47" t="s">
        <v>10</v>
      </c>
      <c r="H4957" s="46">
        <v>9440</v>
      </c>
      <c r="I4957" s="53">
        <v>1</v>
      </c>
      <c r="J4957" s="46">
        <v>0</v>
      </c>
      <c r="K4957" s="46">
        <v>0</v>
      </c>
      <c r="L4957" s="42">
        <v>9440</v>
      </c>
      <c r="M4957" s="46">
        <v>0</v>
      </c>
      <c r="N4957" s="47" t="s">
        <v>1328</v>
      </c>
      <c r="O4957" s="103" t="s">
        <v>1349</v>
      </c>
      <c r="P4957" s="47" t="s">
        <v>741</v>
      </c>
      <c r="Q4957" s="30" t="s">
        <v>9478</v>
      </c>
      <c r="R4957" s="112">
        <v>45295.447048611109</v>
      </c>
    </row>
    <row r="4958" spans="1:18" s="30" customFormat="1" ht="19.95" customHeight="1">
      <c r="A4958" s="47">
        <v>4</v>
      </c>
      <c r="B4958" s="30" t="s">
        <v>9479</v>
      </c>
      <c r="C4958" s="43" t="s">
        <v>9480</v>
      </c>
      <c r="D4958" s="52">
        <v>45294</v>
      </c>
      <c r="E4958" s="52">
        <v>45294</v>
      </c>
      <c r="F4958" s="52">
        <v>45294</v>
      </c>
      <c r="G4958" s="47" t="s">
        <v>10</v>
      </c>
      <c r="H4958" s="46">
        <v>2024.77</v>
      </c>
      <c r="I4958" s="53">
        <v>1</v>
      </c>
      <c r="J4958" s="46">
        <v>0</v>
      </c>
      <c r="K4958" s="46">
        <v>0</v>
      </c>
      <c r="L4958" s="42">
        <v>2024.77</v>
      </c>
      <c r="M4958" s="46">
        <v>0</v>
      </c>
      <c r="N4958" s="47" t="s">
        <v>275</v>
      </c>
      <c r="O4958" s="103" t="s">
        <v>1342</v>
      </c>
      <c r="P4958" s="47" t="s">
        <v>1345</v>
      </c>
      <c r="Q4958" s="30" t="s">
        <v>9481</v>
      </c>
      <c r="R4958" s="112">
        <v>45295.458518518521</v>
      </c>
    </row>
    <row r="4959" spans="1:18" s="30" customFormat="1" ht="19.95" customHeight="1">
      <c r="A4959" s="47">
        <v>1</v>
      </c>
      <c r="B4959" s="30" t="s">
        <v>236</v>
      </c>
      <c r="C4959" s="43" t="s">
        <v>9482</v>
      </c>
      <c r="D4959" s="52">
        <v>45293</v>
      </c>
      <c r="E4959" s="52">
        <v>45294</v>
      </c>
      <c r="F4959" s="52">
        <v>45301</v>
      </c>
      <c r="G4959" s="47" t="s">
        <v>10</v>
      </c>
      <c r="H4959" s="46">
        <v>91346.9</v>
      </c>
      <c r="I4959" s="53">
        <v>1</v>
      </c>
      <c r="J4959" s="46">
        <v>0</v>
      </c>
      <c r="K4959" s="46">
        <v>0</v>
      </c>
      <c r="L4959" s="42">
        <v>91346.9</v>
      </c>
      <c r="M4959" s="46">
        <v>0</v>
      </c>
      <c r="N4959" s="47" t="s">
        <v>1328</v>
      </c>
      <c r="O4959" s="103" t="s">
        <v>1330</v>
      </c>
      <c r="P4959" s="47" t="s">
        <v>1343</v>
      </c>
      <c r="Q4959" s="30" t="s">
        <v>9483</v>
      </c>
      <c r="R4959" s="112">
        <v>45302.586851851855</v>
      </c>
    </row>
    <row r="4960" spans="1:18" s="30" customFormat="1" ht="19.95" customHeight="1">
      <c r="A4960" s="47">
        <v>5</v>
      </c>
      <c r="B4960" s="30" t="s">
        <v>308</v>
      </c>
      <c r="C4960" s="43" t="s">
        <v>9484</v>
      </c>
      <c r="D4960" s="52">
        <v>45288</v>
      </c>
      <c r="E4960" s="52">
        <v>45294</v>
      </c>
      <c r="F4960" s="52">
        <v>45294</v>
      </c>
      <c r="G4960" s="47" t="s">
        <v>10</v>
      </c>
      <c r="H4960" s="46">
        <v>35000</v>
      </c>
      <c r="I4960" s="53">
        <v>1</v>
      </c>
      <c r="J4960" s="46">
        <v>0</v>
      </c>
      <c r="K4960" s="46">
        <v>0</v>
      </c>
      <c r="L4960" s="42">
        <v>35000</v>
      </c>
      <c r="M4960" s="46">
        <v>0</v>
      </c>
      <c r="N4960" s="47" t="s">
        <v>1328</v>
      </c>
      <c r="O4960" s="103" t="s">
        <v>1349</v>
      </c>
      <c r="P4960" s="47" t="s">
        <v>741</v>
      </c>
      <c r="Q4960" s="30" t="s">
        <v>9485</v>
      </c>
      <c r="R4960" s="112">
        <v>45295.446747685186</v>
      </c>
    </row>
    <row r="4961" spans="1:18" s="30" customFormat="1" ht="19.95" customHeight="1">
      <c r="A4961" s="47">
        <v>1</v>
      </c>
      <c r="B4961" s="30" t="s">
        <v>220</v>
      </c>
      <c r="C4961" s="43">
        <v>8905403</v>
      </c>
      <c r="D4961" s="52">
        <v>45280</v>
      </c>
      <c r="E4961" s="52">
        <v>45294</v>
      </c>
      <c r="F4961" s="52">
        <v>45296</v>
      </c>
      <c r="G4961" s="47" t="s">
        <v>10</v>
      </c>
      <c r="H4961" s="46">
        <v>658.71</v>
      </c>
      <c r="I4961" s="53">
        <v>1</v>
      </c>
      <c r="J4961" s="46">
        <v>0</v>
      </c>
      <c r="K4961" s="46">
        <v>0</v>
      </c>
      <c r="L4961" s="42">
        <v>658.71</v>
      </c>
      <c r="M4961" s="46">
        <v>0</v>
      </c>
      <c r="N4961" s="47" t="s">
        <v>269</v>
      </c>
      <c r="O4961" s="103" t="s">
        <v>1342</v>
      </c>
      <c r="P4961" s="47" t="s">
        <v>286</v>
      </c>
      <c r="Q4961" s="30" t="s">
        <v>9486</v>
      </c>
      <c r="R4961" s="112">
        <v>45299.481145833335</v>
      </c>
    </row>
    <row r="4962" spans="1:18" s="30" customFormat="1" ht="19.95" customHeight="1">
      <c r="A4962" s="47">
        <v>4</v>
      </c>
      <c r="B4962" s="30" t="s">
        <v>139</v>
      </c>
      <c r="C4962" s="43" t="s">
        <v>9487</v>
      </c>
      <c r="D4962" s="52">
        <v>45280</v>
      </c>
      <c r="E4962" s="52">
        <v>45295</v>
      </c>
      <c r="F4962" s="52">
        <v>45295</v>
      </c>
      <c r="G4962" s="47" t="s">
        <v>10</v>
      </c>
      <c r="H4962" s="46">
        <v>14500</v>
      </c>
      <c r="I4962" s="53">
        <v>1</v>
      </c>
      <c r="J4962" s="46">
        <v>0</v>
      </c>
      <c r="K4962" s="46">
        <v>0</v>
      </c>
      <c r="L4962" s="42">
        <v>14500</v>
      </c>
      <c r="M4962" s="46">
        <v>0</v>
      </c>
      <c r="N4962" s="47" t="s">
        <v>1328</v>
      </c>
      <c r="O4962" s="103" t="s">
        <v>1349</v>
      </c>
      <c r="P4962" s="47" t="s">
        <v>741</v>
      </c>
      <c r="Q4962" s="30" t="s">
        <v>9488</v>
      </c>
      <c r="R4962" s="112">
        <v>45296.58865740741</v>
      </c>
    </row>
    <row r="4963" spans="1:18" s="30" customFormat="1" ht="19.95" customHeight="1">
      <c r="A4963" s="47">
        <v>4</v>
      </c>
      <c r="B4963" s="30" t="s">
        <v>139</v>
      </c>
      <c r="C4963" s="43" t="s">
        <v>9489</v>
      </c>
      <c r="D4963" s="52">
        <v>45280</v>
      </c>
      <c r="E4963" s="52">
        <v>45295</v>
      </c>
      <c r="F4963" s="52">
        <v>45295</v>
      </c>
      <c r="G4963" s="47" t="s">
        <v>10</v>
      </c>
      <c r="H4963" s="46">
        <v>6500</v>
      </c>
      <c r="I4963" s="53">
        <v>1</v>
      </c>
      <c r="J4963" s="46">
        <v>0</v>
      </c>
      <c r="K4963" s="46">
        <v>0</v>
      </c>
      <c r="L4963" s="42">
        <v>6500</v>
      </c>
      <c r="M4963" s="46">
        <v>0</v>
      </c>
      <c r="N4963" s="47" t="s">
        <v>1328</v>
      </c>
      <c r="O4963" s="103" t="s">
        <v>1349</v>
      </c>
      <c r="P4963" s="47" t="s">
        <v>741</v>
      </c>
      <c r="Q4963" s="30" t="s">
        <v>9490</v>
      </c>
      <c r="R4963" s="112">
        <v>45296.588912037034</v>
      </c>
    </row>
    <row r="4964" spans="1:18" s="30" customFormat="1" ht="19.95" customHeight="1">
      <c r="A4964" s="47">
        <v>5</v>
      </c>
      <c r="B4964" s="30" t="s">
        <v>16</v>
      </c>
      <c r="C4964" s="43" t="s">
        <v>9491</v>
      </c>
      <c r="D4964" s="52">
        <v>45280</v>
      </c>
      <c r="E4964" s="52">
        <v>45295</v>
      </c>
      <c r="F4964" s="52">
        <v>45295</v>
      </c>
      <c r="G4964" s="47" t="s">
        <v>10</v>
      </c>
      <c r="H4964" s="46">
        <v>10780</v>
      </c>
      <c r="I4964" s="53">
        <v>1</v>
      </c>
      <c r="J4964" s="46">
        <v>0</v>
      </c>
      <c r="K4964" s="46">
        <v>0</v>
      </c>
      <c r="L4964" s="42">
        <v>10780</v>
      </c>
      <c r="M4964" s="46">
        <v>0</v>
      </c>
      <c r="N4964" s="47" t="s">
        <v>1328</v>
      </c>
      <c r="O4964" s="103" t="s">
        <v>1349</v>
      </c>
      <c r="P4964" s="47" t="s">
        <v>741</v>
      </c>
      <c r="Q4964" s="30" t="s">
        <v>9492</v>
      </c>
      <c r="R4964" s="112">
        <v>45296.589108796295</v>
      </c>
    </row>
    <row r="4965" spans="1:18" s="30" customFormat="1" ht="19.95" customHeight="1">
      <c r="A4965" s="47">
        <v>5</v>
      </c>
      <c r="B4965" s="30" t="s">
        <v>16</v>
      </c>
      <c r="C4965" s="43" t="s">
        <v>9493</v>
      </c>
      <c r="D4965" s="52">
        <v>45280</v>
      </c>
      <c r="E4965" s="52">
        <v>45295</v>
      </c>
      <c r="F4965" s="52">
        <v>45295</v>
      </c>
      <c r="G4965" s="47" t="s">
        <v>10</v>
      </c>
      <c r="H4965" s="46">
        <v>19500</v>
      </c>
      <c r="I4965" s="53">
        <v>1</v>
      </c>
      <c r="J4965" s="46">
        <v>0</v>
      </c>
      <c r="K4965" s="46">
        <v>0</v>
      </c>
      <c r="L4965" s="42">
        <v>19500</v>
      </c>
      <c r="M4965" s="46">
        <v>0</v>
      </c>
      <c r="N4965" s="47" t="s">
        <v>1328</v>
      </c>
      <c r="O4965" s="103" t="s">
        <v>1349</v>
      </c>
      <c r="P4965" s="47" t="s">
        <v>741</v>
      </c>
      <c r="Q4965" s="30" t="s">
        <v>9494</v>
      </c>
      <c r="R4965" s="112">
        <v>45296.58935185185</v>
      </c>
    </row>
    <row r="4966" spans="1:18" s="30" customFormat="1" ht="19.95" customHeight="1">
      <c r="A4966" s="47">
        <v>1</v>
      </c>
      <c r="B4966" s="30" t="s">
        <v>143</v>
      </c>
      <c r="C4966" s="43" t="s">
        <v>9495</v>
      </c>
      <c r="D4966" s="52">
        <v>45280</v>
      </c>
      <c r="E4966" s="52">
        <v>45295</v>
      </c>
      <c r="F4966" s="52">
        <v>45295</v>
      </c>
      <c r="G4966" s="47" t="s">
        <v>10</v>
      </c>
      <c r="H4966" s="46">
        <v>5180</v>
      </c>
      <c r="I4966" s="53">
        <v>1</v>
      </c>
      <c r="J4966" s="46">
        <v>0</v>
      </c>
      <c r="K4966" s="46">
        <v>0</v>
      </c>
      <c r="L4966" s="42">
        <v>5180</v>
      </c>
      <c r="M4966" s="46">
        <v>0</v>
      </c>
      <c r="N4966" s="47" t="s">
        <v>1328</v>
      </c>
      <c r="O4966" s="103" t="s">
        <v>1349</v>
      </c>
      <c r="P4966" s="47" t="s">
        <v>741</v>
      </c>
      <c r="Q4966" s="30" t="s">
        <v>9496</v>
      </c>
      <c r="R4966" s="112">
        <v>45296.590509259258</v>
      </c>
    </row>
    <row r="4967" spans="1:18" s="30" customFormat="1" ht="19.95" customHeight="1">
      <c r="A4967" s="47">
        <v>5</v>
      </c>
      <c r="B4967" s="30" t="s">
        <v>143</v>
      </c>
      <c r="C4967" s="43" t="s">
        <v>9497</v>
      </c>
      <c r="D4967" s="52">
        <v>45280</v>
      </c>
      <c r="E4967" s="52">
        <v>45295</v>
      </c>
      <c r="F4967" s="52">
        <v>45295</v>
      </c>
      <c r="G4967" s="47" t="s">
        <v>10</v>
      </c>
      <c r="H4967" s="46">
        <v>35640</v>
      </c>
      <c r="I4967" s="53">
        <v>1</v>
      </c>
      <c r="J4967" s="46">
        <v>0</v>
      </c>
      <c r="K4967" s="46">
        <v>0</v>
      </c>
      <c r="L4967" s="42">
        <v>35640</v>
      </c>
      <c r="M4967" s="46">
        <v>0</v>
      </c>
      <c r="N4967" s="47" t="s">
        <v>1328</v>
      </c>
      <c r="O4967" s="103" t="s">
        <v>1349</v>
      </c>
      <c r="P4967" s="47" t="s">
        <v>741</v>
      </c>
      <c r="Q4967" s="30" t="s">
        <v>9498</v>
      </c>
      <c r="R4967" s="112">
        <v>45296.590682870374</v>
      </c>
    </row>
    <row r="4968" spans="1:18" s="30" customFormat="1" ht="19.95" customHeight="1">
      <c r="A4968" s="47">
        <v>5</v>
      </c>
      <c r="B4968" s="30" t="s">
        <v>234</v>
      </c>
      <c r="C4968" s="43" t="s">
        <v>9499</v>
      </c>
      <c r="D4968" s="52">
        <v>45288</v>
      </c>
      <c r="E4968" s="52">
        <v>45295</v>
      </c>
      <c r="F4968" s="52">
        <v>45295</v>
      </c>
      <c r="G4968" s="47" t="s">
        <v>10</v>
      </c>
      <c r="H4968" s="46">
        <v>233.48</v>
      </c>
      <c r="I4968" s="53">
        <v>1</v>
      </c>
      <c r="J4968" s="46">
        <v>0</v>
      </c>
      <c r="K4968" s="46">
        <v>0</v>
      </c>
      <c r="L4968" s="42">
        <v>233.48</v>
      </c>
      <c r="M4968" s="46">
        <v>0</v>
      </c>
      <c r="N4968" s="47" t="s">
        <v>269</v>
      </c>
      <c r="O4968" s="103" t="s">
        <v>1874</v>
      </c>
      <c r="P4968" s="47" t="s">
        <v>1372</v>
      </c>
      <c r="Q4968" s="30" t="s">
        <v>9500</v>
      </c>
      <c r="R4968" s="112">
        <v>45296.581111111111</v>
      </c>
    </row>
    <row r="4969" spans="1:18" s="30" customFormat="1" ht="19.95" customHeight="1">
      <c r="A4969" s="47">
        <v>5</v>
      </c>
      <c r="B4969" s="30" t="s">
        <v>234</v>
      </c>
      <c r="C4969" s="43" t="s">
        <v>9501</v>
      </c>
      <c r="D4969" s="52">
        <v>45288</v>
      </c>
      <c r="E4969" s="52">
        <v>45295</v>
      </c>
      <c r="F4969" s="52">
        <v>45295</v>
      </c>
      <c r="G4969" s="47" t="s">
        <v>10</v>
      </c>
      <c r="H4969" s="46">
        <v>287.47000000000003</v>
      </c>
      <c r="I4969" s="53">
        <v>1</v>
      </c>
      <c r="J4969" s="46">
        <v>0</v>
      </c>
      <c r="K4969" s="46">
        <v>0</v>
      </c>
      <c r="L4969" s="42">
        <v>287.47000000000003</v>
      </c>
      <c r="M4969" s="46">
        <v>0</v>
      </c>
      <c r="N4969" s="47" t="s">
        <v>269</v>
      </c>
      <c r="O4969" s="103" t="s">
        <v>1874</v>
      </c>
      <c r="P4969" s="47" t="s">
        <v>1358</v>
      </c>
      <c r="Q4969" s="30" t="s">
        <v>9502</v>
      </c>
      <c r="R4969" s="112">
        <v>45296.581284722219</v>
      </c>
    </row>
    <row r="4970" spans="1:18" s="30" customFormat="1" ht="19.95" customHeight="1">
      <c r="A4970" s="47">
        <v>1</v>
      </c>
      <c r="B4970" s="30" t="s">
        <v>1395</v>
      </c>
      <c r="C4970" s="43" t="s">
        <v>1477</v>
      </c>
      <c r="D4970" s="52">
        <v>45295</v>
      </c>
      <c r="E4970" s="52">
        <v>45295</v>
      </c>
      <c r="F4970" s="52">
        <v>45294</v>
      </c>
      <c r="G4970" s="47" t="s">
        <v>10</v>
      </c>
      <c r="H4970" s="46">
        <v>74</v>
      </c>
      <c r="I4970" s="53">
        <v>1</v>
      </c>
      <c r="J4970" s="46">
        <v>0</v>
      </c>
      <c r="K4970" s="46">
        <v>0</v>
      </c>
      <c r="L4970" s="42">
        <v>74</v>
      </c>
      <c r="M4970" s="46">
        <v>0</v>
      </c>
      <c r="N4970" s="47" t="s">
        <v>275</v>
      </c>
      <c r="O4970" s="103" t="s">
        <v>1374</v>
      </c>
      <c r="P4970" s="47" t="s">
        <v>874</v>
      </c>
      <c r="Q4970" s="30" t="s">
        <v>9503</v>
      </c>
      <c r="R4970" s="112">
        <v>45295.462256944447</v>
      </c>
    </row>
    <row r="4971" spans="1:18" s="30" customFormat="1" ht="19.95" customHeight="1">
      <c r="A4971" s="47">
        <v>1</v>
      </c>
      <c r="B4971" s="30" t="s">
        <v>8109</v>
      </c>
      <c r="C4971" s="43" t="s">
        <v>9504</v>
      </c>
      <c r="D4971" s="52">
        <v>45294</v>
      </c>
      <c r="E4971" s="52">
        <v>45295</v>
      </c>
      <c r="F4971" s="52">
        <v>45295</v>
      </c>
      <c r="G4971" s="47" t="s">
        <v>10</v>
      </c>
      <c r="H4971" s="46">
        <v>1000</v>
      </c>
      <c r="I4971" s="53">
        <v>1</v>
      </c>
      <c r="J4971" s="46">
        <v>0</v>
      </c>
      <c r="K4971" s="46">
        <v>0</v>
      </c>
      <c r="L4971" s="42">
        <v>1000</v>
      </c>
      <c r="M4971" s="46">
        <v>0</v>
      </c>
      <c r="N4971" s="47" t="s">
        <v>275</v>
      </c>
      <c r="O4971" s="103" t="s">
        <v>1351</v>
      </c>
      <c r="P4971" s="47" t="s">
        <v>1350</v>
      </c>
      <c r="Q4971" s="30" t="s">
        <v>9505</v>
      </c>
      <c r="R4971" s="112">
        <v>45296.596724537034</v>
      </c>
    </row>
    <row r="4972" spans="1:18" s="30" customFormat="1" ht="19.95" customHeight="1">
      <c r="A4972" s="47">
        <v>1</v>
      </c>
      <c r="B4972" s="30" t="s">
        <v>65</v>
      </c>
      <c r="C4972" s="43" t="s">
        <v>2960</v>
      </c>
      <c r="D4972" s="52">
        <v>45295</v>
      </c>
      <c r="E4972" s="52">
        <v>45295</v>
      </c>
      <c r="F4972" s="52">
        <v>45295</v>
      </c>
      <c r="G4972" s="47" t="s">
        <v>10</v>
      </c>
      <c r="H4972" s="46">
        <v>143.72999999999999</v>
      </c>
      <c r="I4972" s="53">
        <v>1</v>
      </c>
      <c r="J4972" s="46">
        <v>0</v>
      </c>
      <c r="K4972" s="46">
        <v>0</v>
      </c>
      <c r="L4972" s="42">
        <v>143.72999999999999</v>
      </c>
      <c r="M4972" s="46">
        <v>0</v>
      </c>
      <c r="N4972" s="47" t="s">
        <v>275</v>
      </c>
      <c r="O4972" s="103" t="s">
        <v>1355</v>
      </c>
      <c r="P4972" s="47" t="s">
        <v>672</v>
      </c>
      <c r="Q4972" s="30" t="s">
        <v>9506</v>
      </c>
      <c r="R4972" s="112">
        <v>45296.596550925926</v>
      </c>
    </row>
    <row r="4973" spans="1:18" s="30" customFormat="1" ht="19.95" customHeight="1">
      <c r="A4973" s="47">
        <v>1</v>
      </c>
      <c r="B4973" s="30" t="s">
        <v>19</v>
      </c>
      <c r="C4973" s="43" t="s">
        <v>2960</v>
      </c>
      <c r="D4973" s="52">
        <v>45295</v>
      </c>
      <c r="E4973" s="52">
        <v>45295</v>
      </c>
      <c r="F4973" s="52">
        <v>45295</v>
      </c>
      <c r="G4973" s="47" t="s">
        <v>10</v>
      </c>
      <c r="H4973" s="46">
        <v>84.9</v>
      </c>
      <c r="I4973" s="53">
        <v>1</v>
      </c>
      <c r="J4973" s="46">
        <v>0</v>
      </c>
      <c r="K4973" s="46">
        <v>0</v>
      </c>
      <c r="L4973" s="42">
        <v>84.9</v>
      </c>
      <c r="M4973" s="46">
        <v>0</v>
      </c>
      <c r="N4973" s="47" t="s">
        <v>275</v>
      </c>
      <c r="O4973" s="103" t="s">
        <v>1355</v>
      </c>
      <c r="P4973" s="47" t="s">
        <v>672</v>
      </c>
      <c r="Q4973" s="30" t="s">
        <v>9507</v>
      </c>
      <c r="R4973" s="112">
        <v>45296.596365740741</v>
      </c>
    </row>
    <row r="4974" spans="1:18" s="30" customFormat="1" ht="19.95" customHeight="1">
      <c r="A4974" s="47">
        <v>1</v>
      </c>
      <c r="B4974" s="30" t="s">
        <v>247</v>
      </c>
      <c r="C4974" s="43" t="s">
        <v>9508</v>
      </c>
      <c r="D4974" s="52">
        <v>45295</v>
      </c>
      <c r="E4974" s="52">
        <v>45295</v>
      </c>
      <c r="F4974" s="52">
        <v>45295</v>
      </c>
      <c r="G4974" s="47" t="s">
        <v>10</v>
      </c>
      <c r="H4974" s="46">
        <v>100000</v>
      </c>
      <c r="I4974" s="53">
        <v>1</v>
      </c>
      <c r="J4974" s="46">
        <v>0</v>
      </c>
      <c r="K4974" s="46">
        <v>0</v>
      </c>
      <c r="L4974" s="42">
        <v>100000</v>
      </c>
      <c r="M4974" s="46">
        <v>0</v>
      </c>
      <c r="N4974" s="47" t="s">
        <v>269</v>
      </c>
      <c r="O4974" s="103" t="s">
        <v>2725</v>
      </c>
      <c r="P4974" s="47" t="s">
        <v>879</v>
      </c>
      <c r="Q4974" s="30" t="s">
        <v>9509</v>
      </c>
      <c r="R4974" s="112">
        <v>45296.58148148148</v>
      </c>
    </row>
    <row r="4975" spans="1:18" s="30" customFormat="1" ht="19.95" customHeight="1">
      <c r="A4975" s="47">
        <v>1</v>
      </c>
      <c r="B4975" s="30" t="s">
        <v>248</v>
      </c>
      <c r="C4975" s="43" t="s">
        <v>9508</v>
      </c>
      <c r="D4975" s="52">
        <v>45295</v>
      </c>
      <c r="E4975" s="52">
        <v>45295</v>
      </c>
      <c r="F4975" s="52">
        <v>45295</v>
      </c>
      <c r="G4975" s="47" t="s">
        <v>10</v>
      </c>
      <c r="H4975" s="46">
        <v>100000</v>
      </c>
      <c r="I4975" s="53">
        <v>1</v>
      </c>
      <c r="J4975" s="46">
        <v>0</v>
      </c>
      <c r="K4975" s="46">
        <v>0</v>
      </c>
      <c r="L4975" s="42">
        <v>100000</v>
      </c>
      <c r="M4975" s="46">
        <v>0</v>
      </c>
      <c r="N4975" s="47" t="s">
        <v>269</v>
      </c>
      <c r="O4975" s="103" t="s">
        <v>2725</v>
      </c>
      <c r="P4975" s="47" t="s">
        <v>879</v>
      </c>
      <c r="Q4975" s="30" t="s">
        <v>9510</v>
      </c>
      <c r="R4975" s="112">
        <v>45296.581620370373</v>
      </c>
    </row>
    <row r="4976" spans="1:18" s="30" customFormat="1" ht="19.95" customHeight="1">
      <c r="A4976" s="47">
        <v>1</v>
      </c>
      <c r="B4976" s="30" t="s">
        <v>780</v>
      </c>
      <c r="C4976" s="43" t="s">
        <v>1450</v>
      </c>
      <c r="D4976" s="52">
        <v>45295</v>
      </c>
      <c r="E4976" s="52">
        <v>45295</v>
      </c>
      <c r="F4976" s="52">
        <v>45295</v>
      </c>
      <c r="G4976" s="47" t="s">
        <v>10</v>
      </c>
      <c r="H4976" s="46">
        <v>5</v>
      </c>
      <c r="I4976" s="53">
        <v>1</v>
      </c>
      <c r="J4976" s="46">
        <v>0</v>
      </c>
      <c r="K4976" s="46">
        <v>0</v>
      </c>
      <c r="L4976" s="42">
        <v>5</v>
      </c>
      <c r="M4976" s="46">
        <v>0</v>
      </c>
      <c r="N4976" s="47" t="s">
        <v>1328</v>
      </c>
      <c r="O4976" s="103" t="s">
        <v>1374</v>
      </c>
      <c r="P4976" s="47" t="s">
        <v>874</v>
      </c>
      <c r="Q4976" s="30" t="s">
        <v>9511</v>
      </c>
      <c r="R4976" s="112">
        <v>45296.592291666668</v>
      </c>
    </row>
    <row r="4977" spans="1:18" s="30" customFormat="1" ht="19.95" customHeight="1">
      <c r="A4977" s="47">
        <v>1</v>
      </c>
      <c r="B4977" s="30" t="s">
        <v>42</v>
      </c>
      <c r="C4977" s="43" t="s">
        <v>9512</v>
      </c>
      <c r="D4977" s="52">
        <v>45261</v>
      </c>
      <c r="E4977" s="52">
        <v>45296</v>
      </c>
      <c r="F4977" s="52">
        <v>45296</v>
      </c>
      <c r="G4977" s="47" t="s">
        <v>10</v>
      </c>
      <c r="H4977" s="46">
        <v>8.6199999999999992</v>
      </c>
      <c r="I4977" s="53">
        <v>1</v>
      </c>
      <c r="J4977" s="46">
        <v>0</v>
      </c>
      <c r="K4977" s="46">
        <v>0</v>
      </c>
      <c r="L4977" s="42">
        <v>8.6199999999999992</v>
      </c>
      <c r="M4977" s="46">
        <v>0</v>
      </c>
      <c r="N4977" s="47" t="s">
        <v>1328</v>
      </c>
      <c r="O4977" s="103" t="s">
        <v>1355</v>
      </c>
      <c r="P4977" s="47" t="s">
        <v>1961</v>
      </c>
      <c r="Q4977" s="30" t="s">
        <v>9513</v>
      </c>
      <c r="R4977" s="112">
        <v>45299.438148148147</v>
      </c>
    </row>
    <row r="4978" spans="1:18" s="30" customFormat="1" ht="19.95" customHeight="1">
      <c r="A4978" s="47">
        <v>1</v>
      </c>
      <c r="B4978" s="30" t="s">
        <v>28</v>
      </c>
      <c r="C4978" s="43" t="s">
        <v>9514</v>
      </c>
      <c r="D4978" s="52">
        <v>45296</v>
      </c>
      <c r="E4978" s="52">
        <v>45296</v>
      </c>
      <c r="F4978" s="52">
        <v>45296</v>
      </c>
      <c r="G4978" s="47" t="s">
        <v>10</v>
      </c>
      <c r="H4978" s="46">
        <v>1693.41</v>
      </c>
      <c r="I4978" s="53">
        <v>1</v>
      </c>
      <c r="J4978" s="46">
        <v>0</v>
      </c>
      <c r="K4978" s="46">
        <v>0</v>
      </c>
      <c r="L4978" s="42">
        <v>1693.41</v>
      </c>
      <c r="M4978" s="46">
        <v>0</v>
      </c>
      <c r="N4978" s="47" t="s">
        <v>269</v>
      </c>
      <c r="O4978" s="103" t="s">
        <v>1342</v>
      </c>
      <c r="P4978" s="47" t="s">
        <v>287</v>
      </c>
      <c r="Q4978" s="30" t="s">
        <v>9515</v>
      </c>
      <c r="R4978" s="112">
        <v>45299.441782407404</v>
      </c>
    </row>
    <row r="4979" spans="1:18" s="30" customFormat="1" ht="19.95" customHeight="1">
      <c r="A4979" s="47">
        <v>2</v>
      </c>
      <c r="B4979" s="30" t="s">
        <v>142</v>
      </c>
      <c r="C4979" s="43" t="s">
        <v>9516</v>
      </c>
      <c r="D4979" s="52">
        <v>45286</v>
      </c>
      <c r="E4979" s="52">
        <v>45296</v>
      </c>
      <c r="F4979" s="52">
        <v>45296</v>
      </c>
      <c r="G4979" s="47" t="s">
        <v>10</v>
      </c>
      <c r="H4979" s="46">
        <v>55392</v>
      </c>
      <c r="I4979" s="53">
        <v>1</v>
      </c>
      <c r="J4979" s="46">
        <v>0</v>
      </c>
      <c r="K4979" s="46">
        <v>0</v>
      </c>
      <c r="L4979" s="42">
        <v>55392</v>
      </c>
      <c r="M4979" s="46">
        <v>0</v>
      </c>
      <c r="N4979" s="47" t="s">
        <v>1328</v>
      </c>
      <c r="O4979" s="103" t="s">
        <v>1349</v>
      </c>
      <c r="P4979" s="47" t="s">
        <v>741</v>
      </c>
      <c r="Q4979" s="30" t="s">
        <v>9517</v>
      </c>
      <c r="R4979" s="112">
        <v>45299.425671296296</v>
      </c>
    </row>
    <row r="4980" spans="1:18" s="30" customFormat="1" ht="19.95" customHeight="1">
      <c r="A4980" s="47">
        <v>2</v>
      </c>
      <c r="B4980" s="30" t="s">
        <v>143</v>
      </c>
      <c r="C4980" s="43" t="s">
        <v>9518</v>
      </c>
      <c r="D4980" s="52">
        <v>45281</v>
      </c>
      <c r="E4980" s="52">
        <v>45296</v>
      </c>
      <c r="F4980" s="52">
        <v>45296</v>
      </c>
      <c r="G4980" s="47" t="s">
        <v>10</v>
      </c>
      <c r="H4980" s="46">
        <v>79456</v>
      </c>
      <c r="I4980" s="53">
        <v>1</v>
      </c>
      <c r="J4980" s="46">
        <v>0</v>
      </c>
      <c r="K4980" s="46">
        <v>0</v>
      </c>
      <c r="L4980" s="42">
        <v>79456</v>
      </c>
      <c r="M4980" s="46">
        <v>0</v>
      </c>
      <c r="N4980" s="47" t="s">
        <v>1328</v>
      </c>
      <c r="O4980" s="103" t="s">
        <v>1349</v>
      </c>
      <c r="P4980" s="47" t="s">
        <v>741</v>
      </c>
      <c r="Q4980" s="30" t="s">
        <v>9519</v>
      </c>
      <c r="R4980" s="112">
        <v>45299.425462962965</v>
      </c>
    </row>
    <row r="4981" spans="1:18" s="30" customFormat="1" ht="19.95" customHeight="1">
      <c r="A4981" s="47">
        <v>4</v>
      </c>
      <c r="B4981" s="30" t="s">
        <v>4190</v>
      </c>
      <c r="C4981" s="43" t="s">
        <v>9520</v>
      </c>
      <c r="D4981" s="52">
        <v>45286</v>
      </c>
      <c r="E4981" s="52">
        <v>45296</v>
      </c>
      <c r="F4981" s="52">
        <v>45296</v>
      </c>
      <c r="G4981" s="47" t="s">
        <v>10</v>
      </c>
      <c r="H4981" s="46">
        <v>595.69000000000005</v>
      </c>
      <c r="I4981" s="53">
        <v>1</v>
      </c>
      <c r="J4981" s="46">
        <v>0</v>
      </c>
      <c r="K4981" s="46">
        <v>0</v>
      </c>
      <c r="L4981" s="42">
        <v>595.69000000000005</v>
      </c>
      <c r="M4981" s="46">
        <v>0</v>
      </c>
      <c r="N4981" s="47" t="s">
        <v>269</v>
      </c>
      <c r="O4981" s="103" t="s">
        <v>1874</v>
      </c>
      <c r="P4981" s="47" t="s">
        <v>1372</v>
      </c>
      <c r="Q4981" s="30" t="s">
        <v>9521</v>
      </c>
      <c r="R4981" s="112">
        <v>45299.44195601852</v>
      </c>
    </row>
    <row r="4982" spans="1:18" s="30" customFormat="1" ht="19.95" customHeight="1">
      <c r="A4982" s="47">
        <v>4</v>
      </c>
      <c r="B4982" s="30" t="s">
        <v>308</v>
      </c>
      <c r="C4982" s="43" t="s">
        <v>9522</v>
      </c>
      <c r="D4982" s="52">
        <v>45293</v>
      </c>
      <c r="E4982" s="52">
        <v>45296</v>
      </c>
      <c r="F4982" s="52">
        <v>45296</v>
      </c>
      <c r="G4982" s="47" t="s">
        <v>10</v>
      </c>
      <c r="H4982" s="46">
        <v>12160</v>
      </c>
      <c r="I4982" s="53">
        <v>1</v>
      </c>
      <c r="J4982" s="46">
        <v>0</v>
      </c>
      <c r="K4982" s="46">
        <v>0</v>
      </c>
      <c r="L4982" s="42">
        <v>12160</v>
      </c>
      <c r="M4982" s="46">
        <v>0</v>
      </c>
      <c r="N4982" s="47" t="s">
        <v>269</v>
      </c>
      <c r="O4982" s="103" t="s">
        <v>1349</v>
      </c>
      <c r="P4982" s="47" t="s">
        <v>741</v>
      </c>
      <c r="Q4982" s="30" t="s">
        <v>9523</v>
      </c>
      <c r="R4982" s="112">
        <v>45299.442164351851</v>
      </c>
    </row>
    <row r="4983" spans="1:18" s="30" customFormat="1" ht="19.95" customHeight="1">
      <c r="A4983" s="47">
        <v>5</v>
      </c>
      <c r="B4983" s="30" t="s">
        <v>308</v>
      </c>
      <c r="C4983" s="43" t="s">
        <v>9524</v>
      </c>
      <c r="D4983" s="52">
        <v>45293</v>
      </c>
      <c r="E4983" s="52">
        <v>45296</v>
      </c>
      <c r="F4983" s="52">
        <v>45296</v>
      </c>
      <c r="G4983" s="47" t="s">
        <v>10</v>
      </c>
      <c r="H4983" s="46">
        <v>39400</v>
      </c>
      <c r="I4983" s="53">
        <v>1</v>
      </c>
      <c r="J4983" s="46">
        <v>0</v>
      </c>
      <c r="K4983" s="46">
        <v>0</v>
      </c>
      <c r="L4983" s="42">
        <v>39400</v>
      </c>
      <c r="M4983" s="46">
        <v>0</v>
      </c>
      <c r="N4983" s="47" t="s">
        <v>269</v>
      </c>
      <c r="O4983" s="103" t="s">
        <v>1349</v>
      </c>
      <c r="P4983" s="47" t="s">
        <v>741</v>
      </c>
      <c r="Q4983" s="30" t="s">
        <v>9525</v>
      </c>
      <c r="R4983" s="112">
        <v>45299.442337962966</v>
      </c>
    </row>
    <row r="4984" spans="1:18" s="30" customFormat="1" ht="19.95" customHeight="1">
      <c r="A4984" s="47">
        <v>5</v>
      </c>
      <c r="B4984" s="30" t="s">
        <v>308</v>
      </c>
      <c r="C4984" s="43" t="s">
        <v>9526</v>
      </c>
      <c r="D4984" s="52">
        <v>45293</v>
      </c>
      <c r="E4984" s="52">
        <v>45296</v>
      </c>
      <c r="F4984" s="52">
        <v>45296</v>
      </c>
      <c r="G4984" s="47" t="s">
        <v>10</v>
      </c>
      <c r="H4984" s="46">
        <v>18620</v>
      </c>
      <c r="I4984" s="53">
        <v>1</v>
      </c>
      <c r="J4984" s="46">
        <v>0</v>
      </c>
      <c r="K4984" s="46">
        <v>0</v>
      </c>
      <c r="L4984" s="42">
        <v>18620</v>
      </c>
      <c r="M4984" s="46">
        <v>0</v>
      </c>
      <c r="N4984" s="47" t="s">
        <v>269</v>
      </c>
      <c r="O4984" s="103" t="s">
        <v>1349</v>
      </c>
      <c r="P4984" s="47" t="s">
        <v>741</v>
      </c>
      <c r="Q4984" s="30" t="s">
        <v>9527</v>
      </c>
      <c r="R4984" s="112">
        <v>45299.442499999997</v>
      </c>
    </row>
    <row r="4985" spans="1:18" s="30" customFormat="1" ht="19.95" customHeight="1">
      <c r="A4985" s="47">
        <v>1</v>
      </c>
      <c r="B4985" s="30" t="s">
        <v>308</v>
      </c>
      <c r="C4985" s="43" t="s">
        <v>9528</v>
      </c>
      <c r="D4985" s="52">
        <v>45293</v>
      </c>
      <c r="E4985" s="52">
        <v>45296</v>
      </c>
      <c r="F4985" s="52">
        <v>45296</v>
      </c>
      <c r="G4985" s="47" t="s">
        <v>10</v>
      </c>
      <c r="H4985" s="46">
        <v>6608</v>
      </c>
      <c r="I4985" s="53">
        <v>1</v>
      </c>
      <c r="J4985" s="46">
        <v>0</v>
      </c>
      <c r="K4985" s="46">
        <v>0</v>
      </c>
      <c r="L4985" s="42">
        <v>6608</v>
      </c>
      <c r="M4985" s="46">
        <v>0</v>
      </c>
      <c r="N4985" s="47" t="s">
        <v>269</v>
      </c>
      <c r="O4985" s="103" t="s">
        <v>1349</v>
      </c>
      <c r="P4985" s="47" t="s">
        <v>741</v>
      </c>
      <c r="Q4985" s="30" t="s">
        <v>9529</v>
      </c>
      <c r="R4985" s="112">
        <v>45299.442685185182</v>
      </c>
    </row>
    <row r="4986" spans="1:18" s="30" customFormat="1" ht="19.95" customHeight="1">
      <c r="A4986" s="47">
        <v>1</v>
      </c>
      <c r="B4986" s="30" t="s">
        <v>308</v>
      </c>
      <c r="C4986" s="43" t="s">
        <v>9530</v>
      </c>
      <c r="D4986" s="52">
        <v>45293</v>
      </c>
      <c r="E4986" s="52">
        <v>45296</v>
      </c>
      <c r="F4986" s="52">
        <v>45296</v>
      </c>
      <c r="G4986" s="47" t="s">
        <v>10</v>
      </c>
      <c r="H4986" s="46">
        <v>82010.350000000006</v>
      </c>
      <c r="I4986" s="53">
        <v>1</v>
      </c>
      <c r="J4986" s="46">
        <v>0</v>
      </c>
      <c r="K4986" s="46">
        <v>0</v>
      </c>
      <c r="L4986" s="42">
        <v>82010.350000000006</v>
      </c>
      <c r="M4986" s="46">
        <v>0</v>
      </c>
      <c r="N4986" s="47" t="s">
        <v>1328</v>
      </c>
      <c r="O4986" s="103" t="s">
        <v>1349</v>
      </c>
      <c r="P4986" s="47" t="s">
        <v>741</v>
      </c>
      <c r="Q4986" s="30" t="s">
        <v>9531</v>
      </c>
      <c r="R4986" s="112">
        <v>45299.425844907404</v>
      </c>
    </row>
    <row r="4987" spans="1:18" s="30" customFormat="1" ht="19.95" customHeight="1">
      <c r="A4987" s="47">
        <v>1</v>
      </c>
      <c r="B4987" s="30" t="s">
        <v>1395</v>
      </c>
      <c r="C4987" s="43" t="s">
        <v>1477</v>
      </c>
      <c r="D4987" s="52">
        <v>45296</v>
      </c>
      <c r="E4987" s="52">
        <v>45296</v>
      </c>
      <c r="F4987" s="52">
        <v>45296</v>
      </c>
      <c r="G4987" s="47" t="s">
        <v>10</v>
      </c>
      <c r="H4987" s="46">
        <v>7.6</v>
      </c>
      <c r="I4987" s="53">
        <v>1</v>
      </c>
      <c r="J4987" s="46">
        <v>0</v>
      </c>
      <c r="K4987" s="46">
        <v>0</v>
      </c>
      <c r="L4987" s="42">
        <v>7.6</v>
      </c>
      <c r="M4987" s="46">
        <v>0</v>
      </c>
      <c r="N4987" s="47" t="s">
        <v>275</v>
      </c>
      <c r="O4987" s="103" t="s">
        <v>1374</v>
      </c>
      <c r="P4987" s="47" t="s">
        <v>874</v>
      </c>
      <c r="Q4987" s="30" t="s">
        <v>1695</v>
      </c>
      <c r="R4987" s="112">
        <v>45299.483715277776</v>
      </c>
    </row>
    <row r="4988" spans="1:18" s="30" customFormat="1" ht="19.95" customHeight="1">
      <c r="A4988" s="47">
        <v>2</v>
      </c>
      <c r="B4988" s="30" t="s">
        <v>141</v>
      </c>
      <c r="C4988" s="43" t="s">
        <v>9532</v>
      </c>
      <c r="D4988" s="52">
        <v>45288</v>
      </c>
      <c r="E4988" s="52">
        <v>45297</v>
      </c>
      <c r="F4988" s="52">
        <v>45299</v>
      </c>
      <c r="G4988" s="47" t="s">
        <v>10</v>
      </c>
      <c r="H4988" s="46">
        <v>7032</v>
      </c>
      <c r="I4988" s="53">
        <v>1</v>
      </c>
      <c r="J4988" s="46">
        <v>0</v>
      </c>
      <c r="K4988" s="46">
        <v>0</v>
      </c>
      <c r="L4988" s="42">
        <v>7032</v>
      </c>
      <c r="M4988" s="46">
        <v>0</v>
      </c>
      <c r="N4988" s="47" t="s">
        <v>1328</v>
      </c>
      <c r="O4988" s="103" t="s">
        <v>1349</v>
      </c>
      <c r="P4988" s="47" t="s">
        <v>741</v>
      </c>
      <c r="Q4988" s="30" t="s">
        <v>9533</v>
      </c>
      <c r="R4988" s="112">
        <v>45300.642939814818</v>
      </c>
    </row>
    <row r="4989" spans="1:18" s="30" customFormat="1" ht="19.95" customHeight="1">
      <c r="A4989" s="47">
        <v>2</v>
      </c>
      <c r="B4989" s="30" t="s">
        <v>141</v>
      </c>
      <c r="C4989" s="43" t="s">
        <v>9534</v>
      </c>
      <c r="D4989" s="52">
        <v>45289</v>
      </c>
      <c r="E4989" s="52">
        <v>45298</v>
      </c>
      <c r="F4989" s="52">
        <v>45299</v>
      </c>
      <c r="G4989" s="47" t="s">
        <v>10</v>
      </c>
      <c r="H4989" s="46">
        <v>6599.4</v>
      </c>
      <c r="I4989" s="53">
        <v>1</v>
      </c>
      <c r="J4989" s="46">
        <v>0</v>
      </c>
      <c r="K4989" s="46">
        <v>0</v>
      </c>
      <c r="L4989" s="42">
        <v>6599.4</v>
      </c>
      <c r="M4989" s="46">
        <v>0</v>
      </c>
      <c r="N4989" s="47" t="s">
        <v>1328</v>
      </c>
      <c r="O4989" s="103" t="s">
        <v>1349</v>
      </c>
      <c r="P4989" s="47" t="s">
        <v>741</v>
      </c>
      <c r="Q4989" s="30" t="s">
        <v>9535</v>
      </c>
      <c r="R4989" s="112">
        <v>45300.648645833331</v>
      </c>
    </row>
    <row r="4990" spans="1:18" s="30" customFormat="1" ht="19.95" customHeight="1">
      <c r="A4990" s="47">
        <v>1</v>
      </c>
      <c r="B4990" s="30" t="s">
        <v>380</v>
      </c>
      <c r="C4990" s="43" t="s">
        <v>9536</v>
      </c>
      <c r="D4990" s="52">
        <v>45257</v>
      </c>
      <c r="E4990" s="52">
        <v>45299</v>
      </c>
      <c r="F4990" s="52">
        <v>45299</v>
      </c>
      <c r="G4990" s="47" t="s">
        <v>10</v>
      </c>
      <c r="H4990" s="46">
        <v>251.21</v>
      </c>
      <c r="I4990" s="53">
        <v>1</v>
      </c>
      <c r="J4990" s="46">
        <v>0</v>
      </c>
      <c r="K4990" s="46">
        <v>0</v>
      </c>
      <c r="L4990" s="42">
        <v>251.21</v>
      </c>
      <c r="M4990" s="46">
        <v>0</v>
      </c>
      <c r="N4990" s="47" t="s">
        <v>1588</v>
      </c>
      <c r="O4990" s="103" t="s">
        <v>1342</v>
      </c>
      <c r="P4990" s="47" t="s">
        <v>1345</v>
      </c>
      <c r="Q4990" s="30" t="s">
        <v>9537</v>
      </c>
      <c r="R4990" s="112">
        <v>45301.636458333334</v>
      </c>
    </row>
    <row r="4991" spans="1:18" s="30" customFormat="1" ht="19.95" customHeight="1">
      <c r="A4991" s="47">
        <v>1</v>
      </c>
      <c r="B4991" s="30" t="s">
        <v>9538</v>
      </c>
      <c r="C4991" s="43" t="s">
        <v>9539</v>
      </c>
      <c r="D4991" s="52">
        <v>45266</v>
      </c>
      <c r="E4991" s="52">
        <v>45299</v>
      </c>
      <c r="F4991" s="52">
        <v>45299</v>
      </c>
      <c r="G4991" s="47" t="s">
        <v>10</v>
      </c>
      <c r="H4991" s="46">
        <v>318</v>
      </c>
      <c r="I4991" s="53">
        <v>1</v>
      </c>
      <c r="J4991" s="46">
        <v>0</v>
      </c>
      <c r="K4991" s="46">
        <v>0</v>
      </c>
      <c r="L4991" s="42">
        <v>318</v>
      </c>
      <c r="M4991" s="46">
        <v>0</v>
      </c>
      <c r="N4991" s="47" t="s">
        <v>1588</v>
      </c>
      <c r="O4991" s="103" t="s">
        <v>1355</v>
      </c>
      <c r="P4991" s="47" t="s">
        <v>870</v>
      </c>
      <c r="Q4991" s="30" t="s">
        <v>9540</v>
      </c>
      <c r="R4991" s="112">
        <v>45301.640462962961</v>
      </c>
    </row>
    <row r="4992" spans="1:18" s="30" customFormat="1" ht="19.95" customHeight="1">
      <c r="A4992" s="47">
        <v>1</v>
      </c>
      <c r="B4992" s="30" t="s">
        <v>226</v>
      </c>
      <c r="C4992" s="43" t="s">
        <v>9541</v>
      </c>
      <c r="D4992" s="52">
        <v>45274</v>
      </c>
      <c r="E4992" s="52">
        <v>45299</v>
      </c>
      <c r="F4992" s="52">
        <v>45292</v>
      </c>
      <c r="G4992" s="47" t="s">
        <v>10</v>
      </c>
      <c r="H4992" s="46">
        <v>135.93</v>
      </c>
      <c r="I4992" s="53">
        <v>1</v>
      </c>
      <c r="J4992" s="46">
        <v>0</v>
      </c>
      <c r="K4992" s="46">
        <v>0</v>
      </c>
      <c r="L4992" s="42">
        <v>135.93</v>
      </c>
      <c r="M4992" s="46">
        <v>0</v>
      </c>
      <c r="N4992" s="47" t="s">
        <v>7803</v>
      </c>
      <c r="O4992" s="103" t="s">
        <v>1342</v>
      </c>
      <c r="P4992" s="47" t="s">
        <v>1345</v>
      </c>
      <c r="Q4992" s="30" t="s">
        <v>9542</v>
      </c>
      <c r="R4992" s="112">
        <v>45279.733425925922</v>
      </c>
    </row>
    <row r="4993" spans="1:18" s="30" customFormat="1" ht="19.95" customHeight="1">
      <c r="A4993" s="47">
        <v>2</v>
      </c>
      <c r="B4993" s="30" t="s">
        <v>143</v>
      </c>
      <c r="C4993" s="43" t="s">
        <v>9543</v>
      </c>
      <c r="D4993" s="52">
        <v>45284</v>
      </c>
      <c r="E4993" s="52">
        <v>45299</v>
      </c>
      <c r="F4993" s="52">
        <v>45299</v>
      </c>
      <c r="G4993" s="47" t="s">
        <v>10</v>
      </c>
      <c r="H4993" s="46">
        <v>24321</v>
      </c>
      <c r="I4993" s="53">
        <v>1</v>
      </c>
      <c r="J4993" s="46">
        <v>0</v>
      </c>
      <c r="K4993" s="46">
        <v>0</v>
      </c>
      <c r="L4993" s="42">
        <v>24321</v>
      </c>
      <c r="M4993" s="46">
        <v>0</v>
      </c>
      <c r="N4993" s="47" t="s">
        <v>1328</v>
      </c>
      <c r="O4993" s="103" t="s">
        <v>1349</v>
      </c>
      <c r="P4993" s="47" t="s">
        <v>741</v>
      </c>
      <c r="Q4993" s="30" t="s">
        <v>9544</v>
      </c>
      <c r="R4993" s="112">
        <v>45300.628634259258</v>
      </c>
    </row>
    <row r="4994" spans="1:18" s="30" customFormat="1" ht="19.95" customHeight="1">
      <c r="A4994" s="47">
        <v>2</v>
      </c>
      <c r="B4994" s="30" t="s">
        <v>143</v>
      </c>
      <c r="C4994" s="43" t="s">
        <v>9545</v>
      </c>
      <c r="D4994" s="52">
        <v>45283</v>
      </c>
      <c r="E4994" s="52">
        <v>45299</v>
      </c>
      <c r="F4994" s="52">
        <v>45299</v>
      </c>
      <c r="G4994" s="47" t="s">
        <v>10</v>
      </c>
      <c r="H4994" s="46">
        <v>170481.2</v>
      </c>
      <c r="I4994" s="53">
        <v>1</v>
      </c>
      <c r="J4994" s="46">
        <v>0</v>
      </c>
      <c r="K4994" s="46">
        <v>0</v>
      </c>
      <c r="L4994" s="42">
        <v>170481.2</v>
      </c>
      <c r="M4994" s="46">
        <v>0</v>
      </c>
      <c r="N4994" s="47" t="s">
        <v>1328</v>
      </c>
      <c r="O4994" s="103" t="s">
        <v>1349</v>
      </c>
      <c r="P4994" s="47" t="s">
        <v>741</v>
      </c>
      <c r="Q4994" s="30" t="s">
        <v>9546</v>
      </c>
      <c r="R4994" s="112">
        <v>45300.629247685189</v>
      </c>
    </row>
    <row r="4995" spans="1:18" s="30" customFormat="1" ht="19.95" customHeight="1">
      <c r="A4995" s="47">
        <v>2</v>
      </c>
      <c r="B4995" s="30" t="s">
        <v>143</v>
      </c>
      <c r="C4995" s="43" t="s">
        <v>9547</v>
      </c>
      <c r="D4995" s="52">
        <v>45282</v>
      </c>
      <c r="E4995" s="52">
        <v>45299</v>
      </c>
      <c r="F4995" s="52">
        <v>45299</v>
      </c>
      <c r="G4995" s="47" t="s">
        <v>10</v>
      </c>
      <c r="H4995" s="46">
        <v>51925.4</v>
      </c>
      <c r="I4995" s="53">
        <v>1</v>
      </c>
      <c r="J4995" s="46">
        <v>0</v>
      </c>
      <c r="K4995" s="46">
        <v>0</v>
      </c>
      <c r="L4995" s="42">
        <v>51925.4</v>
      </c>
      <c r="M4995" s="46">
        <v>0</v>
      </c>
      <c r="N4995" s="47" t="s">
        <v>1328</v>
      </c>
      <c r="O4995" s="103" t="s">
        <v>1349</v>
      </c>
      <c r="P4995" s="47" t="s">
        <v>741</v>
      </c>
      <c r="Q4995" s="30" t="s">
        <v>9548</v>
      </c>
      <c r="R4995" s="112">
        <v>45300.627962962964</v>
      </c>
    </row>
    <row r="4996" spans="1:18" s="30" customFormat="1" ht="19.95" customHeight="1">
      <c r="A4996" s="47">
        <v>1</v>
      </c>
      <c r="B4996" s="30" t="s">
        <v>143</v>
      </c>
      <c r="C4996" s="43" t="s">
        <v>9549</v>
      </c>
      <c r="D4996" s="52">
        <v>45282</v>
      </c>
      <c r="E4996" s="52">
        <v>45299</v>
      </c>
      <c r="F4996" s="52">
        <v>45299</v>
      </c>
      <c r="G4996" s="47" t="s">
        <v>10</v>
      </c>
      <c r="H4996" s="46">
        <v>34485.35</v>
      </c>
      <c r="I4996" s="53">
        <v>1</v>
      </c>
      <c r="J4996" s="46">
        <v>0</v>
      </c>
      <c r="K4996" s="46">
        <v>0</v>
      </c>
      <c r="L4996" s="42">
        <v>34485.35</v>
      </c>
      <c r="M4996" s="46">
        <v>0</v>
      </c>
      <c r="N4996" s="47" t="s">
        <v>1328</v>
      </c>
      <c r="O4996" s="103" t="s">
        <v>1349</v>
      </c>
      <c r="P4996" s="47" t="s">
        <v>741</v>
      </c>
      <c r="Q4996" s="30" t="s">
        <v>9550</v>
      </c>
      <c r="R4996" s="112">
        <v>45300.629479166666</v>
      </c>
    </row>
    <row r="4997" spans="1:18" s="30" customFormat="1" ht="19.95" customHeight="1">
      <c r="A4997" s="47">
        <v>4</v>
      </c>
      <c r="B4997" s="30" t="s">
        <v>139</v>
      </c>
      <c r="C4997" s="43" t="s">
        <v>9551</v>
      </c>
      <c r="D4997" s="52">
        <v>45282</v>
      </c>
      <c r="E4997" s="52">
        <v>45299</v>
      </c>
      <c r="F4997" s="52">
        <v>45299</v>
      </c>
      <c r="G4997" s="47" t="s">
        <v>10</v>
      </c>
      <c r="H4997" s="46">
        <v>30595</v>
      </c>
      <c r="I4997" s="53">
        <v>1</v>
      </c>
      <c r="J4997" s="46">
        <v>0</v>
      </c>
      <c r="K4997" s="46">
        <v>0</v>
      </c>
      <c r="L4997" s="42">
        <v>30595</v>
      </c>
      <c r="M4997" s="46">
        <v>0</v>
      </c>
      <c r="N4997" s="47" t="s">
        <v>1328</v>
      </c>
      <c r="O4997" s="103" t="s">
        <v>1349</v>
      </c>
      <c r="P4997" s="47" t="s">
        <v>741</v>
      </c>
      <c r="Q4997" s="30" t="s">
        <v>9552</v>
      </c>
      <c r="R4997" s="112">
        <v>45300.628263888888</v>
      </c>
    </row>
    <row r="4998" spans="1:18" s="30" customFormat="1" ht="19.95" customHeight="1">
      <c r="A4998" s="47">
        <v>4</v>
      </c>
      <c r="B4998" s="30" t="s">
        <v>16</v>
      </c>
      <c r="C4998" s="43" t="s">
        <v>9553</v>
      </c>
      <c r="D4998" s="52">
        <v>45282</v>
      </c>
      <c r="E4998" s="52">
        <v>45299</v>
      </c>
      <c r="F4998" s="52">
        <v>45299</v>
      </c>
      <c r="G4998" s="47" t="s">
        <v>10</v>
      </c>
      <c r="H4998" s="46">
        <v>15070</v>
      </c>
      <c r="I4998" s="53">
        <v>1</v>
      </c>
      <c r="J4998" s="46">
        <v>0</v>
      </c>
      <c r="K4998" s="46">
        <v>0</v>
      </c>
      <c r="L4998" s="42">
        <v>15070</v>
      </c>
      <c r="M4998" s="46">
        <v>0</v>
      </c>
      <c r="N4998" s="47" t="s">
        <v>1328</v>
      </c>
      <c r="O4998" s="103" t="s">
        <v>1349</v>
      </c>
      <c r="P4998" s="47" t="s">
        <v>741</v>
      </c>
      <c r="Q4998" s="30" t="s">
        <v>9554</v>
      </c>
      <c r="R4998" s="112">
        <v>45300.629872685182</v>
      </c>
    </row>
    <row r="4999" spans="1:18" s="30" customFormat="1" ht="19.95" customHeight="1">
      <c r="A4999" s="47">
        <v>5</v>
      </c>
      <c r="B4999" s="30" t="s">
        <v>16</v>
      </c>
      <c r="C4999" s="43" t="s">
        <v>9555</v>
      </c>
      <c r="D4999" s="52">
        <v>45282</v>
      </c>
      <c r="E4999" s="52">
        <v>45299</v>
      </c>
      <c r="F4999" s="52">
        <v>45299</v>
      </c>
      <c r="G4999" s="47" t="s">
        <v>10</v>
      </c>
      <c r="H4999" s="46">
        <v>10000</v>
      </c>
      <c r="I4999" s="53">
        <v>1</v>
      </c>
      <c r="J4999" s="46">
        <v>0</v>
      </c>
      <c r="K4999" s="46">
        <v>0</v>
      </c>
      <c r="L4999" s="42">
        <v>10000</v>
      </c>
      <c r="M4999" s="46">
        <v>0</v>
      </c>
      <c r="N4999" s="47" t="s">
        <v>1328</v>
      </c>
      <c r="O4999" s="103" t="s">
        <v>1349</v>
      </c>
      <c r="P4999" s="47" t="s">
        <v>741</v>
      </c>
      <c r="Q4999" s="30" t="s">
        <v>9554</v>
      </c>
      <c r="R4999" s="112">
        <v>45300.629016203704</v>
      </c>
    </row>
    <row r="5000" spans="1:18" s="30" customFormat="1" ht="19.95" customHeight="1">
      <c r="A5000" s="47">
        <v>4</v>
      </c>
      <c r="B5000" s="30" t="s">
        <v>16</v>
      </c>
      <c r="C5000" s="43" t="s">
        <v>9556</v>
      </c>
      <c r="D5000" s="52">
        <v>45282</v>
      </c>
      <c r="E5000" s="52">
        <v>45299</v>
      </c>
      <c r="F5000" s="52">
        <v>45299</v>
      </c>
      <c r="G5000" s="47" t="s">
        <v>10</v>
      </c>
      <c r="H5000" s="46">
        <v>19180</v>
      </c>
      <c r="I5000" s="53">
        <v>1</v>
      </c>
      <c r="J5000" s="46">
        <v>0</v>
      </c>
      <c r="K5000" s="46">
        <v>0</v>
      </c>
      <c r="L5000" s="42">
        <v>19180</v>
      </c>
      <c r="M5000" s="46">
        <v>0</v>
      </c>
      <c r="N5000" s="47" t="s">
        <v>1328</v>
      </c>
      <c r="O5000" s="103" t="s">
        <v>1349</v>
      </c>
      <c r="P5000" s="47" t="s">
        <v>741</v>
      </c>
      <c r="Q5000" s="30" t="s">
        <v>9557</v>
      </c>
      <c r="R5000" s="112">
        <v>45300.628449074073</v>
      </c>
    </row>
    <row r="5001" spans="1:18" s="30" customFormat="1" ht="19.95" customHeight="1">
      <c r="A5001" s="47">
        <v>1</v>
      </c>
      <c r="B5001" s="30" t="s">
        <v>220</v>
      </c>
      <c r="C5001" s="43">
        <v>8992960</v>
      </c>
      <c r="D5001" s="52">
        <v>45286</v>
      </c>
      <c r="E5001" s="52">
        <v>45299</v>
      </c>
      <c r="F5001" s="52">
        <v>45299</v>
      </c>
      <c r="G5001" s="47" t="s">
        <v>10</v>
      </c>
      <c r="H5001" s="46">
        <v>56.63</v>
      </c>
      <c r="I5001" s="53">
        <v>1</v>
      </c>
      <c r="J5001" s="46">
        <v>0</v>
      </c>
      <c r="K5001" s="46">
        <v>0</v>
      </c>
      <c r="L5001" s="42">
        <v>56.63</v>
      </c>
      <c r="M5001" s="46">
        <v>0</v>
      </c>
      <c r="N5001" s="47" t="s">
        <v>269</v>
      </c>
      <c r="O5001" s="103" t="s">
        <v>1342</v>
      </c>
      <c r="P5001" s="47" t="s">
        <v>286</v>
      </c>
      <c r="Q5001" s="30" t="s">
        <v>9558</v>
      </c>
      <c r="R5001" s="112">
        <v>45313.422326388885</v>
      </c>
    </row>
    <row r="5002" spans="1:18" s="30" customFormat="1" ht="19.95" customHeight="1">
      <c r="A5002" s="47">
        <v>2</v>
      </c>
      <c r="B5002" s="30" t="s">
        <v>142</v>
      </c>
      <c r="C5002" s="43" t="s">
        <v>9559</v>
      </c>
      <c r="D5002" s="52">
        <v>45653</v>
      </c>
      <c r="E5002" s="52">
        <v>45299</v>
      </c>
      <c r="F5002" s="52">
        <v>45299</v>
      </c>
      <c r="G5002" s="47" t="s">
        <v>10</v>
      </c>
      <c r="H5002" s="46">
        <v>13134</v>
      </c>
      <c r="I5002" s="53">
        <v>1</v>
      </c>
      <c r="J5002" s="46">
        <v>0</v>
      </c>
      <c r="K5002" s="46">
        <v>0</v>
      </c>
      <c r="L5002" s="42">
        <v>13134</v>
      </c>
      <c r="M5002" s="46">
        <v>0</v>
      </c>
      <c r="N5002" s="47" t="s">
        <v>1328</v>
      </c>
      <c r="O5002" s="103" t="s">
        <v>1349</v>
      </c>
      <c r="P5002" s="47" t="s">
        <v>741</v>
      </c>
      <c r="Q5002" s="30" t="s">
        <v>9560</v>
      </c>
      <c r="R5002" s="112">
        <v>45300.630104166667</v>
      </c>
    </row>
    <row r="5003" spans="1:18" s="30" customFormat="1" ht="19.95" customHeight="1">
      <c r="A5003" s="47">
        <v>2</v>
      </c>
      <c r="B5003" s="30" t="s">
        <v>141</v>
      </c>
      <c r="C5003" s="43" t="s">
        <v>9561</v>
      </c>
      <c r="D5003" s="52">
        <v>45288</v>
      </c>
      <c r="E5003" s="52">
        <v>45299</v>
      </c>
      <c r="F5003" s="52">
        <v>45299</v>
      </c>
      <c r="G5003" s="47" t="s">
        <v>10</v>
      </c>
      <c r="H5003" s="46">
        <v>7969.6</v>
      </c>
      <c r="I5003" s="53">
        <v>1</v>
      </c>
      <c r="J5003" s="46">
        <v>0</v>
      </c>
      <c r="K5003" s="46">
        <v>0</v>
      </c>
      <c r="L5003" s="42">
        <v>7969.6</v>
      </c>
      <c r="M5003" s="46">
        <v>0</v>
      </c>
      <c r="N5003" s="47" t="s">
        <v>1328</v>
      </c>
      <c r="O5003" s="103" t="s">
        <v>1349</v>
      </c>
      <c r="P5003" s="47" t="s">
        <v>741</v>
      </c>
      <c r="Q5003" s="30" t="s">
        <v>9562</v>
      </c>
      <c r="R5003" s="112">
        <v>45300.642939814818</v>
      </c>
    </row>
    <row r="5004" spans="1:18" s="30" customFormat="1" ht="19.95" customHeight="1">
      <c r="A5004" s="47">
        <v>2</v>
      </c>
      <c r="B5004" s="30" t="s">
        <v>142</v>
      </c>
      <c r="C5004" s="43" t="s">
        <v>9563</v>
      </c>
      <c r="D5004" s="52">
        <v>45288</v>
      </c>
      <c r="E5004" s="52">
        <v>45299</v>
      </c>
      <c r="F5004" s="52">
        <v>45299</v>
      </c>
      <c r="G5004" s="47" t="s">
        <v>10</v>
      </c>
      <c r="H5004" s="46">
        <v>193927.8</v>
      </c>
      <c r="I5004" s="53">
        <v>1</v>
      </c>
      <c r="J5004" s="46">
        <v>0</v>
      </c>
      <c r="K5004" s="46">
        <v>0</v>
      </c>
      <c r="L5004" s="42">
        <v>193927.8</v>
      </c>
      <c r="M5004" s="46">
        <v>0</v>
      </c>
      <c r="N5004" s="47" t="s">
        <v>1328</v>
      </c>
      <c r="O5004" s="103" t="s">
        <v>1349</v>
      </c>
      <c r="P5004" s="47" t="s">
        <v>741</v>
      </c>
      <c r="Q5004" s="30" t="s">
        <v>9564</v>
      </c>
      <c r="R5004" s="112">
        <v>45300.630324074074</v>
      </c>
    </row>
    <row r="5005" spans="1:18" s="30" customFormat="1" ht="19.95" customHeight="1">
      <c r="A5005" s="47">
        <v>1</v>
      </c>
      <c r="B5005" s="30" t="s">
        <v>1357</v>
      </c>
      <c r="C5005" s="43" t="s">
        <v>9565</v>
      </c>
      <c r="D5005" s="52">
        <v>45299</v>
      </c>
      <c r="E5005" s="52">
        <v>45299</v>
      </c>
      <c r="F5005" s="52">
        <v>45292</v>
      </c>
      <c r="G5005" s="47" t="s">
        <v>10</v>
      </c>
      <c r="H5005" s="46">
        <v>22.81</v>
      </c>
      <c r="I5005" s="53">
        <v>1</v>
      </c>
      <c r="J5005" s="46">
        <v>0</v>
      </c>
      <c r="K5005" s="46">
        <v>0</v>
      </c>
      <c r="L5005" s="42">
        <v>22.81</v>
      </c>
      <c r="M5005" s="46">
        <v>0</v>
      </c>
      <c r="N5005" s="47" t="s">
        <v>1582</v>
      </c>
      <c r="O5005" s="103" t="s">
        <v>1355</v>
      </c>
      <c r="P5005" s="47" t="s">
        <v>872</v>
      </c>
      <c r="Q5005" s="30" t="s">
        <v>9566</v>
      </c>
      <c r="R5005" s="112">
        <v>45299.739525462966</v>
      </c>
    </row>
    <row r="5006" spans="1:18" s="30" customFormat="1" ht="19.95" customHeight="1">
      <c r="A5006" s="47">
        <v>2</v>
      </c>
      <c r="B5006" s="30" t="s">
        <v>142</v>
      </c>
      <c r="C5006" s="43" t="s">
        <v>9567</v>
      </c>
      <c r="D5006" s="52">
        <v>45289</v>
      </c>
      <c r="E5006" s="52">
        <v>45299</v>
      </c>
      <c r="F5006" s="52">
        <v>45299</v>
      </c>
      <c r="G5006" s="47" t="s">
        <v>10</v>
      </c>
      <c r="H5006" s="46">
        <v>172933.2</v>
      </c>
      <c r="I5006" s="53">
        <v>1</v>
      </c>
      <c r="J5006" s="46">
        <v>0</v>
      </c>
      <c r="K5006" s="46">
        <v>0</v>
      </c>
      <c r="L5006" s="42">
        <v>172933.2</v>
      </c>
      <c r="M5006" s="46">
        <v>0</v>
      </c>
      <c r="N5006" s="47" t="s">
        <v>1328</v>
      </c>
      <c r="O5006" s="103" t="s">
        <v>1349</v>
      </c>
      <c r="P5006" s="47" t="s">
        <v>741</v>
      </c>
      <c r="Q5006" s="30" t="s">
        <v>9568</v>
      </c>
      <c r="R5006" s="112">
        <v>45300.63076388889</v>
      </c>
    </row>
    <row r="5007" spans="1:18" s="30" customFormat="1" ht="19.95" customHeight="1">
      <c r="A5007" s="47">
        <v>1</v>
      </c>
      <c r="B5007" s="30" t="s">
        <v>1357</v>
      </c>
      <c r="C5007" s="43" t="s">
        <v>9569</v>
      </c>
      <c r="D5007" s="52">
        <v>45299</v>
      </c>
      <c r="E5007" s="52">
        <v>45299</v>
      </c>
      <c r="F5007" s="52">
        <v>45299</v>
      </c>
      <c r="G5007" s="47" t="s">
        <v>10</v>
      </c>
      <c r="H5007" s="46">
        <v>184</v>
      </c>
      <c r="I5007" s="53">
        <v>1</v>
      </c>
      <c r="J5007" s="46">
        <v>0</v>
      </c>
      <c r="K5007" s="46">
        <v>0</v>
      </c>
      <c r="L5007" s="42">
        <v>184</v>
      </c>
      <c r="M5007" s="46">
        <v>0</v>
      </c>
      <c r="N5007" s="47" t="s">
        <v>1328</v>
      </c>
      <c r="O5007" s="103" t="s">
        <v>1329</v>
      </c>
      <c r="P5007" s="47" t="s">
        <v>878</v>
      </c>
      <c r="Q5007" s="30" t="s">
        <v>9570</v>
      </c>
      <c r="R5007" s="112">
        <v>45300.633923611109</v>
      </c>
    </row>
    <row r="5008" spans="1:18" s="30" customFormat="1" ht="19.95" customHeight="1">
      <c r="A5008" s="47">
        <v>2</v>
      </c>
      <c r="B5008" s="30" t="s">
        <v>141</v>
      </c>
      <c r="C5008" s="43" t="s">
        <v>9571</v>
      </c>
      <c r="D5008" s="52">
        <v>45289</v>
      </c>
      <c r="E5008" s="52">
        <v>45299</v>
      </c>
      <c r="F5008" s="52">
        <v>45299</v>
      </c>
      <c r="G5008" s="47" t="s">
        <v>10</v>
      </c>
      <c r="H5008" s="46">
        <v>5823</v>
      </c>
      <c r="I5008" s="53">
        <v>1</v>
      </c>
      <c r="J5008" s="46">
        <v>0</v>
      </c>
      <c r="K5008" s="46">
        <v>0</v>
      </c>
      <c r="L5008" s="42">
        <v>5823</v>
      </c>
      <c r="M5008" s="46">
        <v>0</v>
      </c>
      <c r="N5008" s="47" t="s">
        <v>1328</v>
      </c>
      <c r="O5008" s="103" t="s">
        <v>1349</v>
      </c>
      <c r="P5008" s="47" t="s">
        <v>741</v>
      </c>
      <c r="Q5008" s="30" t="s">
        <v>9572</v>
      </c>
      <c r="R5008" s="112">
        <v>45300.648645833331</v>
      </c>
    </row>
    <row r="5009" spans="1:18" s="30" customFormat="1" ht="19.95" customHeight="1">
      <c r="A5009" s="47">
        <v>1</v>
      </c>
      <c r="B5009" s="30" t="s">
        <v>1357</v>
      </c>
      <c r="C5009" s="43" t="s">
        <v>9573</v>
      </c>
      <c r="D5009" s="52">
        <v>45254</v>
      </c>
      <c r="E5009" s="52">
        <v>45299</v>
      </c>
      <c r="F5009" s="52">
        <v>45299</v>
      </c>
      <c r="G5009" s="47" t="s">
        <v>10</v>
      </c>
      <c r="H5009" s="46">
        <v>150.05000000000001</v>
      </c>
      <c r="I5009" s="53">
        <v>1</v>
      </c>
      <c r="J5009" s="46">
        <v>0</v>
      </c>
      <c r="K5009" s="46">
        <v>0</v>
      </c>
      <c r="L5009" s="42">
        <v>150.05000000000001</v>
      </c>
      <c r="M5009" s="46">
        <v>0</v>
      </c>
      <c r="N5009" s="47" t="s">
        <v>1588</v>
      </c>
      <c r="O5009" s="103" t="s">
        <v>1355</v>
      </c>
      <c r="P5009" s="47" t="s">
        <v>873</v>
      </c>
      <c r="Q5009" s="30" t="s">
        <v>9574</v>
      </c>
      <c r="R5009" s="112">
        <v>45301.647164351853</v>
      </c>
    </row>
    <row r="5010" spans="1:18" s="30" customFormat="1" ht="19.95" customHeight="1">
      <c r="A5010" s="47">
        <v>1</v>
      </c>
      <c r="B5010" s="30" t="s">
        <v>1357</v>
      </c>
      <c r="C5010" s="43" t="s">
        <v>9226</v>
      </c>
      <c r="D5010" s="52">
        <v>45258</v>
      </c>
      <c r="E5010" s="52">
        <v>45299</v>
      </c>
      <c r="F5010" s="52">
        <v>45299</v>
      </c>
      <c r="G5010" s="47" t="s">
        <v>10</v>
      </c>
      <c r="H5010" s="46">
        <v>153</v>
      </c>
      <c r="I5010" s="53">
        <v>1</v>
      </c>
      <c r="J5010" s="46">
        <v>0</v>
      </c>
      <c r="K5010" s="46">
        <v>0</v>
      </c>
      <c r="L5010" s="42">
        <v>153</v>
      </c>
      <c r="M5010" s="46">
        <v>0</v>
      </c>
      <c r="N5010" s="47" t="s">
        <v>1588</v>
      </c>
      <c r="O5010" s="103" t="s">
        <v>1355</v>
      </c>
      <c r="P5010" s="47" t="s">
        <v>870</v>
      </c>
      <c r="Q5010" s="30" t="s">
        <v>9575</v>
      </c>
      <c r="R5010" s="112">
        <v>45301.648206018515</v>
      </c>
    </row>
    <row r="5011" spans="1:18" s="30" customFormat="1" ht="19.95" customHeight="1">
      <c r="A5011" s="47">
        <v>1</v>
      </c>
      <c r="B5011" s="30" t="s">
        <v>1357</v>
      </c>
      <c r="C5011" s="43" t="s">
        <v>9576</v>
      </c>
      <c r="D5011" s="52">
        <v>45263</v>
      </c>
      <c r="E5011" s="52">
        <v>45299</v>
      </c>
      <c r="F5011" s="52">
        <v>45299</v>
      </c>
      <c r="G5011" s="47" t="s">
        <v>10</v>
      </c>
      <c r="H5011" s="46">
        <v>1932.33</v>
      </c>
      <c r="I5011" s="53">
        <v>1</v>
      </c>
      <c r="J5011" s="46">
        <v>0</v>
      </c>
      <c r="K5011" s="46">
        <v>0</v>
      </c>
      <c r="L5011" s="42">
        <v>1932.33</v>
      </c>
      <c r="M5011" s="46">
        <v>0</v>
      </c>
      <c r="N5011" s="47" t="s">
        <v>1588</v>
      </c>
      <c r="O5011" s="103" t="s">
        <v>1355</v>
      </c>
      <c r="P5011" s="47" t="s">
        <v>281</v>
      </c>
      <c r="Q5011" s="30" t="s">
        <v>9577</v>
      </c>
      <c r="R5011" s="112">
        <v>45301.649722222224</v>
      </c>
    </row>
    <row r="5012" spans="1:18" s="30" customFormat="1" ht="19.95" customHeight="1">
      <c r="A5012" s="47">
        <v>1</v>
      </c>
      <c r="B5012" s="30" t="s">
        <v>1357</v>
      </c>
      <c r="C5012" s="43" t="s">
        <v>9578</v>
      </c>
      <c r="D5012" s="52">
        <v>45263</v>
      </c>
      <c r="E5012" s="52">
        <v>45299</v>
      </c>
      <c r="F5012" s="52">
        <v>45299</v>
      </c>
      <c r="G5012" s="47" t="s">
        <v>10</v>
      </c>
      <c r="H5012" s="46">
        <v>1628.75</v>
      </c>
      <c r="I5012" s="53">
        <v>1</v>
      </c>
      <c r="J5012" s="46">
        <v>0</v>
      </c>
      <c r="K5012" s="46">
        <v>0</v>
      </c>
      <c r="L5012" s="42">
        <v>1628.75</v>
      </c>
      <c r="M5012" s="46">
        <v>0</v>
      </c>
      <c r="N5012" s="47" t="s">
        <v>1588</v>
      </c>
      <c r="O5012" s="103" t="s">
        <v>1355</v>
      </c>
      <c r="P5012" s="47" t="s">
        <v>281</v>
      </c>
      <c r="Q5012" s="30" t="s">
        <v>9579</v>
      </c>
      <c r="R5012" s="112">
        <v>45301.652395833335</v>
      </c>
    </row>
    <row r="5013" spans="1:18" s="30" customFormat="1" ht="19.95" customHeight="1">
      <c r="A5013" s="47">
        <v>1</v>
      </c>
      <c r="B5013" s="30" t="s">
        <v>1357</v>
      </c>
      <c r="C5013" s="43" t="s">
        <v>9580</v>
      </c>
      <c r="D5013" s="52">
        <v>45263</v>
      </c>
      <c r="E5013" s="52">
        <v>45299</v>
      </c>
      <c r="F5013" s="52">
        <v>45299</v>
      </c>
      <c r="G5013" s="47" t="s">
        <v>10</v>
      </c>
      <c r="H5013" s="46">
        <v>1991.66</v>
      </c>
      <c r="I5013" s="53">
        <v>1</v>
      </c>
      <c r="J5013" s="46">
        <v>0</v>
      </c>
      <c r="K5013" s="46">
        <v>0</v>
      </c>
      <c r="L5013" s="42">
        <v>1991.66</v>
      </c>
      <c r="M5013" s="46">
        <v>0</v>
      </c>
      <c r="N5013" s="47" t="s">
        <v>1588</v>
      </c>
      <c r="O5013" s="103" t="s">
        <v>1355</v>
      </c>
      <c r="P5013" s="47" t="s">
        <v>281</v>
      </c>
      <c r="Q5013" s="30" t="s">
        <v>9581</v>
      </c>
      <c r="R5013" s="112">
        <v>45301.654016203705</v>
      </c>
    </row>
    <row r="5014" spans="1:18" s="30" customFormat="1" ht="19.95" customHeight="1">
      <c r="A5014" s="47">
        <v>1</v>
      </c>
      <c r="B5014" s="30" t="s">
        <v>1357</v>
      </c>
      <c r="C5014" s="43" t="s">
        <v>9372</v>
      </c>
      <c r="D5014" s="52">
        <v>45278</v>
      </c>
      <c r="E5014" s="52">
        <v>45299</v>
      </c>
      <c r="F5014" s="52">
        <v>45299</v>
      </c>
      <c r="G5014" s="47" t="s">
        <v>10</v>
      </c>
      <c r="H5014" s="46">
        <v>209.98</v>
      </c>
      <c r="I5014" s="53">
        <v>1</v>
      </c>
      <c r="J5014" s="46">
        <v>0</v>
      </c>
      <c r="K5014" s="46">
        <v>0</v>
      </c>
      <c r="L5014" s="42">
        <v>209.98</v>
      </c>
      <c r="M5014" s="46">
        <v>0</v>
      </c>
      <c r="N5014" s="47" t="s">
        <v>1588</v>
      </c>
      <c r="O5014" s="103" t="s">
        <v>1355</v>
      </c>
      <c r="P5014" s="47" t="s">
        <v>873</v>
      </c>
      <c r="Q5014" s="30" t="s">
        <v>9582</v>
      </c>
      <c r="R5014" s="112">
        <v>45301.660162037035</v>
      </c>
    </row>
    <row r="5015" spans="1:18" s="30" customFormat="1" ht="19.95" customHeight="1">
      <c r="A5015" s="47">
        <v>1</v>
      </c>
      <c r="B5015" s="30" t="s">
        <v>1357</v>
      </c>
      <c r="C5015" s="43" t="s">
        <v>3855</v>
      </c>
      <c r="D5015" s="52">
        <v>45257</v>
      </c>
      <c r="E5015" s="52">
        <v>45299</v>
      </c>
      <c r="F5015" s="52">
        <v>45299</v>
      </c>
      <c r="G5015" s="47" t="s">
        <v>10</v>
      </c>
      <c r="H5015" s="46">
        <v>343.49</v>
      </c>
      <c r="I5015" s="53">
        <v>1</v>
      </c>
      <c r="J5015" s="46">
        <v>0</v>
      </c>
      <c r="K5015" s="46">
        <v>0</v>
      </c>
      <c r="L5015" s="42">
        <v>343.49</v>
      </c>
      <c r="M5015" s="46">
        <v>0</v>
      </c>
      <c r="N5015" s="47" t="s">
        <v>1588</v>
      </c>
      <c r="O5015" s="103" t="s">
        <v>1355</v>
      </c>
      <c r="P5015" s="47" t="s">
        <v>872</v>
      </c>
      <c r="Q5015" s="30" t="s">
        <v>9583</v>
      </c>
      <c r="R5015" s="112">
        <v>45301.662395833337</v>
      </c>
    </row>
    <row r="5016" spans="1:18" s="30" customFormat="1" ht="19.95" customHeight="1">
      <c r="A5016" s="47">
        <v>1</v>
      </c>
      <c r="B5016" s="30" t="s">
        <v>1395</v>
      </c>
      <c r="C5016" s="43" t="s">
        <v>9584</v>
      </c>
      <c r="D5016" s="52">
        <v>45299</v>
      </c>
      <c r="E5016" s="52">
        <v>45299</v>
      </c>
      <c r="F5016" s="52">
        <v>45299</v>
      </c>
      <c r="G5016" s="47" t="s">
        <v>10</v>
      </c>
      <c r="H5016" s="46">
        <v>18.489999999999998</v>
      </c>
      <c r="I5016" s="53">
        <v>1</v>
      </c>
      <c r="J5016" s="46">
        <v>0</v>
      </c>
      <c r="K5016" s="46">
        <v>0</v>
      </c>
      <c r="L5016" s="42">
        <v>18.489999999999998</v>
      </c>
      <c r="M5016" s="46">
        <v>0</v>
      </c>
      <c r="N5016" s="47" t="s">
        <v>1588</v>
      </c>
      <c r="O5016" s="103" t="s">
        <v>1374</v>
      </c>
      <c r="P5016" s="47" t="s">
        <v>7975</v>
      </c>
      <c r="Q5016" s="30" t="s">
        <v>9585</v>
      </c>
      <c r="R5016" s="112">
        <v>45301.674710648149</v>
      </c>
    </row>
    <row r="5017" spans="1:18" s="30" customFormat="1" ht="19.95" customHeight="1">
      <c r="A5017" s="47">
        <v>1</v>
      </c>
      <c r="B5017" s="30" t="s">
        <v>1395</v>
      </c>
      <c r="C5017" s="43" t="s">
        <v>8250</v>
      </c>
      <c r="D5017" s="52">
        <v>45299</v>
      </c>
      <c r="E5017" s="52">
        <v>45299</v>
      </c>
      <c r="F5017" s="52">
        <v>45299</v>
      </c>
      <c r="G5017" s="47" t="s">
        <v>10</v>
      </c>
      <c r="H5017" s="46">
        <v>0.16</v>
      </c>
      <c r="I5017" s="53">
        <v>1</v>
      </c>
      <c r="J5017" s="46">
        <v>0</v>
      </c>
      <c r="K5017" s="46">
        <v>0</v>
      </c>
      <c r="L5017" s="42">
        <v>0.16</v>
      </c>
      <c r="M5017" s="46">
        <v>0</v>
      </c>
      <c r="N5017" s="47" t="s">
        <v>1586</v>
      </c>
      <c r="O5017" s="103" t="s">
        <v>1374</v>
      </c>
      <c r="P5017" s="47" t="s">
        <v>7975</v>
      </c>
      <c r="Q5017" s="30" t="s">
        <v>9586</v>
      </c>
      <c r="R5017" s="112">
        <v>45314.693611111114</v>
      </c>
    </row>
    <row r="5018" spans="1:18" s="30" customFormat="1" ht="19.95" customHeight="1">
      <c r="A5018" s="47">
        <v>5</v>
      </c>
      <c r="B5018" s="30" t="s">
        <v>243</v>
      </c>
      <c r="C5018" s="43" t="s">
        <v>9587</v>
      </c>
      <c r="D5018" s="52">
        <v>45293</v>
      </c>
      <c r="E5018" s="52">
        <v>45300</v>
      </c>
      <c r="F5018" s="52">
        <v>45300</v>
      </c>
      <c r="G5018" s="47" t="s">
        <v>10</v>
      </c>
      <c r="H5018" s="46">
        <v>82368</v>
      </c>
      <c r="I5018" s="53">
        <v>1</v>
      </c>
      <c r="J5018" s="46">
        <v>0</v>
      </c>
      <c r="K5018" s="46">
        <v>0</v>
      </c>
      <c r="L5018" s="42">
        <v>82368</v>
      </c>
      <c r="M5018" s="46">
        <v>0</v>
      </c>
      <c r="N5018" s="47" t="s">
        <v>269</v>
      </c>
      <c r="O5018" s="103" t="s">
        <v>1874</v>
      </c>
      <c r="P5018" s="47" t="s">
        <v>1592</v>
      </c>
      <c r="Q5018" s="30" t="s">
        <v>9588</v>
      </c>
      <c r="R5018" s="112">
        <v>45301.403611111113</v>
      </c>
    </row>
    <row r="5019" spans="1:18" s="30" customFormat="1" ht="19.95" customHeight="1">
      <c r="A5019" s="47">
        <v>1</v>
      </c>
      <c r="B5019" s="30" t="s">
        <v>308</v>
      </c>
      <c r="C5019" s="43" t="s">
        <v>9589</v>
      </c>
      <c r="D5019" s="52">
        <v>45295</v>
      </c>
      <c r="E5019" s="52">
        <v>45300</v>
      </c>
      <c r="F5019" s="52">
        <v>45300</v>
      </c>
      <c r="G5019" s="47" t="s">
        <v>10</v>
      </c>
      <c r="H5019" s="46">
        <v>5180</v>
      </c>
      <c r="I5019" s="53">
        <v>1</v>
      </c>
      <c r="J5019" s="46">
        <v>0</v>
      </c>
      <c r="K5019" s="46">
        <v>0</v>
      </c>
      <c r="L5019" s="42">
        <v>5180</v>
      </c>
      <c r="M5019" s="46">
        <v>0</v>
      </c>
      <c r="N5019" s="47" t="s">
        <v>1328</v>
      </c>
      <c r="O5019" s="103" t="s">
        <v>1349</v>
      </c>
      <c r="P5019" s="47" t="s">
        <v>741</v>
      </c>
      <c r="Q5019" s="30" t="s">
        <v>9590</v>
      </c>
      <c r="R5019" s="112">
        <v>45301.399780092594</v>
      </c>
    </row>
    <row r="5020" spans="1:18" s="30" customFormat="1" ht="19.95" customHeight="1">
      <c r="A5020" s="47">
        <v>4</v>
      </c>
      <c r="B5020" s="30" t="s">
        <v>308</v>
      </c>
      <c r="C5020" s="43" t="s">
        <v>9591</v>
      </c>
      <c r="D5020" s="52">
        <v>45295</v>
      </c>
      <c r="E5020" s="52">
        <v>45300</v>
      </c>
      <c r="F5020" s="52">
        <v>45300</v>
      </c>
      <c r="G5020" s="47" t="s">
        <v>10</v>
      </c>
      <c r="H5020" s="46">
        <v>1900</v>
      </c>
      <c r="I5020" s="53">
        <v>1</v>
      </c>
      <c r="J5020" s="46">
        <v>0</v>
      </c>
      <c r="K5020" s="46">
        <v>0</v>
      </c>
      <c r="L5020" s="42">
        <v>1900</v>
      </c>
      <c r="M5020" s="46">
        <v>0</v>
      </c>
      <c r="N5020" s="47" t="s">
        <v>1328</v>
      </c>
      <c r="O5020" s="103" t="s">
        <v>1349</v>
      </c>
      <c r="P5020" s="47" t="s">
        <v>741</v>
      </c>
      <c r="Q5020" s="30" t="s">
        <v>9592</v>
      </c>
      <c r="R5020" s="112">
        <v>45301.399965277778</v>
      </c>
    </row>
    <row r="5021" spans="1:18" s="30" customFormat="1" ht="19.95" customHeight="1">
      <c r="A5021" s="47">
        <v>1</v>
      </c>
      <c r="B5021" s="30" t="s">
        <v>308</v>
      </c>
      <c r="C5021" s="43" t="s">
        <v>9593</v>
      </c>
      <c r="D5021" s="52">
        <v>45295</v>
      </c>
      <c r="E5021" s="52">
        <v>45300</v>
      </c>
      <c r="F5021" s="52">
        <v>45300</v>
      </c>
      <c r="G5021" s="47" t="s">
        <v>10</v>
      </c>
      <c r="H5021" s="46">
        <v>8432</v>
      </c>
      <c r="I5021" s="53">
        <v>1</v>
      </c>
      <c r="J5021" s="46">
        <v>0</v>
      </c>
      <c r="K5021" s="46">
        <v>0</v>
      </c>
      <c r="L5021" s="42">
        <v>8432</v>
      </c>
      <c r="M5021" s="46">
        <v>0</v>
      </c>
      <c r="N5021" s="47" t="s">
        <v>1328</v>
      </c>
      <c r="O5021" s="103" t="s">
        <v>1349</v>
      </c>
      <c r="P5021" s="47" t="s">
        <v>741</v>
      </c>
      <c r="Q5021" s="30" t="s">
        <v>9594</v>
      </c>
      <c r="R5021" s="112">
        <v>45301.400185185186</v>
      </c>
    </row>
    <row r="5022" spans="1:18" s="30" customFormat="1" ht="19.95" customHeight="1">
      <c r="A5022" s="47">
        <v>5</v>
      </c>
      <c r="B5022" s="30" t="s">
        <v>308</v>
      </c>
      <c r="C5022" s="43" t="s">
        <v>9595</v>
      </c>
      <c r="D5022" s="52">
        <v>45295</v>
      </c>
      <c r="E5022" s="52">
        <v>45300</v>
      </c>
      <c r="F5022" s="52">
        <v>45300</v>
      </c>
      <c r="G5022" s="47" t="s">
        <v>10</v>
      </c>
      <c r="H5022" s="46">
        <v>7410</v>
      </c>
      <c r="I5022" s="53">
        <v>1</v>
      </c>
      <c r="J5022" s="46">
        <v>0</v>
      </c>
      <c r="K5022" s="46">
        <v>0</v>
      </c>
      <c r="L5022" s="42">
        <v>7410</v>
      </c>
      <c r="M5022" s="46">
        <v>0</v>
      </c>
      <c r="N5022" s="47" t="s">
        <v>1328</v>
      </c>
      <c r="O5022" s="103" t="s">
        <v>1349</v>
      </c>
      <c r="P5022" s="47" t="s">
        <v>741</v>
      </c>
      <c r="Q5022" s="30" t="s">
        <v>9596</v>
      </c>
      <c r="R5022" s="112">
        <v>45301.400648148148</v>
      </c>
    </row>
    <row r="5023" spans="1:18" s="30" customFormat="1" ht="19.95" customHeight="1">
      <c r="A5023" s="47">
        <v>2</v>
      </c>
      <c r="B5023" s="30" t="s">
        <v>308</v>
      </c>
      <c r="C5023" s="43" t="s">
        <v>9597</v>
      </c>
      <c r="D5023" s="52">
        <v>45295</v>
      </c>
      <c r="E5023" s="52">
        <v>45300</v>
      </c>
      <c r="F5023" s="52">
        <v>45300</v>
      </c>
      <c r="G5023" s="47" t="s">
        <v>10</v>
      </c>
      <c r="H5023" s="46">
        <v>25660.799999999999</v>
      </c>
      <c r="I5023" s="53">
        <v>1</v>
      </c>
      <c r="J5023" s="46">
        <v>0</v>
      </c>
      <c r="K5023" s="46">
        <v>0</v>
      </c>
      <c r="L5023" s="42">
        <v>25660.799999999999</v>
      </c>
      <c r="M5023" s="46">
        <v>0</v>
      </c>
      <c r="N5023" s="47" t="s">
        <v>1328</v>
      </c>
      <c r="O5023" s="103" t="s">
        <v>1349</v>
      </c>
      <c r="P5023" s="47" t="s">
        <v>741</v>
      </c>
      <c r="Q5023" s="30" t="s">
        <v>9598</v>
      </c>
      <c r="R5023" s="112">
        <v>45301.400833333333</v>
      </c>
    </row>
    <row r="5024" spans="1:18" s="30" customFormat="1" ht="19.95" customHeight="1">
      <c r="A5024" s="47">
        <v>1</v>
      </c>
      <c r="B5024" s="30" t="s">
        <v>1357</v>
      </c>
      <c r="C5024" s="43" t="s">
        <v>9599</v>
      </c>
      <c r="D5024" s="52">
        <v>45300</v>
      </c>
      <c r="E5024" s="52">
        <v>45300</v>
      </c>
      <c r="F5024" s="52">
        <v>45300</v>
      </c>
      <c r="G5024" s="47" t="s">
        <v>10</v>
      </c>
      <c r="H5024" s="46">
        <v>480</v>
      </c>
      <c r="I5024" s="53">
        <v>1</v>
      </c>
      <c r="J5024" s="46">
        <v>0</v>
      </c>
      <c r="K5024" s="46">
        <v>0</v>
      </c>
      <c r="L5024" s="42">
        <v>480</v>
      </c>
      <c r="M5024" s="46">
        <v>0</v>
      </c>
      <c r="N5024" s="47" t="s">
        <v>269</v>
      </c>
      <c r="O5024" s="103" t="s">
        <v>1360</v>
      </c>
      <c r="P5024" s="47" t="s">
        <v>876</v>
      </c>
      <c r="Q5024" s="30" t="s">
        <v>9600</v>
      </c>
      <c r="R5024" s="112">
        <v>45301.403819444444</v>
      </c>
    </row>
    <row r="5025" spans="1:18" s="30" customFormat="1" ht="19.95" customHeight="1">
      <c r="A5025" s="47">
        <v>1</v>
      </c>
      <c r="B5025" s="30" t="s">
        <v>40</v>
      </c>
      <c r="C5025" s="43" t="s">
        <v>9601</v>
      </c>
      <c r="D5025" s="52">
        <v>44979</v>
      </c>
      <c r="E5025" s="52">
        <v>45301</v>
      </c>
      <c r="F5025" s="52">
        <v>45292</v>
      </c>
      <c r="G5025" s="47" t="s">
        <v>10</v>
      </c>
      <c r="H5025" s="46">
        <v>559</v>
      </c>
      <c r="I5025" s="53">
        <v>1</v>
      </c>
      <c r="J5025" s="46">
        <v>0</v>
      </c>
      <c r="K5025" s="46">
        <v>0</v>
      </c>
      <c r="L5025" s="42">
        <v>559</v>
      </c>
      <c r="M5025" s="46">
        <v>0</v>
      </c>
      <c r="N5025" s="47" t="s">
        <v>1585</v>
      </c>
      <c r="O5025" s="103" t="s">
        <v>1342</v>
      </c>
      <c r="P5025" s="47" t="s">
        <v>280</v>
      </c>
      <c r="Q5025" s="30" t="s">
        <v>1598</v>
      </c>
      <c r="R5025" s="112">
        <v>45299.684652777774</v>
      </c>
    </row>
    <row r="5026" spans="1:18" s="30" customFormat="1" ht="19.95" customHeight="1">
      <c r="A5026" s="47">
        <v>4</v>
      </c>
      <c r="B5026" s="30" t="s">
        <v>33</v>
      </c>
      <c r="C5026" s="43" t="s">
        <v>9469</v>
      </c>
      <c r="D5026" s="52">
        <v>45292</v>
      </c>
      <c r="E5026" s="52">
        <v>45301</v>
      </c>
      <c r="F5026" s="52">
        <v>45301</v>
      </c>
      <c r="G5026" s="47" t="s">
        <v>10</v>
      </c>
      <c r="H5026" s="46">
        <v>2012</v>
      </c>
      <c r="I5026" s="53">
        <v>1</v>
      </c>
      <c r="J5026" s="46">
        <v>0</v>
      </c>
      <c r="K5026" s="46">
        <v>0</v>
      </c>
      <c r="L5026" s="42">
        <v>2012</v>
      </c>
      <c r="M5026" s="46">
        <v>0</v>
      </c>
      <c r="N5026" s="47" t="s">
        <v>269</v>
      </c>
      <c r="O5026" s="103" t="s">
        <v>1346</v>
      </c>
      <c r="P5026" s="47" t="s">
        <v>284</v>
      </c>
      <c r="Q5026" s="30" t="s">
        <v>9602</v>
      </c>
      <c r="R5026" s="112">
        <v>45302.593333333331</v>
      </c>
    </row>
    <row r="5027" spans="1:18" s="30" customFormat="1" ht="19.95" customHeight="1">
      <c r="A5027" s="47">
        <v>1</v>
      </c>
      <c r="B5027" s="30" t="s">
        <v>37</v>
      </c>
      <c r="C5027" s="43" t="s">
        <v>9603</v>
      </c>
      <c r="D5027" s="52">
        <v>45301</v>
      </c>
      <c r="E5027" s="52">
        <v>45301</v>
      </c>
      <c r="F5027" s="52">
        <v>45300</v>
      </c>
      <c r="G5027" s="47" t="s">
        <v>10</v>
      </c>
      <c r="H5027" s="46">
        <v>629.99</v>
      </c>
      <c r="I5027" s="53">
        <v>1</v>
      </c>
      <c r="J5027" s="46">
        <v>0</v>
      </c>
      <c r="K5027" s="46">
        <v>0</v>
      </c>
      <c r="L5027" s="42">
        <v>629.99</v>
      </c>
      <c r="M5027" s="46">
        <v>0</v>
      </c>
      <c r="N5027" s="47" t="s">
        <v>269</v>
      </c>
      <c r="O5027" s="103" t="s">
        <v>1329</v>
      </c>
      <c r="P5027" s="47" t="s">
        <v>878</v>
      </c>
      <c r="Q5027" s="30" t="s">
        <v>9604</v>
      </c>
      <c r="R5027" s="112">
        <v>45301.444305555553</v>
      </c>
    </row>
    <row r="5028" spans="1:18" s="30" customFormat="1" ht="19.95" customHeight="1">
      <c r="A5028" s="47">
        <v>6</v>
      </c>
      <c r="B5028" s="30" t="s">
        <v>38</v>
      </c>
      <c r="C5028" s="43" t="s">
        <v>9605</v>
      </c>
      <c r="D5028" s="52">
        <v>45286</v>
      </c>
      <c r="E5028" s="52">
        <v>45301</v>
      </c>
      <c r="F5028" s="52">
        <v>45301</v>
      </c>
      <c r="G5028" s="47" t="s">
        <v>10</v>
      </c>
      <c r="H5028" s="46">
        <v>660</v>
      </c>
      <c r="I5028" s="53">
        <v>1</v>
      </c>
      <c r="J5028" s="46">
        <v>0</v>
      </c>
      <c r="K5028" s="46">
        <v>0</v>
      </c>
      <c r="L5028" s="42">
        <v>660</v>
      </c>
      <c r="M5028" s="46">
        <v>0</v>
      </c>
      <c r="N5028" s="47" t="s">
        <v>269</v>
      </c>
      <c r="O5028" s="103" t="s">
        <v>1346</v>
      </c>
      <c r="P5028" s="47" t="s">
        <v>284</v>
      </c>
      <c r="Q5028" s="30" t="s">
        <v>9606</v>
      </c>
      <c r="R5028" s="112">
        <v>45302.593668981484</v>
      </c>
    </row>
    <row r="5029" spans="1:18" s="30" customFormat="1" ht="19.95" customHeight="1">
      <c r="A5029" s="47">
        <v>2</v>
      </c>
      <c r="B5029" s="30" t="s">
        <v>36</v>
      </c>
      <c r="C5029" s="43" t="s">
        <v>9607</v>
      </c>
      <c r="D5029" s="52">
        <v>45302</v>
      </c>
      <c r="E5029" s="52">
        <v>45301</v>
      </c>
      <c r="F5029" s="52">
        <v>45301</v>
      </c>
      <c r="G5029" s="47" t="s">
        <v>10</v>
      </c>
      <c r="H5029" s="46">
        <v>559.83000000000004</v>
      </c>
      <c r="I5029" s="53">
        <v>1</v>
      </c>
      <c r="J5029" s="46">
        <v>0</v>
      </c>
      <c r="K5029" s="46">
        <v>0</v>
      </c>
      <c r="L5029" s="42">
        <v>559.83000000000004</v>
      </c>
      <c r="M5029" s="46">
        <v>0</v>
      </c>
      <c r="N5029" s="47" t="s">
        <v>269</v>
      </c>
      <c r="O5029" s="103" t="s">
        <v>1329</v>
      </c>
      <c r="P5029" s="47" t="s">
        <v>878</v>
      </c>
      <c r="Q5029" s="30" t="s">
        <v>9608</v>
      </c>
      <c r="R5029" s="112">
        <v>45302.593993055554</v>
      </c>
    </row>
    <row r="5030" spans="1:18" s="30" customFormat="1" ht="19.95" customHeight="1">
      <c r="A5030" s="47">
        <v>1</v>
      </c>
      <c r="B5030" s="30" t="s">
        <v>48</v>
      </c>
      <c r="C5030" s="43" t="s">
        <v>9609</v>
      </c>
      <c r="D5030" s="52">
        <v>45299</v>
      </c>
      <c r="E5030" s="52">
        <v>45301</v>
      </c>
      <c r="F5030" s="52">
        <v>45301</v>
      </c>
      <c r="G5030" s="47" t="s">
        <v>10</v>
      </c>
      <c r="H5030" s="46">
        <v>3293</v>
      </c>
      <c r="I5030" s="53">
        <v>1</v>
      </c>
      <c r="J5030" s="46">
        <v>0</v>
      </c>
      <c r="K5030" s="46">
        <v>0</v>
      </c>
      <c r="L5030" s="42">
        <v>3293</v>
      </c>
      <c r="M5030" s="46">
        <v>0</v>
      </c>
      <c r="N5030" s="47" t="s">
        <v>269</v>
      </c>
      <c r="O5030" s="103" t="s">
        <v>1329</v>
      </c>
      <c r="P5030" s="47" t="s">
        <v>878</v>
      </c>
      <c r="Q5030" s="30" t="s">
        <v>9610</v>
      </c>
      <c r="R5030" s="112">
        <v>45302.596956018519</v>
      </c>
    </row>
    <row r="5031" spans="1:18" s="30" customFormat="1" ht="19.95" customHeight="1">
      <c r="A5031" s="47">
        <v>4</v>
      </c>
      <c r="B5031" s="30" t="s">
        <v>39</v>
      </c>
      <c r="C5031" s="43" t="s">
        <v>9611</v>
      </c>
      <c r="D5031" s="52">
        <v>45302</v>
      </c>
      <c r="E5031" s="52">
        <v>45301</v>
      </c>
      <c r="F5031" s="52">
        <v>45301</v>
      </c>
      <c r="G5031" s="47" t="s">
        <v>10</v>
      </c>
      <c r="H5031" s="46">
        <v>1000</v>
      </c>
      <c r="I5031" s="53">
        <v>1</v>
      </c>
      <c r="J5031" s="46">
        <v>0</v>
      </c>
      <c r="K5031" s="46">
        <v>0</v>
      </c>
      <c r="L5031" s="42">
        <v>1000</v>
      </c>
      <c r="M5031" s="46">
        <v>0</v>
      </c>
      <c r="N5031" s="47" t="s">
        <v>275</v>
      </c>
      <c r="O5031" s="103" t="s">
        <v>1329</v>
      </c>
      <c r="P5031" s="47" t="s">
        <v>875</v>
      </c>
      <c r="Q5031" s="30" t="s">
        <v>9612</v>
      </c>
      <c r="R5031" s="112">
        <v>45302.690347222226</v>
      </c>
    </row>
    <row r="5032" spans="1:18" s="30" customFormat="1" ht="19.95" customHeight="1">
      <c r="A5032" s="47">
        <v>5</v>
      </c>
      <c r="B5032" s="30" t="s">
        <v>143</v>
      </c>
      <c r="C5032" s="43" t="s">
        <v>9613</v>
      </c>
      <c r="D5032" s="52">
        <v>45275</v>
      </c>
      <c r="E5032" s="52">
        <v>45301</v>
      </c>
      <c r="F5032" s="52">
        <v>45301</v>
      </c>
      <c r="G5032" s="47" t="s">
        <v>10</v>
      </c>
      <c r="H5032" s="46">
        <v>1976</v>
      </c>
      <c r="I5032" s="53">
        <v>1</v>
      </c>
      <c r="J5032" s="46">
        <v>0</v>
      </c>
      <c r="K5032" s="46">
        <v>0</v>
      </c>
      <c r="L5032" s="42">
        <v>1976</v>
      </c>
      <c r="M5032" s="46">
        <v>0</v>
      </c>
      <c r="N5032" s="47" t="s">
        <v>275</v>
      </c>
      <c r="O5032" s="103" t="s">
        <v>1349</v>
      </c>
      <c r="P5032" s="47" t="s">
        <v>741</v>
      </c>
      <c r="Q5032" s="30" t="s">
        <v>9614</v>
      </c>
      <c r="R5032" s="112">
        <v>45302.600185185183</v>
      </c>
    </row>
    <row r="5033" spans="1:18" s="30" customFormat="1" ht="19.95" customHeight="1">
      <c r="A5033" s="47">
        <v>1</v>
      </c>
      <c r="B5033" s="30" t="s">
        <v>9615</v>
      </c>
      <c r="C5033" s="43" t="s">
        <v>9616</v>
      </c>
      <c r="D5033" s="52">
        <v>45277</v>
      </c>
      <c r="E5033" s="52">
        <v>45301</v>
      </c>
      <c r="F5033" s="52">
        <v>45301</v>
      </c>
      <c r="G5033" s="47" t="s">
        <v>10</v>
      </c>
      <c r="H5033" s="46">
        <v>12904.35</v>
      </c>
      <c r="I5033" s="53">
        <v>1</v>
      </c>
      <c r="J5033" s="46">
        <v>0</v>
      </c>
      <c r="K5033" s="46">
        <v>0</v>
      </c>
      <c r="L5033" s="42">
        <v>12904.35</v>
      </c>
      <c r="M5033" s="46">
        <v>0</v>
      </c>
      <c r="N5033" s="47" t="s">
        <v>269</v>
      </c>
      <c r="O5033" s="103" t="s">
        <v>1329</v>
      </c>
      <c r="P5033" s="47" t="s">
        <v>1373</v>
      </c>
      <c r="Q5033" s="30" t="s">
        <v>9617</v>
      </c>
      <c r="R5033" s="112">
        <v>45302.593495370369</v>
      </c>
    </row>
    <row r="5034" spans="1:18" s="30" customFormat="1" ht="19.95" customHeight="1">
      <c r="A5034" s="47">
        <v>1</v>
      </c>
      <c r="B5034" s="30" t="s">
        <v>43</v>
      </c>
      <c r="C5034" s="43" t="s">
        <v>9618</v>
      </c>
      <c r="D5034" s="52">
        <v>45286</v>
      </c>
      <c r="E5034" s="52">
        <v>45301</v>
      </c>
      <c r="F5034" s="52">
        <v>45301</v>
      </c>
      <c r="G5034" s="47" t="s">
        <v>10</v>
      </c>
      <c r="H5034" s="46">
        <v>2492.6</v>
      </c>
      <c r="I5034" s="53">
        <v>1</v>
      </c>
      <c r="J5034" s="46">
        <v>0</v>
      </c>
      <c r="K5034" s="46">
        <v>0</v>
      </c>
      <c r="L5034" s="42">
        <v>2492.6</v>
      </c>
      <c r="M5034" s="46">
        <v>0</v>
      </c>
      <c r="N5034" s="47" t="s">
        <v>269</v>
      </c>
      <c r="O5034" s="103" t="s">
        <v>1351</v>
      </c>
      <c r="P5034" s="47" t="s">
        <v>1353</v>
      </c>
      <c r="Q5034" s="30" t="s">
        <v>8150</v>
      </c>
      <c r="R5034" s="112">
        <v>45302.593842592592</v>
      </c>
    </row>
    <row r="5035" spans="1:18" s="30" customFormat="1" ht="19.95" customHeight="1">
      <c r="A5035" s="47">
        <v>5</v>
      </c>
      <c r="B5035" s="30" t="s">
        <v>9619</v>
      </c>
      <c r="C5035" s="43" t="s">
        <v>9620</v>
      </c>
      <c r="D5035" s="52">
        <v>45293</v>
      </c>
      <c r="E5035" s="52">
        <v>45301</v>
      </c>
      <c r="F5035" s="52">
        <v>45301</v>
      </c>
      <c r="G5035" s="47" t="s">
        <v>10</v>
      </c>
      <c r="H5035" s="46">
        <v>32000</v>
      </c>
      <c r="I5035" s="53">
        <v>1</v>
      </c>
      <c r="J5035" s="46">
        <v>0</v>
      </c>
      <c r="K5035" s="46">
        <v>0</v>
      </c>
      <c r="L5035" s="42">
        <v>32000</v>
      </c>
      <c r="M5035" s="46">
        <v>0</v>
      </c>
      <c r="N5035" s="47" t="s">
        <v>1328</v>
      </c>
      <c r="O5035" s="103" t="s">
        <v>1874</v>
      </c>
      <c r="P5035" s="47" t="s">
        <v>1592</v>
      </c>
      <c r="Q5035" s="30" t="s">
        <v>9621</v>
      </c>
      <c r="R5035" s="112">
        <v>45302.587025462963</v>
      </c>
    </row>
    <row r="5036" spans="1:18" s="30" customFormat="1" ht="19.95" customHeight="1">
      <c r="A5036" s="47">
        <v>4</v>
      </c>
      <c r="B5036" s="30" t="s">
        <v>139</v>
      </c>
      <c r="C5036" s="43" t="s">
        <v>8544</v>
      </c>
      <c r="D5036" s="52">
        <v>45286</v>
      </c>
      <c r="E5036" s="52">
        <v>45301</v>
      </c>
      <c r="F5036" s="52">
        <v>45301</v>
      </c>
      <c r="G5036" s="47" t="s">
        <v>10</v>
      </c>
      <c r="H5036" s="46">
        <v>14845</v>
      </c>
      <c r="I5036" s="53">
        <v>1</v>
      </c>
      <c r="J5036" s="46">
        <v>0</v>
      </c>
      <c r="K5036" s="46">
        <v>0</v>
      </c>
      <c r="L5036" s="42">
        <v>14845</v>
      </c>
      <c r="M5036" s="46">
        <v>0</v>
      </c>
      <c r="N5036" s="47" t="s">
        <v>1328</v>
      </c>
      <c r="O5036" s="103" t="s">
        <v>1349</v>
      </c>
      <c r="P5036" s="47" t="s">
        <v>741</v>
      </c>
      <c r="Q5036" s="30" t="s">
        <v>9622</v>
      </c>
      <c r="R5036" s="112">
        <v>45302.497974537036</v>
      </c>
    </row>
    <row r="5037" spans="1:18" s="30" customFormat="1" ht="19.95" customHeight="1">
      <c r="A5037" s="47">
        <v>2</v>
      </c>
      <c r="B5037" s="30" t="s">
        <v>234</v>
      </c>
      <c r="C5037" s="43" t="s">
        <v>9623</v>
      </c>
      <c r="D5037" s="52">
        <v>45294</v>
      </c>
      <c r="E5037" s="52">
        <v>45301</v>
      </c>
      <c r="F5037" s="52">
        <v>45301</v>
      </c>
      <c r="G5037" s="47" t="s">
        <v>10</v>
      </c>
      <c r="H5037" s="46">
        <v>574.94000000000005</v>
      </c>
      <c r="I5037" s="53">
        <v>1</v>
      </c>
      <c r="J5037" s="46">
        <v>0</v>
      </c>
      <c r="K5037" s="46">
        <v>0</v>
      </c>
      <c r="L5037" s="42">
        <v>574.94000000000005</v>
      </c>
      <c r="M5037" s="46">
        <v>0</v>
      </c>
      <c r="N5037" s="47" t="s">
        <v>269</v>
      </c>
      <c r="O5037" s="103" t="s">
        <v>1874</v>
      </c>
      <c r="P5037" s="47" t="s">
        <v>1358</v>
      </c>
      <c r="Q5037" s="30" t="s">
        <v>9624</v>
      </c>
      <c r="R5037" s="112">
        <v>45302.596215277779</v>
      </c>
    </row>
    <row r="5038" spans="1:18" s="30" customFormat="1" ht="19.95" customHeight="1">
      <c r="A5038" s="47">
        <v>2</v>
      </c>
      <c r="B5038" s="30" t="s">
        <v>234</v>
      </c>
      <c r="C5038" s="43" t="s">
        <v>9625</v>
      </c>
      <c r="D5038" s="52">
        <v>45294</v>
      </c>
      <c r="E5038" s="52">
        <v>45301</v>
      </c>
      <c r="F5038" s="52">
        <v>45301</v>
      </c>
      <c r="G5038" s="47" t="s">
        <v>10</v>
      </c>
      <c r="H5038" s="46">
        <v>343.67</v>
      </c>
      <c r="I5038" s="53">
        <v>1</v>
      </c>
      <c r="J5038" s="46">
        <v>0</v>
      </c>
      <c r="K5038" s="46">
        <v>0</v>
      </c>
      <c r="L5038" s="42">
        <v>343.67</v>
      </c>
      <c r="M5038" s="46">
        <v>0</v>
      </c>
      <c r="N5038" s="47" t="s">
        <v>269</v>
      </c>
      <c r="O5038" s="103" t="s">
        <v>1874</v>
      </c>
      <c r="P5038" s="47" t="s">
        <v>1358</v>
      </c>
      <c r="Q5038" s="30" t="s">
        <v>9626</v>
      </c>
      <c r="R5038" s="112">
        <v>45302.596377314818</v>
      </c>
    </row>
    <row r="5039" spans="1:18" s="30" customFormat="1" ht="19.95" customHeight="1">
      <c r="A5039" s="47">
        <v>1</v>
      </c>
      <c r="B5039" s="30" t="s">
        <v>238</v>
      </c>
      <c r="C5039" s="43" t="s">
        <v>9627</v>
      </c>
      <c r="D5039" s="52">
        <v>45287</v>
      </c>
      <c r="E5039" s="52">
        <v>45301</v>
      </c>
      <c r="F5039" s="52">
        <v>45301</v>
      </c>
      <c r="G5039" s="47" t="s">
        <v>10</v>
      </c>
      <c r="H5039" s="46">
        <v>8798</v>
      </c>
      <c r="I5039" s="53">
        <v>1</v>
      </c>
      <c r="J5039" s="46">
        <v>0</v>
      </c>
      <c r="K5039" s="46">
        <v>0</v>
      </c>
      <c r="L5039" s="42">
        <v>8798</v>
      </c>
      <c r="M5039" s="46">
        <v>0</v>
      </c>
      <c r="N5039" s="47" t="s">
        <v>1328</v>
      </c>
      <c r="O5039" s="103" t="s">
        <v>1349</v>
      </c>
      <c r="P5039" s="47" t="s">
        <v>741</v>
      </c>
      <c r="Q5039" s="30" t="s">
        <v>9628</v>
      </c>
      <c r="R5039" s="112">
        <v>45302.576770833337</v>
      </c>
    </row>
    <row r="5040" spans="1:18" s="30" customFormat="1" ht="19.95" customHeight="1">
      <c r="A5040" s="47">
        <v>1</v>
      </c>
      <c r="B5040" s="30" t="s">
        <v>238</v>
      </c>
      <c r="C5040" s="43" t="s">
        <v>9627</v>
      </c>
      <c r="D5040" s="52">
        <v>45287</v>
      </c>
      <c r="E5040" s="52">
        <v>45301</v>
      </c>
      <c r="F5040" s="52">
        <v>45301</v>
      </c>
      <c r="G5040" s="47" t="s">
        <v>10</v>
      </c>
      <c r="H5040" s="46">
        <v>223792.5</v>
      </c>
      <c r="I5040" s="53">
        <v>1</v>
      </c>
      <c r="J5040" s="46">
        <v>0</v>
      </c>
      <c r="K5040" s="46">
        <v>0</v>
      </c>
      <c r="L5040" s="42">
        <v>223792.5</v>
      </c>
      <c r="M5040" s="46">
        <v>0</v>
      </c>
      <c r="N5040" s="47" t="s">
        <v>1328</v>
      </c>
      <c r="O5040" s="103" t="s">
        <v>1330</v>
      </c>
      <c r="P5040" s="47" t="s">
        <v>887</v>
      </c>
      <c r="Q5040" s="30" t="s">
        <v>9629</v>
      </c>
      <c r="R5040" s="112">
        <v>45302.576770833337</v>
      </c>
    </row>
    <row r="5041" spans="1:18" s="30" customFormat="1" ht="19.95" customHeight="1">
      <c r="A5041" s="47">
        <v>2</v>
      </c>
      <c r="B5041" s="30" t="s">
        <v>143</v>
      </c>
      <c r="C5041" s="43" t="s">
        <v>9630</v>
      </c>
      <c r="D5041" s="52">
        <v>45286</v>
      </c>
      <c r="E5041" s="52">
        <v>45301</v>
      </c>
      <c r="F5041" s="52">
        <v>45301</v>
      </c>
      <c r="G5041" s="47" t="s">
        <v>10</v>
      </c>
      <c r="H5041" s="46">
        <v>27763.200000000001</v>
      </c>
      <c r="I5041" s="53">
        <v>1</v>
      </c>
      <c r="J5041" s="46">
        <v>0</v>
      </c>
      <c r="K5041" s="46">
        <v>0</v>
      </c>
      <c r="L5041" s="42">
        <v>27763.200000000001</v>
      </c>
      <c r="M5041" s="46">
        <v>0</v>
      </c>
      <c r="N5041" s="47" t="s">
        <v>1328</v>
      </c>
      <c r="O5041" s="103" t="s">
        <v>1349</v>
      </c>
      <c r="P5041" s="47" t="s">
        <v>741</v>
      </c>
      <c r="Q5041" s="30" t="s">
        <v>9631</v>
      </c>
      <c r="R5041" s="112">
        <v>45302.576979166668</v>
      </c>
    </row>
    <row r="5042" spans="1:18" s="30" customFormat="1" ht="19.95" customHeight="1">
      <c r="A5042" s="47">
        <v>2</v>
      </c>
      <c r="B5042" s="30" t="s">
        <v>143</v>
      </c>
      <c r="C5042" s="43" t="s">
        <v>9632</v>
      </c>
      <c r="D5042" s="52">
        <v>45286</v>
      </c>
      <c r="E5042" s="52">
        <v>45301</v>
      </c>
      <c r="F5042" s="52">
        <v>45301</v>
      </c>
      <c r="G5042" s="47" t="s">
        <v>10</v>
      </c>
      <c r="H5042" s="46">
        <v>500</v>
      </c>
      <c r="I5042" s="53">
        <v>1</v>
      </c>
      <c r="J5042" s="46">
        <v>0</v>
      </c>
      <c r="K5042" s="46">
        <v>0</v>
      </c>
      <c r="L5042" s="42">
        <v>500</v>
      </c>
      <c r="M5042" s="46">
        <v>0</v>
      </c>
      <c r="N5042" s="47" t="s">
        <v>1328</v>
      </c>
      <c r="O5042" s="103" t="s">
        <v>1349</v>
      </c>
      <c r="P5042" s="47" t="s">
        <v>741</v>
      </c>
      <c r="Q5042" s="30" t="s">
        <v>9633</v>
      </c>
      <c r="R5042" s="112">
        <v>45302.584456018521</v>
      </c>
    </row>
    <row r="5043" spans="1:18" s="30" customFormat="1" ht="19.95" customHeight="1">
      <c r="A5043" s="47">
        <v>1</v>
      </c>
      <c r="B5043" s="30" t="s">
        <v>138</v>
      </c>
      <c r="C5043" s="43" t="s">
        <v>9634</v>
      </c>
      <c r="D5043" s="52">
        <v>45281</v>
      </c>
      <c r="E5043" s="52">
        <v>45301</v>
      </c>
      <c r="F5043" s="52">
        <v>45301</v>
      </c>
      <c r="G5043" s="47" t="s">
        <v>10</v>
      </c>
      <c r="H5043" s="46">
        <v>11800</v>
      </c>
      <c r="I5043" s="53">
        <v>1</v>
      </c>
      <c r="J5043" s="46">
        <v>0</v>
      </c>
      <c r="K5043" s="46">
        <v>0</v>
      </c>
      <c r="L5043" s="42">
        <v>11800</v>
      </c>
      <c r="M5043" s="46">
        <v>0</v>
      </c>
      <c r="N5043" s="47" t="s">
        <v>1328</v>
      </c>
      <c r="O5043" s="103" t="s">
        <v>1349</v>
      </c>
      <c r="P5043" s="47" t="s">
        <v>741</v>
      </c>
      <c r="Q5043" s="30" t="s">
        <v>9635</v>
      </c>
      <c r="R5043" s="112">
        <v>45302.584618055553</v>
      </c>
    </row>
    <row r="5044" spans="1:18" s="30" customFormat="1" ht="19.95" customHeight="1">
      <c r="A5044" s="47">
        <v>5</v>
      </c>
      <c r="B5044" s="30" t="s">
        <v>234</v>
      </c>
      <c r="C5044" s="43" t="s">
        <v>9636</v>
      </c>
      <c r="D5044" s="52">
        <v>45294</v>
      </c>
      <c r="E5044" s="52">
        <v>45301</v>
      </c>
      <c r="F5044" s="52">
        <v>45301</v>
      </c>
      <c r="G5044" s="47" t="s">
        <v>10</v>
      </c>
      <c r="H5044" s="46">
        <v>287.47000000000003</v>
      </c>
      <c r="I5044" s="53">
        <v>1</v>
      </c>
      <c r="J5044" s="46">
        <v>0</v>
      </c>
      <c r="K5044" s="46">
        <v>0</v>
      </c>
      <c r="L5044" s="42">
        <v>287.47000000000003</v>
      </c>
      <c r="M5044" s="46">
        <v>0</v>
      </c>
      <c r="N5044" s="47" t="s">
        <v>269</v>
      </c>
      <c r="O5044" s="103" t="s">
        <v>1874</v>
      </c>
      <c r="P5044" s="47" t="s">
        <v>1358</v>
      </c>
      <c r="Q5044" s="30" t="s">
        <v>9637</v>
      </c>
      <c r="R5044" s="112">
        <v>45302.596597222226</v>
      </c>
    </row>
    <row r="5045" spans="1:18" s="30" customFormat="1" ht="19.95" customHeight="1">
      <c r="A5045" s="47">
        <v>5</v>
      </c>
      <c r="B5045" s="30" t="s">
        <v>234</v>
      </c>
      <c r="C5045" s="43" t="s">
        <v>9638</v>
      </c>
      <c r="D5045" s="52">
        <v>45294</v>
      </c>
      <c r="E5045" s="52">
        <v>45301</v>
      </c>
      <c r="F5045" s="52">
        <v>45301</v>
      </c>
      <c r="G5045" s="47" t="s">
        <v>10</v>
      </c>
      <c r="H5045" s="46">
        <v>205.26</v>
      </c>
      <c r="I5045" s="53">
        <v>1</v>
      </c>
      <c r="J5045" s="46">
        <v>0</v>
      </c>
      <c r="K5045" s="46">
        <v>0</v>
      </c>
      <c r="L5045" s="42">
        <v>205.26</v>
      </c>
      <c r="M5045" s="46">
        <v>0</v>
      </c>
      <c r="N5045" s="47" t="s">
        <v>269</v>
      </c>
      <c r="O5045" s="103" t="s">
        <v>1874</v>
      </c>
      <c r="P5045" s="47" t="s">
        <v>1358</v>
      </c>
      <c r="Q5045" s="30" t="s">
        <v>9639</v>
      </c>
      <c r="R5045" s="112">
        <v>45302.596759259257</v>
      </c>
    </row>
    <row r="5046" spans="1:18" s="30" customFormat="1" ht="19.95" customHeight="1">
      <c r="A5046" s="47">
        <v>1</v>
      </c>
      <c r="B5046" s="30" t="s">
        <v>1395</v>
      </c>
      <c r="C5046" s="43" t="s">
        <v>9584</v>
      </c>
      <c r="D5046" s="52">
        <v>45301</v>
      </c>
      <c r="E5046" s="52">
        <v>45301</v>
      </c>
      <c r="F5046" s="52">
        <v>45299</v>
      </c>
      <c r="G5046" s="47" t="s">
        <v>10</v>
      </c>
      <c r="H5046" s="46">
        <v>37.21</v>
      </c>
      <c r="I5046" s="53">
        <v>1</v>
      </c>
      <c r="J5046" s="46">
        <v>0</v>
      </c>
      <c r="K5046" s="46">
        <v>0</v>
      </c>
      <c r="L5046" s="42">
        <v>37.21</v>
      </c>
      <c r="M5046" s="46">
        <v>0</v>
      </c>
      <c r="N5046" s="47" t="s">
        <v>1588</v>
      </c>
      <c r="O5046" s="103" t="s">
        <v>1374</v>
      </c>
      <c r="P5046" s="47" t="s">
        <v>7975</v>
      </c>
      <c r="Q5046" s="30" t="s">
        <v>9640</v>
      </c>
      <c r="R5046" s="112">
        <v>45301.665069444447</v>
      </c>
    </row>
    <row r="5047" spans="1:18" s="30" customFormat="1" ht="19.95" customHeight="1">
      <c r="A5047" s="47">
        <v>1</v>
      </c>
      <c r="B5047" s="30" t="s">
        <v>1395</v>
      </c>
      <c r="C5047" s="43" t="s">
        <v>9584</v>
      </c>
      <c r="D5047" s="52">
        <v>45301</v>
      </c>
      <c r="E5047" s="52">
        <v>45301</v>
      </c>
      <c r="F5047" s="52">
        <v>45299</v>
      </c>
      <c r="G5047" s="47" t="s">
        <v>10</v>
      </c>
      <c r="H5047" s="46">
        <v>1.83</v>
      </c>
      <c r="I5047" s="53">
        <v>1</v>
      </c>
      <c r="J5047" s="46">
        <v>0</v>
      </c>
      <c r="K5047" s="46">
        <v>0</v>
      </c>
      <c r="L5047" s="42">
        <v>1.83</v>
      </c>
      <c r="M5047" s="46">
        <v>0</v>
      </c>
      <c r="N5047" s="47" t="s">
        <v>1589</v>
      </c>
      <c r="O5047" s="103" t="s">
        <v>1374</v>
      </c>
      <c r="P5047" s="47" t="s">
        <v>874</v>
      </c>
      <c r="Q5047" s="30" t="s">
        <v>9641</v>
      </c>
      <c r="R5047" s="112">
        <v>45301.701481481483</v>
      </c>
    </row>
    <row r="5048" spans="1:18" s="30" customFormat="1" ht="19.95" customHeight="1">
      <c r="A5048" s="47">
        <v>1</v>
      </c>
      <c r="B5048" s="30" t="s">
        <v>1395</v>
      </c>
      <c r="C5048" s="43" t="s">
        <v>9584</v>
      </c>
      <c r="D5048" s="52">
        <v>45301</v>
      </c>
      <c r="E5048" s="52">
        <v>45301</v>
      </c>
      <c r="F5048" s="52">
        <v>45299</v>
      </c>
      <c r="G5048" s="47" t="s">
        <v>10</v>
      </c>
      <c r="H5048" s="46">
        <v>31.04</v>
      </c>
      <c r="I5048" s="53">
        <v>1</v>
      </c>
      <c r="J5048" s="46">
        <v>0</v>
      </c>
      <c r="K5048" s="46">
        <v>0</v>
      </c>
      <c r="L5048" s="42">
        <v>31.04</v>
      </c>
      <c r="M5048" s="46">
        <v>0</v>
      </c>
      <c r="N5048" s="47" t="s">
        <v>1587</v>
      </c>
      <c r="O5048" s="103" t="s">
        <v>1374</v>
      </c>
      <c r="P5048" s="47" t="s">
        <v>7975</v>
      </c>
      <c r="Q5048" s="30" t="s">
        <v>9642</v>
      </c>
      <c r="R5048" s="112">
        <v>45301.713622685187</v>
      </c>
    </row>
    <row r="5049" spans="1:18" s="30" customFormat="1" ht="19.95" customHeight="1">
      <c r="A5049" s="47">
        <v>4</v>
      </c>
      <c r="B5049" s="30" t="s">
        <v>253</v>
      </c>
      <c r="C5049" s="43" t="s">
        <v>9643</v>
      </c>
      <c r="D5049" s="52">
        <v>45301</v>
      </c>
      <c r="E5049" s="52">
        <v>45301</v>
      </c>
      <c r="F5049" s="52">
        <v>45301</v>
      </c>
      <c r="G5049" s="47" t="s">
        <v>10</v>
      </c>
      <c r="H5049" s="46">
        <v>40425</v>
      </c>
      <c r="I5049" s="53">
        <v>1</v>
      </c>
      <c r="J5049" s="46">
        <v>0</v>
      </c>
      <c r="K5049" s="46">
        <v>0</v>
      </c>
      <c r="L5049" s="42">
        <v>40425</v>
      </c>
      <c r="M5049" s="46">
        <v>0</v>
      </c>
      <c r="N5049" s="47" t="s">
        <v>1328</v>
      </c>
      <c r="O5049" s="103" t="s">
        <v>1874</v>
      </c>
      <c r="P5049" s="47" t="s">
        <v>1359</v>
      </c>
      <c r="Q5049" s="30" t="s">
        <v>9644</v>
      </c>
      <c r="R5049" s="112">
        <v>45302.49759259259</v>
      </c>
    </row>
    <row r="5050" spans="1:18" s="30" customFormat="1" ht="19.95" customHeight="1">
      <c r="A5050" s="47">
        <v>4</v>
      </c>
      <c r="B5050" s="30" t="s">
        <v>253</v>
      </c>
      <c r="C5050" s="43" t="s">
        <v>9645</v>
      </c>
      <c r="D5050" s="52">
        <v>45301</v>
      </c>
      <c r="E5050" s="52">
        <v>45301</v>
      </c>
      <c r="F5050" s="52">
        <v>45301</v>
      </c>
      <c r="G5050" s="47" t="s">
        <v>10</v>
      </c>
      <c r="H5050" s="46">
        <v>42075</v>
      </c>
      <c r="I5050" s="53">
        <v>1</v>
      </c>
      <c r="J5050" s="46">
        <v>0</v>
      </c>
      <c r="K5050" s="46">
        <v>0</v>
      </c>
      <c r="L5050" s="42">
        <v>42075</v>
      </c>
      <c r="M5050" s="46">
        <v>0</v>
      </c>
      <c r="N5050" s="47" t="s">
        <v>1328</v>
      </c>
      <c r="O5050" s="103" t="s">
        <v>1874</v>
      </c>
      <c r="P5050" s="47" t="s">
        <v>1359</v>
      </c>
      <c r="Q5050" s="30" t="s">
        <v>9646</v>
      </c>
      <c r="R5050" s="112">
        <v>45302.497453703705</v>
      </c>
    </row>
    <row r="5051" spans="1:18" s="30" customFormat="1" ht="19.95" customHeight="1">
      <c r="A5051" s="47">
        <v>2</v>
      </c>
      <c r="B5051" s="30" t="s">
        <v>4016</v>
      </c>
      <c r="C5051" s="43" t="s">
        <v>9647</v>
      </c>
      <c r="D5051" s="52">
        <v>45301</v>
      </c>
      <c r="E5051" s="52">
        <v>45301</v>
      </c>
      <c r="F5051" s="52">
        <v>45301</v>
      </c>
      <c r="G5051" s="47" t="s">
        <v>10</v>
      </c>
      <c r="H5051" s="46">
        <v>106.56</v>
      </c>
      <c r="I5051" s="53">
        <v>1</v>
      </c>
      <c r="J5051" s="46">
        <v>0</v>
      </c>
      <c r="K5051" s="46">
        <v>0</v>
      </c>
      <c r="L5051" s="42">
        <v>106.56</v>
      </c>
      <c r="M5051" s="46">
        <v>0</v>
      </c>
      <c r="N5051" s="47" t="s">
        <v>269</v>
      </c>
      <c r="O5051" s="103" t="s">
        <v>1362</v>
      </c>
      <c r="P5051" s="47" t="s">
        <v>5075</v>
      </c>
      <c r="Q5051" s="30" t="s">
        <v>9648</v>
      </c>
      <c r="R5051" s="112">
        <v>45302.597175925926</v>
      </c>
    </row>
    <row r="5052" spans="1:18" s="30" customFormat="1" ht="19.95" customHeight="1">
      <c r="A5052" s="47">
        <v>1</v>
      </c>
      <c r="B5052" s="30" t="s">
        <v>9649</v>
      </c>
      <c r="C5052" s="43" t="s">
        <v>9650</v>
      </c>
      <c r="D5052" s="52">
        <v>45301</v>
      </c>
      <c r="E5052" s="52">
        <v>45301</v>
      </c>
      <c r="F5052" s="52">
        <v>45301</v>
      </c>
      <c r="G5052" s="47" t="s">
        <v>10</v>
      </c>
      <c r="H5052" s="46">
        <v>1976</v>
      </c>
      <c r="I5052" s="53">
        <v>1</v>
      </c>
      <c r="J5052" s="46">
        <v>0</v>
      </c>
      <c r="K5052" s="46">
        <v>0</v>
      </c>
      <c r="L5052" s="42">
        <v>1976</v>
      </c>
      <c r="M5052" s="46">
        <v>0</v>
      </c>
      <c r="N5052" s="47" t="s">
        <v>275</v>
      </c>
      <c r="O5052" s="103" t="s">
        <v>1360</v>
      </c>
      <c r="P5052" s="47" t="s">
        <v>876</v>
      </c>
      <c r="Q5052" s="30" t="s">
        <v>9651</v>
      </c>
      <c r="R5052" s="112">
        <v>45302.600370370368</v>
      </c>
    </row>
    <row r="5053" spans="1:18" s="30" customFormat="1" ht="19.95" customHeight="1">
      <c r="A5053" s="47">
        <v>1</v>
      </c>
      <c r="B5053" s="30" t="s">
        <v>44</v>
      </c>
      <c r="C5053" s="43" t="s">
        <v>45</v>
      </c>
      <c r="D5053" s="52">
        <v>45302</v>
      </c>
      <c r="E5053" s="52">
        <v>45302</v>
      </c>
      <c r="F5053" s="52">
        <v>45302</v>
      </c>
      <c r="G5053" s="47" t="s">
        <v>10</v>
      </c>
      <c r="H5053" s="46">
        <v>21897.69</v>
      </c>
      <c r="I5053" s="53">
        <v>1</v>
      </c>
      <c r="J5053" s="46">
        <v>0</v>
      </c>
      <c r="K5053" s="46">
        <v>0</v>
      </c>
      <c r="L5053" s="42">
        <v>21897.69</v>
      </c>
      <c r="M5053" s="46">
        <v>0</v>
      </c>
      <c r="N5053" s="47" t="s">
        <v>269</v>
      </c>
      <c r="O5053" s="103" t="s">
        <v>1381</v>
      </c>
      <c r="P5053" s="47" t="s">
        <v>882</v>
      </c>
      <c r="Q5053" s="30" t="s">
        <v>9652</v>
      </c>
      <c r="R5053" s="112">
        <v>45303.426921296297</v>
      </c>
    </row>
    <row r="5054" spans="1:18" s="30" customFormat="1" ht="19.95" customHeight="1">
      <c r="A5054" s="47">
        <v>1</v>
      </c>
      <c r="B5054" s="30" t="s">
        <v>9653</v>
      </c>
      <c r="C5054" s="43" t="s">
        <v>9654</v>
      </c>
      <c r="D5054" s="52">
        <v>45281</v>
      </c>
      <c r="E5054" s="52">
        <v>45302</v>
      </c>
      <c r="F5054" s="52">
        <v>45302</v>
      </c>
      <c r="G5054" s="47" t="s">
        <v>10</v>
      </c>
      <c r="H5054" s="46">
        <v>6717</v>
      </c>
      <c r="I5054" s="53">
        <v>1</v>
      </c>
      <c r="J5054" s="46">
        <v>0</v>
      </c>
      <c r="K5054" s="46">
        <v>0</v>
      </c>
      <c r="L5054" s="42">
        <v>6717</v>
      </c>
      <c r="M5054" s="46">
        <v>0</v>
      </c>
      <c r="N5054" s="47" t="s">
        <v>269</v>
      </c>
      <c r="O5054" s="103" t="s">
        <v>1342</v>
      </c>
      <c r="P5054" s="47" t="s">
        <v>1820</v>
      </c>
      <c r="Q5054" s="30" t="s">
        <v>9655</v>
      </c>
      <c r="R5054" s="112">
        <v>45303.427152777775</v>
      </c>
    </row>
    <row r="5055" spans="1:18" s="30" customFormat="1" ht="19.95" customHeight="1">
      <c r="A5055" s="47">
        <v>2</v>
      </c>
      <c r="B5055" s="30" t="s">
        <v>229</v>
      </c>
      <c r="C5055" s="43" t="s">
        <v>9656</v>
      </c>
      <c r="D5055" s="52">
        <v>45287</v>
      </c>
      <c r="E5055" s="52">
        <v>45302</v>
      </c>
      <c r="F5055" s="52">
        <v>45302</v>
      </c>
      <c r="G5055" s="47" t="s">
        <v>10</v>
      </c>
      <c r="H5055" s="46">
        <v>9508.4500000000007</v>
      </c>
      <c r="I5055" s="53">
        <v>1</v>
      </c>
      <c r="J5055" s="46">
        <v>0</v>
      </c>
      <c r="K5055" s="46">
        <v>0</v>
      </c>
      <c r="L5055" s="42">
        <v>9508.4500000000007</v>
      </c>
      <c r="M5055" s="46">
        <v>0</v>
      </c>
      <c r="N5055" s="47" t="s">
        <v>1328</v>
      </c>
      <c r="O5055" s="103" t="s">
        <v>1349</v>
      </c>
      <c r="P5055" s="47" t="s">
        <v>741</v>
      </c>
      <c r="Q5055" s="30" t="s">
        <v>9657</v>
      </c>
      <c r="R5055" s="112">
        <v>45303.417731481481</v>
      </c>
    </row>
    <row r="5056" spans="1:18" s="30" customFormat="1" ht="19.95" customHeight="1">
      <c r="A5056" s="47">
        <v>2</v>
      </c>
      <c r="B5056" s="30" t="s">
        <v>229</v>
      </c>
      <c r="C5056" s="43" t="s">
        <v>9658</v>
      </c>
      <c r="D5056" s="52">
        <v>45287</v>
      </c>
      <c r="E5056" s="52">
        <v>45302</v>
      </c>
      <c r="F5056" s="52">
        <v>45302</v>
      </c>
      <c r="G5056" s="47" t="s">
        <v>10</v>
      </c>
      <c r="H5056" s="46">
        <v>59596.6</v>
      </c>
      <c r="I5056" s="53">
        <v>1</v>
      </c>
      <c r="J5056" s="46">
        <v>0</v>
      </c>
      <c r="K5056" s="46">
        <v>0</v>
      </c>
      <c r="L5056" s="42">
        <v>59596.6</v>
      </c>
      <c r="M5056" s="46">
        <v>0</v>
      </c>
      <c r="N5056" s="47" t="s">
        <v>1328</v>
      </c>
      <c r="O5056" s="103" t="s">
        <v>1349</v>
      </c>
      <c r="P5056" s="47" t="s">
        <v>741</v>
      </c>
      <c r="Q5056" s="30" t="s">
        <v>9659</v>
      </c>
      <c r="R5056" s="112">
        <v>45303.418124999997</v>
      </c>
    </row>
    <row r="5057" spans="1:18" s="30" customFormat="1" ht="19.95" customHeight="1">
      <c r="A5057" s="47">
        <v>2</v>
      </c>
      <c r="B5057" s="30" t="s">
        <v>143</v>
      </c>
      <c r="C5057" s="43" t="s">
        <v>9660</v>
      </c>
      <c r="D5057" s="52">
        <v>45287</v>
      </c>
      <c r="E5057" s="52">
        <v>45302</v>
      </c>
      <c r="F5057" s="52">
        <v>45302</v>
      </c>
      <c r="G5057" s="47" t="s">
        <v>10</v>
      </c>
      <c r="H5057" s="46">
        <v>15078.4</v>
      </c>
      <c r="I5057" s="53">
        <v>1</v>
      </c>
      <c r="J5057" s="46">
        <v>0</v>
      </c>
      <c r="K5057" s="46">
        <v>0</v>
      </c>
      <c r="L5057" s="42">
        <v>15078.4</v>
      </c>
      <c r="M5057" s="46">
        <v>0</v>
      </c>
      <c r="N5057" s="47" t="s">
        <v>1328</v>
      </c>
      <c r="O5057" s="103" t="s">
        <v>1349</v>
      </c>
      <c r="P5057" s="47" t="s">
        <v>741</v>
      </c>
      <c r="Q5057" s="30" t="s">
        <v>9661</v>
      </c>
      <c r="R5057" s="112">
        <v>45303.420752314814</v>
      </c>
    </row>
    <row r="5058" spans="1:18" s="30" customFormat="1" ht="19.95" customHeight="1">
      <c r="A5058" s="47">
        <v>5</v>
      </c>
      <c r="B5058" s="30" t="s">
        <v>308</v>
      </c>
      <c r="C5058" s="43" t="s">
        <v>9662</v>
      </c>
      <c r="D5058" s="52">
        <v>45299</v>
      </c>
      <c r="E5058" s="52">
        <v>45302</v>
      </c>
      <c r="F5058" s="52">
        <v>45302</v>
      </c>
      <c r="G5058" s="47" t="s">
        <v>10</v>
      </c>
      <c r="H5058" s="46">
        <v>27160</v>
      </c>
      <c r="I5058" s="53">
        <v>1</v>
      </c>
      <c r="J5058" s="46">
        <v>0</v>
      </c>
      <c r="K5058" s="46">
        <v>0</v>
      </c>
      <c r="L5058" s="42">
        <v>27160</v>
      </c>
      <c r="M5058" s="46">
        <v>0</v>
      </c>
      <c r="N5058" s="47" t="s">
        <v>1328</v>
      </c>
      <c r="O5058" s="103" t="s">
        <v>1349</v>
      </c>
      <c r="P5058" s="47" t="s">
        <v>741</v>
      </c>
      <c r="Q5058" s="30" t="s">
        <v>9663</v>
      </c>
      <c r="R5058" s="112">
        <v>45303.421412037038</v>
      </c>
    </row>
    <row r="5059" spans="1:18" s="30" customFormat="1" ht="19.95" customHeight="1">
      <c r="A5059" s="47">
        <v>1</v>
      </c>
      <c r="B5059" s="30" t="s">
        <v>308</v>
      </c>
      <c r="C5059" s="43" t="s">
        <v>9664</v>
      </c>
      <c r="D5059" s="52">
        <v>45299</v>
      </c>
      <c r="E5059" s="52">
        <v>45302</v>
      </c>
      <c r="F5059" s="52">
        <v>45302</v>
      </c>
      <c r="G5059" s="47" t="s">
        <v>10</v>
      </c>
      <c r="H5059" s="46">
        <v>56000</v>
      </c>
      <c r="I5059" s="53">
        <v>1</v>
      </c>
      <c r="J5059" s="46">
        <v>0</v>
      </c>
      <c r="K5059" s="46">
        <v>0</v>
      </c>
      <c r="L5059" s="42">
        <v>56000</v>
      </c>
      <c r="M5059" s="46">
        <v>0</v>
      </c>
      <c r="N5059" s="47" t="s">
        <v>1328</v>
      </c>
      <c r="O5059" s="103" t="s">
        <v>1349</v>
      </c>
      <c r="P5059" s="47" t="s">
        <v>741</v>
      </c>
      <c r="Q5059" s="30" t="s">
        <v>9665</v>
      </c>
      <c r="R5059" s="112">
        <v>45303.421643518515</v>
      </c>
    </row>
    <row r="5060" spans="1:18" s="30" customFormat="1" ht="19.95" customHeight="1">
      <c r="A5060" s="47">
        <v>5</v>
      </c>
      <c r="B5060" s="30" t="s">
        <v>308</v>
      </c>
      <c r="C5060" s="43" t="s">
        <v>9666</v>
      </c>
      <c r="D5060" s="52">
        <v>45299</v>
      </c>
      <c r="E5060" s="52">
        <v>45302</v>
      </c>
      <c r="F5060" s="52">
        <v>45302</v>
      </c>
      <c r="G5060" s="47" t="s">
        <v>10</v>
      </c>
      <c r="H5060" s="46">
        <v>44650</v>
      </c>
      <c r="I5060" s="53">
        <v>1</v>
      </c>
      <c r="J5060" s="46">
        <v>0</v>
      </c>
      <c r="K5060" s="46">
        <v>0</v>
      </c>
      <c r="L5060" s="42">
        <v>44650</v>
      </c>
      <c r="M5060" s="46">
        <v>0</v>
      </c>
      <c r="N5060" s="47" t="s">
        <v>1328</v>
      </c>
      <c r="O5060" s="103" t="s">
        <v>1349</v>
      </c>
      <c r="P5060" s="47" t="s">
        <v>741</v>
      </c>
      <c r="Q5060" s="30" t="s">
        <v>9667</v>
      </c>
      <c r="R5060" s="112">
        <v>45303.421817129631</v>
      </c>
    </row>
    <row r="5061" spans="1:18" s="30" customFormat="1" ht="19.95" customHeight="1">
      <c r="A5061" s="47">
        <v>4</v>
      </c>
      <c r="B5061" s="30" t="s">
        <v>308</v>
      </c>
      <c r="C5061" s="43" t="s">
        <v>9668</v>
      </c>
      <c r="D5061" s="52">
        <v>45299</v>
      </c>
      <c r="E5061" s="52">
        <v>45302</v>
      </c>
      <c r="F5061" s="52">
        <v>45302</v>
      </c>
      <c r="G5061" s="47" t="s">
        <v>10</v>
      </c>
      <c r="H5061" s="46">
        <v>6480</v>
      </c>
      <c r="I5061" s="53">
        <v>1</v>
      </c>
      <c r="J5061" s="46">
        <v>0</v>
      </c>
      <c r="K5061" s="46">
        <v>0</v>
      </c>
      <c r="L5061" s="42">
        <v>6480</v>
      </c>
      <c r="M5061" s="46">
        <v>0</v>
      </c>
      <c r="N5061" s="47" t="s">
        <v>1328</v>
      </c>
      <c r="O5061" s="103" t="s">
        <v>1349</v>
      </c>
      <c r="P5061" s="47" t="s">
        <v>741</v>
      </c>
      <c r="Q5061" s="30" t="s">
        <v>9669</v>
      </c>
      <c r="R5061" s="112">
        <v>45303.422280092593</v>
      </c>
    </row>
    <row r="5062" spans="1:18" s="30" customFormat="1" ht="19.95" customHeight="1">
      <c r="A5062" s="47">
        <v>4</v>
      </c>
      <c r="B5062" s="30" t="s">
        <v>308</v>
      </c>
      <c r="C5062" s="43" t="s">
        <v>9670</v>
      </c>
      <c r="D5062" s="52">
        <v>45299</v>
      </c>
      <c r="E5062" s="52">
        <v>45302</v>
      </c>
      <c r="F5062" s="52">
        <v>45302</v>
      </c>
      <c r="G5062" s="47" t="s">
        <v>10</v>
      </c>
      <c r="H5062" s="46">
        <v>28079.84</v>
      </c>
      <c r="I5062" s="53">
        <v>1</v>
      </c>
      <c r="J5062" s="46">
        <v>0</v>
      </c>
      <c r="K5062" s="46">
        <v>0</v>
      </c>
      <c r="L5062" s="42">
        <v>28079.84</v>
      </c>
      <c r="M5062" s="46">
        <v>0</v>
      </c>
      <c r="N5062" s="47" t="s">
        <v>1328</v>
      </c>
      <c r="O5062" s="103" t="s">
        <v>1349</v>
      </c>
      <c r="P5062" s="47" t="s">
        <v>741</v>
      </c>
      <c r="Q5062" s="30" t="s">
        <v>9671</v>
      </c>
      <c r="R5062" s="112">
        <v>45303.42255787037</v>
      </c>
    </row>
    <row r="5063" spans="1:18" s="30" customFormat="1" ht="19.95" customHeight="1">
      <c r="A5063" s="47">
        <v>1</v>
      </c>
      <c r="B5063" s="30" t="s">
        <v>3280</v>
      </c>
      <c r="C5063" s="43" t="s">
        <v>9672</v>
      </c>
      <c r="D5063" s="52">
        <v>45287</v>
      </c>
      <c r="E5063" s="52">
        <v>45302</v>
      </c>
      <c r="F5063" s="52">
        <v>45302</v>
      </c>
      <c r="G5063" s="47" t="s">
        <v>10</v>
      </c>
      <c r="H5063" s="46">
        <v>70000</v>
      </c>
      <c r="I5063" s="53">
        <v>1</v>
      </c>
      <c r="J5063" s="46">
        <v>0</v>
      </c>
      <c r="K5063" s="46">
        <v>0</v>
      </c>
      <c r="L5063" s="42">
        <v>70000</v>
      </c>
      <c r="M5063" s="46">
        <v>0</v>
      </c>
      <c r="N5063" s="47" t="s">
        <v>1328</v>
      </c>
      <c r="O5063" s="103" t="s">
        <v>1349</v>
      </c>
      <c r="P5063" s="47" t="s">
        <v>741</v>
      </c>
      <c r="Q5063" s="30" t="s">
        <v>9673</v>
      </c>
      <c r="R5063" s="112">
        <v>45303.422743055555</v>
      </c>
    </row>
    <row r="5064" spans="1:18" s="30" customFormat="1" ht="19.95" customHeight="1">
      <c r="A5064" s="47">
        <v>4</v>
      </c>
      <c r="B5064" s="30" t="s">
        <v>229</v>
      </c>
      <c r="C5064" s="43" t="s">
        <v>9674</v>
      </c>
      <c r="D5064" s="52">
        <v>45287</v>
      </c>
      <c r="E5064" s="52">
        <v>45302</v>
      </c>
      <c r="F5064" s="52">
        <v>45302</v>
      </c>
      <c r="G5064" s="47" t="s">
        <v>10</v>
      </c>
      <c r="H5064" s="46">
        <v>2000</v>
      </c>
      <c r="I5064" s="53">
        <v>1</v>
      </c>
      <c r="J5064" s="46">
        <v>0</v>
      </c>
      <c r="K5064" s="46">
        <v>0</v>
      </c>
      <c r="L5064" s="42">
        <v>2000</v>
      </c>
      <c r="M5064" s="46">
        <v>0</v>
      </c>
      <c r="N5064" s="47" t="s">
        <v>1328</v>
      </c>
      <c r="O5064" s="103" t="s">
        <v>1349</v>
      </c>
      <c r="P5064" s="47" t="s">
        <v>741</v>
      </c>
      <c r="Q5064" s="30" t="s">
        <v>9675</v>
      </c>
      <c r="R5064" s="112">
        <v>45303.422997685186</v>
      </c>
    </row>
    <row r="5065" spans="1:18" s="30" customFormat="1" ht="19.95" customHeight="1">
      <c r="A5065" s="47">
        <v>1</v>
      </c>
      <c r="B5065" s="30" t="s">
        <v>9615</v>
      </c>
      <c r="C5065" s="43" t="s">
        <v>9676</v>
      </c>
      <c r="D5065" s="52">
        <v>45277</v>
      </c>
      <c r="E5065" s="52">
        <v>45302</v>
      </c>
      <c r="F5065" s="52">
        <v>45302</v>
      </c>
      <c r="G5065" s="47" t="s">
        <v>10</v>
      </c>
      <c r="H5065" s="46">
        <v>98542.5</v>
      </c>
      <c r="I5065" s="53">
        <v>1</v>
      </c>
      <c r="J5065" s="46">
        <v>0</v>
      </c>
      <c r="K5065" s="46">
        <v>0</v>
      </c>
      <c r="L5065" s="42">
        <v>98542.5</v>
      </c>
      <c r="M5065" s="46">
        <v>0</v>
      </c>
      <c r="N5065" s="47" t="s">
        <v>269</v>
      </c>
      <c r="O5065" s="103" t="s">
        <v>1329</v>
      </c>
      <c r="P5065" s="47" t="s">
        <v>1373</v>
      </c>
      <c r="Q5065" s="30" t="s">
        <v>9677</v>
      </c>
      <c r="R5065" s="112">
        <v>45303.427384259259</v>
      </c>
    </row>
    <row r="5066" spans="1:18" s="30" customFormat="1" ht="19.95" customHeight="1">
      <c r="A5066" s="47">
        <v>2</v>
      </c>
      <c r="B5066" s="30" t="s">
        <v>308</v>
      </c>
      <c r="C5066" s="43" t="s">
        <v>9678</v>
      </c>
      <c r="D5066" s="52">
        <v>45299</v>
      </c>
      <c r="E5066" s="52">
        <v>45302</v>
      </c>
      <c r="F5066" s="52">
        <v>45302</v>
      </c>
      <c r="G5066" s="47" t="s">
        <v>10</v>
      </c>
      <c r="H5066" s="46">
        <v>15681.6</v>
      </c>
      <c r="I5066" s="53">
        <v>1</v>
      </c>
      <c r="J5066" s="46">
        <v>0</v>
      </c>
      <c r="K5066" s="46">
        <v>0</v>
      </c>
      <c r="L5066" s="42">
        <v>15681.6</v>
      </c>
      <c r="M5066" s="46">
        <v>0</v>
      </c>
      <c r="N5066" s="47" t="s">
        <v>1328</v>
      </c>
      <c r="O5066" s="103" t="s">
        <v>1349</v>
      </c>
      <c r="P5066" s="47" t="s">
        <v>741</v>
      </c>
      <c r="Q5066" s="30" t="s">
        <v>9679</v>
      </c>
      <c r="R5066" s="112">
        <v>45303.426203703704</v>
      </c>
    </row>
    <row r="5067" spans="1:18" s="30" customFormat="1" ht="19.95" customHeight="1">
      <c r="A5067" s="47">
        <v>1</v>
      </c>
      <c r="B5067" s="30" t="s">
        <v>49</v>
      </c>
      <c r="C5067" s="43" t="s">
        <v>9680</v>
      </c>
      <c r="D5067" s="52">
        <v>44965</v>
      </c>
      <c r="E5067" s="52">
        <v>45303</v>
      </c>
      <c r="F5067" s="52">
        <v>45303</v>
      </c>
      <c r="G5067" s="47" t="s">
        <v>10</v>
      </c>
      <c r="H5067" s="46">
        <v>545</v>
      </c>
      <c r="I5067" s="53">
        <v>1</v>
      </c>
      <c r="J5067" s="46">
        <v>0</v>
      </c>
      <c r="K5067" s="46">
        <v>0</v>
      </c>
      <c r="L5067" s="42">
        <v>545</v>
      </c>
      <c r="M5067" s="46">
        <v>0</v>
      </c>
      <c r="N5067" s="47" t="s">
        <v>269</v>
      </c>
      <c r="O5067" s="103" t="s">
        <v>1342</v>
      </c>
      <c r="P5067" s="47" t="s">
        <v>1380</v>
      </c>
      <c r="Q5067" s="30" t="s">
        <v>9681</v>
      </c>
      <c r="R5067" s="112">
        <v>45306.429016203707</v>
      </c>
    </row>
    <row r="5068" spans="1:18" s="30" customFormat="1" ht="19.95" customHeight="1">
      <c r="A5068" s="47">
        <v>1</v>
      </c>
      <c r="B5068" s="30" t="s">
        <v>46</v>
      </c>
      <c r="C5068" s="43" t="s">
        <v>9682</v>
      </c>
      <c r="D5068" s="52">
        <v>45295</v>
      </c>
      <c r="E5068" s="52">
        <v>45303</v>
      </c>
      <c r="F5068" s="52">
        <v>45303</v>
      </c>
      <c r="G5068" s="47" t="s">
        <v>10</v>
      </c>
      <c r="H5068" s="46">
        <v>3800</v>
      </c>
      <c r="I5068" s="53">
        <v>1</v>
      </c>
      <c r="J5068" s="46">
        <v>0</v>
      </c>
      <c r="K5068" s="46">
        <v>0</v>
      </c>
      <c r="L5068" s="42">
        <v>3800</v>
      </c>
      <c r="M5068" s="46">
        <v>0</v>
      </c>
      <c r="N5068" s="47" t="s">
        <v>269</v>
      </c>
      <c r="O5068" s="103" t="s">
        <v>1351</v>
      </c>
      <c r="P5068" s="47" t="s">
        <v>1350</v>
      </c>
      <c r="Q5068" s="30" t="s">
        <v>9683</v>
      </c>
      <c r="R5068" s="112">
        <v>45306.429375</v>
      </c>
    </row>
    <row r="5069" spans="1:18" s="30" customFormat="1" ht="19.95" customHeight="1">
      <c r="A5069" s="47">
        <v>1</v>
      </c>
      <c r="B5069" s="30" t="s">
        <v>6902</v>
      </c>
      <c r="C5069" s="43" t="s">
        <v>9684</v>
      </c>
      <c r="D5069" s="52">
        <v>45268</v>
      </c>
      <c r="E5069" s="52">
        <v>45303</v>
      </c>
      <c r="F5069" s="52">
        <v>45303</v>
      </c>
      <c r="G5069" s="47" t="s">
        <v>10</v>
      </c>
      <c r="H5069" s="46">
        <v>261273.45</v>
      </c>
      <c r="I5069" s="53">
        <v>1</v>
      </c>
      <c r="J5069" s="46">
        <v>0</v>
      </c>
      <c r="K5069" s="46">
        <v>0</v>
      </c>
      <c r="L5069" s="42">
        <v>261273.45</v>
      </c>
      <c r="M5069" s="46">
        <v>0</v>
      </c>
      <c r="N5069" s="47" t="s">
        <v>269</v>
      </c>
      <c r="O5069" s="103" t="s">
        <v>1330</v>
      </c>
      <c r="P5069" s="47" t="s">
        <v>1821</v>
      </c>
      <c r="Q5069" s="30" t="s">
        <v>9685</v>
      </c>
      <c r="R5069" s="112">
        <v>45306.428784722222</v>
      </c>
    </row>
    <row r="5070" spans="1:18" s="30" customFormat="1" ht="19.95" customHeight="1">
      <c r="A5070" s="47">
        <v>1</v>
      </c>
      <c r="B5070" s="30" t="s">
        <v>143</v>
      </c>
      <c r="C5070" s="43" t="s">
        <v>9686</v>
      </c>
      <c r="D5070" s="52">
        <v>45288</v>
      </c>
      <c r="E5070" s="52">
        <v>45303</v>
      </c>
      <c r="F5070" s="52">
        <v>45303</v>
      </c>
      <c r="G5070" s="47" t="s">
        <v>10</v>
      </c>
      <c r="H5070" s="46">
        <v>16665.599999999999</v>
      </c>
      <c r="I5070" s="53">
        <v>1</v>
      </c>
      <c r="J5070" s="46">
        <v>0</v>
      </c>
      <c r="K5070" s="46">
        <v>0</v>
      </c>
      <c r="L5070" s="42">
        <v>16665.599999999999</v>
      </c>
      <c r="M5070" s="46">
        <v>0</v>
      </c>
      <c r="N5070" s="47" t="s">
        <v>1328</v>
      </c>
      <c r="O5070" s="103" t="s">
        <v>1349</v>
      </c>
      <c r="P5070" s="47" t="s">
        <v>741</v>
      </c>
      <c r="Q5070" s="30" t="s">
        <v>9687</v>
      </c>
      <c r="R5070" s="112">
        <v>45306.417893518519</v>
      </c>
    </row>
    <row r="5071" spans="1:18" s="30" customFormat="1" ht="19.95" customHeight="1">
      <c r="A5071" s="47">
        <v>1</v>
      </c>
      <c r="B5071" s="30" t="s">
        <v>143</v>
      </c>
      <c r="C5071" s="43" t="s">
        <v>9688</v>
      </c>
      <c r="D5071" s="52">
        <v>45288</v>
      </c>
      <c r="E5071" s="52">
        <v>45303</v>
      </c>
      <c r="F5071" s="52">
        <v>45303</v>
      </c>
      <c r="G5071" s="47" t="s">
        <v>10</v>
      </c>
      <c r="H5071" s="46">
        <v>51695.35</v>
      </c>
      <c r="I5071" s="53">
        <v>1</v>
      </c>
      <c r="J5071" s="46">
        <v>0</v>
      </c>
      <c r="K5071" s="46">
        <v>0</v>
      </c>
      <c r="L5071" s="42">
        <v>51695.35</v>
      </c>
      <c r="M5071" s="46">
        <v>0</v>
      </c>
      <c r="N5071" s="47" t="s">
        <v>1328</v>
      </c>
      <c r="O5071" s="103" t="s">
        <v>1349</v>
      </c>
      <c r="P5071" s="47" t="s">
        <v>741</v>
      </c>
      <c r="Q5071" s="30" t="s">
        <v>9689</v>
      </c>
      <c r="R5071" s="112">
        <v>45306.41814814815</v>
      </c>
    </row>
    <row r="5072" spans="1:18" s="30" customFormat="1" ht="19.95" customHeight="1">
      <c r="A5072" s="47">
        <v>2</v>
      </c>
      <c r="B5072" s="30" t="s">
        <v>142</v>
      </c>
      <c r="C5072" s="43" t="s">
        <v>9690</v>
      </c>
      <c r="D5072" s="52">
        <v>45293</v>
      </c>
      <c r="E5072" s="52">
        <v>45303</v>
      </c>
      <c r="F5072" s="52">
        <v>45303</v>
      </c>
      <c r="G5072" s="47" t="s">
        <v>10</v>
      </c>
      <c r="H5072" s="46">
        <v>220222.2</v>
      </c>
      <c r="I5072" s="53">
        <v>1</v>
      </c>
      <c r="J5072" s="46">
        <v>0</v>
      </c>
      <c r="K5072" s="46">
        <v>0</v>
      </c>
      <c r="L5072" s="42">
        <v>220222.2</v>
      </c>
      <c r="M5072" s="46">
        <v>0</v>
      </c>
      <c r="N5072" s="47" t="s">
        <v>1328</v>
      </c>
      <c r="O5072" s="103" t="s">
        <v>1349</v>
      </c>
      <c r="P5072" s="47" t="s">
        <v>741</v>
      </c>
      <c r="Q5072" s="30" t="s">
        <v>9691</v>
      </c>
      <c r="R5072" s="112">
        <v>45306.420185185183</v>
      </c>
    </row>
    <row r="5073" spans="1:18" s="30" customFormat="1" ht="19.95" customHeight="1">
      <c r="A5073" s="47">
        <v>1</v>
      </c>
      <c r="B5073" s="30" t="s">
        <v>1395</v>
      </c>
      <c r="C5073" s="43" t="s">
        <v>1477</v>
      </c>
      <c r="D5073" s="52">
        <v>45303</v>
      </c>
      <c r="E5073" s="52">
        <v>45303</v>
      </c>
      <c r="F5073" s="52">
        <v>45302</v>
      </c>
      <c r="G5073" s="47" t="s">
        <v>10</v>
      </c>
      <c r="H5073" s="46">
        <v>118</v>
      </c>
      <c r="I5073" s="53">
        <v>1</v>
      </c>
      <c r="J5073" s="46">
        <v>0</v>
      </c>
      <c r="K5073" s="46">
        <v>0</v>
      </c>
      <c r="L5073" s="42">
        <v>118</v>
      </c>
      <c r="M5073" s="46">
        <v>0</v>
      </c>
      <c r="N5073" s="47" t="s">
        <v>275</v>
      </c>
      <c r="O5073" s="103" t="s">
        <v>1374</v>
      </c>
      <c r="P5073" s="47" t="s">
        <v>874</v>
      </c>
      <c r="Q5073" s="30" t="s">
        <v>1780</v>
      </c>
      <c r="R5073" s="112">
        <v>45303.429340277777</v>
      </c>
    </row>
    <row r="5074" spans="1:18" s="30" customFormat="1" ht="19.95" customHeight="1">
      <c r="A5074" s="47">
        <v>1</v>
      </c>
      <c r="B5074" s="30" t="s">
        <v>1357</v>
      </c>
      <c r="C5074" s="43" t="s">
        <v>9692</v>
      </c>
      <c r="D5074" s="52">
        <v>45303</v>
      </c>
      <c r="E5074" s="52">
        <v>45303</v>
      </c>
      <c r="F5074" s="52">
        <v>45303</v>
      </c>
      <c r="G5074" s="47" t="s">
        <v>10</v>
      </c>
      <c r="H5074" s="46">
        <v>1137.4000000000001</v>
      </c>
      <c r="I5074" s="53">
        <v>1</v>
      </c>
      <c r="J5074" s="46">
        <v>0</v>
      </c>
      <c r="K5074" s="46">
        <v>0</v>
      </c>
      <c r="L5074" s="42">
        <v>1137.4000000000001</v>
      </c>
      <c r="M5074" s="46">
        <v>0</v>
      </c>
      <c r="N5074" s="47" t="s">
        <v>269</v>
      </c>
      <c r="O5074" s="103" t="s">
        <v>1351</v>
      </c>
      <c r="P5074" s="47" t="s">
        <v>1353</v>
      </c>
      <c r="Q5074" s="30" t="s">
        <v>9693</v>
      </c>
      <c r="R5074" s="112">
        <v>45306.429571759261</v>
      </c>
    </row>
    <row r="5075" spans="1:18" s="30" customFormat="1" ht="19.95" customHeight="1">
      <c r="A5075" s="47">
        <v>1</v>
      </c>
      <c r="B5075" s="30" t="s">
        <v>1357</v>
      </c>
      <c r="C5075" s="43" t="s">
        <v>9694</v>
      </c>
      <c r="D5075" s="52">
        <v>45302</v>
      </c>
      <c r="E5075" s="52">
        <v>45303</v>
      </c>
      <c r="F5075" s="52">
        <v>45303</v>
      </c>
      <c r="G5075" s="47" t="s">
        <v>10</v>
      </c>
      <c r="H5075" s="46">
        <v>900</v>
      </c>
      <c r="I5075" s="53">
        <v>1</v>
      </c>
      <c r="J5075" s="46">
        <v>0</v>
      </c>
      <c r="K5075" s="46">
        <v>0</v>
      </c>
      <c r="L5075" s="42">
        <v>900</v>
      </c>
      <c r="M5075" s="46">
        <v>0</v>
      </c>
      <c r="N5075" s="47" t="s">
        <v>275</v>
      </c>
      <c r="O5075" s="103" t="s">
        <v>1349</v>
      </c>
      <c r="P5075" s="47" t="s">
        <v>8675</v>
      </c>
      <c r="Q5075" s="30" t="s">
        <v>9695</v>
      </c>
      <c r="R5075" s="112">
        <v>45306.430173611108</v>
      </c>
    </row>
    <row r="5076" spans="1:18" s="30" customFormat="1" ht="19.95" customHeight="1">
      <c r="A5076" s="47">
        <v>2</v>
      </c>
      <c r="B5076" s="30" t="s">
        <v>143</v>
      </c>
      <c r="C5076" s="43" t="s">
        <v>9696</v>
      </c>
      <c r="D5076" s="52">
        <v>45288</v>
      </c>
      <c r="E5076" s="52">
        <v>45303</v>
      </c>
      <c r="F5076" s="52">
        <v>45303</v>
      </c>
      <c r="G5076" s="47" t="s">
        <v>10</v>
      </c>
      <c r="H5076" s="46">
        <v>30725.599999999999</v>
      </c>
      <c r="I5076" s="53">
        <v>1</v>
      </c>
      <c r="J5076" s="46">
        <v>0</v>
      </c>
      <c r="K5076" s="46">
        <v>0</v>
      </c>
      <c r="L5076" s="42">
        <v>30725.599999999999</v>
      </c>
      <c r="M5076" s="46">
        <v>0</v>
      </c>
      <c r="N5076" s="47" t="s">
        <v>1328</v>
      </c>
      <c r="O5076" s="103" t="s">
        <v>1349</v>
      </c>
      <c r="P5076" s="47" t="s">
        <v>741</v>
      </c>
      <c r="Q5076" s="30" t="s">
        <v>9697</v>
      </c>
      <c r="R5076" s="112">
        <v>45306.422083333331</v>
      </c>
    </row>
    <row r="5077" spans="1:18" s="30" customFormat="1" ht="19.95" customHeight="1">
      <c r="A5077" s="47">
        <v>5</v>
      </c>
      <c r="B5077" s="30" t="s">
        <v>143</v>
      </c>
      <c r="C5077" s="43" t="s">
        <v>9698</v>
      </c>
      <c r="D5077" s="52">
        <v>45288</v>
      </c>
      <c r="E5077" s="52">
        <v>45303</v>
      </c>
      <c r="F5077" s="52">
        <v>45303</v>
      </c>
      <c r="G5077" s="47" t="s">
        <v>10</v>
      </c>
      <c r="H5077" s="46">
        <v>3700</v>
      </c>
      <c r="I5077" s="53">
        <v>1</v>
      </c>
      <c r="J5077" s="46">
        <v>0</v>
      </c>
      <c r="K5077" s="46">
        <v>0</v>
      </c>
      <c r="L5077" s="42">
        <v>3700</v>
      </c>
      <c r="M5077" s="46">
        <v>0</v>
      </c>
      <c r="N5077" s="47" t="s">
        <v>1328</v>
      </c>
      <c r="O5077" s="103" t="s">
        <v>1349</v>
      </c>
      <c r="P5077" s="47" t="s">
        <v>741</v>
      </c>
      <c r="Q5077" s="30" t="s">
        <v>9699</v>
      </c>
      <c r="R5077" s="112">
        <v>45306.423622685186</v>
      </c>
    </row>
    <row r="5078" spans="1:18" s="30" customFormat="1" ht="19.95" customHeight="1">
      <c r="A5078" s="47">
        <v>2</v>
      </c>
      <c r="B5078" s="30" t="s">
        <v>2019</v>
      </c>
      <c r="C5078" s="43" t="s">
        <v>9700</v>
      </c>
      <c r="D5078" s="52">
        <v>45289</v>
      </c>
      <c r="E5078" s="52">
        <v>45303</v>
      </c>
      <c r="F5078" s="52">
        <v>45303</v>
      </c>
      <c r="G5078" s="47" t="s">
        <v>10</v>
      </c>
      <c r="H5078" s="46">
        <v>26534.400000000001</v>
      </c>
      <c r="I5078" s="53">
        <v>1</v>
      </c>
      <c r="J5078" s="46">
        <v>0</v>
      </c>
      <c r="K5078" s="46">
        <v>0</v>
      </c>
      <c r="L5078" s="42">
        <v>26534.400000000001</v>
      </c>
      <c r="M5078" s="46">
        <v>0</v>
      </c>
      <c r="N5078" s="47" t="s">
        <v>1328</v>
      </c>
      <c r="O5078" s="103" t="s">
        <v>1349</v>
      </c>
      <c r="P5078" s="47" t="s">
        <v>741</v>
      </c>
      <c r="Q5078" s="30" t="s">
        <v>9701</v>
      </c>
      <c r="R5078" s="112">
        <v>45306.42423611111</v>
      </c>
    </row>
    <row r="5079" spans="1:18" s="30" customFormat="1" ht="19.95" customHeight="1">
      <c r="A5079" s="47">
        <v>5</v>
      </c>
      <c r="B5079" s="30" t="s">
        <v>143</v>
      </c>
      <c r="C5079" s="43" t="s">
        <v>9702</v>
      </c>
      <c r="D5079" s="52">
        <v>45288</v>
      </c>
      <c r="E5079" s="52">
        <v>45303</v>
      </c>
      <c r="F5079" s="52">
        <v>45303</v>
      </c>
      <c r="G5079" s="47" t="s">
        <v>10</v>
      </c>
      <c r="H5079" s="46">
        <v>14800</v>
      </c>
      <c r="I5079" s="53">
        <v>1</v>
      </c>
      <c r="J5079" s="46">
        <v>0</v>
      </c>
      <c r="K5079" s="46">
        <v>0</v>
      </c>
      <c r="L5079" s="42">
        <v>14800</v>
      </c>
      <c r="M5079" s="46">
        <v>0</v>
      </c>
      <c r="N5079" s="47" t="s">
        <v>1328</v>
      </c>
      <c r="O5079" s="103" t="s">
        <v>1349</v>
      </c>
      <c r="P5079" s="47" t="s">
        <v>741</v>
      </c>
      <c r="Q5079" s="30" t="s">
        <v>9703</v>
      </c>
      <c r="R5079" s="112">
        <v>45306.424062500002</v>
      </c>
    </row>
    <row r="5080" spans="1:18" s="30" customFormat="1" ht="19.95" customHeight="1">
      <c r="A5080" s="47">
        <v>1</v>
      </c>
      <c r="B5080" s="30" t="s">
        <v>8019</v>
      </c>
      <c r="C5080" s="43" t="s">
        <v>7470</v>
      </c>
      <c r="D5080" s="52">
        <v>45303</v>
      </c>
      <c r="E5080" s="52">
        <v>45303</v>
      </c>
      <c r="F5080" s="52">
        <v>45303</v>
      </c>
      <c r="G5080" s="47" t="s">
        <v>10</v>
      </c>
      <c r="H5080" s="46">
        <v>12897.64</v>
      </c>
      <c r="I5080" s="53">
        <v>1</v>
      </c>
      <c r="J5080" s="46">
        <v>0</v>
      </c>
      <c r="K5080" s="46">
        <v>0</v>
      </c>
      <c r="L5080" s="42">
        <v>12897.64</v>
      </c>
      <c r="M5080" s="46">
        <v>0</v>
      </c>
      <c r="N5080" s="47" t="s">
        <v>275</v>
      </c>
      <c r="O5080" s="103" t="s">
        <v>1349</v>
      </c>
      <c r="P5080" s="47" t="s">
        <v>1336</v>
      </c>
      <c r="Q5080" s="30" t="s">
        <v>9704</v>
      </c>
      <c r="R5080" s="112">
        <v>45306.429849537039</v>
      </c>
    </row>
    <row r="5081" spans="1:18" s="30" customFormat="1" ht="19.95" customHeight="1">
      <c r="A5081" s="47">
        <v>1</v>
      </c>
      <c r="B5081" s="30" t="s">
        <v>1357</v>
      </c>
      <c r="C5081" s="43" t="s">
        <v>9705</v>
      </c>
      <c r="D5081" s="52">
        <v>45303</v>
      </c>
      <c r="E5081" s="52">
        <v>45303</v>
      </c>
      <c r="F5081" s="52">
        <v>45303</v>
      </c>
      <c r="G5081" s="47" t="s">
        <v>10</v>
      </c>
      <c r="H5081" s="46">
        <v>20680</v>
      </c>
      <c r="I5081" s="53">
        <v>1</v>
      </c>
      <c r="J5081" s="46">
        <v>0</v>
      </c>
      <c r="K5081" s="46">
        <v>0</v>
      </c>
      <c r="L5081" s="42">
        <v>20680</v>
      </c>
      <c r="M5081" s="46">
        <v>0</v>
      </c>
      <c r="N5081" s="47" t="s">
        <v>275</v>
      </c>
      <c r="O5081" s="103" t="s">
        <v>1355</v>
      </c>
      <c r="P5081" s="47" t="s">
        <v>9706</v>
      </c>
      <c r="Q5081" s="30" t="s">
        <v>9707</v>
      </c>
      <c r="R5081" s="112">
        <v>45313.472569444442</v>
      </c>
    </row>
    <row r="5082" spans="1:18" s="30" customFormat="1" ht="19.95" customHeight="1">
      <c r="A5082" s="47">
        <v>2</v>
      </c>
      <c r="B5082" s="30" t="s">
        <v>141</v>
      </c>
      <c r="C5082" s="43" t="s">
        <v>9708</v>
      </c>
      <c r="D5082" s="52">
        <v>45296</v>
      </c>
      <c r="E5082" s="52">
        <v>45305</v>
      </c>
      <c r="F5082" s="52">
        <v>45306</v>
      </c>
      <c r="G5082" s="47" t="s">
        <v>10</v>
      </c>
      <c r="H5082" s="46">
        <v>5320</v>
      </c>
      <c r="I5082" s="53">
        <v>1</v>
      </c>
      <c r="J5082" s="46">
        <v>0</v>
      </c>
      <c r="K5082" s="46">
        <v>0</v>
      </c>
      <c r="L5082" s="42">
        <v>5320</v>
      </c>
      <c r="M5082" s="46">
        <v>0</v>
      </c>
      <c r="N5082" s="47" t="s">
        <v>1328</v>
      </c>
      <c r="O5082" s="103" t="s">
        <v>1349</v>
      </c>
      <c r="P5082" s="47" t="s">
        <v>741</v>
      </c>
      <c r="Q5082" s="30" t="s">
        <v>9709</v>
      </c>
      <c r="R5082" s="112">
        <v>45307.409363425926</v>
      </c>
    </row>
    <row r="5083" spans="1:18" s="30" customFormat="1" ht="19.95" customHeight="1">
      <c r="A5083" s="47">
        <v>1</v>
      </c>
      <c r="B5083" s="30" t="s">
        <v>34</v>
      </c>
      <c r="C5083" s="43" t="s">
        <v>9710</v>
      </c>
      <c r="D5083" s="52">
        <v>45306</v>
      </c>
      <c r="E5083" s="52">
        <v>45306</v>
      </c>
      <c r="F5083" s="52">
        <v>45306</v>
      </c>
      <c r="G5083" s="47" t="s">
        <v>10</v>
      </c>
      <c r="H5083" s="46">
        <v>1069.22</v>
      </c>
      <c r="I5083" s="53">
        <v>1</v>
      </c>
      <c r="J5083" s="46">
        <v>0</v>
      </c>
      <c r="K5083" s="46">
        <v>0</v>
      </c>
      <c r="L5083" s="42">
        <v>1069.22</v>
      </c>
      <c r="M5083" s="46">
        <v>0</v>
      </c>
      <c r="N5083" s="47" t="s">
        <v>269</v>
      </c>
      <c r="O5083" s="103" t="s">
        <v>1329</v>
      </c>
      <c r="P5083" s="47" t="s">
        <v>878</v>
      </c>
      <c r="Q5083" s="30" t="s">
        <v>9711</v>
      </c>
      <c r="R5083" s="112">
        <v>45307.421990740739</v>
      </c>
    </row>
    <row r="5084" spans="1:18" s="30" customFormat="1" ht="19.95" customHeight="1">
      <c r="A5084" s="47">
        <v>1</v>
      </c>
      <c r="B5084" s="30" t="s">
        <v>34</v>
      </c>
      <c r="C5084" s="43" t="s">
        <v>9712</v>
      </c>
      <c r="D5084" s="52">
        <v>44941</v>
      </c>
      <c r="E5084" s="52">
        <v>45306</v>
      </c>
      <c r="F5084" s="52">
        <v>45306</v>
      </c>
      <c r="G5084" s="47" t="s">
        <v>10</v>
      </c>
      <c r="H5084" s="46">
        <v>1069.22</v>
      </c>
      <c r="I5084" s="53">
        <v>1</v>
      </c>
      <c r="J5084" s="46">
        <v>0</v>
      </c>
      <c r="K5084" s="46">
        <v>0</v>
      </c>
      <c r="L5084" s="42">
        <v>1069.22</v>
      </c>
      <c r="M5084" s="46">
        <v>0</v>
      </c>
      <c r="N5084" s="47" t="s">
        <v>269</v>
      </c>
      <c r="O5084" s="103" t="s">
        <v>1329</v>
      </c>
      <c r="P5084" s="47" t="s">
        <v>878</v>
      </c>
      <c r="Q5084" s="30" t="s">
        <v>9713</v>
      </c>
      <c r="R5084" s="112">
        <v>45307.421990740739</v>
      </c>
    </row>
    <row r="5085" spans="1:18" s="30" customFormat="1" ht="19.95" customHeight="1">
      <c r="A5085" s="47">
        <v>1</v>
      </c>
      <c r="B5085" s="30" t="s">
        <v>43</v>
      </c>
      <c r="C5085" s="43" t="s">
        <v>9714</v>
      </c>
      <c r="D5085" s="52">
        <v>45290</v>
      </c>
      <c r="E5085" s="52">
        <v>45306</v>
      </c>
      <c r="F5085" s="52">
        <v>45306</v>
      </c>
      <c r="G5085" s="47" t="s">
        <v>10</v>
      </c>
      <c r="H5085" s="46">
        <v>3339.6</v>
      </c>
      <c r="I5085" s="53">
        <v>1</v>
      </c>
      <c r="J5085" s="46">
        <v>0</v>
      </c>
      <c r="K5085" s="46">
        <v>0</v>
      </c>
      <c r="L5085" s="42">
        <v>3339.6</v>
      </c>
      <c r="M5085" s="46">
        <v>0</v>
      </c>
      <c r="N5085" s="47" t="s">
        <v>269</v>
      </c>
      <c r="O5085" s="103" t="s">
        <v>1351</v>
      </c>
      <c r="P5085" s="47" t="s">
        <v>1353</v>
      </c>
      <c r="Q5085" s="30" t="s">
        <v>8150</v>
      </c>
      <c r="R5085" s="112">
        <v>45307.418240740742</v>
      </c>
    </row>
    <row r="5086" spans="1:18" s="30" customFormat="1" ht="19.95" customHeight="1">
      <c r="A5086" s="47">
        <v>1</v>
      </c>
      <c r="B5086" s="30" t="s">
        <v>435</v>
      </c>
      <c r="C5086" s="43" t="s">
        <v>9715</v>
      </c>
      <c r="D5086" s="52">
        <v>45294</v>
      </c>
      <c r="E5086" s="52">
        <v>45306</v>
      </c>
      <c r="F5086" s="52">
        <v>45295</v>
      </c>
      <c r="G5086" s="47" t="s">
        <v>10</v>
      </c>
      <c r="H5086" s="46">
        <v>400</v>
      </c>
      <c r="I5086" s="53">
        <v>1</v>
      </c>
      <c r="J5086" s="46">
        <v>0</v>
      </c>
      <c r="K5086" s="46">
        <v>0</v>
      </c>
      <c r="L5086" s="42">
        <v>400</v>
      </c>
      <c r="M5086" s="46">
        <v>0</v>
      </c>
      <c r="N5086" s="47" t="s">
        <v>275</v>
      </c>
      <c r="O5086" s="103" t="s">
        <v>1351</v>
      </c>
      <c r="P5086" s="47" t="s">
        <v>1350</v>
      </c>
      <c r="Q5086" s="30" t="s">
        <v>9716</v>
      </c>
      <c r="R5086" s="112">
        <v>45296.596898148149</v>
      </c>
    </row>
    <row r="5087" spans="1:18" s="30" customFormat="1" ht="19.95" customHeight="1">
      <c r="A5087" s="47">
        <v>2</v>
      </c>
      <c r="B5087" s="30" t="s">
        <v>8549</v>
      </c>
      <c r="C5087" s="43" t="s">
        <v>8883</v>
      </c>
      <c r="D5087" s="52">
        <v>45295</v>
      </c>
      <c r="E5087" s="52">
        <v>45306</v>
      </c>
      <c r="F5087" s="52">
        <v>45306</v>
      </c>
      <c r="G5087" s="47" t="s">
        <v>10</v>
      </c>
      <c r="H5087" s="42">
        <v>92400</v>
      </c>
      <c r="I5087" s="53">
        <v>1</v>
      </c>
      <c r="J5087" s="46">
        <v>0</v>
      </c>
      <c r="K5087" s="46">
        <v>0</v>
      </c>
      <c r="L5087" s="42">
        <v>92400</v>
      </c>
      <c r="M5087" s="46">
        <v>0</v>
      </c>
      <c r="N5087" s="47" t="s">
        <v>269</v>
      </c>
      <c r="O5087" s="103" t="s">
        <v>1874</v>
      </c>
      <c r="P5087" s="47" t="s">
        <v>1358</v>
      </c>
      <c r="Q5087" s="30" t="s">
        <v>8884</v>
      </c>
      <c r="R5087" s="112">
        <v>45299.375</v>
      </c>
    </row>
    <row r="5088" spans="1:18" s="30" customFormat="1" ht="19.95" customHeight="1">
      <c r="A5088" s="47">
        <v>2</v>
      </c>
      <c r="B5088" s="30" t="s">
        <v>8549</v>
      </c>
      <c r="C5088" s="43" t="s">
        <v>8883</v>
      </c>
      <c r="D5088" s="52">
        <v>45295</v>
      </c>
      <c r="E5088" s="52">
        <v>45306</v>
      </c>
      <c r="F5088" s="52">
        <v>45306</v>
      </c>
      <c r="G5088" s="47" t="s">
        <v>10</v>
      </c>
      <c r="H5088" s="42">
        <v>22349.95</v>
      </c>
      <c r="I5088" s="53">
        <v>1</v>
      </c>
      <c r="J5088" s="46">
        <v>0</v>
      </c>
      <c r="K5088" s="46">
        <v>0</v>
      </c>
      <c r="L5088" s="42">
        <v>22349.95</v>
      </c>
      <c r="M5088" s="46">
        <v>0</v>
      </c>
      <c r="N5088" s="47" t="s">
        <v>269</v>
      </c>
      <c r="O5088" s="103" t="s">
        <v>1874</v>
      </c>
      <c r="P5088" s="47" t="s">
        <v>1358</v>
      </c>
      <c r="Q5088" s="30" t="s">
        <v>8884</v>
      </c>
      <c r="R5088" s="112">
        <v>45307.418506944443</v>
      </c>
    </row>
    <row r="5089" spans="1:18" s="30" customFormat="1" ht="19.95" customHeight="1">
      <c r="A5089" s="47">
        <v>1</v>
      </c>
      <c r="B5089" s="30" t="s">
        <v>228</v>
      </c>
      <c r="C5089" s="43" t="s">
        <v>9717</v>
      </c>
      <c r="D5089" s="52">
        <v>45294</v>
      </c>
      <c r="E5089" s="52">
        <v>45306</v>
      </c>
      <c r="F5089" s="52">
        <v>45306</v>
      </c>
      <c r="G5089" s="47" t="s">
        <v>10</v>
      </c>
      <c r="H5089" s="46">
        <v>1225</v>
      </c>
      <c r="I5089" s="53">
        <v>1</v>
      </c>
      <c r="J5089" s="46">
        <v>0</v>
      </c>
      <c r="K5089" s="46">
        <v>0</v>
      </c>
      <c r="L5089" s="42">
        <v>1225</v>
      </c>
      <c r="M5089" s="46">
        <v>0</v>
      </c>
      <c r="N5089" s="47" t="s">
        <v>275</v>
      </c>
      <c r="O5089" s="103" t="s">
        <v>1874</v>
      </c>
      <c r="P5089" s="47" t="s">
        <v>1592</v>
      </c>
      <c r="Q5089" s="30" t="s">
        <v>9718</v>
      </c>
      <c r="R5089" s="112">
        <v>45307.455960648149</v>
      </c>
    </row>
    <row r="5090" spans="1:18" s="30" customFormat="1" ht="19.95" customHeight="1">
      <c r="A5090" s="47">
        <v>1</v>
      </c>
      <c r="B5090" s="30" t="s">
        <v>228</v>
      </c>
      <c r="C5090" s="43" t="s">
        <v>9719</v>
      </c>
      <c r="D5090" s="52">
        <v>45294</v>
      </c>
      <c r="E5090" s="52">
        <v>45306</v>
      </c>
      <c r="F5090" s="52">
        <v>45306</v>
      </c>
      <c r="G5090" s="47" t="s">
        <v>10</v>
      </c>
      <c r="H5090" s="46">
        <v>1363.67</v>
      </c>
      <c r="I5090" s="53">
        <v>1</v>
      </c>
      <c r="J5090" s="46">
        <v>0</v>
      </c>
      <c r="K5090" s="46">
        <v>0</v>
      </c>
      <c r="L5090" s="42">
        <v>1363.67</v>
      </c>
      <c r="M5090" s="46">
        <v>0</v>
      </c>
      <c r="N5090" s="47" t="s">
        <v>275</v>
      </c>
      <c r="O5090" s="103" t="s">
        <v>1874</v>
      </c>
      <c r="P5090" s="47" t="s">
        <v>1358</v>
      </c>
      <c r="Q5090" s="30" t="s">
        <v>9720</v>
      </c>
      <c r="R5090" s="112">
        <v>45307.45616898148</v>
      </c>
    </row>
    <row r="5091" spans="1:18" s="30" customFormat="1" ht="19.95" customHeight="1">
      <c r="A5091" s="47">
        <v>2</v>
      </c>
      <c r="B5091" s="30" t="s">
        <v>142</v>
      </c>
      <c r="C5091" s="43" t="s">
        <v>9721</v>
      </c>
      <c r="D5091" s="52">
        <v>45294</v>
      </c>
      <c r="E5091" s="52">
        <v>45306</v>
      </c>
      <c r="F5091" s="52">
        <v>45306</v>
      </c>
      <c r="G5091" s="47" t="s">
        <v>10</v>
      </c>
      <c r="H5091" s="46">
        <v>28188.6</v>
      </c>
      <c r="I5091" s="53">
        <v>1</v>
      </c>
      <c r="J5091" s="46">
        <v>0</v>
      </c>
      <c r="K5091" s="46">
        <v>0</v>
      </c>
      <c r="L5091" s="42">
        <v>28188.6</v>
      </c>
      <c r="M5091" s="46">
        <v>0</v>
      </c>
      <c r="N5091" s="47" t="s">
        <v>1328</v>
      </c>
      <c r="O5091" s="103" t="s">
        <v>1349</v>
      </c>
      <c r="P5091" s="47" t="s">
        <v>741</v>
      </c>
      <c r="Q5091" s="30" t="s">
        <v>9722</v>
      </c>
      <c r="R5091" s="112">
        <v>45307.401956018519</v>
      </c>
    </row>
    <row r="5092" spans="1:18" s="30" customFormat="1" ht="19.95" customHeight="1">
      <c r="A5092" s="47">
        <v>2</v>
      </c>
      <c r="B5092" s="30" t="s">
        <v>143</v>
      </c>
      <c r="C5092" s="43" t="s">
        <v>9723</v>
      </c>
      <c r="D5092" s="52">
        <v>45289</v>
      </c>
      <c r="E5092" s="52">
        <v>45306</v>
      </c>
      <c r="F5092" s="52">
        <v>45306</v>
      </c>
      <c r="G5092" s="47" t="s">
        <v>10</v>
      </c>
      <c r="H5092" s="46">
        <v>10694.4</v>
      </c>
      <c r="I5092" s="53">
        <v>1</v>
      </c>
      <c r="J5092" s="46">
        <v>0</v>
      </c>
      <c r="K5092" s="46">
        <v>0</v>
      </c>
      <c r="L5092" s="42">
        <v>10694.4</v>
      </c>
      <c r="M5092" s="46">
        <v>0</v>
      </c>
      <c r="N5092" s="47" t="s">
        <v>1328</v>
      </c>
      <c r="O5092" s="103" t="s">
        <v>1349</v>
      </c>
      <c r="P5092" s="47" t="s">
        <v>741</v>
      </c>
      <c r="Q5092" s="30" t="s">
        <v>9724</v>
      </c>
      <c r="R5092" s="112">
        <v>45307.402175925927</v>
      </c>
    </row>
    <row r="5093" spans="1:18" s="30" customFormat="1" ht="19.95" customHeight="1">
      <c r="A5093" s="47">
        <v>2</v>
      </c>
      <c r="B5093" s="30" t="s">
        <v>143</v>
      </c>
      <c r="C5093" s="43" t="s">
        <v>9725</v>
      </c>
      <c r="D5093" s="52">
        <v>45290</v>
      </c>
      <c r="E5093" s="52">
        <v>45306</v>
      </c>
      <c r="F5093" s="52">
        <v>45306</v>
      </c>
      <c r="G5093" s="47" t="s">
        <v>10</v>
      </c>
      <c r="H5093" s="46">
        <v>39667.199999999997</v>
      </c>
      <c r="I5093" s="53">
        <v>1</v>
      </c>
      <c r="J5093" s="46">
        <v>0</v>
      </c>
      <c r="K5093" s="46">
        <v>0</v>
      </c>
      <c r="L5093" s="42">
        <v>39667.199999999997</v>
      </c>
      <c r="M5093" s="46">
        <v>0</v>
      </c>
      <c r="N5093" s="47" t="s">
        <v>1328</v>
      </c>
      <c r="O5093" s="103" t="s">
        <v>1349</v>
      </c>
      <c r="P5093" s="47" t="s">
        <v>741</v>
      </c>
      <c r="Q5093" s="30" t="s">
        <v>9726</v>
      </c>
      <c r="R5093" s="112">
        <v>45307.402372685188</v>
      </c>
    </row>
    <row r="5094" spans="1:18" s="30" customFormat="1" ht="19.95" customHeight="1">
      <c r="A5094" s="47">
        <v>1</v>
      </c>
      <c r="B5094" s="30" t="s">
        <v>140</v>
      </c>
      <c r="C5094" s="43" t="s">
        <v>9727</v>
      </c>
      <c r="D5094" s="52">
        <v>45299</v>
      </c>
      <c r="E5094" s="52">
        <v>45306</v>
      </c>
      <c r="F5094" s="52">
        <v>45306</v>
      </c>
      <c r="G5094" s="47" t="s">
        <v>10</v>
      </c>
      <c r="H5094" s="46">
        <v>11408</v>
      </c>
      <c r="I5094" s="53">
        <v>1</v>
      </c>
      <c r="J5094" s="46">
        <v>0</v>
      </c>
      <c r="K5094" s="46">
        <v>0</v>
      </c>
      <c r="L5094" s="42">
        <v>11408</v>
      </c>
      <c r="M5094" s="46">
        <v>0</v>
      </c>
      <c r="N5094" s="47" t="s">
        <v>1328</v>
      </c>
      <c r="O5094" s="103" t="s">
        <v>1349</v>
      </c>
      <c r="P5094" s="47" t="s">
        <v>741</v>
      </c>
      <c r="Q5094" s="30" t="s">
        <v>9728</v>
      </c>
      <c r="R5094" s="112">
        <v>45307.405844907407</v>
      </c>
    </row>
    <row r="5095" spans="1:18" s="30" customFormat="1" ht="19.95" customHeight="1">
      <c r="A5095" s="47">
        <v>4</v>
      </c>
      <c r="B5095" s="30" t="s">
        <v>140</v>
      </c>
      <c r="C5095" s="43" t="s">
        <v>9729</v>
      </c>
      <c r="D5095" s="52">
        <v>45294</v>
      </c>
      <c r="E5095" s="52">
        <v>45306</v>
      </c>
      <c r="F5095" s="52">
        <v>45306</v>
      </c>
      <c r="G5095" s="47" t="s">
        <v>10</v>
      </c>
      <c r="H5095" s="46">
        <v>3600</v>
      </c>
      <c r="I5095" s="53">
        <v>1</v>
      </c>
      <c r="J5095" s="46">
        <v>0</v>
      </c>
      <c r="K5095" s="46">
        <v>0</v>
      </c>
      <c r="L5095" s="42">
        <v>3600</v>
      </c>
      <c r="M5095" s="46">
        <v>0</v>
      </c>
      <c r="N5095" s="47" t="s">
        <v>1328</v>
      </c>
      <c r="O5095" s="103" t="s">
        <v>1349</v>
      </c>
      <c r="P5095" s="47" t="s">
        <v>741</v>
      </c>
      <c r="Q5095" s="30" t="s">
        <v>9730</v>
      </c>
      <c r="R5095" s="112">
        <v>45307.406099537038</v>
      </c>
    </row>
    <row r="5096" spans="1:18" s="30" customFormat="1" ht="19.95" customHeight="1">
      <c r="A5096" s="47">
        <v>4</v>
      </c>
      <c r="B5096" s="30" t="s">
        <v>140</v>
      </c>
      <c r="C5096" s="43" t="s">
        <v>9731</v>
      </c>
      <c r="D5096" s="52">
        <v>45295</v>
      </c>
      <c r="E5096" s="52">
        <v>45306</v>
      </c>
      <c r="F5096" s="52">
        <v>45306</v>
      </c>
      <c r="G5096" s="47" t="s">
        <v>10</v>
      </c>
      <c r="H5096" s="46">
        <v>18900</v>
      </c>
      <c r="I5096" s="53">
        <v>1</v>
      </c>
      <c r="J5096" s="46">
        <v>0</v>
      </c>
      <c r="K5096" s="46">
        <v>0</v>
      </c>
      <c r="L5096" s="42">
        <v>18900</v>
      </c>
      <c r="M5096" s="46">
        <v>0</v>
      </c>
      <c r="N5096" s="47" t="s">
        <v>1328</v>
      </c>
      <c r="O5096" s="103" t="s">
        <v>1349</v>
      </c>
      <c r="P5096" s="47" t="s">
        <v>741</v>
      </c>
      <c r="Q5096" s="30" t="s">
        <v>9732</v>
      </c>
      <c r="R5096" s="112">
        <v>45307.406504629631</v>
      </c>
    </row>
    <row r="5097" spans="1:18" s="30" customFormat="1" ht="19.95" customHeight="1">
      <c r="A5097" s="47">
        <v>5</v>
      </c>
      <c r="B5097" s="30" t="s">
        <v>140</v>
      </c>
      <c r="C5097" s="43" t="s">
        <v>9733</v>
      </c>
      <c r="D5097" s="52">
        <v>45295</v>
      </c>
      <c r="E5097" s="52">
        <v>45306</v>
      </c>
      <c r="F5097" s="52">
        <v>45306</v>
      </c>
      <c r="G5097" s="47" t="s">
        <v>10</v>
      </c>
      <c r="H5097" s="46">
        <v>22000</v>
      </c>
      <c r="I5097" s="53">
        <v>1</v>
      </c>
      <c r="J5097" s="46">
        <v>0</v>
      </c>
      <c r="K5097" s="46">
        <v>0</v>
      </c>
      <c r="L5097" s="42">
        <v>22000</v>
      </c>
      <c r="M5097" s="46">
        <v>0</v>
      </c>
      <c r="N5097" s="47" t="s">
        <v>1328</v>
      </c>
      <c r="O5097" s="103" t="s">
        <v>1349</v>
      </c>
      <c r="P5097" s="47" t="s">
        <v>741</v>
      </c>
      <c r="Q5097" s="30" t="s">
        <v>9734</v>
      </c>
      <c r="R5097" s="112">
        <v>45307.406782407408</v>
      </c>
    </row>
    <row r="5098" spans="1:18" s="30" customFormat="1" ht="19.95" customHeight="1">
      <c r="A5098" s="47">
        <v>5</v>
      </c>
      <c r="B5098" s="30" t="s">
        <v>140</v>
      </c>
      <c r="C5098" s="43" t="s">
        <v>9735</v>
      </c>
      <c r="D5098" s="52">
        <v>45295</v>
      </c>
      <c r="E5098" s="52">
        <v>45306</v>
      </c>
      <c r="F5098" s="52">
        <v>45306</v>
      </c>
      <c r="G5098" s="47" t="s">
        <v>10</v>
      </c>
      <c r="H5098" s="46">
        <v>14500</v>
      </c>
      <c r="I5098" s="53">
        <v>1</v>
      </c>
      <c r="J5098" s="46">
        <v>0</v>
      </c>
      <c r="K5098" s="46">
        <v>0</v>
      </c>
      <c r="L5098" s="42">
        <v>14500</v>
      </c>
      <c r="M5098" s="46">
        <v>0</v>
      </c>
      <c r="N5098" s="47" t="s">
        <v>1328</v>
      </c>
      <c r="O5098" s="103" t="s">
        <v>1349</v>
      </c>
      <c r="P5098" s="47" t="s">
        <v>741</v>
      </c>
      <c r="Q5098" s="30" t="s">
        <v>9736</v>
      </c>
      <c r="R5098" s="112">
        <v>45307.40697916667</v>
      </c>
    </row>
    <row r="5099" spans="1:18" s="30" customFormat="1" ht="19.95" customHeight="1">
      <c r="A5099" s="47">
        <v>2</v>
      </c>
      <c r="B5099" s="30" t="s">
        <v>9737</v>
      </c>
      <c r="C5099" s="43" t="s">
        <v>9738</v>
      </c>
      <c r="D5099" s="52">
        <v>45289</v>
      </c>
      <c r="E5099" s="52">
        <v>45306</v>
      </c>
      <c r="F5099" s="52">
        <v>45306</v>
      </c>
      <c r="G5099" s="47" t="s">
        <v>10</v>
      </c>
      <c r="H5099" s="46">
        <v>156953.60000000001</v>
      </c>
      <c r="I5099" s="53">
        <v>1</v>
      </c>
      <c r="J5099" s="46">
        <v>0</v>
      </c>
      <c r="K5099" s="46">
        <v>0</v>
      </c>
      <c r="L5099" s="42">
        <v>156953.60000000001</v>
      </c>
      <c r="M5099" s="46">
        <v>0</v>
      </c>
      <c r="N5099" s="47" t="s">
        <v>1328</v>
      </c>
      <c r="O5099" s="103" t="s">
        <v>1349</v>
      </c>
      <c r="P5099" s="47" t="s">
        <v>741</v>
      </c>
      <c r="Q5099" s="30" t="s">
        <v>9739</v>
      </c>
      <c r="R5099" s="112">
        <v>45307.407141203701</v>
      </c>
    </row>
    <row r="5100" spans="1:18" s="30" customFormat="1" ht="19.95" customHeight="1">
      <c r="A5100" s="47">
        <v>2</v>
      </c>
      <c r="B5100" s="30" t="s">
        <v>141</v>
      </c>
      <c r="C5100" s="43" t="s">
        <v>9740</v>
      </c>
      <c r="D5100" s="52">
        <v>45296</v>
      </c>
      <c r="E5100" s="52">
        <v>45306</v>
      </c>
      <c r="F5100" s="52">
        <v>45306</v>
      </c>
      <c r="G5100" s="47" t="s">
        <v>10</v>
      </c>
      <c r="H5100" s="46">
        <v>5700</v>
      </c>
      <c r="I5100" s="53">
        <v>1</v>
      </c>
      <c r="J5100" s="46">
        <v>0</v>
      </c>
      <c r="K5100" s="46">
        <v>0</v>
      </c>
      <c r="L5100" s="42">
        <v>5700</v>
      </c>
      <c r="M5100" s="46">
        <v>0</v>
      </c>
      <c r="N5100" s="47" t="s">
        <v>1328</v>
      </c>
      <c r="O5100" s="103" t="s">
        <v>1349</v>
      </c>
      <c r="P5100" s="47" t="s">
        <v>741</v>
      </c>
      <c r="Q5100" s="30" t="s">
        <v>9741</v>
      </c>
      <c r="R5100" s="112">
        <v>45307.409363425926</v>
      </c>
    </row>
    <row r="5101" spans="1:18" s="30" customFormat="1" ht="19.95" customHeight="1">
      <c r="A5101" s="47">
        <v>1</v>
      </c>
      <c r="B5101" s="30" t="s">
        <v>140</v>
      </c>
      <c r="C5101" s="43" t="s">
        <v>9742</v>
      </c>
      <c r="D5101" s="52">
        <v>45295</v>
      </c>
      <c r="E5101" s="52">
        <v>45306</v>
      </c>
      <c r="F5101" s="52">
        <v>45306</v>
      </c>
      <c r="G5101" s="47" t="s">
        <v>10</v>
      </c>
      <c r="H5101" s="46">
        <v>64232</v>
      </c>
      <c r="I5101" s="53">
        <v>1</v>
      </c>
      <c r="J5101" s="46">
        <v>0</v>
      </c>
      <c r="K5101" s="46">
        <v>0</v>
      </c>
      <c r="L5101" s="42">
        <v>64232</v>
      </c>
      <c r="M5101" s="46">
        <v>0</v>
      </c>
      <c r="N5101" s="47" t="s">
        <v>1328</v>
      </c>
      <c r="O5101" s="103" t="s">
        <v>1349</v>
      </c>
      <c r="P5101" s="47" t="s">
        <v>741</v>
      </c>
      <c r="Q5101" s="30" t="s">
        <v>9743</v>
      </c>
      <c r="R5101" s="112">
        <v>45307.407418981478</v>
      </c>
    </row>
    <row r="5102" spans="1:18" s="30" customFormat="1" ht="19.95" customHeight="1">
      <c r="A5102" s="47">
        <v>1</v>
      </c>
      <c r="B5102" s="30" t="s">
        <v>3280</v>
      </c>
      <c r="C5102" s="43" t="s">
        <v>9744</v>
      </c>
      <c r="D5102" s="52">
        <v>45289</v>
      </c>
      <c r="E5102" s="52">
        <v>45306</v>
      </c>
      <c r="F5102" s="52">
        <v>45306</v>
      </c>
      <c r="G5102" s="47" t="s">
        <v>10</v>
      </c>
      <c r="H5102" s="46">
        <v>35000</v>
      </c>
      <c r="I5102" s="53">
        <v>1</v>
      </c>
      <c r="J5102" s="46">
        <v>0</v>
      </c>
      <c r="K5102" s="46">
        <v>0</v>
      </c>
      <c r="L5102" s="42">
        <v>35000</v>
      </c>
      <c r="M5102" s="46">
        <v>0</v>
      </c>
      <c r="N5102" s="47" t="s">
        <v>1328</v>
      </c>
      <c r="O5102" s="103" t="s">
        <v>1349</v>
      </c>
      <c r="P5102" s="47" t="s">
        <v>741</v>
      </c>
      <c r="Q5102" s="30" t="s">
        <v>9745</v>
      </c>
      <c r="R5102" s="112">
        <v>45307.409768518519</v>
      </c>
    </row>
    <row r="5103" spans="1:18" s="30" customFormat="1" ht="19.95" customHeight="1">
      <c r="A5103" s="47">
        <v>1</v>
      </c>
      <c r="B5103" s="30" t="s">
        <v>2312</v>
      </c>
      <c r="C5103" s="43" t="s">
        <v>9746</v>
      </c>
      <c r="D5103" s="52">
        <v>45306</v>
      </c>
      <c r="E5103" s="52">
        <v>45306</v>
      </c>
      <c r="F5103" s="52">
        <v>45306</v>
      </c>
      <c r="G5103" s="47" t="s">
        <v>10</v>
      </c>
      <c r="H5103" s="46">
        <v>1722.1</v>
      </c>
      <c r="I5103" s="53">
        <v>1</v>
      </c>
      <c r="J5103" s="46">
        <v>0</v>
      </c>
      <c r="K5103" s="46">
        <v>0</v>
      </c>
      <c r="L5103" s="42">
        <v>1722.1</v>
      </c>
      <c r="M5103" s="46">
        <v>0</v>
      </c>
      <c r="N5103" s="47" t="s">
        <v>269</v>
      </c>
      <c r="O5103" s="103" t="s">
        <v>1362</v>
      </c>
      <c r="P5103" s="47" t="s">
        <v>1363</v>
      </c>
      <c r="Q5103" s="30" t="s">
        <v>9747</v>
      </c>
      <c r="R5103" s="112">
        <v>45307.423680555556</v>
      </c>
    </row>
    <row r="5104" spans="1:18" s="30" customFormat="1" ht="19.95" customHeight="1">
      <c r="A5104" s="47">
        <v>1</v>
      </c>
      <c r="B5104" s="30" t="s">
        <v>247</v>
      </c>
      <c r="C5104" s="43" t="s">
        <v>2960</v>
      </c>
      <c r="D5104" s="52">
        <v>45306</v>
      </c>
      <c r="E5104" s="52">
        <v>45306</v>
      </c>
      <c r="F5104" s="52">
        <v>45306</v>
      </c>
      <c r="G5104" s="47" t="s">
        <v>10</v>
      </c>
      <c r="H5104" s="46">
        <v>12847.92</v>
      </c>
      <c r="I5104" s="53">
        <v>1</v>
      </c>
      <c r="J5104" s="46">
        <v>0</v>
      </c>
      <c r="K5104" s="46">
        <v>0</v>
      </c>
      <c r="L5104" s="42">
        <v>12847.92</v>
      </c>
      <c r="M5104" s="46">
        <v>0</v>
      </c>
      <c r="N5104" s="47" t="s">
        <v>269</v>
      </c>
      <c r="O5104" s="103" t="s">
        <v>1355</v>
      </c>
      <c r="P5104" s="47" t="s">
        <v>672</v>
      </c>
      <c r="Q5104" s="30" t="s">
        <v>9748</v>
      </c>
      <c r="R5104" s="112">
        <v>45307.423958333333</v>
      </c>
    </row>
    <row r="5105" spans="1:18" s="30" customFormat="1" ht="19.95" customHeight="1">
      <c r="A5105" s="47">
        <v>1</v>
      </c>
      <c r="B5105" s="30" t="s">
        <v>1357</v>
      </c>
      <c r="C5105" s="43" t="s">
        <v>2960</v>
      </c>
      <c r="D5105" s="52">
        <v>45306</v>
      </c>
      <c r="E5105" s="52">
        <v>45306</v>
      </c>
      <c r="F5105" s="52">
        <v>45306</v>
      </c>
      <c r="G5105" s="47" t="s">
        <v>10</v>
      </c>
      <c r="H5105" s="46">
        <v>2758.02</v>
      </c>
      <c r="I5105" s="53">
        <v>1</v>
      </c>
      <c r="J5105" s="46">
        <v>0</v>
      </c>
      <c r="K5105" s="46">
        <v>0</v>
      </c>
      <c r="L5105" s="42">
        <v>2758.02</v>
      </c>
      <c r="M5105" s="46">
        <v>0</v>
      </c>
      <c r="N5105" s="47" t="s">
        <v>1328</v>
      </c>
      <c r="O5105" s="103" t="s">
        <v>1355</v>
      </c>
      <c r="P5105" s="47" t="s">
        <v>672</v>
      </c>
      <c r="Q5105" s="30" t="s">
        <v>9749</v>
      </c>
      <c r="R5105" s="112">
        <v>45307.401550925926</v>
      </c>
    </row>
    <row r="5106" spans="1:18" s="30" customFormat="1" ht="19.95" customHeight="1">
      <c r="A5106" s="47">
        <v>5</v>
      </c>
      <c r="B5106" s="30" t="s">
        <v>140</v>
      </c>
      <c r="C5106" s="43" t="s">
        <v>9750</v>
      </c>
      <c r="D5106" s="52">
        <v>45294</v>
      </c>
      <c r="E5106" s="52">
        <v>45306</v>
      </c>
      <c r="F5106" s="52">
        <v>45306</v>
      </c>
      <c r="G5106" s="47" t="s">
        <v>10</v>
      </c>
      <c r="H5106" s="46">
        <v>6000</v>
      </c>
      <c r="I5106" s="53">
        <v>1</v>
      </c>
      <c r="J5106" s="46">
        <v>0</v>
      </c>
      <c r="K5106" s="46">
        <v>0</v>
      </c>
      <c r="L5106" s="42">
        <v>6000</v>
      </c>
      <c r="M5106" s="46">
        <v>0</v>
      </c>
      <c r="N5106" s="47" t="s">
        <v>1328</v>
      </c>
      <c r="O5106" s="103" t="s">
        <v>1349</v>
      </c>
      <c r="P5106" s="47" t="s">
        <v>741</v>
      </c>
      <c r="Q5106" s="30" t="s">
        <v>9751</v>
      </c>
      <c r="R5106" s="112">
        <v>45307.405706018515</v>
      </c>
    </row>
    <row r="5107" spans="1:18" s="30" customFormat="1" ht="19.95" customHeight="1">
      <c r="A5107" s="47">
        <v>1</v>
      </c>
      <c r="B5107" s="30" t="s">
        <v>259</v>
      </c>
      <c r="C5107" s="43" t="s">
        <v>7476</v>
      </c>
      <c r="D5107" s="52">
        <v>45306</v>
      </c>
      <c r="E5107" s="52">
        <v>45306</v>
      </c>
      <c r="F5107" s="52">
        <v>45306</v>
      </c>
      <c r="G5107" s="47" t="s">
        <v>10</v>
      </c>
      <c r="H5107" s="46">
        <v>179.57</v>
      </c>
      <c r="I5107" s="53">
        <v>1</v>
      </c>
      <c r="J5107" s="46">
        <v>0</v>
      </c>
      <c r="K5107" s="46">
        <v>0</v>
      </c>
      <c r="L5107" s="42">
        <v>179.57</v>
      </c>
      <c r="M5107" s="46">
        <v>0</v>
      </c>
      <c r="N5107" s="47" t="s">
        <v>1328</v>
      </c>
      <c r="O5107" s="103" t="s">
        <v>1874</v>
      </c>
      <c r="P5107" s="47" t="s">
        <v>1358</v>
      </c>
      <c r="Q5107" s="30" t="s">
        <v>9752</v>
      </c>
      <c r="R5107" s="112">
        <v>45307.413217592592</v>
      </c>
    </row>
    <row r="5108" spans="1:18" s="30" customFormat="1" ht="19.95" customHeight="1">
      <c r="A5108" s="47">
        <v>1</v>
      </c>
      <c r="B5108" s="30" t="s">
        <v>1403</v>
      </c>
      <c r="C5108" s="43" t="s">
        <v>1568</v>
      </c>
      <c r="D5108" s="52">
        <v>45306</v>
      </c>
      <c r="E5108" s="52">
        <v>45306</v>
      </c>
      <c r="F5108" s="52">
        <v>45306</v>
      </c>
      <c r="G5108" s="47" t="s">
        <v>10</v>
      </c>
      <c r="H5108" s="46">
        <v>141.9</v>
      </c>
      <c r="I5108" s="53">
        <v>1</v>
      </c>
      <c r="J5108" s="46">
        <v>0</v>
      </c>
      <c r="K5108" s="46">
        <v>0</v>
      </c>
      <c r="L5108" s="42">
        <v>141.9</v>
      </c>
      <c r="M5108" s="46">
        <v>0</v>
      </c>
      <c r="N5108" s="47" t="s">
        <v>269</v>
      </c>
      <c r="O5108" s="103" t="s">
        <v>1374</v>
      </c>
      <c r="P5108" s="47" t="s">
        <v>874</v>
      </c>
      <c r="Q5108" s="30" t="s">
        <v>8059</v>
      </c>
      <c r="R5108" s="112">
        <v>45307.426168981481</v>
      </c>
    </row>
    <row r="5109" spans="1:18" s="30" customFormat="1" ht="19.95" customHeight="1">
      <c r="A5109" s="47">
        <v>1</v>
      </c>
      <c r="B5109" s="30" t="s">
        <v>237</v>
      </c>
      <c r="C5109" s="43">
        <v>2986941</v>
      </c>
      <c r="D5109" s="52">
        <v>45292</v>
      </c>
      <c r="E5109" s="52">
        <v>45306</v>
      </c>
      <c r="F5109" s="52">
        <v>45306</v>
      </c>
      <c r="G5109" s="47" t="s">
        <v>10</v>
      </c>
      <c r="H5109" s="46">
        <v>111.35</v>
      </c>
      <c r="I5109" s="53">
        <v>1</v>
      </c>
      <c r="J5109" s="46">
        <v>0</v>
      </c>
      <c r="K5109" s="46">
        <v>0</v>
      </c>
      <c r="L5109" s="42">
        <v>111.35</v>
      </c>
      <c r="M5109" s="46">
        <v>0</v>
      </c>
      <c r="N5109" s="47" t="s">
        <v>269</v>
      </c>
      <c r="O5109" s="103" t="s">
        <v>1342</v>
      </c>
      <c r="P5109" s="47" t="s">
        <v>280</v>
      </c>
      <c r="Q5109" s="30" t="s">
        <v>9753</v>
      </c>
      <c r="R5109" s="112">
        <v>45307.453148148146</v>
      </c>
    </row>
    <row r="5110" spans="1:18" s="30" customFormat="1" ht="19.95" customHeight="1">
      <c r="A5110" s="47">
        <v>1</v>
      </c>
      <c r="B5110" s="30" t="s">
        <v>220</v>
      </c>
      <c r="C5110" s="43">
        <v>8992846</v>
      </c>
      <c r="D5110" s="52">
        <v>45286</v>
      </c>
      <c r="E5110" s="52">
        <v>45307</v>
      </c>
      <c r="F5110" s="52">
        <v>45307</v>
      </c>
      <c r="G5110" s="47" t="s">
        <v>10</v>
      </c>
      <c r="H5110" s="46">
        <v>113.27</v>
      </c>
      <c r="I5110" s="53">
        <v>1</v>
      </c>
      <c r="J5110" s="46">
        <v>0</v>
      </c>
      <c r="K5110" s="46">
        <v>0</v>
      </c>
      <c r="L5110" s="42">
        <v>113.27</v>
      </c>
      <c r="M5110" s="46">
        <v>0</v>
      </c>
      <c r="N5110" s="47" t="s">
        <v>269</v>
      </c>
      <c r="O5110" s="103" t="s">
        <v>1342</v>
      </c>
      <c r="P5110" s="47" t="s">
        <v>286</v>
      </c>
      <c r="Q5110" s="30" t="s">
        <v>9754</v>
      </c>
      <c r="R5110" s="112">
        <v>45308.634097222224</v>
      </c>
    </row>
    <row r="5111" spans="1:18" s="30" customFormat="1" ht="19.95" customHeight="1">
      <c r="A5111" s="47">
        <v>1</v>
      </c>
      <c r="B5111" s="30" t="s">
        <v>220</v>
      </c>
      <c r="C5111" s="43">
        <v>8905350</v>
      </c>
      <c r="D5111" s="52">
        <v>45280</v>
      </c>
      <c r="E5111" s="52">
        <v>45307</v>
      </c>
      <c r="F5111" s="52">
        <v>45307</v>
      </c>
      <c r="G5111" s="47" t="s">
        <v>10</v>
      </c>
      <c r="H5111" s="46">
        <v>450.15</v>
      </c>
      <c r="I5111" s="53">
        <v>1</v>
      </c>
      <c r="J5111" s="46">
        <v>0</v>
      </c>
      <c r="K5111" s="46">
        <v>0</v>
      </c>
      <c r="L5111" s="42">
        <v>450.15</v>
      </c>
      <c r="M5111" s="46">
        <v>0</v>
      </c>
      <c r="N5111" s="47" t="s">
        <v>269</v>
      </c>
      <c r="O5111" s="103" t="s">
        <v>1342</v>
      </c>
      <c r="P5111" s="47" t="s">
        <v>286</v>
      </c>
      <c r="Q5111" s="30" t="s">
        <v>9755</v>
      </c>
      <c r="R5111" s="112">
        <v>45308.633518518516</v>
      </c>
    </row>
    <row r="5112" spans="1:18" s="30" customFormat="1" ht="19.95" customHeight="1">
      <c r="A5112" s="47">
        <v>1</v>
      </c>
      <c r="B5112" s="30" t="s">
        <v>220</v>
      </c>
      <c r="C5112" s="43">
        <v>8905402</v>
      </c>
      <c r="D5112" s="52">
        <v>45280</v>
      </c>
      <c r="E5112" s="52">
        <v>45307</v>
      </c>
      <c r="F5112" s="52">
        <v>45307</v>
      </c>
      <c r="G5112" s="47" t="s">
        <v>10</v>
      </c>
      <c r="H5112" s="46">
        <v>646.26</v>
      </c>
      <c r="I5112" s="53">
        <v>1</v>
      </c>
      <c r="J5112" s="46">
        <v>0</v>
      </c>
      <c r="K5112" s="46">
        <v>0</v>
      </c>
      <c r="L5112" s="42">
        <v>646.26</v>
      </c>
      <c r="M5112" s="46">
        <v>0</v>
      </c>
      <c r="N5112" s="47" t="s">
        <v>269</v>
      </c>
      <c r="O5112" s="103" t="s">
        <v>1342</v>
      </c>
      <c r="P5112" s="47" t="s">
        <v>286</v>
      </c>
      <c r="Q5112" s="30" t="s">
        <v>9756</v>
      </c>
      <c r="R5112" s="112">
        <v>45308.633923611109</v>
      </c>
    </row>
    <row r="5113" spans="1:18" s="30" customFormat="1" ht="19.95" customHeight="1">
      <c r="A5113" s="47">
        <v>2</v>
      </c>
      <c r="B5113" s="30" t="s">
        <v>2117</v>
      </c>
      <c r="C5113" s="43" t="s">
        <v>9757</v>
      </c>
      <c r="D5113" s="52">
        <v>45300</v>
      </c>
      <c r="E5113" s="52">
        <v>45307</v>
      </c>
      <c r="F5113" s="52">
        <v>45307</v>
      </c>
      <c r="G5113" s="47" t="s">
        <v>10</v>
      </c>
      <c r="H5113" s="46">
        <v>300</v>
      </c>
      <c r="I5113" s="53">
        <v>1</v>
      </c>
      <c r="J5113" s="46">
        <v>0</v>
      </c>
      <c r="K5113" s="46">
        <v>0</v>
      </c>
      <c r="L5113" s="42">
        <v>300</v>
      </c>
      <c r="M5113" s="46">
        <v>0</v>
      </c>
      <c r="N5113" s="47" t="s">
        <v>269</v>
      </c>
      <c r="O5113" s="103" t="s">
        <v>1874</v>
      </c>
      <c r="P5113" s="47" t="s">
        <v>1358</v>
      </c>
      <c r="Q5113" s="30" t="s">
        <v>9758</v>
      </c>
      <c r="R5113" s="112">
        <v>45308.633750000001</v>
      </c>
    </row>
    <row r="5114" spans="1:18" s="30" customFormat="1" ht="19.95" customHeight="1">
      <c r="A5114" s="47">
        <v>5</v>
      </c>
      <c r="B5114" s="30" t="s">
        <v>308</v>
      </c>
      <c r="C5114" s="43" t="s">
        <v>9759</v>
      </c>
      <c r="D5114" s="52">
        <v>45302</v>
      </c>
      <c r="E5114" s="52">
        <v>45307</v>
      </c>
      <c r="F5114" s="52">
        <v>45307</v>
      </c>
      <c r="G5114" s="47" t="s">
        <v>10</v>
      </c>
      <c r="H5114" s="46">
        <v>17360</v>
      </c>
      <c r="I5114" s="53">
        <v>1</v>
      </c>
      <c r="J5114" s="46">
        <v>0</v>
      </c>
      <c r="K5114" s="46">
        <v>0</v>
      </c>
      <c r="L5114" s="42">
        <v>17360</v>
      </c>
      <c r="M5114" s="46">
        <v>0</v>
      </c>
      <c r="N5114" s="47" t="s">
        <v>1328</v>
      </c>
      <c r="O5114" s="103" t="s">
        <v>1349</v>
      </c>
      <c r="P5114" s="47" t="s">
        <v>741</v>
      </c>
      <c r="Q5114" s="30" t="s">
        <v>9760</v>
      </c>
      <c r="R5114" s="112">
        <v>45308.623622685183</v>
      </c>
    </row>
    <row r="5115" spans="1:18" s="30" customFormat="1" ht="19.95" customHeight="1">
      <c r="A5115" s="47">
        <v>1</v>
      </c>
      <c r="B5115" s="30" t="s">
        <v>308</v>
      </c>
      <c r="C5115" s="43" t="s">
        <v>9761</v>
      </c>
      <c r="D5115" s="52">
        <v>45302</v>
      </c>
      <c r="E5115" s="52">
        <v>45307</v>
      </c>
      <c r="F5115" s="52">
        <v>45307</v>
      </c>
      <c r="G5115" s="47" t="s">
        <v>10</v>
      </c>
      <c r="H5115" s="46">
        <v>38780</v>
      </c>
      <c r="I5115" s="53">
        <v>1</v>
      </c>
      <c r="J5115" s="46">
        <v>0</v>
      </c>
      <c r="K5115" s="46">
        <v>0</v>
      </c>
      <c r="L5115" s="42">
        <v>38780</v>
      </c>
      <c r="M5115" s="46">
        <v>0</v>
      </c>
      <c r="N5115" s="47" t="s">
        <v>1328</v>
      </c>
      <c r="O5115" s="103" t="s">
        <v>1349</v>
      </c>
      <c r="P5115" s="47" t="s">
        <v>741</v>
      </c>
      <c r="Q5115" s="30" t="s">
        <v>9762</v>
      </c>
      <c r="R5115" s="112">
        <v>45308.624456018515</v>
      </c>
    </row>
    <row r="5116" spans="1:18" s="30" customFormat="1" ht="19.95" customHeight="1">
      <c r="A5116" s="47">
        <v>5</v>
      </c>
      <c r="B5116" s="30" t="s">
        <v>308</v>
      </c>
      <c r="C5116" s="43" t="s">
        <v>9763</v>
      </c>
      <c r="D5116" s="52">
        <v>45302</v>
      </c>
      <c r="E5116" s="52">
        <v>45307</v>
      </c>
      <c r="F5116" s="52">
        <v>45307</v>
      </c>
      <c r="G5116" s="47" t="s">
        <v>10</v>
      </c>
      <c r="H5116" s="46">
        <v>57384.4</v>
      </c>
      <c r="I5116" s="53">
        <v>1</v>
      </c>
      <c r="J5116" s="46">
        <v>0</v>
      </c>
      <c r="K5116" s="46">
        <v>0</v>
      </c>
      <c r="L5116" s="42">
        <v>57384.4</v>
      </c>
      <c r="M5116" s="46">
        <v>0</v>
      </c>
      <c r="N5116" s="47" t="s">
        <v>1328</v>
      </c>
      <c r="O5116" s="103" t="s">
        <v>1349</v>
      </c>
      <c r="P5116" s="47" t="s">
        <v>741</v>
      </c>
      <c r="Q5116" s="30" t="s">
        <v>9764</v>
      </c>
      <c r="R5116" s="112">
        <v>45308.624618055554</v>
      </c>
    </row>
    <row r="5117" spans="1:18" s="30" customFormat="1" ht="19.95" customHeight="1">
      <c r="A5117" s="47">
        <v>5</v>
      </c>
      <c r="B5117" s="30" t="s">
        <v>308</v>
      </c>
      <c r="C5117" s="43" t="s">
        <v>9765</v>
      </c>
      <c r="D5117" s="52">
        <v>45302</v>
      </c>
      <c r="E5117" s="52">
        <v>45307</v>
      </c>
      <c r="F5117" s="52">
        <v>45307</v>
      </c>
      <c r="G5117" s="47" t="s">
        <v>10</v>
      </c>
      <c r="H5117" s="46">
        <v>6290</v>
      </c>
      <c r="I5117" s="53">
        <v>1</v>
      </c>
      <c r="J5117" s="46">
        <v>0</v>
      </c>
      <c r="K5117" s="46">
        <v>0</v>
      </c>
      <c r="L5117" s="42">
        <v>6290</v>
      </c>
      <c r="M5117" s="46">
        <v>0</v>
      </c>
      <c r="N5117" s="47" t="s">
        <v>1328</v>
      </c>
      <c r="O5117" s="103" t="s">
        <v>1349</v>
      </c>
      <c r="P5117" s="47" t="s">
        <v>741</v>
      </c>
      <c r="Q5117" s="30" t="s">
        <v>9766</v>
      </c>
      <c r="R5117" s="112">
        <v>45308.625462962962</v>
      </c>
    </row>
    <row r="5118" spans="1:18" s="30" customFormat="1" ht="19.95" customHeight="1">
      <c r="A5118" s="47">
        <v>2</v>
      </c>
      <c r="B5118" s="30" t="s">
        <v>308</v>
      </c>
      <c r="C5118" s="43" t="s">
        <v>9767</v>
      </c>
      <c r="D5118" s="52">
        <v>45302</v>
      </c>
      <c r="E5118" s="52">
        <v>45307</v>
      </c>
      <c r="F5118" s="52">
        <v>45307</v>
      </c>
      <c r="G5118" s="47" t="s">
        <v>10</v>
      </c>
      <c r="H5118" s="46">
        <v>34204.800000000003</v>
      </c>
      <c r="I5118" s="53">
        <v>1</v>
      </c>
      <c r="J5118" s="46">
        <v>0</v>
      </c>
      <c r="K5118" s="46">
        <v>0</v>
      </c>
      <c r="L5118" s="42">
        <v>34204.800000000003</v>
      </c>
      <c r="M5118" s="46">
        <v>0</v>
      </c>
      <c r="N5118" s="47" t="s">
        <v>1328</v>
      </c>
      <c r="O5118" s="103" t="s">
        <v>1349</v>
      </c>
      <c r="P5118" s="47" t="s">
        <v>741</v>
      </c>
      <c r="Q5118" s="30" t="s">
        <v>9768</v>
      </c>
      <c r="R5118" s="112">
        <v>45308.628449074073</v>
      </c>
    </row>
    <row r="5119" spans="1:18" s="30" customFormat="1" ht="19.95" customHeight="1">
      <c r="A5119" s="47">
        <v>4</v>
      </c>
      <c r="B5119" s="30" t="s">
        <v>308</v>
      </c>
      <c r="C5119" s="43" t="s">
        <v>9769</v>
      </c>
      <c r="D5119" s="52">
        <v>45302</v>
      </c>
      <c r="E5119" s="52">
        <v>45307</v>
      </c>
      <c r="F5119" s="52">
        <v>45307</v>
      </c>
      <c r="G5119" s="47" t="s">
        <v>10</v>
      </c>
      <c r="H5119" s="46">
        <v>1110</v>
      </c>
      <c r="I5119" s="53">
        <v>1</v>
      </c>
      <c r="J5119" s="46">
        <v>0</v>
      </c>
      <c r="K5119" s="46">
        <v>0</v>
      </c>
      <c r="L5119" s="42">
        <v>1110</v>
      </c>
      <c r="M5119" s="46">
        <v>0</v>
      </c>
      <c r="N5119" s="47" t="s">
        <v>1328</v>
      </c>
      <c r="O5119" s="103" t="s">
        <v>1349</v>
      </c>
      <c r="P5119" s="47" t="s">
        <v>741</v>
      </c>
      <c r="Q5119" s="30" t="s">
        <v>9770</v>
      </c>
      <c r="R5119" s="112">
        <v>45308.628217592595</v>
      </c>
    </row>
    <row r="5120" spans="1:18" s="30" customFormat="1" ht="19.95" customHeight="1">
      <c r="A5120" s="47">
        <v>5</v>
      </c>
      <c r="B5120" s="30" t="s">
        <v>308</v>
      </c>
      <c r="C5120" s="43" t="s">
        <v>9771</v>
      </c>
      <c r="D5120" s="52">
        <v>45286</v>
      </c>
      <c r="E5120" s="52">
        <v>45307</v>
      </c>
      <c r="F5120" s="52">
        <v>45307</v>
      </c>
      <c r="G5120" s="47" t="s">
        <v>10</v>
      </c>
      <c r="H5120" s="46">
        <v>8500</v>
      </c>
      <c r="I5120" s="53">
        <v>1</v>
      </c>
      <c r="J5120" s="46">
        <v>0</v>
      </c>
      <c r="K5120" s="46">
        <v>0</v>
      </c>
      <c r="L5120" s="42">
        <v>8500</v>
      </c>
      <c r="M5120" s="46">
        <v>0</v>
      </c>
      <c r="N5120" s="47" t="s">
        <v>1328</v>
      </c>
      <c r="O5120" s="103" t="s">
        <v>1349</v>
      </c>
      <c r="P5120" s="47" t="s">
        <v>741</v>
      </c>
      <c r="Q5120" s="30" t="s">
        <v>9772</v>
      </c>
      <c r="R5120" s="112">
        <v>45308.628611111111</v>
      </c>
    </row>
    <row r="5121" spans="1:18" s="30" customFormat="1" ht="19.95" customHeight="1">
      <c r="A5121" s="47">
        <v>5</v>
      </c>
      <c r="B5121" s="30" t="s">
        <v>8017</v>
      </c>
      <c r="C5121" s="43" t="s">
        <v>9773</v>
      </c>
      <c r="D5121" s="52">
        <v>45303</v>
      </c>
      <c r="E5121" s="52">
        <v>45307</v>
      </c>
      <c r="F5121" s="52">
        <v>45307</v>
      </c>
      <c r="G5121" s="47" t="s">
        <v>10</v>
      </c>
      <c r="H5121" s="46">
        <v>450</v>
      </c>
      <c r="I5121" s="53">
        <v>1</v>
      </c>
      <c r="J5121" s="46">
        <v>0</v>
      </c>
      <c r="K5121" s="46">
        <v>0</v>
      </c>
      <c r="L5121" s="42">
        <v>450</v>
      </c>
      <c r="M5121" s="46">
        <v>0</v>
      </c>
      <c r="N5121" s="47" t="s">
        <v>269</v>
      </c>
      <c r="O5121" s="103" t="s">
        <v>1874</v>
      </c>
      <c r="P5121" s="47" t="s">
        <v>1358</v>
      </c>
      <c r="Q5121" s="30" t="s">
        <v>9774</v>
      </c>
      <c r="R5121" s="112">
        <v>45308.635671296295</v>
      </c>
    </row>
    <row r="5122" spans="1:18" s="30" customFormat="1" ht="19.95" customHeight="1">
      <c r="A5122" s="47">
        <v>1</v>
      </c>
      <c r="B5122" s="30" t="s">
        <v>13</v>
      </c>
      <c r="C5122" s="43" t="s">
        <v>9775</v>
      </c>
      <c r="D5122" s="52">
        <v>45279</v>
      </c>
      <c r="E5122" s="52">
        <v>45307</v>
      </c>
      <c r="F5122" s="52">
        <v>45307</v>
      </c>
      <c r="G5122" s="47" t="s">
        <v>10</v>
      </c>
      <c r="H5122" s="46">
        <v>162000</v>
      </c>
      <c r="I5122" s="53">
        <v>1</v>
      </c>
      <c r="J5122" s="46">
        <v>0</v>
      </c>
      <c r="K5122" s="46">
        <v>0</v>
      </c>
      <c r="L5122" s="42">
        <v>162000</v>
      </c>
      <c r="M5122" s="46">
        <v>0</v>
      </c>
      <c r="N5122" s="47" t="s">
        <v>269</v>
      </c>
      <c r="O5122" s="103" t="s">
        <v>1330</v>
      </c>
      <c r="P5122" s="47" t="s">
        <v>1821</v>
      </c>
      <c r="Q5122" s="30" t="s">
        <v>9776</v>
      </c>
      <c r="R5122" s="112">
        <v>45308.638321759259</v>
      </c>
    </row>
    <row r="5123" spans="1:18" s="30" customFormat="1" ht="19.95" customHeight="1">
      <c r="A5123" s="47">
        <v>1</v>
      </c>
      <c r="B5123" s="30" t="s">
        <v>4073</v>
      </c>
      <c r="C5123" s="43" t="s">
        <v>9777</v>
      </c>
      <c r="D5123" s="52">
        <v>45307</v>
      </c>
      <c r="E5123" s="52">
        <v>45307</v>
      </c>
      <c r="F5123" s="52">
        <v>45307</v>
      </c>
      <c r="G5123" s="47" t="s">
        <v>10</v>
      </c>
      <c r="H5123" s="46">
        <v>100000</v>
      </c>
      <c r="I5123" s="53">
        <v>1</v>
      </c>
      <c r="J5123" s="46">
        <v>0</v>
      </c>
      <c r="K5123" s="46">
        <v>0</v>
      </c>
      <c r="L5123" s="42">
        <v>100000</v>
      </c>
      <c r="M5123" s="46">
        <v>0</v>
      </c>
      <c r="N5123" s="47" t="s">
        <v>275</v>
      </c>
      <c r="O5123" s="103" t="s">
        <v>1329</v>
      </c>
      <c r="P5123" s="47" t="s">
        <v>1373</v>
      </c>
      <c r="Q5123" s="30" t="s">
        <v>9778</v>
      </c>
      <c r="R5123" s="112">
        <v>45309.440787037034</v>
      </c>
    </row>
    <row r="5124" spans="1:18" s="30" customFormat="1" ht="19.95" customHeight="1">
      <c r="A5124" s="47">
        <v>1</v>
      </c>
      <c r="B5124" s="30" t="s">
        <v>233</v>
      </c>
      <c r="C5124" s="43" t="s">
        <v>9779</v>
      </c>
      <c r="D5124" s="52">
        <v>45313</v>
      </c>
      <c r="E5124" s="52">
        <v>45307</v>
      </c>
      <c r="F5124" s="52">
        <v>45307</v>
      </c>
      <c r="G5124" s="47" t="s">
        <v>10</v>
      </c>
      <c r="H5124" s="46">
        <v>277830</v>
      </c>
      <c r="I5124" s="53">
        <v>1</v>
      </c>
      <c r="J5124" s="46">
        <v>0</v>
      </c>
      <c r="K5124" s="46">
        <v>6050.7</v>
      </c>
      <c r="L5124" s="42">
        <v>271779.3</v>
      </c>
      <c r="M5124" s="46">
        <v>0</v>
      </c>
      <c r="N5124" s="47" t="s">
        <v>1328</v>
      </c>
      <c r="O5124" s="103" t="s">
        <v>1330</v>
      </c>
      <c r="P5124" s="47" t="s">
        <v>881</v>
      </c>
      <c r="Q5124" s="30" t="s">
        <v>9780</v>
      </c>
      <c r="R5124" s="112">
        <v>45314.670763888891</v>
      </c>
    </row>
    <row r="5125" spans="1:18" s="30" customFormat="1" ht="19.95" customHeight="1">
      <c r="A5125" s="47">
        <v>4</v>
      </c>
      <c r="B5125" s="30" t="s">
        <v>9479</v>
      </c>
      <c r="C5125" s="43" t="s">
        <v>9781</v>
      </c>
      <c r="D5125" s="52">
        <v>45307</v>
      </c>
      <c r="E5125" s="52">
        <v>45307</v>
      </c>
      <c r="F5125" s="52">
        <v>45310</v>
      </c>
      <c r="G5125" s="47" t="s">
        <v>10</v>
      </c>
      <c r="H5125" s="46">
        <v>1506.54</v>
      </c>
      <c r="I5125" s="53">
        <v>1</v>
      </c>
      <c r="J5125" s="46">
        <v>0</v>
      </c>
      <c r="K5125" s="46">
        <v>0</v>
      </c>
      <c r="L5125" s="42">
        <v>1506.54</v>
      </c>
      <c r="M5125" s="46">
        <v>0</v>
      </c>
      <c r="N5125" s="47" t="s">
        <v>275</v>
      </c>
      <c r="O5125" s="103" t="s">
        <v>1355</v>
      </c>
      <c r="P5125" s="47" t="s">
        <v>873</v>
      </c>
      <c r="Q5125" s="30" t="s">
        <v>9782</v>
      </c>
      <c r="R5125" s="112">
        <v>45313.636273148149</v>
      </c>
    </row>
    <row r="5126" spans="1:18" s="30" customFormat="1" ht="19.95" customHeight="1">
      <c r="A5126" s="47">
        <v>1</v>
      </c>
      <c r="B5126" s="30" t="s">
        <v>16</v>
      </c>
      <c r="C5126" s="43" t="s">
        <v>9783</v>
      </c>
      <c r="D5126" s="52">
        <v>45293</v>
      </c>
      <c r="E5126" s="52">
        <v>45308</v>
      </c>
      <c r="F5126" s="52">
        <v>45308</v>
      </c>
      <c r="G5126" s="47" t="s">
        <v>10</v>
      </c>
      <c r="H5126" s="46">
        <v>20384</v>
      </c>
      <c r="I5126" s="53">
        <v>1</v>
      </c>
      <c r="J5126" s="46">
        <v>0</v>
      </c>
      <c r="K5126" s="46">
        <v>0</v>
      </c>
      <c r="L5126" s="42">
        <v>20384</v>
      </c>
      <c r="M5126" s="46">
        <v>0</v>
      </c>
      <c r="N5126" s="47" t="s">
        <v>1328</v>
      </c>
      <c r="O5126" s="103" t="s">
        <v>1349</v>
      </c>
      <c r="P5126" s="47" t="s">
        <v>741</v>
      </c>
      <c r="Q5126" s="30" t="s">
        <v>9784</v>
      </c>
      <c r="R5126" s="112">
        <v>45309.422592592593</v>
      </c>
    </row>
    <row r="5127" spans="1:18" s="30" customFormat="1" ht="19.95" customHeight="1">
      <c r="A5127" s="47">
        <v>5</v>
      </c>
      <c r="B5127" s="30" t="s">
        <v>16</v>
      </c>
      <c r="C5127" s="43" t="s">
        <v>9785</v>
      </c>
      <c r="D5127" s="52">
        <v>45293</v>
      </c>
      <c r="E5127" s="52">
        <v>45308</v>
      </c>
      <c r="F5127" s="52">
        <v>45308</v>
      </c>
      <c r="G5127" s="47" t="s">
        <v>10</v>
      </c>
      <c r="H5127" s="46">
        <v>29000</v>
      </c>
      <c r="I5127" s="53">
        <v>1</v>
      </c>
      <c r="J5127" s="46">
        <v>0</v>
      </c>
      <c r="K5127" s="46">
        <v>0</v>
      </c>
      <c r="L5127" s="42">
        <v>29000</v>
      </c>
      <c r="M5127" s="46">
        <v>0</v>
      </c>
      <c r="N5127" s="47" t="s">
        <v>1328</v>
      </c>
      <c r="O5127" s="103" t="s">
        <v>1349</v>
      </c>
      <c r="P5127" s="47" t="s">
        <v>741</v>
      </c>
      <c r="Q5127" s="30" t="s">
        <v>9786</v>
      </c>
      <c r="R5127" s="112">
        <v>45309.422893518517</v>
      </c>
    </row>
    <row r="5128" spans="1:18" s="30" customFormat="1" ht="19.95" customHeight="1">
      <c r="A5128" s="47">
        <v>1</v>
      </c>
      <c r="B5128" s="30" t="s">
        <v>16</v>
      </c>
      <c r="C5128" s="43" t="s">
        <v>9787</v>
      </c>
      <c r="D5128" s="52">
        <v>45293</v>
      </c>
      <c r="E5128" s="52">
        <v>45308</v>
      </c>
      <c r="F5128" s="52">
        <v>45308</v>
      </c>
      <c r="G5128" s="47" t="s">
        <v>10</v>
      </c>
      <c r="H5128" s="46">
        <v>24000</v>
      </c>
      <c r="I5128" s="53">
        <v>1</v>
      </c>
      <c r="J5128" s="46">
        <v>0</v>
      </c>
      <c r="K5128" s="46">
        <v>0</v>
      </c>
      <c r="L5128" s="42">
        <v>24000</v>
      </c>
      <c r="M5128" s="46">
        <v>0</v>
      </c>
      <c r="N5128" s="47" t="s">
        <v>1328</v>
      </c>
      <c r="O5128" s="103" t="s">
        <v>1349</v>
      </c>
      <c r="P5128" s="47" t="s">
        <v>741</v>
      </c>
      <c r="Q5128" s="30" t="s">
        <v>9788</v>
      </c>
      <c r="R5128" s="112">
        <v>45309.423101851855</v>
      </c>
    </row>
    <row r="5129" spans="1:18" s="30" customFormat="1" ht="19.95" customHeight="1">
      <c r="A5129" s="47">
        <v>5</v>
      </c>
      <c r="B5129" s="30" t="s">
        <v>16</v>
      </c>
      <c r="C5129" s="43" t="s">
        <v>9789</v>
      </c>
      <c r="D5129" s="52">
        <v>45293</v>
      </c>
      <c r="E5129" s="52">
        <v>45308</v>
      </c>
      <c r="F5129" s="52">
        <v>45308</v>
      </c>
      <c r="G5129" s="47" t="s">
        <v>10</v>
      </c>
      <c r="H5129" s="46">
        <v>14000</v>
      </c>
      <c r="I5129" s="53">
        <v>1</v>
      </c>
      <c r="J5129" s="46">
        <v>0</v>
      </c>
      <c r="K5129" s="46">
        <v>0</v>
      </c>
      <c r="L5129" s="42">
        <v>14000</v>
      </c>
      <c r="M5129" s="46">
        <v>0</v>
      </c>
      <c r="N5129" s="47" t="s">
        <v>1328</v>
      </c>
      <c r="O5129" s="103" t="s">
        <v>1349</v>
      </c>
      <c r="P5129" s="47" t="s">
        <v>741</v>
      </c>
      <c r="Q5129" s="30" t="s">
        <v>9790</v>
      </c>
      <c r="R5129" s="112">
        <v>45309.423321759263</v>
      </c>
    </row>
    <row r="5130" spans="1:18" s="30" customFormat="1" ht="19.95" customHeight="1">
      <c r="A5130" s="47">
        <v>4</v>
      </c>
      <c r="B5130" s="30" t="s">
        <v>16</v>
      </c>
      <c r="C5130" s="43" t="s">
        <v>9791</v>
      </c>
      <c r="D5130" s="52">
        <v>45293</v>
      </c>
      <c r="E5130" s="52">
        <v>45308</v>
      </c>
      <c r="F5130" s="52">
        <v>45308</v>
      </c>
      <c r="G5130" s="47" t="s">
        <v>10</v>
      </c>
      <c r="H5130" s="46">
        <v>4888</v>
      </c>
      <c r="I5130" s="53">
        <v>1</v>
      </c>
      <c r="J5130" s="46">
        <v>0</v>
      </c>
      <c r="K5130" s="46">
        <v>0</v>
      </c>
      <c r="L5130" s="42">
        <v>4888</v>
      </c>
      <c r="M5130" s="46">
        <v>0</v>
      </c>
      <c r="N5130" s="47" t="s">
        <v>1328</v>
      </c>
      <c r="O5130" s="103" t="s">
        <v>1349</v>
      </c>
      <c r="P5130" s="47" t="s">
        <v>741</v>
      </c>
      <c r="Q5130" s="30" t="s">
        <v>9792</v>
      </c>
      <c r="R5130" s="112">
        <v>45309.423634259256</v>
      </c>
    </row>
    <row r="5131" spans="1:18" s="30" customFormat="1" ht="19.95" customHeight="1">
      <c r="A5131" s="47">
        <v>1</v>
      </c>
      <c r="B5131" s="30" t="s">
        <v>16</v>
      </c>
      <c r="C5131" s="43" t="s">
        <v>9793</v>
      </c>
      <c r="D5131" s="52">
        <v>45293</v>
      </c>
      <c r="E5131" s="52">
        <v>45308</v>
      </c>
      <c r="F5131" s="52">
        <v>45308</v>
      </c>
      <c r="G5131" s="47" t="s">
        <v>10</v>
      </c>
      <c r="H5131" s="46">
        <v>13888</v>
      </c>
      <c r="I5131" s="53">
        <v>1</v>
      </c>
      <c r="J5131" s="46">
        <v>0</v>
      </c>
      <c r="K5131" s="46">
        <v>0</v>
      </c>
      <c r="L5131" s="42">
        <v>13888</v>
      </c>
      <c r="M5131" s="46">
        <v>0</v>
      </c>
      <c r="N5131" s="47" t="s">
        <v>1328</v>
      </c>
      <c r="O5131" s="103" t="s">
        <v>1349</v>
      </c>
      <c r="P5131" s="47" t="s">
        <v>741</v>
      </c>
      <c r="Q5131" s="30" t="s">
        <v>9794</v>
      </c>
      <c r="R5131" s="112">
        <v>45309.423958333333</v>
      </c>
    </row>
    <row r="5132" spans="1:18" s="30" customFormat="1" ht="19.95" customHeight="1">
      <c r="A5132" s="47">
        <v>1</v>
      </c>
      <c r="B5132" s="30" t="s">
        <v>2469</v>
      </c>
      <c r="C5132" s="43" t="s">
        <v>8994</v>
      </c>
      <c r="D5132" s="52">
        <v>45308</v>
      </c>
      <c r="E5132" s="52">
        <v>45308</v>
      </c>
      <c r="F5132" s="52">
        <v>45308</v>
      </c>
      <c r="G5132" s="47" t="s">
        <v>10</v>
      </c>
      <c r="H5132" s="46">
        <v>105.9</v>
      </c>
      <c r="I5132" s="53">
        <v>1</v>
      </c>
      <c r="J5132" s="46">
        <v>0</v>
      </c>
      <c r="K5132" s="46">
        <v>0</v>
      </c>
      <c r="L5132" s="42">
        <v>105.9</v>
      </c>
      <c r="M5132" s="46">
        <v>0</v>
      </c>
      <c r="N5132" s="47" t="s">
        <v>1328</v>
      </c>
      <c r="O5132" s="103" t="s">
        <v>1360</v>
      </c>
      <c r="P5132" s="47" t="s">
        <v>2471</v>
      </c>
      <c r="Q5132" s="30" t="s">
        <v>9795</v>
      </c>
      <c r="R5132" s="112">
        <v>45309.424432870372</v>
      </c>
    </row>
    <row r="5133" spans="1:18" s="30" customFormat="1" ht="19.95" customHeight="1">
      <c r="A5133" s="47">
        <v>1</v>
      </c>
      <c r="B5133" s="30" t="s">
        <v>8199</v>
      </c>
      <c r="C5133" s="43" t="s">
        <v>9796</v>
      </c>
      <c r="D5133" s="52">
        <v>45303</v>
      </c>
      <c r="E5133" s="52">
        <v>45308</v>
      </c>
      <c r="F5133" s="52">
        <v>45308</v>
      </c>
      <c r="G5133" s="47" t="s">
        <v>10</v>
      </c>
      <c r="H5133" s="46">
        <v>2878.54</v>
      </c>
      <c r="I5133" s="53">
        <v>1</v>
      </c>
      <c r="J5133" s="46">
        <v>0</v>
      </c>
      <c r="K5133" s="46">
        <v>0</v>
      </c>
      <c r="L5133" s="42">
        <v>2878.54</v>
      </c>
      <c r="M5133" s="46">
        <v>0</v>
      </c>
      <c r="N5133" s="47" t="s">
        <v>269</v>
      </c>
      <c r="O5133" s="103" t="s">
        <v>7805</v>
      </c>
      <c r="P5133" s="47" t="s">
        <v>9797</v>
      </c>
      <c r="Q5133" s="30" t="s">
        <v>9798</v>
      </c>
      <c r="R5133" s="112">
        <v>45309.428611111114</v>
      </c>
    </row>
    <row r="5134" spans="1:18" s="30" customFormat="1" ht="19.95" customHeight="1">
      <c r="A5134" s="47">
        <v>2</v>
      </c>
      <c r="B5134" s="30" t="s">
        <v>138</v>
      </c>
      <c r="C5134" s="43" t="s">
        <v>9799</v>
      </c>
      <c r="D5134" s="52">
        <v>45288</v>
      </c>
      <c r="E5134" s="52">
        <v>45308</v>
      </c>
      <c r="F5134" s="52">
        <v>45308</v>
      </c>
      <c r="G5134" s="47" t="s">
        <v>10</v>
      </c>
      <c r="H5134" s="46">
        <v>14886.4</v>
      </c>
      <c r="I5134" s="53">
        <v>1</v>
      </c>
      <c r="J5134" s="46">
        <v>0</v>
      </c>
      <c r="K5134" s="46">
        <v>0</v>
      </c>
      <c r="L5134" s="42">
        <v>14886.4</v>
      </c>
      <c r="M5134" s="46">
        <v>0</v>
      </c>
      <c r="N5134" s="47" t="s">
        <v>1328</v>
      </c>
      <c r="O5134" s="103" t="s">
        <v>1349</v>
      </c>
      <c r="P5134" s="47" t="s">
        <v>741</v>
      </c>
      <c r="Q5134" s="30" t="s">
        <v>9800</v>
      </c>
      <c r="R5134" s="112">
        <v>45313.439155092594</v>
      </c>
    </row>
    <row r="5135" spans="1:18" s="30" customFormat="1" ht="19.95" customHeight="1">
      <c r="A5135" s="47">
        <v>2</v>
      </c>
      <c r="B5135" s="30" t="s">
        <v>142</v>
      </c>
      <c r="C5135" s="43" t="s">
        <v>9801</v>
      </c>
      <c r="D5135" s="52">
        <v>45295</v>
      </c>
      <c r="E5135" s="52">
        <v>45308</v>
      </c>
      <c r="F5135" s="52">
        <v>45308</v>
      </c>
      <c r="G5135" s="47" t="s">
        <v>10</v>
      </c>
      <c r="H5135" s="46">
        <v>14662.4</v>
      </c>
      <c r="I5135" s="53">
        <v>1</v>
      </c>
      <c r="J5135" s="46">
        <v>0</v>
      </c>
      <c r="K5135" s="46">
        <v>0</v>
      </c>
      <c r="L5135" s="42">
        <v>14662.4</v>
      </c>
      <c r="M5135" s="46">
        <v>0</v>
      </c>
      <c r="N5135" s="47" t="s">
        <v>275</v>
      </c>
      <c r="O5135" s="103" t="s">
        <v>1349</v>
      </c>
      <c r="P5135" s="47" t="s">
        <v>741</v>
      </c>
      <c r="Q5135" s="30" t="s">
        <v>9802</v>
      </c>
      <c r="R5135" s="112">
        <v>45309.489479166667</v>
      </c>
    </row>
    <row r="5136" spans="1:18" s="30" customFormat="1" ht="19.95" customHeight="1">
      <c r="A5136" s="47">
        <v>1</v>
      </c>
      <c r="B5136" s="30" t="s">
        <v>56</v>
      </c>
      <c r="C5136" s="43" t="s">
        <v>9803</v>
      </c>
      <c r="D5136" s="52">
        <v>45261</v>
      </c>
      <c r="E5136" s="52">
        <v>45309</v>
      </c>
      <c r="F5136" s="52">
        <v>45309</v>
      </c>
      <c r="G5136" s="47" t="s">
        <v>10</v>
      </c>
      <c r="H5136" s="46">
        <v>1520.9</v>
      </c>
      <c r="I5136" s="53">
        <v>1</v>
      </c>
      <c r="J5136" s="46">
        <v>0</v>
      </c>
      <c r="K5136" s="46">
        <v>0</v>
      </c>
      <c r="L5136" s="42">
        <v>1520.9</v>
      </c>
      <c r="M5136" s="46">
        <v>0</v>
      </c>
      <c r="N5136" s="47" t="s">
        <v>275</v>
      </c>
      <c r="O5136" s="103" t="s">
        <v>1351</v>
      </c>
      <c r="P5136" s="47" t="s">
        <v>1378</v>
      </c>
      <c r="Q5136" s="30" t="s">
        <v>9804</v>
      </c>
      <c r="R5136" s="112">
        <v>45310.436655092592</v>
      </c>
    </row>
    <row r="5137" spans="1:18" s="30" customFormat="1" ht="19.95" customHeight="1">
      <c r="A5137" s="47">
        <v>1</v>
      </c>
      <c r="B5137" s="30" t="s">
        <v>23</v>
      </c>
      <c r="C5137" s="43" t="s">
        <v>9805</v>
      </c>
      <c r="D5137" s="52">
        <v>45265</v>
      </c>
      <c r="E5137" s="52">
        <v>45309</v>
      </c>
      <c r="F5137" s="52">
        <v>45309</v>
      </c>
      <c r="G5137" s="47" t="s">
        <v>10</v>
      </c>
      <c r="H5137" s="46">
        <v>1631.85</v>
      </c>
      <c r="I5137" s="53">
        <v>1</v>
      </c>
      <c r="J5137" s="46">
        <v>0</v>
      </c>
      <c r="K5137" s="46">
        <v>0</v>
      </c>
      <c r="L5137" s="42">
        <v>1631.85</v>
      </c>
      <c r="M5137" s="46">
        <v>0</v>
      </c>
      <c r="N5137" s="47" t="s">
        <v>275</v>
      </c>
      <c r="O5137" s="103" t="s">
        <v>1351</v>
      </c>
      <c r="P5137" s="47" t="s">
        <v>1378</v>
      </c>
      <c r="Q5137" s="30" t="s">
        <v>9806</v>
      </c>
      <c r="R5137" s="112">
        <v>45310.436469907407</v>
      </c>
    </row>
    <row r="5138" spans="1:18" s="30" customFormat="1" ht="19.95" customHeight="1">
      <c r="A5138" s="47">
        <v>5</v>
      </c>
      <c r="B5138" s="30" t="s">
        <v>785</v>
      </c>
      <c r="C5138" s="43" t="s">
        <v>9807</v>
      </c>
      <c r="D5138" s="52">
        <v>45294</v>
      </c>
      <c r="E5138" s="52">
        <v>45309</v>
      </c>
      <c r="F5138" s="52">
        <v>45309</v>
      </c>
      <c r="G5138" s="47" t="s">
        <v>10</v>
      </c>
      <c r="H5138" s="46">
        <v>9155.41</v>
      </c>
      <c r="I5138" s="53">
        <v>1</v>
      </c>
      <c r="J5138" s="46">
        <v>0</v>
      </c>
      <c r="K5138" s="46">
        <v>0</v>
      </c>
      <c r="L5138" s="42">
        <v>9155.41</v>
      </c>
      <c r="M5138" s="46">
        <v>0</v>
      </c>
      <c r="N5138" s="47" t="s">
        <v>269</v>
      </c>
      <c r="O5138" s="103" t="s">
        <v>1874</v>
      </c>
      <c r="P5138" s="47" t="s">
        <v>1344</v>
      </c>
      <c r="Q5138" s="30" t="s">
        <v>9808</v>
      </c>
      <c r="R5138" s="112">
        <v>45310.434027777781</v>
      </c>
    </row>
    <row r="5139" spans="1:18" s="30" customFormat="1" ht="19.95" customHeight="1">
      <c r="A5139" s="47">
        <v>2</v>
      </c>
      <c r="B5139" s="30" t="s">
        <v>785</v>
      </c>
      <c r="C5139" s="43" t="s">
        <v>9809</v>
      </c>
      <c r="D5139" s="52">
        <v>45294</v>
      </c>
      <c r="E5139" s="52">
        <v>45309</v>
      </c>
      <c r="F5139" s="52">
        <v>45309</v>
      </c>
      <c r="G5139" s="47" t="s">
        <v>10</v>
      </c>
      <c r="H5139" s="46">
        <v>1201</v>
      </c>
      <c r="I5139" s="53">
        <v>1</v>
      </c>
      <c r="J5139" s="46">
        <v>0</v>
      </c>
      <c r="K5139" s="46">
        <v>0</v>
      </c>
      <c r="L5139" s="42">
        <v>1201</v>
      </c>
      <c r="M5139" s="46">
        <v>0</v>
      </c>
      <c r="N5139" s="47" t="s">
        <v>269</v>
      </c>
      <c r="O5139" s="103" t="s">
        <v>1874</v>
      </c>
      <c r="P5139" s="47" t="s">
        <v>1344</v>
      </c>
      <c r="Q5139" s="30" t="s">
        <v>9810</v>
      </c>
      <c r="R5139" s="112">
        <v>45310.433854166666</v>
      </c>
    </row>
    <row r="5140" spans="1:18" s="30" customFormat="1" ht="19.95" customHeight="1">
      <c r="A5140" s="47">
        <v>5</v>
      </c>
      <c r="B5140" s="30" t="s">
        <v>16</v>
      </c>
      <c r="C5140" s="43" t="s">
        <v>9811</v>
      </c>
      <c r="D5140" s="52">
        <v>45294</v>
      </c>
      <c r="E5140" s="52">
        <v>45309</v>
      </c>
      <c r="F5140" s="52">
        <v>45309</v>
      </c>
      <c r="G5140" s="47" t="s">
        <v>10</v>
      </c>
      <c r="H5140" s="46">
        <v>17710</v>
      </c>
      <c r="I5140" s="53">
        <v>1</v>
      </c>
      <c r="J5140" s="46">
        <v>0</v>
      </c>
      <c r="K5140" s="46">
        <v>0</v>
      </c>
      <c r="L5140" s="42">
        <v>17710</v>
      </c>
      <c r="M5140" s="46">
        <v>0</v>
      </c>
      <c r="N5140" s="47" t="s">
        <v>1328</v>
      </c>
      <c r="O5140" s="103" t="s">
        <v>1349</v>
      </c>
      <c r="P5140" s="47" t="s">
        <v>741</v>
      </c>
      <c r="Q5140" s="30" t="s">
        <v>9812</v>
      </c>
      <c r="R5140" s="112">
        <v>45310.420914351853</v>
      </c>
    </row>
    <row r="5141" spans="1:18" s="30" customFormat="1" ht="19.95" customHeight="1">
      <c r="A5141" s="47">
        <v>2</v>
      </c>
      <c r="B5141" s="30" t="s">
        <v>138</v>
      </c>
      <c r="C5141" s="43" t="s">
        <v>9813</v>
      </c>
      <c r="D5141" s="52">
        <v>45289</v>
      </c>
      <c r="E5141" s="52">
        <v>45309</v>
      </c>
      <c r="F5141" s="52">
        <v>45309</v>
      </c>
      <c r="G5141" s="47" t="s">
        <v>10</v>
      </c>
      <c r="H5141" s="46">
        <v>15008</v>
      </c>
      <c r="I5141" s="53">
        <v>1</v>
      </c>
      <c r="J5141" s="46">
        <v>0</v>
      </c>
      <c r="K5141" s="46">
        <v>0</v>
      </c>
      <c r="L5141" s="42">
        <v>15008</v>
      </c>
      <c r="M5141" s="46">
        <v>0</v>
      </c>
      <c r="N5141" s="47" t="s">
        <v>1328</v>
      </c>
      <c r="O5141" s="103" t="s">
        <v>1349</v>
      </c>
      <c r="P5141" s="47" t="s">
        <v>741</v>
      </c>
      <c r="Q5141" s="30" t="s">
        <v>9814</v>
      </c>
      <c r="R5141" s="112">
        <v>45310.42114583333</v>
      </c>
    </row>
    <row r="5142" spans="1:18" s="30" customFormat="1" ht="19.95" customHeight="1">
      <c r="A5142" s="47">
        <v>2</v>
      </c>
      <c r="B5142" s="30" t="s">
        <v>143</v>
      </c>
      <c r="C5142" s="43" t="s">
        <v>9815</v>
      </c>
      <c r="D5142" s="52">
        <v>45294</v>
      </c>
      <c r="E5142" s="52">
        <v>45309</v>
      </c>
      <c r="F5142" s="52">
        <v>45309</v>
      </c>
      <c r="G5142" s="47" t="s">
        <v>10</v>
      </c>
      <c r="H5142" s="46">
        <v>500</v>
      </c>
      <c r="I5142" s="53">
        <v>1</v>
      </c>
      <c r="J5142" s="46">
        <v>0</v>
      </c>
      <c r="K5142" s="46">
        <v>0</v>
      </c>
      <c r="L5142" s="42">
        <v>500</v>
      </c>
      <c r="M5142" s="46">
        <v>0</v>
      </c>
      <c r="N5142" s="47" t="s">
        <v>1328</v>
      </c>
      <c r="O5142" s="103" t="s">
        <v>1349</v>
      </c>
      <c r="P5142" s="47" t="s">
        <v>741</v>
      </c>
      <c r="Q5142" s="30" t="s">
        <v>9816</v>
      </c>
      <c r="R5142" s="112">
        <v>45310.421354166669</v>
      </c>
    </row>
    <row r="5143" spans="1:18" s="30" customFormat="1" ht="19.95" customHeight="1">
      <c r="A5143" s="47">
        <v>5</v>
      </c>
      <c r="B5143" s="30" t="s">
        <v>308</v>
      </c>
      <c r="C5143" s="43" t="s">
        <v>9817</v>
      </c>
      <c r="D5143" s="52">
        <v>45306</v>
      </c>
      <c r="E5143" s="52">
        <v>45309</v>
      </c>
      <c r="F5143" s="52">
        <v>45309</v>
      </c>
      <c r="G5143" s="47" t="s">
        <v>10</v>
      </c>
      <c r="H5143" s="46">
        <v>37600</v>
      </c>
      <c r="I5143" s="53">
        <v>1</v>
      </c>
      <c r="J5143" s="46">
        <v>0</v>
      </c>
      <c r="K5143" s="46">
        <v>0</v>
      </c>
      <c r="L5143" s="42">
        <v>37600</v>
      </c>
      <c r="M5143" s="46">
        <v>0</v>
      </c>
      <c r="N5143" s="47" t="s">
        <v>1328</v>
      </c>
      <c r="O5143" s="103" t="s">
        <v>1349</v>
      </c>
      <c r="P5143" s="47" t="s">
        <v>741</v>
      </c>
      <c r="Q5143" s="30" t="s">
        <v>9818</v>
      </c>
      <c r="R5143" s="112">
        <v>45310.421597222223</v>
      </c>
    </row>
    <row r="5144" spans="1:18" s="30" customFormat="1" ht="19.95" customHeight="1">
      <c r="A5144" s="47">
        <v>1</v>
      </c>
      <c r="B5144" s="30" t="s">
        <v>308</v>
      </c>
      <c r="C5144" s="43" t="s">
        <v>9819</v>
      </c>
      <c r="D5144" s="52">
        <v>45306</v>
      </c>
      <c r="E5144" s="52">
        <v>45309</v>
      </c>
      <c r="F5144" s="52">
        <v>45309</v>
      </c>
      <c r="G5144" s="47" t="s">
        <v>10</v>
      </c>
      <c r="H5144" s="46">
        <v>54880</v>
      </c>
      <c r="I5144" s="53">
        <v>1</v>
      </c>
      <c r="J5144" s="46">
        <v>0</v>
      </c>
      <c r="K5144" s="46">
        <v>0</v>
      </c>
      <c r="L5144" s="42">
        <v>54880</v>
      </c>
      <c r="M5144" s="46">
        <v>0</v>
      </c>
      <c r="N5144" s="47" t="s">
        <v>1328</v>
      </c>
      <c r="O5144" s="103" t="s">
        <v>1349</v>
      </c>
      <c r="P5144" s="47" t="s">
        <v>741</v>
      </c>
      <c r="Q5144" s="30" t="s">
        <v>9820</v>
      </c>
      <c r="R5144" s="112">
        <v>45310.421793981484</v>
      </c>
    </row>
    <row r="5145" spans="1:18" s="30" customFormat="1" ht="19.95" customHeight="1">
      <c r="A5145" s="47">
        <v>2</v>
      </c>
      <c r="B5145" s="30" t="s">
        <v>308</v>
      </c>
      <c r="C5145" s="43" t="s">
        <v>9821</v>
      </c>
      <c r="D5145" s="52">
        <v>45306</v>
      </c>
      <c r="E5145" s="52">
        <v>45309</v>
      </c>
      <c r="F5145" s="52">
        <v>45309</v>
      </c>
      <c r="G5145" s="47" t="s">
        <v>10</v>
      </c>
      <c r="H5145" s="46">
        <v>31651.200000000001</v>
      </c>
      <c r="I5145" s="53">
        <v>1</v>
      </c>
      <c r="J5145" s="46">
        <v>0</v>
      </c>
      <c r="K5145" s="46">
        <v>0</v>
      </c>
      <c r="L5145" s="42">
        <v>31651.200000000001</v>
      </c>
      <c r="M5145" s="46">
        <v>0</v>
      </c>
      <c r="N5145" s="47" t="s">
        <v>1328</v>
      </c>
      <c r="O5145" s="103" t="s">
        <v>1349</v>
      </c>
      <c r="P5145" s="47" t="s">
        <v>741</v>
      </c>
      <c r="Q5145" s="30" t="s">
        <v>9822</v>
      </c>
      <c r="R5145" s="112">
        <v>45310.422094907408</v>
      </c>
    </row>
    <row r="5146" spans="1:18" s="30" customFormat="1" ht="19.95" customHeight="1">
      <c r="A5146" s="47">
        <v>1</v>
      </c>
      <c r="B5146" s="30" t="s">
        <v>7178</v>
      </c>
      <c r="C5146" s="43" t="s">
        <v>9823</v>
      </c>
      <c r="D5146" s="52">
        <v>45309</v>
      </c>
      <c r="E5146" s="52">
        <v>45309</v>
      </c>
      <c r="F5146" s="52">
        <v>45309</v>
      </c>
      <c r="G5146" s="47" t="s">
        <v>10</v>
      </c>
      <c r="H5146" s="46">
        <v>12000</v>
      </c>
      <c r="I5146" s="53">
        <v>1</v>
      </c>
      <c r="J5146" s="46">
        <v>0</v>
      </c>
      <c r="K5146" s="46">
        <v>0</v>
      </c>
      <c r="L5146" s="42">
        <v>12000</v>
      </c>
      <c r="M5146" s="46">
        <v>0</v>
      </c>
      <c r="N5146" s="47" t="s">
        <v>275</v>
      </c>
      <c r="O5146" s="103" t="s">
        <v>1351</v>
      </c>
      <c r="P5146" s="47" t="s">
        <v>1352</v>
      </c>
      <c r="Q5146" s="30" t="s">
        <v>9824</v>
      </c>
      <c r="R5146" s="112">
        <v>45310.452453703707</v>
      </c>
    </row>
    <row r="5147" spans="1:18" s="30" customFormat="1" ht="19.95" customHeight="1">
      <c r="A5147" s="47">
        <v>1</v>
      </c>
      <c r="B5147" s="30" t="s">
        <v>7178</v>
      </c>
      <c r="C5147" s="43" t="s">
        <v>9825</v>
      </c>
      <c r="D5147" s="52">
        <v>45309</v>
      </c>
      <c r="E5147" s="52">
        <v>45309</v>
      </c>
      <c r="F5147" s="52">
        <v>45309</v>
      </c>
      <c r="G5147" s="47" t="s">
        <v>10</v>
      </c>
      <c r="H5147" s="46">
        <v>460</v>
      </c>
      <c r="I5147" s="53">
        <v>1</v>
      </c>
      <c r="J5147" s="46">
        <v>0</v>
      </c>
      <c r="K5147" s="46">
        <v>0</v>
      </c>
      <c r="L5147" s="42">
        <v>460</v>
      </c>
      <c r="M5147" s="46">
        <v>0</v>
      </c>
      <c r="N5147" s="47" t="s">
        <v>275</v>
      </c>
      <c r="O5147" s="103" t="s">
        <v>1351</v>
      </c>
      <c r="P5147" s="47" t="s">
        <v>1354</v>
      </c>
      <c r="Q5147" s="30" t="s">
        <v>9826</v>
      </c>
      <c r="R5147" s="112">
        <v>45310.453182870369</v>
      </c>
    </row>
    <row r="5148" spans="1:18" s="30" customFormat="1" ht="19.95" customHeight="1">
      <c r="A5148" s="47">
        <v>5</v>
      </c>
      <c r="B5148" s="30" t="s">
        <v>308</v>
      </c>
      <c r="C5148" s="43" t="s">
        <v>9827</v>
      </c>
      <c r="D5148" s="52">
        <v>45306</v>
      </c>
      <c r="E5148" s="52">
        <v>45309</v>
      </c>
      <c r="F5148" s="52">
        <v>45309</v>
      </c>
      <c r="G5148" s="47" t="s">
        <v>10</v>
      </c>
      <c r="H5148" s="46">
        <v>48435.6</v>
      </c>
      <c r="I5148" s="53">
        <v>1</v>
      </c>
      <c r="J5148" s="46">
        <v>0</v>
      </c>
      <c r="K5148" s="46">
        <v>0</v>
      </c>
      <c r="L5148" s="42">
        <v>48435.6</v>
      </c>
      <c r="M5148" s="46">
        <v>0</v>
      </c>
      <c r="N5148" s="47" t="s">
        <v>1328</v>
      </c>
      <c r="O5148" s="103" t="s">
        <v>1349</v>
      </c>
      <c r="P5148" s="47" t="s">
        <v>741</v>
      </c>
      <c r="Q5148" s="30" t="s">
        <v>9828</v>
      </c>
      <c r="R5148" s="112">
        <v>45310.428842592592</v>
      </c>
    </row>
    <row r="5149" spans="1:18" s="30" customFormat="1" ht="19.95" customHeight="1">
      <c r="A5149" s="47">
        <v>1</v>
      </c>
      <c r="B5149" s="30" t="s">
        <v>51</v>
      </c>
      <c r="C5149" s="43" t="s">
        <v>102</v>
      </c>
      <c r="D5149" s="52">
        <v>45291</v>
      </c>
      <c r="E5149" s="52">
        <v>45310</v>
      </c>
      <c r="F5149" s="52">
        <v>45309</v>
      </c>
      <c r="G5149" s="47" t="s">
        <v>10</v>
      </c>
      <c r="H5149" s="46">
        <v>36956.870000000003</v>
      </c>
      <c r="I5149" s="53">
        <v>1</v>
      </c>
      <c r="J5149" s="46">
        <v>0</v>
      </c>
      <c r="K5149" s="46">
        <v>0</v>
      </c>
      <c r="L5149" s="42">
        <v>36956.870000000003</v>
      </c>
      <c r="M5149" s="46">
        <v>0</v>
      </c>
      <c r="N5149" s="47" t="s">
        <v>269</v>
      </c>
      <c r="O5149" s="103" t="s">
        <v>1381</v>
      </c>
      <c r="P5149" s="47" t="s">
        <v>1364</v>
      </c>
      <c r="Q5149" s="30" t="s">
        <v>9829</v>
      </c>
      <c r="R5149" s="112">
        <v>45310.433391203704</v>
      </c>
    </row>
    <row r="5150" spans="1:18" s="30" customFormat="1" ht="19.95" customHeight="1">
      <c r="A5150" s="47">
        <v>1</v>
      </c>
      <c r="B5150" s="30" t="s">
        <v>51</v>
      </c>
      <c r="C5150" s="43" t="s">
        <v>9830</v>
      </c>
      <c r="D5150" s="52">
        <v>45310</v>
      </c>
      <c r="E5150" s="52">
        <v>45310</v>
      </c>
      <c r="F5150" s="52">
        <v>45309</v>
      </c>
      <c r="G5150" s="47" t="s">
        <v>10</v>
      </c>
      <c r="H5150" s="46">
        <v>9009.07</v>
      </c>
      <c r="I5150" s="53">
        <v>1</v>
      </c>
      <c r="J5150" s="46">
        <v>0</v>
      </c>
      <c r="K5150" s="46">
        <v>0</v>
      </c>
      <c r="L5150" s="42">
        <v>9009.07</v>
      </c>
      <c r="M5150" s="46">
        <v>0</v>
      </c>
      <c r="N5150" s="47" t="s">
        <v>269</v>
      </c>
      <c r="O5150" s="103" t="s">
        <v>1362</v>
      </c>
      <c r="P5150" s="47" t="s">
        <v>1366</v>
      </c>
      <c r="Q5150" s="30" t="s">
        <v>1218</v>
      </c>
      <c r="R5150" s="112">
        <v>45310.433206018519</v>
      </c>
    </row>
    <row r="5151" spans="1:18" s="30" customFormat="1" ht="19.95" customHeight="1">
      <c r="A5151" s="47">
        <v>1</v>
      </c>
      <c r="B5151" s="30" t="s">
        <v>51</v>
      </c>
      <c r="C5151" s="43" t="s">
        <v>9831</v>
      </c>
      <c r="D5151" s="52">
        <v>45311</v>
      </c>
      <c r="E5151" s="52">
        <v>45310</v>
      </c>
      <c r="F5151" s="52">
        <v>45309</v>
      </c>
      <c r="G5151" s="47" t="s">
        <v>10</v>
      </c>
      <c r="H5151" s="46">
        <v>2906.15</v>
      </c>
      <c r="I5151" s="53">
        <v>1</v>
      </c>
      <c r="J5151" s="46">
        <v>0</v>
      </c>
      <c r="K5151" s="46">
        <v>0</v>
      </c>
      <c r="L5151" s="42">
        <v>2906.15</v>
      </c>
      <c r="M5151" s="46">
        <v>0</v>
      </c>
      <c r="N5151" s="47" t="s">
        <v>269</v>
      </c>
      <c r="O5151" s="103" t="s">
        <v>1362</v>
      </c>
      <c r="P5151" s="47" t="s">
        <v>1365</v>
      </c>
      <c r="Q5151" s="30" t="s">
        <v>9832</v>
      </c>
      <c r="R5151" s="112">
        <v>45310.433576388888</v>
      </c>
    </row>
    <row r="5152" spans="1:18" s="30" customFormat="1" ht="19.95" customHeight="1">
      <c r="A5152" s="47">
        <v>1</v>
      </c>
      <c r="B5152" s="30" t="s">
        <v>51</v>
      </c>
      <c r="C5152" s="43" t="s">
        <v>9833</v>
      </c>
      <c r="D5152" s="52">
        <v>45311</v>
      </c>
      <c r="E5152" s="52">
        <v>45310</v>
      </c>
      <c r="F5152" s="52">
        <v>45309</v>
      </c>
      <c r="G5152" s="47" t="s">
        <v>10</v>
      </c>
      <c r="H5152" s="46">
        <v>66.709999999999994</v>
      </c>
      <c r="I5152" s="53">
        <v>1</v>
      </c>
      <c r="J5152" s="46">
        <v>0</v>
      </c>
      <c r="K5152" s="46">
        <v>0</v>
      </c>
      <c r="L5152" s="42">
        <v>66.709999999999994</v>
      </c>
      <c r="M5152" s="46">
        <v>0</v>
      </c>
      <c r="N5152" s="47" t="s">
        <v>269</v>
      </c>
      <c r="O5152" s="103" t="s">
        <v>1362</v>
      </c>
      <c r="P5152" s="47" t="s">
        <v>1365</v>
      </c>
      <c r="Q5152" s="30" t="s">
        <v>9834</v>
      </c>
      <c r="R5152" s="112">
        <v>45310.432881944442</v>
      </c>
    </row>
    <row r="5153" spans="1:18" s="30" customFormat="1" ht="19.95" customHeight="1">
      <c r="A5153" s="47">
        <v>5</v>
      </c>
      <c r="B5153" s="30" t="s">
        <v>8107</v>
      </c>
      <c r="C5153" s="43" t="s">
        <v>9835</v>
      </c>
      <c r="D5153" s="52">
        <v>45280</v>
      </c>
      <c r="E5153" s="52">
        <v>45310</v>
      </c>
      <c r="F5153" s="52">
        <v>45310</v>
      </c>
      <c r="G5153" s="47" t="s">
        <v>10</v>
      </c>
      <c r="H5153" s="46">
        <v>192894.35</v>
      </c>
      <c r="I5153" s="53">
        <v>1</v>
      </c>
      <c r="J5153" s="46">
        <v>0</v>
      </c>
      <c r="K5153" s="46">
        <v>0</v>
      </c>
      <c r="L5153" s="42">
        <v>192894.35</v>
      </c>
      <c r="M5153" s="46">
        <v>0</v>
      </c>
      <c r="N5153" s="47" t="s">
        <v>1328</v>
      </c>
      <c r="O5153" s="103" t="s">
        <v>1874</v>
      </c>
      <c r="P5153" s="47" t="s">
        <v>1372</v>
      </c>
      <c r="Q5153" s="30" t="s">
        <v>9836</v>
      </c>
      <c r="R5153" s="112">
        <v>45313.389884259261</v>
      </c>
    </row>
    <row r="5154" spans="1:18" s="30" customFormat="1" ht="19.95" customHeight="1">
      <c r="A5154" s="47">
        <v>5</v>
      </c>
      <c r="B5154" s="30" t="s">
        <v>785</v>
      </c>
      <c r="C5154" s="43" t="s">
        <v>9837</v>
      </c>
      <c r="D5154" s="52">
        <v>45295</v>
      </c>
      <c r="E5154" s="52">
        <v>45310</v>
      </c>
      <c r="F5154" s="52">
        <v>45310</v>
      </c>
      <c r="G5154" s="47" t="s">
        <v>10</v>
      </c>
      <c r="H5154" s="46">
        <v>3800</v>
      </c>
      <c r="I5154" s="53">
        <v>1</v>
      </c>
      <c r="J5154" s="46">
        <v>0</v>
      </c>
      <c r="K5154" s="46">
        <v>0</v>
      </c>
      <c r="L5154" s="42">
        <v>3800</v>
      </c>
      <c r="M5154" s="46">
        <v>0</v>
      </c>
      <c r="N5154" s="47" t="s">
        <v>269</v>
      </c>
      <c r="O5154" s="103" t="s">
        <v>1874</v>
      </c>
      <c r="P5154" s="47" t="s">
        <v>1592</v>
      </c>
      <c r="Q5154" s="30" t="s">
        <v>9838</v>
      </c>
      <c r="R5154" s="112">
        <v>45313.398009259261</v>
      </c>
    </row>
    <row r="5155" spans="1:18" s="30" customFormat="1" ht="19.95" customHeight="1">
      <c r="A5155" s="47">
        <v>2</v>
      </c>
      <c r="B5155" s="30" t="s">
        <v>138</v>
      </c>
      <c r="C5155" s="43" t="s">
        <v>9839</v>
      </c>
      <c r="D5155" s="52">
        <v>45290</v>
      </c>
      <c r="E5155" s="52">
        <v>45310</v>
      </c>
      <c r="F5155" s="52">
        <v>45310</v>
      </c>
      <c r="G5155" s="47" t="s">
        <v>10</v>
      </c>
      <c r="H5155" s="46">
        <v>60563.199999999997</v>
      </c>
      <c r="I5155" s="53">
        <v>1</v>
      </c>
      <c r="J5155" s="46">
        <v>0</v>
      </c>
      <c r="K5155" s="46">
        <v>0</v>
      </c>
      <c r="L5155" s="42">
        <v>60563.199999999997</v>
      </c>
      <c r="M5155" s="46">
        <v>0</v>
      </c>
      <c r="N5155" s="47" t="s">
        <v>1328</v>
      </c>
      <c r="O5155" s="103" t="s">
        <v>1349</v>
      </c>
      <c r="P5155" s="47" t="s">
        <v>741</v>
      </c>
      <c r="Q5155" s="30" t="s">
        <v>9840</v>
      </c>
      <c r="R5155" s="112">
        <v>45313.390069444446</v>
      </c>
    </row>
    <row r="5156" spans="1:18" s="30" customFormat="1" ht="19.95" customHeight="1">
      <c r="A5156" s="47">
        <v>2</v>
      </c>
      <c r="B5156" s="30" t="s">
        <v>229</v>
      </c>
      <c r="C5156" s="43" t="s">
        <v>9841</v>
      </c>
      <c r="D5156" s="52">
        <v>45295</v>
      </c>
      <c r="E5156" s="52">
        <v>45310</v>
      </c>
      <c r="F5156" s="52">
        <v>45310</v>
      </c>
      <c r="G5156" s="47" t="s">
        <v>10</v>
      </c>
      <c r="H5156" s="46">
        <v>95336.8</v>
      </c>
      <c r="I5156" s="53">
        <v>1</v>
      </c>
      <c r="J5156" s="46">
        <v>0</v>
      </c>
      <c r="K5156" s="46">
        <v>0</v>
      </c>
      <c r="L5156" s="42">
        <v>95336.8</v>
      </c>
      <c r="M5156" s="46">
        <v>0</v>
      </c>
      <c r="N5156" s="47" t="s">
        <v>1328</v>
      </c>
      <c r="O5156" s="103" t="s">
        <v>1349</v>
      </c>
      <c r="P5156" s="47" t="s">
        <v>741</v>
      </c>
      <c r="Q5156" s="30" t="s">
        <v>9842</v>
      </c>
      <c r="R5156" s="112">
        <v>45313.390277777777</v>
      </c>
    </row>
    <row r="5157" spans="1:18" s="30" customFormat="1" ht="19.95" customHeight="1">
      <c r="A5157" s="47">
        <v>5</v>
      </c>
      <c r="B5157" s="30" t="s">
        <v>305</v>
      </c>
      <c r="C5157" s="43" t="s">
        <v>9843</v>
      </c>
      <c r="D5157" s="52">
        <v>45300</v>
      </c>
      <c r="E5157" s="52">
        <v>45310</v>
      </c>
      <c r="F5157" s="52">
        <v>45310</v>
      </c>
      <c r="G5157" s="47" t="s">
        <v>10</v>
      </c>
      <c r="H5157" s="46">
        <v>1326.7</v>
      </c>
      <c r="I5157" s="53">
        <v>1</v>
      </c>
      <c r="J5157" s="46">
        <v>0</v>
      </c>
      <c r="K5157" s="46">
        <v>0</v>
      </c>
      <c r="L5157" s="42">
        <v>1326.7</v>
      </c>
      <c r="M5157" s="46">
        <v>0</v>
      </c>
      <c r="N5157" s="47" t="s">
        <v>275</v>
      </c>
      <c r="O5157" s="103" t="s">
        <v>1874</v>
      </c>
      <c r="P5157" s="47" t="s">
        <v>1358</v>
      </c>
      <c r="Q5157" s="30" t="s">
        <v>9844</v>
      </c>
      <c r="R5157" s="112">
        <v>45313.400358796294</v>
      </c>
    </row>
    <row r="5158" spans="1:18" s="30" customFormat="1" ht="19.95" customHeight="1">
      <c r="A5158" s="47">
        <v>5</v>
      </c>
      <c r="B5158" s="30" t="s">
        <v>218</v>
      </c>
      <c r="C5158" s="43" t="s">
        <v>9845</v>
      </c>
      <c r="D5158" s="52">
        <v>45300</v>
      </c>
      <c r="E5158" s="52">
        <v>45310</v>
      </c>
      <c r="F5158" s="52">
        <v>45310</v>
      </c>
      <c r="G5158" s="47" t="s">
        <v>10</v>
      </c>
      <c r="H5158" s="46">
        <v>573.29999999999995</v>
      </c>
      <c r="I5158" s="53">
        <v>1</v>
      </c>
      <c r="J5158" s="46">
        <v>0</v>
      </c>
      <c r="K5158" s="46">
        <v>0</v>
      </c>
      <c r="L5158" s="42">
        <v>573.29999999999995</v>
      </c>
      <c r="M5158" s="46">
        <v>0</v>
      </c>
      <c r="N5158" s="47" t="s">
        <v>275</v>
      </c>
      <c r="O5158" s="103" t="s">
        <v>1874</v>
      </c>
      <c r="P5158" s="47" t="s">
        <v>7610</v>
      </c>
      <c r="Q5158" s="30" t="s">
        <v>9846</v>
      </c>
      <c r="R5158" s="112">
        <v>45313.399953703702</v>
      </c>
    </row>
    <row r="5159" spans="1:18" s="30" customFormat="1" ht="19.95" customHeight="1">
      <c r="A5159" s="47">
        <v>2</v>
      </c>
      <c r="B5159" s="30" t="s">
        <v>143</v>
      </c>
      <c r="C5159" s="43" t="s">
        <v>9847</v>
      </c>
      <c r="D5159" s="52">
        <v>45295</v>
      </c>
      <c r="E5159" s="52">
        <v>45310</v>
      </c>
      <c r="F5159" s="52">
        <v>45310</v>
      </c>
      <c r="G5159" s="47" t="s">
        <v>10</v>
      </c>
      <c r="H5159" s="46">
        <v>191751.7</v>
      </c>
      <c r="I5159" s="53">
        <v>1</v>
      </c>
      <c r="J5159" s="46">
        <v>0</v>
      </c>
      <c r="K5159" s="46">
        <v>0</v>
      </c>
      <c r="L5159" s="42">
        <v>191751.7</v>
      </c>
      <c r="M5159" s="46">
        <v>0</v>
      </c>
      <c r="N5159" s="47" t="s">
        <v>1328</v>
      </c>
      <c r="O5159" s="103" t="s">
        <v>1349</v>
      </c>
      <c r="P5159" s="47" t="s">
        <v>741</v>
      </c>
      <c r="Q5159" s="30" t="s">
        <v>9848</v>
      </c>
      <c r="R5159" s="112">
        <v>45313.390428240738</v>
      </c>
    </row>
    <row r="5160" spans="1:18" s="30" customFormat="1" ht="19.95" customHeight="1">
      <c r="A5160" s="47">
        <v>5</v>
      </c>
      <c r="B5160" s="30" t="s">
        <v>229</v>
      </c>
      <c r="C5160" s="43" t="s">
        <v>9849</v>
      </c>
      <c r="D5160" s="52">
        <v>45295</v>
      </c>
      <c r="E5160" s="52">
        <v>45310</v>
      </c>
      <c r="F5160" s="52">
        <v>45310</v>
      </c>
      <c r="G5160" s="47" t="s">
        <v>10</v>
      </c>
      <c r="H5160" s="46">
        <v>11840</v>
      </c>
      <c r="I5160" s="53">
        <v>1</v>
      </c>
      <c r="J5160" s="46">
        <v>0</v>
      </c>
      <c r="K5160" s="46">
        <v>0</v>
      </c>
      <c r="L5160" s="42">
        <v>11840</v>
      </c>
      <c r="M5160" s="46">
        <v>0</v>
      </c>
      <c r="N5160" s="47" t="s">
        <v>1328</v>
      </c>
      <c r="O5160" s="103" t="s">
        <v>1349</v>
      </c>
      <c r="P5160" s="47" t="s">
        <v>741</v>
      </c>
      <c r="Q5160" s="30" t="s">
        <v>9850</v>
      </c>
      <c r="R5160" s="112">
        <v>45313.39434027778</v>
      </c>
    </row>
    <row r="5161" spans="1:18" s="30" customFormat="1" ht="19.95" customHeight="1">
      <c r="A5161" s="47">
        <v>4</v>
      </c>
      <c r="B5161" s="30" t="s">
        <v>257</v>
      </c>
      <c r="C5161" s="43" t="s">
        <v>7477</v>
      </c>
      <c r="D5161" s="52">
        <v>45310</v>
      </c>
      <c r="E5161" s="52">
        <v>45310</v>
      </c>
      <c r="F5161" s="52">
        <v>45310</v>
      </c>
      <c r="G5161" s="47" t="s">
        <v>10</v>
      </c>
      <c r="H5161" s="46">
        <v>576.94000000000005</v>
      </c>
      <c r="I5161" s="53">
        <v>1</v>
      </c>
      <c r="J5161" s="46">
        <v>0</v>
      </c>
      <c r="K5161" s="46">
        <v>0</v>
      </c>
      <c r="L5161" s="42">
        <v>576.94000000000005</v>
      </c>
      <c r="M5161" s="46">
        <v>0</v>
      </c>
      <c r="N5161" s="47" t="s">
        <v>1328</v>
      </c>
      <c r="O5161" s="103" t="s">
        <v>1874</v>
      </c>
      <c r="P5161" s="47" t="s">
        <v>7610</v>
      </c>
      <c r="Q5161" s="30" t="s">
        <v>9851</v>
      </c>
      <c r="R5161" s="112">
        <v>45313.395671296297</v>
      </c>
    </row>
    <row r="5162" spans="1:18" s="30" customFormat="1" ht="19.95" customHeight="1">
      <c r="A5162" s="47">
        <v>5</v>
      </c>
      <c r="B5162" s="30" t="s">
        <v>143</v>
      </c>
      <c r="C5162" s="43" t="s">
        <v>9852</v>
      </c>
      <c r="D5162" s="52">
        <v>45295</v>
      </c>
      <c r="E5162" s="52">
        <v>45310</v>
      </c>
      <c r="F5162" s="52">
        <v>45310</v>
      </c>
      <c r="G5162" s="47" t="s">
        <v>10</v>
      </c>
      <c r="H5162" s="46">
        <v>500</v>
      </c>
      <c r="I5162" s="53">
        <v>1</v>
      </c>
      <c r="J5162" s="46">
        <v>0</v>
      </c>
      <c r="K5162" s="46">
        <v>0</v>
      </c>
      <c r="L5162" s="42">
        <v>500</v>
      </c>
      <c r="M5162" s="46">
        <v>0</v>
      </c>
      <c r="N5162" s="47" t="s">
        <v>275</v>
      </c>
      <c r="O5162" s="103" t="s">
        <v>1349</v>
      </c>
      <c r="P5162" s="47" t="s">
        <v>741</v>
      </c>
      <c r="Q5162" s="30" t="s">
        <v>9853</v>
      </c>
      <c r="R5162" s="112">
        <v>45313.400104166663</v>
      </c>
    </row>
    <row r="5163" spans="1:18" s="30" customFormat="1" ht="19.95" customHeight="1">
      <c r="A5163" s="47">
        <v>4</v>
      </c>
      <c r="B5163" s="30" t="s">
        <v>16</v>
      </c>
      <c r="C5163" s="43" t="s">
        <v>9854</v>
      </c>
      <c r="D5163" s="52">
        <v>45293</v>
      </c>
      <c r="E5163" s="52">
        <v>45310</v>
      </c>
      <c r="F5163" s="52">
        <v>45310</v>
      </c>
      <c r="G5163" s="47" t="s">
        <v>10</v>
      </c>
      <c r="H5163" s="46">
        <v>5285.04</v>
      </c>
      <c r="I5163" s="53">
        <v>1</v>
      </c>
      <c r="J5163" s="46">
        <v>0</v>
      </c>
      <c r="K5163" s="46">
        <v>0</v>
      </c>
      <c r="L5163" s="42">
        <v>5285.04</v>
      </c>
      <c r="M5163" s="46">
        <v>0</v>
      </c>
      <c r="N5163" s="47" t="s">
        <v>1328</v>
      </c>
      <c r="O5163" s="103" t="s">
        <v>1349</v>
      </c>
      <c r="P5163" s="47" t="s">
        <v>741</v>
      </c>
      <c r="Q5163" s="30" t="s">
        <v>9855</v>
      </c>
      <c r="R5163" s="112">
        <v>45313.395474537036</v>
      </c>
    </row>
    <row r="5164" spans="1:18" s="30" customFormat="1" ht="19.95" customHeight="1">
      <c r="A5164" s="47">
        <v>1</v>
      </c>
      <c r="B5164" s="30" t="s">
        <v>2371</v>
      </c>
      <c r="C5164" s="43" t="s">
        <v>9856</v>
      </c>
      <c r="D5164" s="52">
        <v>45310</v>
      </c>
      <c r="E5164" s="52">
        <v>45310</v>
      </c>
      <c r="F5164" s="52">
        <v>45310</v>
      </c>
      <c r="G5164" s="47" t="s">
        <v>10</v>
      </c>
      <c r="H5164" s="46">
        <v>38875</v>
      </c>
      <c r="I5164" s="53">
        <v>1</v>
      </c>
      <c r="J5164" s="46">
        <v>0</v>
      </c>
      <c r="K5164" s="46">
        <v>0</v>
      </c>
      <c r="L5164" s="42">
        <v>38875</v>
      </c>
      <c r="M5164" s="46">
        <v>0</v>
      </c>
      <c r="N5164" s="47" t="s">
        <v>1328</v>
      </c>
      <c r="O5164" s="103" t="s">
        <v>1349</v>
      </c>
      <c r="P5164" s="47" t="s">
        <v>741</v>
      </c>
      <c r="Q5164" s="30" t="s">
        <v>9857</v>
      </c>
      <c r="R5164" s="112">
        <v>45313.389155092591</v>
      </c>
    </row>
    <row r="5165" spans="1:18" s="30" customFormat="1" ht="19.95" customHeight="1">
      <c r="A5165" s="47">
        <v>1</v>
      </c>
      <c r="B5165" s="30" t="s">
        <v>2371</v>
      </c>
      <c r="C5165" s="43" t="s">
        <v>9858</v>
      </c>
      <c r="D5165" s="52">
        <v>45310</v>
      </c>
      <c r="E5165" s="52">
        <v>45310</v>
      </c>
      <c r="F5165" s="52">
        <v>45310</v>
      </c>
      <c r="G5165" s="47" t="s">
        <v>10</v>
      </c>
      <c r="H5165" s="46">
        <v>100520</v>
      </c>
      <c r="I5165" s="53">
        <v>1</v>
      </c>
      <c r="J5165" s="46">
        <v>0</v>
      </c>
      <c r="K5165" s="46">
        <v>0</v>
      </c>
      <c r="L5165" s="42">
        <v>100520</v>
      </c>
      <c r="M5165" s="46">
        <v>0</v>
      </c>
      <c r="N5165" s="47" t="s">
        <v>1328</v>
      </c>
      <c r="O5165" s="103" t="s">
        <v>1349</v>
      </c>
      <c r="P5165" s="47" t="s">
        <v>741</v>
      </c>
      <c r="Q5165" s="30" t="s">
        <v>9859</v>
      </c>
      <c r="R5165" s="112">
        <v>45313.388969907406</v>
      </c>
    </row>
    <row r="5166" spans="1:18" s="30" customFormat="1" ht="19.95" customHeight="1">
      <c r="A5166" s="47">
        <v>1</v>
      </c>
      <c r="B5166" s="30" t="s">
        <v>239</v>
      </c>
      <c r="C5166" s="43" t="s">
        <v>1450</v>
      </c>
      <c r="D5166" s="52">
        <v>45310</v>
      </c>
      <c r="E5166" s="52">
        <v>45310</v>
      </c>
      <c r="F5166" s="52">
        <v>45310</v>
      </c>
      <c r="G5166" s="47" t="s">
        <v>10</v>
      </c>
      <c r="H5166" s="46">
        <v>24</v>
      </c>
      <c r="I5166" s="53">
        <v>1</v>
      </c>
      <c r="J5166" s="46">
        <v>0</v>
      </c>
      <c r="K5166" s="46">
        <v>0</v>
      </c>
      <c r="L5166" s="42">
        <v>24</v>
      </c>
      <c r="M5166" s="46">
        <v>0</v>
      </c>
      <c r="N5166" s="47" t="s">
        <v>1328</v>
      </c>
      <c r="O5166" s="103" t="s">
        <v>1374</v>
      </c>
      <c r="P5166" s="47" t="s">
        <v>874</v>
      </c>
      <c r="Q5166" s="30" t="s">
        <v>9860</v>
      </c>
      <c r="R5166" s="112">
        <v>45313.396423611113</v>
      </c>
    </row>
    <row r="5167" spans="1:18" s="30" customFormat="1" ht="19.95" customHeight="1">
      <c r="A5167" s="47">
        <v>1</v>
      </c>
      <c r="B5167" s="30" t="s">
        <v>248</v>
      </c>
      <c r="C5167" s="43" t="s">
        <v>9861</v>
      </c>
      <c r="D5167" s="52">
        <v>45310</v>
      </c>
      <c r="E5167" s="52">
        <v>45310</v>
      </c>
      <c r="F5167" s="52">
        <v>45310</v>
      </c>
      <c r="G5167" s="47" t="s">
        <v>10</v>
      </c>
      <c r="H5167" s="46">
        <v>200000</v>
      </c>
      <c r="I5167" s="53">
        <v>1</v>
      </c>
      <c r="J5167" s="46">
        <v>0</v>
      </c>
      <c r="K5167" s="46">
        <v>0</v>
      </c>
      <c r="L5167" s="42">
        <v>200000</v>
      </c>
      <c r="M5167" s="46">
        <v>0</v>
      </c>
      <c r="N5167" s="47" t="s">
        <v>269</v>
      </c>
      <c r="O5167" s="103" t="s">
        <v>2725</v>
      </c>
      <c r="P5167" s="47" t="s">
        <v>879</v>
      </c>
      <c r="Q5167" s="30" t="s">
        <v>9862</v>
      </c>
      <c r="R5167" s="112">
        <v>45313.398819444446</v>
      </c>
    </row>
    <row r="5168" spans="1:18" s="30" customFormat="1" ht="19.95" customHeight="1">
      <c r="A5168" s="47">
        <v>1</v>
      </c>
      <c r="B5168" s="30" t="s">
        <v>247</v>
      </c>
      <c r="C5168" s="43" t="s">
        <v>9861</v>
      </c>
      <c r="D5168" s="52">
        <v>45310</v>
      </c>
      <c r="E5168" s="52">
        <v>45310</v>
      </c>
      <c r="F5168" s="52">
        <v>45310</v>
      </c>
      <c r="G5168" s="47" t="s">
        <v>10</v>
      </c>
      <c r="H5168" s="46">
        <v>200000</v>
      </c>
      <c r="I5168" s="53">
        <v>1</v>
      </c>
      <c r="J5168" s="46">
        <v>0</v>
      </c>
      <c r="K5168" s="46">
        <v>0</v>
      </c>
      <c r="L5168" s="42">
        <v>200000</v>
      </c>
      <c r="M5168" s="46">
        <v>0</v>
      </c>
      <c r="N5168" s="47" t="s">
        <v>269</v>
      </c>
      <c r="O5168" s="103" t="s">
        <v>2725</v>
      </c>
      <c r="P5168" s="47" t="s">
        <v>879</v>
      </c>
      <c r="Q5168" s="30" t="s">
        <v>9862</v>
      </c>
      <c r="R5168" s="112">
        <v>45313.39943287037</v>
      </c>
    </row>
    <row r="5169" spans="1:18" s="30" customFormat="1" ht="19.95" customHeight="1">
      <c r="A5169" s="47">
        <v>1</v>
      </c>
      <c r="B5169" s="30" t="s">
        <v>323</v>
      </c>
      <c r="C5169" s="43" t="s">
        <v>9863</v>
      </c>
      <c r="D5169" s="52">
        <v>45280</v>
      </c>
      <c r="E5169" s="52">
        <v>45311</v>
      </c>
      <c r="F5169" s="52">
        <v>45311</v>
      </c>
      <c r="G5169" s="47" t="s">
        <v>10</v>
      </c>
      <c r="H5169" s="46">
        <v>444.27</v>
      </c>
      <c r="I5169" s="53">
        <v>1</v>
      </c>
      <c r="J5169" s="46">
        <v>0</v>
      </c>
      <c r="K5169" s="46">
        <v>0</v>
      </c>
      <c r="L5169" s="42">
        <v>444.27</v>
      </c>
      <c r="M5169" s="46">
        <v>0</v>
      </c>
      <c r="N5169" s="47" t="s">
        <v>1584</v>
      </c>
      <c r="O5169" s="103" t="s">
        <v>1342</v>
      </c>
      <c r="P5169" s="47" t="s">
        <v>1371</v>
      </c>
      <c r="Q5169" s="30" t="s">
        <v>9864</v>
      </c>
      <c r="R5169" s="112">
        <v>45287.720381944448</v>
      </c>
    </row>
    <row r="5170" spans="1:18" s="30" customFormat="1" ht="19.95" customHeight="1">
      <c r="A5170" s="47">
        <v>1</v>
      </c>
      <c r="B5170" s="30" t="s">
        <v>4735</v>
      </c>
      <c r="C5170" s="43" t="s">
        <v>9059</v>
      </c>
      <c r="D5170" s="52">
        <v>45282</v>
      </c>
      <c r="E5170" s="52">
        <v>45311</v>
      </c>
      <c r="F5170" s="52">
        <v>45299</v>
      </c>
      <c r="G5170" s="47" t="s">
        <v>18</v>
      </c>
      <c r="H5170" s="44">
        <f>M5170/I5170</f>
        <v>0</v>
      </c>
      <c r="I5170" s="48">
        <v>4.883</v>
      </c>
      <c r="J5170" s="44">
        <v>0</v>
      </c>
      <c r="K5170" s="44">
        <v>0</v>
      </c>
      <c r="L5170" s="42">
        <v>854525</v>
      </c>
      <c r="M5170" s="44">
        <v>0</v>
      </c>
      <c r="N5170" s="47" t="s">
        <v>1328</v>
      </c>
      <c r="O5170" s="103" t="s">
        <v>1330</v>
      </c>
      <c r="P5170" s="47" t="s">
        <v>881</v>
      </c>
      <c r="Q5170" s="30" t="s">
        <v>9213</v>
      </c>
      <c r="R5170" s="112">
        <v>45289.717719907407</v>
      </c>
    </row>
    <row r="5171" spans="1:18" s="30" customFormat="1" ht="19.95" customHeight="1">
      <c r="A5171" s="47">
        <v>1</v>
      </c>
      <c r="B5171" s="30" t="s">
        <v>4735</v>
      </c>
      <c r="C5171" s="43" t="s">
        <v>9059</v>
      </c>
      <c r="D5171" s="52">
        <v>45282</v>
      </c>
      <c r="E5171" s="52">
        <v>45311</v>
      </c>
      <c r="F5171" s="52">
        <v>45299</v>
      </c>
      <c r="G5171" s="47" t="s">
        <v>18</v>
      </c>
      <c r="H5171" s="44">
        <f>M5171/I5171</f>
        <v>0</v>
      </c>
      <c r="I5171" s="48">
        <v>4.9234999999999998</v>
      </c>
      <c r="J5171" s="44">
        <v>0</v>
      </c>
      <c r="K5171" s="44">
        <v>0</v>
      </c>
      <c r="L5171" s="42">
        <v>861612.5</v>
      </c>
      <c r="M5171" s="44">
        <v>0</v>
      </c>
      <c r="N5171" s="47" t="s">
        <v>1328</v>
      </c>
      <c r="O5171" s="103" t="s">
        <v>1330</v>
      </c>
      <c r="P5171" s="47" t="s">
        <v>881</v>
      </c>
      <c r="Q5171" s="30" t="s">
        <v>9865</v>
      </c>
      <c r="R5171" s="112">
        <v>45296.451585648145</v>
      </c>
    </row>
    <row r="5172" spans="1:18" s="30" customFormat="1" ht="19.95" customHeight="1">
      <c r="A5172" s="47">
        <v>1</v>
      </c>
      <c r="B5172" s="30" t="s">
        <v>4735</v>
      </c>
      <c r="C5172" s="43" t="s">
        <v>9059</v>
      </c>
      <c r="D5172" s="52">
        <v>45282</v>
      </c>
      <c r="E5172" s="52">
        <v>45311</v>
      </c>
      <c r="F5172" s="52">
        <v>45299</v>
      </c>
      <c r="G5172" s="47" t="s">
        <v>18</v>
      </c>
      <c r="H5172" s="44">
        <f>M5172/I5172</f>
        <v>0</v>
      </c>
      <c r="I5172" s="48">
        <v>4.8895</v>
      </c>
      <c r="J5172" s="44">
        <v>0</v>
      </c>
      <c r="K5172" s="44">
        <v>0</v>
      </c>
      <c r="L5172" s="42">
        <v>1233865.33</v>
      </c>
      <c r="M5172" s="44">
        <v>0</v>
      </c>
      <c r="N5172" s="47" t="s">
        <v>1328</v>
      </c>
      <c r="O5172" s="103" t="s">
        <v>1330</v>
      </c>
      <c r="P5172" s="47" t="s">
        <v>881</v>
      </c>
      <c r="Q5172" s="30" t="s">
        <v>9866</v>
      </c>
      <c r="R5172" s="112">
        <v>45300.633553240739</v>
      </c>
    </row>
    <row r="5173" spans="1:18" s="30" customFormat="1" ht="19.95" customHeight="1">
      <c r="A5173" s="47">
        <v>1</v>
      </c>
      <c r="B5173" s="30" t="s">
        <v>226</v>
      </c>
      <c r="C5173" s="43" t="s">
        <v>9867</v>
      </c>
      <c r="D5173" s="52">
        <v>45282</v>
      </c>
      <c r="E5173" s="52">
        <v>45311</v>
      </c>
      <c r="F5173" s="52">
        <v>45311</v>
      </c>
      <c r="G5173" s="47" t="s">
        <v>10</v>
      </c>
      <c r="H5173" s="46">
        <v>600.03</v>
      </c>
      <c r="I5173" s="53">
        <v>1</v>
      </c>
      <c r="J5173" s="46">
        <v>0</v>
      </c>
      <c r="K5173" s="46">
        <v>0</v>
      </c>
      <c r="L5173" s="42">
        <v>600.03</v>
      </c>
      <c r="M5173" s="46">
        <v>0</v>
      </c>
      <c r="N5173" s="47" t="s">
        <v>1584</v>
      </c>
      <c r="O5173" s="103" t="s">
        <v>1342</v>
      </c>
      <c r="P5173" s="47" t="s">
        <v>1345</v>
      </c>
      <c r="Q5173" s="30" t="s">
        <v>9104</v>
      </c>
      <c r="R5173" s="112">
        <v>45287.721990740742</v>
      </c>
    </row>
    <row r="5174" spans="1:18" s="30" customFormat="1" ht="19.95" customHeight="1">
      <c r="A5174" s="47">
        <v>1</v>
      </c>
      <c r="B5174" s="30" t="s">
        <v>1357</v>
      </c>
      <c r="C5174" s="43" t="s">
        <v>9868</v>
      </c>
      <c r="D5174" s="52">
        <v>45268</v>
      </c>
      <c r="E5174" s="52">
        <v>45311</v>
      </c>
      <c r="F5174" s="52">
        <v>45311</v>
      </c>
      <c r="G5174" s="47" t="s">
        <v>10</v>
      </c>
      <c r="H5174" s="46">
        <v>3696.23</v>
      </c>
      <c r="I5174" s="53">
        <v>1</v>
      </c>
      <c r="J5174" s="46">
        <v>0</v>
      </c>
      <c r="K5174" s="46">
        <v>0</v>
      </c>
      <c r="L5174" s="42">
        <v>3696.23</v>
      </c>
      <c r="M5174" s="46">
        <v>0</v>
      </c>
      <c r="N5174" s="47" t="s">
        <v>1584</v>
      </c>
      <c r="O5174" s="103" t="s">
        <v>1360</v>
      </c>
      <c r="P5174" s="47" t="s">
        <v>876</v>
      </c>
      <c r="Q5174" s="30" t="s">
        <v>9869</v>
      </c>
      <c r="R5174" s="112">
        <v>45299.629594907405</v>
      </c>
    </row>
    <row r="5175" spans="1:18" s="30" customFormat="1" ht="19.95" customHeight="1">
      <c r="A5175" s="47">
        <v>2</v>
      </c>
      <c r="B5175" s="30" t="s">
        <v>138</v>
      </c>
      <c r="C5175" s="43" t="s">
        <v>9870</v>
      </c>
      <c r="D5175" s="52">
        <v>45291</v>
      </c>
      <c r="E5175" s="52">
        <v>45311</v>
      </c>
      <c r="F5175" s="52">
        <v>45313</v>
      </c>
      <c r="G5175" s="47" t="s">
        <v>10</v>
      </c>
      <c r="H5175" s="46">
        <v>15065.6</v>
      </c>
      <c r="I5175" s="53">
        <v>1</v>
      </c>
      <c r="J5175" s="46">
        <v>0</v>
      </c>
      <c r="K5175" s="46">
        <v>0</v>
      </c>
      <c r="L5175" s="42">
        <v>15065.6</v>
      </c>
      <c r="M5175" s="46">
        <v>0</v>
      </c>
      <c r="N5175" s="47" t="s">
        <v>1328</v>
      </c>
      <c r="O5175" s="103" t="s">
        <v>1349</v>
      </c>
      <c r="P5175" s="47" t="s">
        <v>741</v>
      </c>
      <c r="Q5175" s="30" t="s">
        <v>9871</v>
      </c>
      <c r="R5175" s="112">
        <v>45314.491099537037</v>
      </c>
    </row>
    <row r="5176" spans="1:18" s="30" customFormat="1" ht="19.95" customHeight="1">
      <c r="A5176" s="47">
        <v>2</v>
      </c>
      <c r="B5176" s="30" t="s">
        <v>143</v>
      </c>
      <c r="C5176" s="43" t="s">
        <v>9872</v>
      </c>
      <c r="D5176" s="52">
        <v>45296</v>
      </c>
      <c r="E5176" s="52">
        <v>45311</v>
      </c>
      <c r="F5176" s="52">
        <v>45313</v>
      </c>
      <c r="G5176" s="47" t="s">
        <v>10</v>
      </c>
      <c r="H5176" s="46">
        <v>54978</v>
      </c>
      <c r="I5176" s="53">
        <v>1</v>
      </c>
      <c r="J5176" s="46">
        <v>0</v>
      </c>
      <c r="K5176" s="46">
        <v>0</v>
      </c>
      <c r="L5176" s="42">
        <v>54978</v>
      </c>
      <c r="M5176" s="46">
        <v>0</v>
      </c>
      <c r="N5176" s="47" t="s">
        <v>1328</v>
      </c>
      <c r="O5176" s="103" t="s">
        <v>1349</v>
      </c>
      <c r="P5176" s="47" t="s">
        <v>741</v>
      </c>
      <c r="Q5176" s="30" t="s">
        <v>9873</v>
      </c>
      <c r="R5176" s="112">
        <v>45314.496574074074</v>
      </c>
    </row>
    <row r="5177" spans="1:18" s="30" customFormat="1" ht="19.95" customHeight="1">
      <c r="A5177" s="47">
        <v>1</v>
      </c>
      <c r="B5177" s="30" t="s">
        <v>242</v>
      </c>
      <c r="C5177" s="43" t="s">
        <v>7457</v>
      </c>
      <c r="D5177" s="52">
        <v>45292</v>
      </c>
      <c r="E5177" s="52">
        <v>45313</v>
      </c>
      <c r="F5177" s="52">
        <v>45313</v>
      </c>
      <c r="G5177" s="47" t="s">
        <v>10</v>
      </c>
      <c r="H5177" s="46">
        <v>4665.6000000000004</v>
      </c>
      <c r="I5177" s="53">
        <v>1</v>
      </c>
      <c r="J5177" s="46">
        <v>0</v>
      </c>
      <c r="K5177" s="46">
        <v>0</v>
      </c>
      <c r="L5177" s="42">
        <v>4665.6000000000004</v>
      </c>
      <c r="M5177" s="46">
        <v>0</v>
      </c>
      <c r="N5177" s="47" t="s">
        <v>269</v>
      </c>
      <c r="O5177" s="103" t="s">
        <v>2521</v>
      </c>
      <c r="P5177" s="47" t="s">
        <v>1367</v>
      </c>
      <c r="Q5177" s="30" t="s">
        <v>9874</v>
      </c>
      <c r="R5177" s="112">
        <v>45314.619247685187</v>
      </c>
    </row>
    <row r="5178" spans="1:18" s="30" customFormat="1" ht="19.95" customHeight="1">
      <c r="A5178" s="47">
        <v>5</v>
      </c>
      <c r="B5178" s="30" t="s">
        <v>242</v>
      </c>
      <c r="C5178" s="43" t="s">
        <v>9875</v>
      </c>
      <c r="D5178" s="52">
        <v>45290</v>
      </c>
      <c r="E5178" s="52">
        <v>45313</v>
      </c>
      <c r="F5178" s="52">
        <v>45313</v>
      </c>
      <c r="G5178" s="47" t="s">
        <v>10</v>
      </c>
      <c r="H5178" s="46">
        <v>1166.6099999999999</v>
      </c>
      <c r="I5178" s="53">
        <v>1</v>
      </c>
      <c r="J5178" s="46">
        <v>0</v>
      </c>
      <c r="K5178" s="46">
        <v>0</v>
      </c>
      <c r="L5178" s="42">
        <v>1166.6099999999999</v>
      </c>
      <c r="M5178" s="46">
        <v>0</v>
      </c>
      <c r="N5178" s="47" t="s">
        <v>269</v>
      </c>
      <c r="O5178" s="103" t="s">
        <v>1362</v>
      </c>
      <c r="P5178" s="47" t="s">
        <v>1361</v>
      </c>
      <c r="Q5178" s="30" t="s">
        <v>9876</v>
      </c>
      <c r="R5178" s="112">
        <v>45314.61277777778</v>
      </c>
    </row>
    <row r="5179" spans="1:18" s="30" customFormat="1" ht="19.95" customHeight="1">
      <c r="A5179" s="47">
        <v>1</v>
      </c>
      <c r="B5179" s="30" t="s">
        <v>3280</v>
      </c>
      <c r="C5179" s="43" t="s">
        <v>9877</v>
      </c>
      <c r="D5179" s="52">
        <v>45296</v>
      </c>
      <c r="E5179" s="52">
        <v>45313</v>
      </c>
      <c r="F5179" s="52">
        <v>45313</v>
      </c>
      <c r="G5179" s="47" t="s">
        <v>10</v>
      </c>
      <c r="H5179" s="46">
        <v>68000</v>
      </c>
      <c r="I5179" s="53">
        <v>1</v>
      </c>
      <c r="J5179" s="46">
        <v>0</v>
      </c>
      <c r="K5179" s="46">
        <v>0</v>
      </c>
      <c r="L5179" s="42">
        <v>68000</v>
      </c>
      <c r="M5179" s="46">
        <v>0</v>
      </c>
      <c r="N5179" s="47" t="s">
        <v>1328</v>
      </c>
      <c r="O5179" s="103" t="s">
        <v>1349</v>
      </c>
      <c r="P5179" s="47" t="s">
        <v>741</v>
      </c>
      <c r="Q5179" s="30" t="s">
        <v>9878</v>
      </c>
      <c r="R5179" s="112">
        <v>45314.496400462966</v>
      </c>
    </row>
    <row r="5180" spans="1:18" s="30" customFormat="1" ht="19.95" customHeight="1">
      <c r="A5180" s="47">
        <v>1</v>
      </c>
      <c r="B5180" s="30" t="s">
        <v>8629</v>
      </c>
      <c r="C5180" s="43" t="s">
        <v>5050</v>
      </c>
      <c r="D5180" s="52">
        <v>45299</v>
      </c>
      <c r="E5180" s="52">
        <v>45313</v>
      </c>
      <c r="F5180" s="52">
        <v>45313</v>
      </c>
      <c r="G5180" s="47" t="s">
        <v>10</v>
      </c>
      <c r="H5180" s="46">
        <v>78568</v>
      </c>
      <c r="I5180" s="53">
        <v>1</v>
      </c>
      <c r="J5180" s="46">
        <v>0</v>
      </c>
      <c r="K5180" s="46">
        <v>0</v>
      </c>
      <c r="L5180" s="42">
        <v>78568</v>
      </c>
      <c r="M5180" s="46">
        <v>0</v>
      </c>
      <c r="N5180" s="47" t="s">
        <v>1328</v>
      </c>
      <c r="O5180" s="103" t="s">
        <v>1349</v>
      </c>
      <c r="P5180" s="47" t="s">
        <v>741</v>
      </c>
      <c r="Q5180" s="30" t="s">
        <v>9879</v>
      </c>
      <c r="R5180" s="112">
        <v>45314.496030092596</v>
      </c>
    </row>
    <row r="5181" spans="1:18" s="30" customFormat="1" ht="19.95" customHeight="1">
      <c r="A5181" s="47">
        <v>1</v>
      </c>
      <c r="B5181" s="30" t="s">
        <v>8629</v>
      </c>
      <c r="C5181" s="43" t="s">
        <v>9880</v>
      </c>
      <c r="D5181" s="52">
        <v>45299</v>
      </c>
      <c r="E5181" s="52">
        <v>45313</v>
      </c>
      <c r="F5181" s="52">
        <v>45313</v>
      </c>
      <c r="G5181" s="47" t="s">
        <v>10</v>
      </c>
      <c r="H5181" s="46">
        <v>9216</v>
      </c>
      <c r="I5181" s="53">
        <v>1</v>
      </c>
      <c r="J5181" s="46">
        <v>0</v>
      </c>
      <c r="K5181" s="46">
        <v>0</v>
      </c>
      <c r="L5181" s="42">
        <v>9216</v>
      </c>
      <c r="M5181" s="46">
        <v>0</v>
      </c>
      <c r="N5181" s="47" t="s">
        <v>1328</v>
      </c>
      <c r="O5181" s="103" t="s">
        <v>1349</v>
      </c>
      <c r="P5181" s="47" t="s">
        <v>741</v>
      </c>
      <c r="Q5181" s="30" t="s">
        <v>9881</v>
      </c>
      <c r="R5181" s="112">
        <v>45314.495648148149</v>
      </c>
    </row>
    <row r="5182" spans="1:18" s="30" customFormat="1" ht="19.95" customHeight="1">
      <c r="A5182" s="47">
        <v>2</v>
      </c>
      <c r="B5182" s="30" t="s">
        <v>8629</v>
      </c>
      <c r="C5182" s="43" t="s">
        <v>9882</v>
      </c>
      <c r="D5182" s="52">
        <v>45299</v>
      </c>
      <c r="E5182" s="52">
        <v>45313</v>
      </c>
      <c r="F5182" s="52">
        <v>45313</v>
      </c>
      <c r="G5182" s="47" t="s">
        <v>10</v>
      </c>
      <c r="H5182" s="46">
        <v>36234.400000000001</v>
      </c>
      <c r="I5182" s="53">
        <v>1</v>
      </c>
      <c r="J5182" s="46">
        <v>0</v>
      </c>
      <c r="K5182" s="46">
        <v>0</v>
      </c>
      <c r="L5182" s="42">
        <v>36234.400000000001</v>
      </c>
      <c r="M5182" s="46">
        <v>0</v>
      </c>
      <c r="N5182" s="47" t="s">
        <v>1328</v>
      </c>
      <c r="O5182" s="103" t="s">
        <v>1349</v>
      </c>
      <c r="P5182" s="47" t="s">
        <v>741</v>
      </c>
      <c r="Q5182" s="30" t="s">
        <v>9883</v>
      </c>
      <c r="R5182" s="112">
        <v>45314.495856481481</v>
      </c>
    </row>
    <row r="5183" spans="1:18" s="30" customFormat="1" ht="19.95" customHeight="1">
      <c r="A5183" s="47">
        <v>2</v>
      </c>
      <c r="B5183" s="30" t="s">
        <v>8629</v>
      </c>
      <c r="C5183" s="43" t="s">
        <v>5048</v>
      </c>
      <c r="D5183" s="52">
        <v>45299</v>
      </c>
      <c r="E5183" s="52">
        <v>45313</v>
      </c>
      <c r="F5183" s="52">
        <v>45313</v>
      </c>
      <c r="G5183" s="47" t="s">
        <v>10</v>
      </c>
      <c r="H5183" s="46">
        <v>9700</v>
      </c>
      <c r="I5183" s="53">
        <v>1</v>
      </c>
      <c r="J5183" s="46">
        <v>0</v>
      </c>
      <c r="K5183" s="46">
        <v>0</v>
      </c>
      <c r="L5183" s="42">
        <v>9700</v>
      </c>
      <c r="M5183" s="46">
        <v>0</v>
      </c>
      <c r="N5183" s="47" t="s">
        <v>1328</v>
      </c>
      <c r="O5183" s="103" t="s">
        <v>1349</v>
      </c>
      <c r="P5183" s="47" t="s">
        <v>741</v>
      </c>
      <c r="Q5183" s="30" t="s">
        <v>9884</v>
      </c>
      <c r="R5183" s="112">
        <v>45314.496238425927</v>
      </c>
    </row>
    <row r="5184" spans="1:18" s="30" customFormat="1" ht="19.95" customHeight="1">
      <c r="A5184" s="47">
        <v>2</v>
      </c>
      <c r="B5184" s="30" t="s">
        <v>240</v>
      </c>
      <c r="C5184" s="43" t="s">
        <v>9885</v>
      </c>
      <c r="D5184" s="52">
        <v>45301</v>
      </c>
      <c r="E5184" s="52">
        <v>45313</v>
      </c>
      <c r="F5184" s="52">
        <v>45313</v>
      </c>
      <c r="G5184" s="47" t="s">
        <v>10</v>
      </c>
      <c r="H5184" s="46">
        <v>100800</v>
      </c>
      <c r="I5184" s="53">
        <v>1</v>
      </c>
      <c r="J5184" s="46">
        <v>0</v>
      </c>
      <c r="K5184" s="46">
        <v>0</v>
      </c>
      <c r="L5184" s="42">
        <v>100800</v>
      </c>
      <c r="M5184" s="46">
        <v>0</v>
      </c>
      <c r="N5184" s="47" t="s">
        <v>275</v>
      </c>
      <c r="O5184" s="103" t="s">
        <v>1874</v>
      </c>
      <c r="P5184" s="47" t="s">
        <v>1359</v>
      </c>
      <c r="Q5184" s="30" t="s">
        <v>9886</v>
      </c>
      <c r="R5184" s="112">
        <v>45314.631863425922</v>
      </c>
    </row>
    <row r="5185" spans="1:18" s="30" customFormat="1" ht="19.95" customHeight="1">
      <c r="A5185" s="47">
        <v>1</v>
      </c>
      <c r="B5185" s="30" t="s">
        <v>240</v>
      </c>
      <c r="C5185" s="43" t="s">
        <v>9887</v>
      </c>
      <c r="D5185" s="52">
        <v>45299</v>
      </c>
      <c r="E5185" s="52">
        <v>45313</v>
      </c>
      <c r="F5185" s="52">
        <v>45313</v>
      </c>
      <c r="G5185" s="47" t="s">
        <v>10</v>
      </c>
      <c r="H5185" s="46">
        <v>277200</v>
      </c>
      <c r="I5185" s="53">
        <v>1</v>
      </c>
      <c r="J5185" s="46">
        <v>0</v>
      </c>
      <c r="K5185" s="46">
        <v>0</v>
      </c>
      <c r="L5185" s="42">
        <v>277200</v>
      </c>
      <c r="M5185" s="46">
        <v>0</v>
      </c>
      <c r="N5185" s="47" t="s">
        <v>275</v>
      </c>
      <c r="O5185" s="103" t="s">
        <v>1874</v>
      </c>
      <c r="P5185" s="47" t="s">
        <v>1359</v>
      </c>
      <c r="Q5185" s="30" t="s">
        <v>9888</v>
      </c>
      <c r="R5185" s="112">
        <v>45314.631655092591</v>
      </c>
    </row>
    <row r="5186" spans="1:18" s="30" customFormat="1" ht="19.95" customHeight="1">
      <c r="A5186" s="47">
        <v>2</v>
      </c>
      <c r="B5186" s="30" t="s">
        <v>143</v>
      </c>
      <c r="C5186" s="43" t="s">
        <v>9889</v>
      </c>
      <c r="D5186" s="52">
        <v>45297</v>
      </c>
      <c r="E5186" s="52">
        <v>45313</v>
      </c>
      <c r="F5186" s="52">
        <v>45313</v>
      </c>
      <c r="G5186" s="47" t="s">
        <v>10</v>
      </c>
      <c r="H5186" s="46">
        <v>12421.5</v>
      </c>
      <c r="I5186" s="53">
        <v>1</v>
      </c>
      <c r="J5186" s="46">
        <v>0</v>
      </c>
      <c r="K5186" s="46">
        <v>0</v>
      </c>
      <c r="L5186" s="42">
        <v>12421.5</v>
      </c>
      <c r="M5186" s="46">
        <v>0</v>
      </c>
      <c r="N5186" s="47" t="s">
        <v>1328</v>
      </c>
      <c r="O5186" s="103" t="s">
        <v>1349</v>
      </c>
      <c r="P5186" s="47" t="s">
        <v>741</v>
      </c>
      <c r="Q5186" s="30" t="s">
        <v>9890</v>
      </c>
      <c r="R5186" s="112">
        <v>45314.496770833335</v>
      </c>
    </row>
    <row r="5187" spans="1:18" s="30" customFormat="1" ht="19.95" customHeight="1">
      <c r="A5187" s="47">
        <v>4</v>
      </c>
      <c r="B5187" s="30" t="s">
        <v>140</v>
      </c>
      <c r="C5187" s="43" t="s">
        <v>9891</v>
      </c>
      <c r="D5187" s="52">
        <v>45307</v>
      </c>
      <c r="E5187" s="52">
        <v>45313</v>
      </c>
      <c r="F5187" s="52">
        <v>45313</v>
      </c>
      <c r="G5187" s="47" t="s">
        <v>10</v>
      </c>
      <c r="H5187" s="46">
        <v>7360</v>
      </c>
      <c r="I5187" s="53">
        <v>1</v>
      </c>
      <c r="J5187" s="46">
        <v>0</v>
      </c>
      <c r="K5187" s="46">
        <v>0</v>
      </c>
      <c r="L5187" s="42">
        <v>7360</v>
      </c>
      <c r="M5187" s="46">
        <v>0</v>
      </c>
      <c r="N5187" s="47" t="s">
        <v>1328</v>
      </c>
      <c r="O5187" s="103" t="s">
        <v>1349</v>
      </c>
      <c r="P5187" s="47" t="s">
        <v>741</v>
      </c>
      <c r="Q5187" s="30" t="s">
        <v>9892</v>
      </c>
      <c r="R5187" s="112">
        <v>45314.571956018517</v>
      </c>
    </row>
    <row r="5188" spans="1:18" s="30" customFormat="1" ht="19.95" customHeight="1">
      <c r="A5188" s="47">
        <v>1</v>
      </c>
      <c r="B5188" s="30" t="s">
        <v>9893</v>
      </c>
      <c r="C5188" s="43" t="s">
        <v>9894</v>
      </c>
      <c r="D5188" s="52">
        <v>45310</v>
      </c>
      <c r="E5188" s="52">
        <v>45313</v>
      </c>
      <c r="F5188" s="52">
        <v>45313</v>
      </c>
      <c r="G5188" s="47" t="s">
        <v>10</v>
      </c>
      <c r="H5188" s="46">
        <v>14197.9</v>
      </c>
      <c r="I5188" s="53">
        <v>1</v>
      </c>
      <c r="J5188" s="46">
        <v>0</v>
      </c>
      <c r="K5188" s="46">
        <v>0</v>
      </c>
      <c r="L5188" s="42">
        <v>14197.9</v>
      </c>
      <c r="M5188" s="46">
        <v>0</v>
      </c>
      <c r="N5188" s="47" t="s">
        <v>275</v>
      </c>
      <c r="O5188" s="103" t="s">
        <v>1349</v>
      </c>
      <c r="P5188" s="47" t="s">
        <v>1920</v>
      </c>
      <c r="Q5188" s="30" t="s">
        <v>9895</v>
      </c>
      <c r="R5188" s="112">
        <v>45314.62</v>
      </c>
    </row>
    <row r="5189" spans="1:18" s="30" customFormat="1" ht="19.95" customHeight="1">
      <c r="A5189" s="47">
        <v>1</v>
      </c>
      <c r="B5189" s="30" t="s">
        <v>9896</v>
      </c>
      <c r="C5189" s="43" t="s">
        <v>9897</v>
      </c>
      <c r="D5189" s="52">
        <v>45313</v>
      </c>
      <c r="E5189" s="52">
        <v>45313</v>
      </c>
      <c r="F5189" s="52">
        <v>45313</v>
      </c>
      <c r="G5189" s="47" t="s">
        <v>10</v>
      </c>
      <c r="H5189" s="46">
        <v>29186.77</v>
      </c>
      <c r="I5189" s="53">
        <v>1</v>
      </c>
      <c r="J5189" s="46">
        <v>0</v>
      </c>
      <c r="K5189" s="46">
        <v>0</v>
      </c>
      <c r="L5189" s="42">
        <v>29186.77</v>
      </c>
      <c r="M5189" s="46">
        <v>0</v>
      </c>
      <c r="N5189" s="47" t="s">
        <v>1328</v>
      </c>
      <c r="O5189" s="103" t="s">
        <v>1874</v>
      </c>
      <c r="P5189" s="47" t="s">
        <v>4790</v>
      </c>
      <c r="Q5189" s="30" t="s">
        <v>9898</v>
      </c>
      <c r="R5189" s="112">
        <v>45314.572175925925</v>
      </c>
    </row>
    <row r="5190" spans="1:18" s="30" customFormat="1" ht="19.95" customHeight="1">
      <c r="A5190" s="47">
        <v>1</v>
      </c>
      <c r="B5190" s="30" t="s">
        <v>239</v>
      </c>
      <c r="C5190" s="43" t="s">
        <v>1450</v>
      </c>
      <c r="D5190" s="52">
        <v>45313</v>
      </c>
      <c r="E5190" s="52">
        <v>45313</v>
      </c>
      <c r="F5190" s="52">
        <v>45313</v>
      </c>
      <c r="G5190" s="47" t="s">
        <v>10</v>
      </c>
      <c r="H5190" s="46">
        <v>24</v>
      </c>
      <c r="I5190" s="53">
        <v>1</v>
      </c>
      <c r="J5190" s="46">
        <v>0</v>
      </c>
      <c r="K5190" s="46">
        <v>0</v>
      </c>
      <c r="L5190" s="42">
        <v>24</v>
      </c>
      <c r="M5190" s="46">
        <v>0</v>
      </c>
      <c r="N5190" s="47" t="s">
        <v>1328</v>
      </c>
      <c r="O5190" s="103" t="s">
        <v>1374</v>
      </c>
      <c r="P5190" s="47" t="s">
        <v>874</v>
      </c>
      <c r="Q5190" s="30" t="s">
        <v>8433</v>
      </c>
      <c r="R5190" s="112">
        <v>45314.600601851853</v>
      </c>
    </row>
    <row r="5191" spans="1:18" s="30" customFormat="1" ht="19.95" customHeight="1">
      <c r="A5191" s="47">
        <v>1</v>
      </c>
      <c r="B5191" s="30" t="s">
        <v>246</v>
      </c>
      <c r="C5191" s="43" t="s">
        <v>9469</v>
      </c>
      <c r="D5191" s="52">
        <v>45209</v>
      </c>
      <c r="E5191" s="52">
        <v>45314</v>
      </c>
      <c r="F5191" s="52">
        <v>45314</v>
      </c>
      <c r="G5191" s="47" t="s">
        <v>10</v>
      </c>
      <c r="H5191" s="46">
        <v>3705</v>
      </c>
      <c r="I5191" s="53">
        <v>1</v>
      </c>
      <c r="J5191" s="46">
        <v>0</v>
      </c>
      <c r="K5191" s="46">
        <v>0</v>
      </c>
      <c r="L5191" s="42">
        <v>3705</v>
      </c>
      <c r="M5191" s="46">
        <v>0</v>
      </c>
      <c r="N5191" s="47" t="s">
        <v>269</v>
      </c>
      <c r="O5191" s="103" t="s">
        <v>1381</v>
      </c>
      <c r="P5191" s="47" t="s">
        <v>884</v>
      </c>
      <c r="Q5191" s="30" t="s">
        <v>9899</v>
      </c>
      <c r="R5191" s="112">
        <v>45315.38726851852</v>
      </c>
    </row>
    <row r="5192" spans="1:18" s="30" customFormat="1" ht="19.95" customHeight="1">
      <c r="A5192" s="47">
        <v>1</v>
      </c>
      <c r="B5192" s="30" t="s">
        <v>246</v>
      </c>
      <c r="C5192" s="43" t="s">
        <v>9469</v>
      </c>
      <c r="D5192" s="52">
        <v>45209</v>
      </c>
      <c r="E5192" s="52">
        <v>45314</v>
      </c>
      <c r="F5192" s="52">
        <v>45314</v>
      </c>
      <c r="G5192" s="47" t="s">
        <v>10</v>
      </c>
      <c r="H5192" s="46">
        <v>1050</v>
      </c>
      <c r="I5192" s="53">
        <v>1</v>
      </c>
      <c r="J5192" s="46">
        <v>0</v>
      </c>
      <c r="K5192" s="46">
        <v>0</v>
      </c>
      <c r="L5192" s="42">
        <v>1050</v>
      </c>
      <c r="M5192" s="46">
        <v>0</v>
      </c>
      <c r="N5192" s="47" t="s">
        <v>269</v>
      </c>
      <c r="O5192" s="103" t="s">
        <v>1381</v>
      </c>
      <c r="P5192" s="47" t="s">
        <v>885</v>
      </c>
      <c r="Q5192" s="30" t="s">
        <v>9900</v>
      </c>
      <c r="R5192" s="112">
        <v>45315.382118055553</v>
      </c>
    </row>
    <row r="5193" spans="1:18" s="30" customFormat="1" ht="19.95" customHeight="1">
      <c r="A5193" s="47">
        <v>1</v>
      </c>
      <c r="B5193" s="30" t="s">
        <v>315</v>
      </c>
      <c r="C5193" s="43" t="s">
        <v>9901</v>
      </c>
      <c r="D5193" s="52">
        <v>45301</v>
      </c>
      <c r="E5193" s="52">
        <v>45314</v>
      </c>
      <c r="F5193" s="52">
        <v>45314</v>
      </c>
      <c r="G5193" s="47" t="s">
        <v>10</v>
      </c>
      <c r="H5193" s="46">
        <v>3595.02</v>
      </c>
      <c r="I5193" s="53">
        <v>1</v>
      </c>
      <c r="J5193" s="46">
        <v>0</v>
      </c>
      <c r="K5193" s="46">
        <v>0</v>
      </c>
      <c r="L5193" s="42">
        <v>3595.02</v>
      </c>
      <c r="M5193" s="46">
        <v>0</v>
      </c>
      <c r="N5193" s="47" t="s">
        <v>275</v>
      </c>
      <c r="O5193" s="103" t="s">
        <v>1351</v>
      </c>
      <c r="P5193" s="47" t="s">
        <v>1353</v>
      </c>
      <c r="Q5193" s="30" t="s">
        <v>9902</v>
      </c>
      <c r="R5193" s="112">
        <v>45315.391689814816</v>
      </c>
    </row>
    <row r="5194" spans="1:18" s="30" customFormat="1" ht="19.95" customHeight="1">
      <c r="A5194" s="47">
        <v>2</v>
      </c>
      <c r="B5194" s="30" t="s">
        <v>229</v>
      </c>
      <c r="C5194" s="43" t="s">
        <v>9903</v>
      </c>
      <c r="D5194" s="52">
        <v>45299</v>
      </c>
      <c r="E5194" s="52">
        <v>45314</v>
      </c>
      <c r="F5194" s="52">
        <v>45314</v>
      </c>
      <c r="G5194" s="47" t="s">
        <v>10</v>
      </c>
      <c r="H5194" s="46">
        <v>46439.8</v>
      </c>
      <c r="I5194" s="53">
        <v>1</v>
      </c>
      <c r="J5194" s="46">
        <v>0</v>
      </c>
      <c r="K5194" s="46">
        <v>0</v>
      </c>
      <c r="L5194" s="42">
        <v>46439.8</v>
      </c>
      <c r="M5194" s="46">
        <v>0</v>
      </c>
      <c r="N5194" s="47" t="s">
        <v>1328</v>
      </c>
      <c r="O5194" s="103" t="s">
        <v>1349</v>
      </c>
      <c r="P5194" s="47" t="s">
        <v>741</v>
      </c>
      <c r="Q5194" s="30" t="s">
        <v>9904</v>
      </c>
      <c r="R5194" s="112">
        <v>45315.379004629627</v>
      </c>
    </row>
    <row r="5195" spans="1:18" s="30" customFormat="1" ht="19.95" customHeight="1">
      <c r="A5195" s="47">
        <v>4</v>
      </c>
      <c r="B5195" s="30" t="s">
        <v>139</v>
      </c>
      <c r="C5195" s="43" t="s">
        <v>9905</v>
      </c>
      <c r="D5195" s="52">
        <v>45299</v>
      </c>
      <c r="E5195" s="52">
        <v>45314</v>
      </c>
      <c r="F5195" s="52">
        <v>45314</v>
      </c>
      <c r="G5195" s="47" t="s">
        <v>10</v>
      </c>
      <c r="H5195" s="46">
        <v>6747</v>
      </c>
      <c r="I5195" s="53">
        <v>1</v>
      </c>
      <c r="J5195" s="46">
        <v>0</v>
      </c>
      <c r="K5195" s="46">
        <v>0</v>
      </c>
      <c r="L5195" s="42">
        <v>6747</v>
      </c>
      <c r="M5195" s="46">
        <v>0</v>
      </c>
      <c r="N5195" s="47" t="s">
        <v>1328</v>
      </c>
      <c r="O5195" s="103" t="s">
        <v>1349</v>
      </c>
      <c r="P5195" s="47" t="s">
        <v>741</v>
      </c>
      <c r="Q5195" s="30" t="s">
        <v>9906</v>
      </c>
      <c r="R5195" s="112">
        <v>45315.379201388889</v>
      </c>
    </row>
    <row r="5196" spans="1:18" s="30" customFormat="1" ht="19.95" customHeight="1">
      <c r="A5196" s="47">
        <v>4</v>
      </c>
      <c r="B5196" s="30" t="s">
        <v>139</v>
      </c>
      <c r="C5196" s="43" t="s">
        <v>9907</v>
      </c>
      <c r="D5196" s="52">
        <v>45299</v>
      </c>
      <c r="E5196" s="52">
        <v>45314</v>
      </c>
      <c r="F5196" s="52">
        <v>45314</v>
      </c>
      <c r="G5196" s="47" t="s">
        <v>10</v>
      </c>
      <c r="H5196" s="46">
        <v>3003</v>
      </c>
      <c r="I5196" s="53">
        <v>1</v>
      </c>
      <c r="J5196" s="46">
        <v>0</v>
      </c>
      <c r="K5196" s="46">
        <v>0</v>
      </c>
      <c r="L5196" s="42">
        <v>3003</v>
      </c>
      <c r="M5196" s="46">
        <v>0</v>
      </c>
      <c r="N5196" s="47" t="s">
        <v>1328</v>
      </c>
      <c r="O5196" s="103" t="s">
        <v>1349</v>
      </c>
      <c r="P5196" s="47" t="s">
        <v>741</v>
      </c>
      <c r="Q5196" s="30" t="s">
        <v>9908</v>
      </c>
      <c r="R5196" s="112">
        <v>45315.379340277781</v>
      </c>
    </row>
    <row r="5197" spans="1:18" s="30" customFormat="1" ht="19.95" customHeight="1">
      <c r="A5197" s="47">
        <v>2</v>
      </c>
      <c r="B5197" s="30" t="s">
        <v>143</v>
      </c>
      <c r="C5197" s="43" t="s">
        <v>9909</v>
      </c>
      <c r="D5197" s="52">
        <v>45299</v>
      </c>
      <c r="E5197" s="52">
        <v>45314</v>
      </c>
      <c r="F5197" s="52">
        <v>45314</v>
      </c>
      <c r="G5197" s="47" t="s">
        <v>10</v>
      </c>
      <c r="H5197" s="46">
        <v>141374.39999999999</v>
      </c>
      <c r="I5197" s="53">
        <v>1</v>
      </c>
      <c r="J5197" s="46">
        <v>0</v>
      </c>
      <c r="K5197" s="46">
        <v>0</v>
      </c>
      <c r="L5197" s="42">
        <v>141374.39999999999</v>
      </c>
      <c r="M5197" s="46">
        <v>0</v>
      </c>
      <c r="N5197" s="47" t="s">
        <v>1328</v>
      </c>
      <c r="O5197" s="103" t="s">
        <v>1349</v>
      </c>
      <c r="P5197" s="47" t="s">
        <v>741</v>
      </c>
      <c r="Q5197" s="30" t="s">
        <v>9910</v>
      </c>
      <c r="R5197" s="112">
        <v>45315.379606481481</v>
      </c>
    </row>
    <row r="5198" spans="1:18" s="30" customFormat="1" ht="19.95" customHeight="1">
      <c r="A5198" s="47">
        <v>1</v>
      </c>
      <c r="B5198" s="30" t="s">
        <v>3280</v>
      </c>
      <c r="C5198" s="43" t="s">
        <v>9911</v>
      </c>
      <c r="D5198" s="52">
        <v>45299</v>
      </c>
      <c r="E5198" s="52">
        <v>45314</v>
      </c>
      <c r="F5198" s="52">
        <v>45314</v>
      </c>
      <c r="G5198" s="47" t="s">
        <v>10</v>
      </c>
      <c r="H5198" s="46">
        <v>105015</v>
      </c>
      <c r="I5198" s="53">
        <v>1</v>
      </c>
      <c r="J5198" s="46">
        <v>0</v>
      </c>
      <c r="K5198" s="46">
        <v>0</v>
      </c>
      <c r="L5198" s="42">
        <v>105015</v>
      </c>
      <c r="M5198" s="46">
        <v>0</v>
      </c>
      <c r="N5198" s="47" t="s">
        <v>1328</v>
      </c>
      <c r="O5198" s="103" t="s">
        <v>1349</v>
      </c>
      <c r="P5198" s="47" t="s">
        <v>741</v>
      </c>
      <c r="Q5198" s="30" t="s">
        <v>9912</v>
      </c>
      <c r="R5198" s="112">
        <v>45315.379780092589</v>
      </c>
    </row>
    <row r="5199" spans="1:18" s="30" customFormat="1" ht="19.95" customHeight="1">
      <c r="A5199" s="47">
        <v>4</v>
      </c>
      <c r="B5199" s="30" t="s">
        <v>308</v>
      </c>
      <c r="C5199" s="43" t="s">
        <v>9913</v>
      </c>
      <c r="D5199" s="52">
        <v>45309</v>
      </c>
      <c r="E5199" s="52">
        <v>45314</v>
      </c>
      <c r="F5199" s="52">
        <v>45314</v>
      </c>
      <c r="G5199" s="47" t="s">
        <v>10</v>
      </c>
      <c r="H5199" s="46">
        <v>20500</v>
      </c>
      <c r="I5199" s="53">
        <v>1</v>
      </c>
      <c r="J5199" s="46">
        <v>0</v>
      </c>
      <c r="K5199" s="46">
        <v>0</v>
      </c>
      <c r="L5199" s="42">
        <v>20500</v>
      </c>
      <c r="M5199" s="46">
        <v>0</v>
      </c>
      <c r="N5199" s="47" t="s">
        <v>1328</v>
      </c>
      <c r="O5199" s="103" t="s">
        <v>1349</v>
      </c>
      <c r="P5199" s="47" t="s">
        <v>741</v>
      </c>
      <c r="Q5199" s="30" t="s">
        <v>9914</v>
      </c>
      <c r="R5199" s="112">
        <v>45315.379988425928</v>
      </c>
    </row>
    <row r="5200" spans="1:18" s="30" customFormat="1" ht="19.95" customHeight="1">
      <c r="A5200" s="47">
        <v>5</v>
      </c>
      <c r="B5200" s="30" t="s">
        <v>308</v>
      </c>
      <c r="C5200" s="43" t="s">
        <v>9915</v>
      </c>
      <c r="D5200" s="52">
        <v>45309</v>
      </c>
      <c r="E5200" s="52">
        <v>45314</v>
      </c>
      <c r="F5200" s="52">
        <v>45314</v>
      </c>
      <c r="G5200" s="47" t="s">
        <v>10</v>
      </c>
      <c r="H5200" s="46">
        <v>12240</v>
      </c>
      <c r="I5200" s="53">
        <v>1</v>
      </c>
      <c r="J5200" s="46">
        <v>0</v>
      </c>
      <c r="K5200" s="46">
        <v>0</v>
      </c>
      <c r="L5200" s="42">
        <v>12240</v>
      </c>
      <c r="M5200" s="46">
        <v>0</v>
      </c>
      <c r="N5200" s="47" t="s">
        <v>1328</v>
      </c>
      <c r="O5200" s="103" t="s">
        <v>1349</v>
      </c>
      <c r="P5200" s="47" t="s">
        <v>741</v>
      </c>
      <c r="Q5200" s="30" t="s">
        <v>9916</v>
      </c>
      <c r="R5200" s="112">
        <v>45315.380173611113</v>
      </c>
    </row>
    <row r="5201" spans="1:18" s="30" customFormat="1" ht="19.95" customHeight="1">
      <c r="A5201" s="47">
        <v>1</v>
      </c>
      <c r="B5201" s="30" t="s">
        <v>308</v>
      </c>
      <c r="C5201" s="43" t="s">
        <v>9917</v>
      </c>
      <c r="D5201" s="52">
        <v>45309</v>
      </c>
      <c r="E5201" s="52">
        <v>45314</v>
      </c>
      <c r="F5201" s="52">
        <v>45314</v>
      </c>
      <c r="G5201" s="47" t="s">
        <v>10</v>
      </c>
      <c r="H5201" s="46">
        <v>25620</v>
      </c>
      <c r="I5201" s="53">
        <v>1</v>
      </c>
      <c r="J5201" s="46">
        <v>0</v>
      </c>
      <c r="K5201" s="46">
        <v>0</v>
      </c>
      <c r="L5201" s="42">
        <v>25620</v>
      </c>
      <c r="M5201" s="46">
        <v>0</v>
      </c>
      <c r="N5201" s="47" t="s">
        <v>1328</v>
      </c>
      <c r="O5201" s="103" t="s">
        <v>1349</v>
      </c>
      <c r="P5201" s="47" t="s">
        <v>741</v>
      </c>
      <c r="Q5201" s="30" t="s">
        <v>9918</v>
      </c>
      <c r="R5201" s="112">
        <v>45315.380324074074</v>
      </c>
    </row>
    <row r="5202" spans="1:18" s="30" customFormat="1" ht="19.95" customHeight="1">
      <c r="A5202" s="47">
        <v>4</v>
      </c>
      <c r="B5202" s="30" t="s">
        <v>139</v>
      </c>
      <c r="C5202" s="43" t="s">
        <v>9919</v>
      </c>
      <c r="D5202" s="52">
        <v>45300</v>
      </c>
      <c r="E5202" s="52">
        <v>45315</v>
      </c>
      <c r="F5202" s="52">
        <v>45315</v>
      </c>
      <c r="G5202" s="47" t="s">
        <v>10</v>
      </c>
      <c r="H5202" s="46">
        <v>5655</v>
      </c>
      <c r="I5202" s="53">
        <v>1</v>
      </c>
      <c r="J5202" s="46">
        <v>0</v>
      </c>
      <c r="K5202" s="46">
        <v>0</v>
      </c>
      <c r="L5202" s="42">
        <v>5655</v>
      </c>
      <c r="M5202" s="46">
        <v>0</v>
      </c>
      <c r="N5202" s="47" t="s">
        <v>1328</v>
      </c>
      <c r="O5202" s="103" t="s">
        <v>1349</v>
      </c>
      <c r="P5202" s="47" t="s">
        <v>741</v>
      </c>
      <c r="Q5202" s="30" t="s">
        <v>9920</v>
      </c>
      <c r="R5202" s="112">
        <v>45316.394097222219</v>
      </c>
    </row>
    <row r="5203" spans="1:18" s="30" customFormat="1" ht="19.95" customHeight="1">
      <c r="A5203" s="47">
        <v>2</v>
      </c>
      <c r="B5203" s="30" t="s">
        <v>9737</v>
      </c>
      <c r="C5203" s="43" t="s">
        <v>9921</v>
      </c>
      <c r="D5203" s="52">
        <v>45296</v>
      </c>
      <c r="E5203" s="52">
        <v>45315</v>
      </c>
      <c r="F5203" s="52">
        <v>45315</v>
      </c>
      <c r="G5203" s="47" t="s">
        <v>10</v>
      </c>
      <c r="H5203" s="46">
        <v>157851.4</v>
      </c>
      <c r="I5203" s="53">
        <v>1</v>
      </c>
      <c r="J5203" s="46">
        <v>0</v>
      </c>
      <c r="K5203" s="46">
        <v>0</v>
      </c>
      <c r="L5203" s="42">
        <v>157851.4</v>
      </c>
      <c r="M5203" s="46">
        <v>0</v>
      </c>
      <c r="N5203" s="47" t="s">
        <v>1328</v>
      </c>
      <c r="O5203" s="103" t="s">
        <v>1349</v>
      </c>
      <c r="P5203" s="47" t="s">
        <v>741</v>
      </c>
      <c r="Q5203" s="30" t="s">
        <v>9922</v>
      </c>
      <c r="R5203" s="112">
        <v>45316.394328703704</v>
      </c>
    </row>
    <row r="5204" spans="1:18" s="30" customFormat="1" ht="19.95" customHeight="1">
      <c r="A5204" s="47">
        <v>4</v>
      </c>
      <c r="B5204" s="30" t="s">
        <v>138</v>
      </c>
      <c r="C5204" s="43" t="s">
        <v>9923</v>
      </c>
      <c r="D5204" s="52">
        <v>45295</v>
      </c>
      <c r="E5204" s="52">
        <v>45315</v>
      </c>
      <c r="F5204" s="52">
        <v>45315</v>
      </c>
      <c r="G5204" s="47" t="s">
        <v>10</v>
      </c>
      <c r="H5204" s="46">
        <v>19200</v>
      </c>
      <c r="I5204" s="53">
        <v>1</v>
      </c>
      <c r="J5204" s="46">
        <v>0</v>
      </c>
      <c r="K5204" s="46">
        <v>0</v>
      </c>
      <c r="L5204" s="42">
        <v>19200</v>
      </c>
      <c r="M5204" s="46">
        <v>0</v>
      </c>
      <c r="N5204" s="47" t="s">
        <v>1328</v>
      </c>
      <c r="O5204" s="103" t="s">
        <v>1349</v>
      </c>
      <c r="P5204" s="47" t="s">
        <v>741</v>
      </c>
      <c r="Q5204" s="30" t="s">
        <v>9924</v>
      </c>
      <c r="R5204" s="112">
        <v>45316.394502314812</v>
      </c>
    </row>
    <row r="5205" spans="1:18" s="30" customFormat="1" ht="19.95" customHeight="1">
      <c r="A5205" s="47">
        <v>5</v>
      </c>
      <c r="B5205" s="30" t="s">
        <v>143</v>
      </c>
      <c r="C5205" s="43" t="s">
        <v>9925</v>
      </c>
      <c r="D5205" s="52">
        <v>45300</v>
      </c>
      <c r="E5205" s="52">
        <v>45315</v>
      </c>
      <c r="F5205" s="52">
        <v>45315</v>
      </c>
      <c r="G5205" s="47" t="s">
        <v>10</v>
      </c>
      <c r="H5205" s="46">
        <v>17068</v>
      </c>
      <c r="I5205" s="53">
        <v>1</v>
      </c>
      <c r="J5205" s="46">
        <v>0</v>
      </c>
      <c r="K5205" s="46">
        <v>0</v>
      </c>
      <c r="L5205" s="42">
        <v>17068</v>
      </c>
      <c r="M5205" s="46">
        <v>0</v>
      </c>
      <c r="N5205" s="47" t="s">
        <v>1328</v>
      </c>
      <c r="O5205" s="103" t="s">
        <v>1349</v>
      </c>
      <c r="P5205" s="47" t="s">
        <v>741</v>
      </c>
      <c r="Q5205" s="30" t="s">
        <v>9926</v>
      </c>
      <c r="R5205" s="112">
        <v>45316.394745370373</v>
      </c>
    </row>
    <row r="5206" spans="1:18" s="30" customFormat="1" ht="19.95" customHeight="1">
      <c r="A5206" s="47">
        <v>2</v>
      </c>
      <c r="B5206" s="30" t="s">
        <v>143</v>
      </c>
      <c r="C5206" s="43" t="s">
        <v>9927</v>
      </c>
      <c r="D5206" s="52">
        <v>45300</v>
      </c>
      <c r="E5206" s="52">
        <v>45315</v>
      </c>
      <c r="F5206" s="52">
        <v>45315</v>
      </c>
      <c r="G5206" s="47" t="s">
        <v>10</v>
      </c>
      <c r="H5206" s="46">
        <v>9095</v>
      </c>
      <c r="I5206" s="53">
        <v>1</v>
      </c>
      <c r="J5206" s="46">
        <v>0</v>
      </c>
      <c r="K5206" s="46">
        <v>0</v>
      </c>
      <c r="L5206" s="42">
        <v>9095</v>
      </c>
      <c r="M5206" s="46">
        <v>0</v>
      </c>
      <c r="N5206" s="47" t="s">
        <v>1328</v>
      </c>
      <c r="O5206" s="103" t="s">
        <v>1349</v>
      </c>
      <c r="P5206" s="47" t="s">
        <v>741</v>
      </c>
      <c r="Q5206" s="30" t="s">
        <v>9928</v>
      </c>
      <c r="R5206" s="112">
        <v>45316.395497685182</v>
      </c>
    </row>
    <row r="5207" spans="1:18" s="30" customFormat="1" ht="19.95" customHeight="1">
      <c r="A5207" s="47">
        <v>1</v>
      </c>
      <c r="B5207" s="30" t="s">
        <v>143</v>
      </c>
      <c r="C5207" s="43" t="s">
        <v>9929</v>
      </c>
      <c r="D5207" s="52">
        <v>45300</v>
      </c>
      <c r="E5207" s="52">
        <v>45315</v>
      </c>
      <c r="F5207" s="52">
        <v>45295</v>
      </c>
      <c r="G5207" s="47" t="s">
        <v>10</v>
      </c>
      <c r="H5207" s="46">
        <v>27238.25</v>
      </c>
      <c r="I5207" s="53">
        <v>1</v>
      </c>
      <c r="J5207" s="46">
        <v>0</v>
      </c>
      <c r="K5207" s="46">
        <v>0</v>
      </c>
      <c r="L5207" s="42">
        <v>27238.25</v>
      </c>
      <c r="M5207" s="46">
        <v>0</v>
      </c>
      <c r="N5207" s="47" t="s">
        <v>1328</v>
      </c>
      <c r="O5207" s="103" t="s">
        <v>1349</v>
      </c>
      <c r="P5207" s="47" t="s">
        <v>741</v>
      </c>
      <c r="Q5207" s="30" t="s">
        <v>9930</v>
      </c>
      <c r="R5207" s="112">
        <v>45316.395162037035</v>
      </c>
    </row>
    <row r="5208" spans="1:18" s="30" customFormat="1" ht="19.95" customHeight="1">
      <c r="A5208" s="47">
        <v>4</v>
      </c>
      <c r="B5208" s="30" t="s">
        <v>139</v>
      </c>
      <c r="C5208" s="43" t="s">
        <v>9931</v>
      </c>
      <c r="D5208" s="52">
        <v>45300</v>
      </c>
      <c r="E5208" s="52">
        <v>45315</v>
      </c>
      <c r="F5208" s="52">
        <v>45315</v>
      </c>
      <c r="G5208" s="47" t="s">
        <v>10</v>
      </c>
      <c r="H5208" s="46">
        <v>4095</v>
      </c>
      <c r="I5208" s="53">
        <v>1</v>
      </c>
      <c r="J5208" s="46">
        <v>0</v>
      </c>
      <c r="K5208" s="46">
        <v>0</v>
      </c>
      <c r="L5208" s="42">
        <v>4095</v>
      </c>
      <c r="M5208" s="46">
        <v>0</v>
      </c>
      <c r="N5208" s="47" t="s">
        <v>1328</v>
      </c>
      <c r="O5208" s="103" t="s">
        <v>1349</v>
      </c>
      <c r="P5208" s="47" t="s">
        <v>741</v>
      </c>
      <c r="Q5208" s="30" t="s">
        <v>9932</v>
      </c>
      <c r="R5208" s="112">
        <v>45316.395324074074</v>
      </c>
    </row>
    <row r="5209" spans="1:18" s="30" customFormat="1" ht="19.95" customHeight="1">
      <c r="A5209" s="47">
        <v>2</v>
      </c>
      <c r="B5209" s="30" t="s">
        <v>143</v>
      </c>
      <c r="C5209" s="43" t="s">
        <v>9933</v>
      </c>
      <c r="D5209" s="52">
        <v>45300</v>
      </c>
      <c r="E5209" s="52">
        <v>45315</v>
      </c>
      <c r="F5209" s="52">
        <v>45315</v>
      </c>
      <c r="G5209" s="47" t="s">
        <v>10</v>
      </c>
      <c r="H5209" s="46">
        <v>54768</v>
      </c>
      <c r="I5209" s="53">
        <v>1</v>
      </c>
      <c r="J5209" s="46">
        <v>0</v>
      </c>
      <c r="K5209" s="46">
        <v>0</v>
      </c>
      <c r="L5209" s="42">
        <v>54768</v>
      </c>
      <c r="M5209" s="46">
        <v>0</v>
      </c>
      <c r="N5209" s="47" t="s">
        <v>1328</v>
      </c>
      <c r="O5209" s="103" t="s">
        <v>1349</v>
      </c>
      <c r="P5209" s="47" t="s">
        <v>741</v>
      </c>
      <c r="Q5209" s="30" t="s">
        <v>9934</v>
      </c>
      <c r="R5209" s="112">
        <v>45316.395914351851</v>
      </c>
    </row>
    <row r="5210" spans="1:18" s="30" customFormat="1" ht="19.95" customHeight="1">
      <c r="A5210" s="47">
        <v>2</v>
      </c>
      <c r="B5210" s="30" t="s">
        <v>229</v>
      </c>
      <c r="C5210" s="43" t="s">
        <v>9935</v>
      </c>
      <c r="D5210" s="52">
        <v>45300</v>
      </c>
      <c r="E5210" s="52">
        <v>45315</v>
      </c>
      <c r="F5210" s="52">
        <v>45315</v>
      </c>
      <c r="G5210" s="47" t="s">
        <v>10</v>
      </c>
      <c r="H5210" s="46">
        <v>9664</v>
      </c>
      <c r="I5210" s="53">
        <v>1</v>
      </c>
      <c r="J5210" s="46">
        <v>0</v>
      </c>
      <c r="K5210" s="46">
        <v>0</v>
      </c>
      <c r="L5210" s="42">
        <v>9664</v>
      </c>
      <c r="M5210" s="46">
        <v>0</v>
      </c>
      <c r="N5210" s="47" t="s">
        <v>1328</v>
      </c>
      <c r="O5210" s="103" t="s">
        <v>1349</v>
      </c>
      <c r="P5210" s="47" t="s">
        <v>741</v>
      </c>
      <c r="Q5210" s="30" t="s">
        <v>9936</v>
      </c>
      <c r="R5210" s="112">
        <v>45316.395729166667</v>
      </c>
    </row>
    <row r="5211" spans="1:18" s="30" customFormat="1" ht="19.95" customHeight="1">
      <c r="A5211" s="47">
        <v>4</v>
      </c>
      <c r="B5211" s="30" t="s">
        <v>245</v>
      </c>
      <c r="C5211" s="43" t="s">
        <v>9937</v>
      </c>
      <c r="D5211" s="52">
        <v>45275</v>
      </c>
      <c r="E5211" s="52">
        <v>45315</v>
      </c>
      <c r="F5211" s="52">
        <v>45315</v>
      </c>
      <c r="G5211" s="47" t="s">
        <v>10</v>
      </c>
      <c r="H5211" s="46">
        <v>25807.48</v>
      </c>
      <c r="I5211" s="53">
        <v>1</v>
      </c>
      <c r="J5211" s="46">
        <v>0</v>
      </c>
      <c r="K5211" s="46">
        <v>0</v>
      </c>
      <c r="L5211" s="42">
        <v>25807.48</v>
      </c>
      <c r="M5211" s="46">
        <v>0</v>
      </c>
      <c r="N5211" s="47" t="s">
        <v>269</v>
      </c>
      <c r="O5211" s="103" t="s">
        <v>1874</v>
      </c>
      <c r="P5211" s="47" t="s">
        <v>1344</v>
      </c>
      <c r="Q5211" s="30" t="s">
        <v>9938</v>
      </c>
      <c r="R5211" s="112">
        <v>45316.4378125</v>
      </c>
    </row>
    <row r="5212" spans="1:18" s="30" customFormat="1" ht="19.95" customHeight="1">
      <c r="A5212" s="47">
        <v>1</v>
      </c>
      <c r="B5212" s="30" t="s">
        <v>239</v>
      </c>
      <c r="C5212" s="43" t="s">
        <v>1450</v>
      </c>
      <c r="D5212" s="52">
        <v>45315</v>
      </c>
      <c r="E5212" s="52">
        <v>45315</v>
      </c>
      <c r="F5212" s="52">
        <v>45315</v>
      </c>
      <c r="G5212" s="47" t="s">
        <v>10</v>
      </c>
      <c r="H5212" s="46">
        <v>12</v>
      </c>
      <c r="I5212" s="53">
        <v>1</v>
      </c>
      <c r="J5212" s="46">
        <v>0</v>
      </c>
      <c r="K5212" s="46">
        <v>0</v>
      </c>
      <c r="L5212" s="42">
        <v>12</v>
      </c>
      <c r="M5212" s="46">
        <v>0</v>
      </c>
      <c r="N5212" s="47" t="s">
        <v>1328</v>
      </c>
      <c r="O5212" s="103" t="s">
        <v>1374</v>
      </c>
      <c r="P5212" s="47" t="s">
        <v>874</v>
      </c>
      <c r="Q5212" s="30" t="s">
        <v>9939</v>
      </c>
      <c r="R5212" s="112">
        <v>45316.435624999998</v>
      </c>
    </row>
    <row r="5213" spans="1:18" s="30" customFormat="1" ht="19.95" customHeight="1">
      <c r="A5213" s="47">
        <v>2</v>
      </c>
      <c r="B5213" s="30" t="s">
        <v>132</v>
      </c>
      <c r="C5213" s="43" t="s">
        <v>9940</v>
      </c>
      <c r="D5213" s="52">
        <v>45303</v>
      </c>
      <c r="E5213" s="52">
        <v>45315</v>
      </c>
      <c r="F5213" s="52">
        <v>45315</v>
      </c>
      <c r="G5213" s="47" t="s">
        <v>10</v>
      </c>
      <c r="H5213" s="46">
        <v>147383.84</v>
      </c>
      <c r="I5213" s="53">
        <v>1</v>
      </c>
      <c r="J5213" s="46">
        <v>0</v>
      </c>
      <c r="K5213" s="46">
        <v>0</v>
      </c>
      <c r="L5213" s="42">
        <v>147383.84</v>
      </c>
      <c r="M5213" s="46">
        <v>0</v>
      </c>
      <c r="N5213" s="47" t="s">
        <v>275</v>
      </c>
      <c r="O5213" s="103" t="s">
        <v>1874</v>
      </c>
      <c r="P5213" s="47" t="s">
        <v>1358</v>
      </c>
      <c r="Q5213" s="30" t="s">
        <v>9941</v>
      </c>
      <c r="R5213" s="112">
        <v>45316.452708333331</v>
      </c>
    </row>
    <row r="5214" spans="1:18" s="30" customFormat="1" ht="19.95" customHeight="1">
      <c r="A5214" s="47">
        <v>4</v>
      </c>
      <c r="B5214" s="30" t="s">
        <v>7425</v>
      </c>
      <c r="C5214" s="43" t="s">
        <v>9942</v>
      </c>
      <c r="D5214" s="52">
        <v>45310</v>
      </c>
      <c r="E5214" s="52">
        <v>45315</v>
      </c>
      <c r="F5214" s="52">
        <v>45315</v>
      </c>
      <c r="G5214" s="47" t="s">
        <v>10</v>
      </c>
      <c r="H5214" s="46">
        <v>142737.71</v>
      </c>
      <c r="I5214" s="53">
        <v>1</v>
      </c>
      <c r="J5214" s="46">
        <v>0</v>
      </c>
      <c r="K5214" s="46">
        <v>0</v>
      </c>
      <c r="L5214" s="42">
        <v>142737.71</v>
      </c>
      <c r="M5214" s="46">
        <v>0</v>
      </c>
      <c r="N5214" s="47" t="s">
        <v>275</v>
      </c>
      <c r="O5214" s="103" t="s">
        <v>1874</v>
      </c>
      <c r="P5214" s="47" t="s">
        <v>1358</v>
      </c>
      <c r="Q5214" s="30" t="s">
        <v>9943</v>
      </c>
      <c r="R5214" s="112">
        <v>45316.452893518515</v>
      </c>
    </row>
    <row r="5215" spans="1:18" s="30" customFormat="1" ht="19.95" customHeight="1">
      <c r="A5215" s="47">
        <v>1</v>
      </c>
      <c r="B5215" s="30" t="s">
        <v>1395</v>
      </c>
      <c r="C5215" s="43" t="s">
        <v>9944</v>
      </c>
      <c r="D5215" s="52">
        <v>45315</v>
      </c>
      <c r="E5215" s="52">
        <v>45315</v>
      </c>
      <c r="F5215" s="52">
        <v>45315</v>
      </c>
      <c r="G5215" s="47" t="s">
        <v>10</v>
      </c>
      <c r="H5215" s="46">
        <v>1102.46</v>
      </c>
      <c r="I5215" s="53">
        <v>1</v>
      </c>
      <c r="J5215" s="46">
        <v>0</v>
      </c>
      <c r="K5215" s="46">
        <v>0</v>
      </c>
      <c r="L5215" s="42">
        <v>1102.46</v>
      </c>
      <c r="M5215" s="46">
        <v>0</v>
      </c>
      <c r="N5215" s="47" t="s">
        <v>275</v>
      </c>
      <c r="O5215" s="103" t="s">
        <v>1374</v>
      </c>
      <c r="P5215" s="47" t="s">
        <v>9945</v>
      </c>
      <c r="Q5215" s="30" t="s">
        <v>9946</v>
      </c>
      <c r="R5215" s="112">
        <v>45316.453912037039</v>
      </c>
    </row>
    <row r="5216" spans="1:18" s="30" customFormat="1" ht="19.95" customHeight="1">
      <c r="A5216" s="47">
        <v>1</v>
      </c>
      <c r="B5216" s="30" t="s">
        <v>1395</v>
      </c>
      <c r="C5216" s="43" t="s">
        <v>1477</v>
      </c>
      <c r="D5216" s="52">
        <v>45315</v>
      </c>
      <c r="E5216" s="52">
        <v>45315</v>
      </c>
      <c r="F5216" s="52">
        <v>45315</v>
      </c>
      <c r="G5216" s="47" t="s">
        <v>10</v>
      </c>
      <c r="H5216" s="46">
        <v>160</v>
      </c>
      <c r="I5216" s="53">
        <v>1</v>
      </c>
      <c r="J5216" s="46">
        <v>0</v>
      </c>
      <c r="K5216" s="46">
        <v>0</v>
      </c>
      <c r="L5216" s="42">
        <v>160</v>
      </c>
      <c r="M5216" s="46">
        <v>0</v>
      </c>
      <c r="N5216" s="47" t="s">
        <v>275</v>
      </c>
      <c r="O5216" s="103" t="s">
        <v>1374</v>
      </c>
      <c r="P5216" s="47" t="s">
        <v>874</v>
      </c>
      <c r="Q5216" s="30" t="s">
        <v>9947</v>
      </c>
      <c r="R5216" s="112">
        <v>45316.454826388886</v>
      </c>
    </row>
    <row r="5217" spans="1:18" s="30" customFormat="1" ht="19.95" customHeight="1">
      <c r="A5217" s="47">
        <v>1</v>
      </c>
      <c r="B5217" s="30" t="s">
        <v>54</v>
      </c>
      <c r="C5217" s="43" t="s">
        <v>9948</v>
      </c>
      <c r="D5217" s="52">
        <v>45311</v>
      </c>
      <c r="E5217" s="52">
        <v>45316</v>
      </c>
      <c r="F5217" s="52">
        <v>45316</v>
      </c>
      <c r="G5217" s="47" t="s">
        <v>10</v>
      </c>
      <c r="H5217" s="46">
        <v>99.9</v>
      </c>
      <c r="I5217" s="53">
        <v>1</v>
      </c>
      <c r="J5217" s="46">
        <v>0</v>
      </c>
      <c r="K5217" s="46">
        <v>0</v>
      </c>
      <c r="L5217" s="42">
        <v>99.9</v>
      </c>
      <c r="M5217" s="46">
        <v>0</v>
      </c>
      <c r="N5217" s="47" t="s">
        <v>269</v>
      </c>
      <c r="O5217" s="103" t="s">
        <v>1342</v>
      </c>
      <c r="P5217" s="47" t="s">
        <v>280</v>
      </c>
      <c r="Q5217" s="30" t="s">
        <v>2536</v>
      </c>
      <c r="R5217" s="112">
        <v>45317.711041666669</v>
      </c>
    </row>
    <row r="5218" spans="1:18" s="30" customFormat="1" ht="19.95" customHeight="1">
      <c r="A5218" s="47">
        <v>1</v>
      </c>
      <c r="B5218" s="30" t="s">
        <v>238</v>
      </c>
      <c r="C5218" s="43" t="s">
        <v>9949</v>
      </c>
      <c r="D5218" s="52">
        <v>45301</v>
      </c>
      <c r="E5218" s="52">
        <v>45316</v>
      </c>
      <c r="F5218" s="52">
        <v>45316</v>
      </c>
      <c r="G5218" s="47" t="s">
        <v>10</v>
      </c>
      <c r="H5218" s="46">
        <v>11615</v>
      </c>
      <c r="I5218" s="53">
        <v>1</v>
      </c>
      <c r="J5218" s="46">
        <v>0</v>
      </c>
      <c r="K5218" s="46">
        <v>0</v>
      </c>
      <c r="L5218" s="42">
        <v>11615</v>
      </c>
      <c r="M5218" s="46">
        <v>0</v>
      </c>
      <c r="N5218" s="47" t="s">
        <v>1328</v>
      </c>
      <c r="O5218" s="103" t="s">
        <v>1330</v>
      </c>
      <c r="P5218" s="47" t="s">
        <v>887</v>
      </c>
      <c r="Q5218" s="30" t="s">
        <v>9950</v>
      </c>
      <c r="R5218" s="112">
        <v>45317.594409722224</v>
      </c>
    </row>
    <row r="5219" spans="1:18" s="30" customFormat="1" ht="19.95" customHeight="1">
      <c r="A5219" s="47">
        <v>1</v>
      </c>
      <c r="B5219" s="30" t="s">
        <v>237</v>
      </c>
      <c r="C5219" s="43">
        <v>21455290</v>
      </c>
      <c r="D5219" s="52">
        <v>45294</v>
      </c>
      <c r="E5219" s="52">
        <v>45316</v>
      </c>
      <c r="F5219" s="52">
        <v>45316</v>
      </c>
      <c r="G5219" s="47" t="s">
        <v>10</v>
      </c>
      <c r="H5219" s="46">
        <v>444.87</v>
      </c>
      <c r="I5219" s="53">
        <v>1</v>
      </c>
      <c r="J5219" s="46">
        <v>0</v>
      </c>
      <c r="K5219" s="46">
        <v>0</v>
      </c>
      <c r="L5219" s="42">
        <v>444.87</v>
      </c>
      <c r="M5219" s="46">
        <v>0</v>
      </c>
      <c r="N5219" s="47" t="s">
        <v>269</v>
      </c>
      <c r="O5219" s="103" t="s">
        <v>1342</v>
      </c>
      <c r="P5219" s="47" t="s">
        <v>280</v>
      </c>
      <c r="Q5219" s="30" t="s">
        <v>9951</v>
      </c>
      <c r="R5219" s="112">
        <v>45317.711956018517</v>
      </c>
    </row>
    <row r="5220" spans="1:18" s="30" customFormat="1" ht="19.95" customHeight="1">
      <c r="A5220" s="47">
        <v>5</v>
      </c>
      <c r="B5220" s="30" t="s">
        <v>305</v>
      </c>
      <c r="C5220" s="43" t="s">
        <v>9952</v>
      </c>
      <c r="D5220" s="52">
        <v>45306</v>
      </c>
      <c r="E5220" s="52">
        <v>45316</v>
      </c>
      <c r="F5220" s="52">
        <v>45316</v>
      </c>
      <c r="G5220" s="47" t="s">
        <v>10</v>
      </c>
      <c r="H5220" s="46">
        <v>1326.7</v>
      </c>
      <c r="I5220" s="53">
        <v>1</v>
      </c>
      <c r="J5220" s="46">
        <v>0</v>
      </c>
      <c r="K5220" s="46">
        <v>0</v>
      </c>
      <c r="L5220" s="42">
        <v>1326.7</v>
      </c>
      <c r="M5220" s="46">
        <v>0</v>
      </c>
      <c r="N5220" s="47" t="s">
        <v>275</v>
      </c>
      <c r="O5220" s="103" t="s">
        <v>1874</v>
      </c>
      <c r="P5220" s="47" t="s">
        <v>1358</v>
      </c>
      <c r="Q5220" s="30" t="s">
        <v>9953</v>
      </c>
      <c r="R5220" s="112">
        <v>45317.71292824074</v>
      </c>
    </row>
    <row r="5221" spans="1:18" s="30" customFormat="1" ht="19.95" customHeight="1">
      <c r="A5221" s="47">
        <v>1</v>
      </c>
      <c r="B5221" s="30" t="s">
        <v>218</v>
      </c>
      <c r="C5221" s="43" t="s">
        <v>9954</v>
      </c>
      <c r="D5221" s="52">
        <v>45309</v>
      </c>
      <c r="E5221" s="52">
        <v>45316</v>
      </c>
      <c r="F5221" s="52">
        <v>45316</v>
      </c>
      <c r="G5221" s="47" t="s">
        <v>10</v>
      </c>
      <c r="H5221" s="46">
        <v>573.29999999999995</v>
      </c>
      <c r="I5221" s="53">
        <v>1</v>
      </c>
      <c r="J5221" s="46">
        <v>0</v>
      </c>
      <c r="K5221" s="46">
        <v>0</v>
      </c>
      <c r="L5221" s="42">
        <v>573.29999999999995</v>
      </c>
      <c r="M5221" s="46">
        <v>0</v>
      </c>
      <c r="N5221" s="47" t="s">
        <v>275</v>
      </c>
      <c r="O5221" s="103" t="s">
        <v>1351</v>
      </c>
      <c r="P5221" s="47" t="s">
        <v>5564</v>
      </c>
      <c r="Q5221" s="30" t="s">
        <v>9955</v>
      </c>
      <c r="R5221" s="112">
        <v>45317.712743055556</v>
      </c>
    </row>
    <row r="5222" spans="1:18" s="30" customFormat="1" ht="19.95" customHeight="1">
      <c r="A5222" s="47">
        <v>5</v>
      </c>
      <c r="B5222" s="30" t="s">
        <v>16</v>
      </c>
      <c r="C5222" s="43" t="s">
        <v>9956</v>
      </c>
      <c r="D5222" s="52">
        <v>45301</v>
      </c>
      <c r="E5222" s="52">
        <v>45316</v>
      </c>
      <c r="F5222" s="52">
        <v>45316</v>
      </c>
      <c r="G5222" s="47" t="s">
        <v>10</v>
      </c>
      <c r="H5222" s="46">
        <v>115416.4</v>
      </c>
      <c r="I5222" s="53">
        <v>1</v>
      </c>
      <c r="J5222" s="46">
        <v>0</v>
      </c>
      <c r="K5222" s="46">
        <v>0</v>
      </c>
      <c r="L5222" s="42">
        <v>115416.4</v>
      </c>
      <c r="M5222" s="46">
        <v>0</v>
      </c>
      <c r="N5222" s="47" t="s">
        <v>1328</v>
      </c>
      <c r="O5222" s="103" t="s">
        <v>1349</v>
      </c>
      <c r="P5222" s="47" t="s">
        <v>741</v>
      </c>
      <c r="Q5222" s="30" t="s">
        <v>9957</v>
      </c>
      <c r="R5222" s="112">
        <v>45317.594687500001</v>
      </c>
    </row>
    <row r="5223" spans="1:18" s="30" customFormat="1" ht="19.95" customHeight="1">
      <c r="A5223" s="47">
        <v>2</v>
      </c>
      <c r="B5223" s="30" t="s">
        <v>143</v>
      </c>
      <c r="C5223" s="43" t="s">
        <v>9958</v>
      </c>
      <c r="D5223" s="52">
        <v>45301</v>
      </c>
      <c r="E5223" s="52">
        <v>45316</v>
      </c>
      <c r="F5223" s="52">
        <v>45316</v>
      </c>
      <c r="G5223" s="47" t="s">
        <v>10</v>
      </c>
      <c r="H5223" s="46">
        <v>42835.199999999997</v>
      </c>
      <c r="I5223" s="53">
        <v>1</v>
      </c>
      <c r="J5223" s="46">
        <v>0</v>
      </c>
      <c r="K5223" s="46">
        <v>0</v>
      </c>
      <c r="L5223" s="42">
        <v>42835.199999999997</v>
      </c>
      <c r="M5223" s="46">
        <v>0</v>
      </c>
      <c r="N5223" s="47" t="s">
        <v>1328</v>
      </c>
      <c r="O5223" s="103" t="s">
        <v>1349</v>
      </c>
      <c r="P5223" s="47" t="s">
        <v>741</v>
      </c>
      <c r="Q5223" s="30" t="s">
        <v>9959</v>
      </c>
      <c r="R5223" s="112">
        <v>45317.594884259262</v>
      </c>
    </row>
    <row r="5224" spans="1:18" s="30" customFormat="1" ht="19.95" customHeight="1">
      <c r="A5224" s="47">
        <v>2</v>
      </c>
      <c r="B5224" s="30" t="s">
        <v>143</v>
      </c>
      <c r="C5224" s="43" t="s">
        <v>9960</v>
      </c>
      <c r="D5224" s="52">
        <v>45301</v>
      </c>
      <c r="E5224" s="52">
        <v>45316</v>
      </c>
      <c r="F5224" s="52">
        <v>45316</v>
      </c>
      <c r="G5224" s="47" t="s">
        <v>10</v>
      </c>
      <c r="H5224" s="46">
        <v>35925</v>
      </c>
      <c r="I5224" s="53">
        <v>1</v>
      </c>
      <c r="J5224" s="46">
        <v>0</v>
      </c>
      <c r="K5224" s="46">
        <v>0</v>
      </c>
      <c r="L5224" s="42">
        <v>35925</v>
      </c>
      <c r="M5224" s="46">
        <v>0</v>
      </c>
      <c r="N5224" s="47" t="s">
        <v>1328</v>
      </c>
      <c r="O5224" s="103" t="s">
        <v>1349</v>
      </c>
      <c r="P5224" s="47" t="s">
        <v>741</v>
      </c>
      <c r="Q5224" s="30" t="s">
        <v>9961</v>
      </c>
      <c r="R5224" s="112">
        <v>45317.595567129632</v>
      </c>
    </row>
    <row r="5225" spans="1:18" s="30" customFormat="1" ht="19.95" customHeight="1">
      <c r="A5225" s="47">
        <v>2</v>
      </c>
      <c r="B5225" s="30" t="s">
        <v>4190</v>
      </c>
      <c r="C5225" s="43" t="s">
        <v>9962</v>
      </c>
      <c r="D5225" s="52">
        <v>45306</v>
      </c>
      <c r="E5225" s="52">
        <v>45316</v>
      </c>
      <c r="F5225" s="52">
        <v>45316</v>
      </c>
      <c r="G5225" s="47" t="s">
        <v>10</v>
      </c>
      <c r="H5225" s="46">
        <v>21522.87</v>
      </c>
      <c r="I5225" s="53">
        <v>1</v>
      </c>
      <c r="J5225" s="46">
        <v>0</v>
      </c>
      <c r="K5225" s="46">
        <v>0</v>
      </c>
      <c r="L5225" s="42">
        <v>21522.87</v>
      </c>
      <c r="M5225" s="46">
        <v>0</v>
      </c>
      <c r="N5225" s="47" t="s">
        <v>269</v>
      </c>
      <c r="O5225" s="103" t="s">
        <v>1874</v>
      </c>
      <c r="P5225" s="47" t="s">
        <v>1358</v>
      </c>
      <c r="Q5225" s="30" t="s">
        <v>9963</v>
      </c>
      <c r="R5225" s="112">
        <v>45317.706736111111</v>
      </c>
    </row>
    <row r="5226" spans="1:18" s="30" customFormat="1" ht="19.95" customHeight="1">
      <c r="A5226" s="47">
        <v>2</v>
      </c>
      <c r="B5226" s="30" t="s">
        <v>4190</v>
      </c>
      <c r="C5226" s="43" t="s">
        <v>9964</v>
      </c>
      <c r="D5226" s="52">
        <v>45306</v>
      </c>
      <c r="E5226" s="52">
        <v>45316</v>
      </c>
      <c r="F5226" s="52">
        <v>45316</v>
      </c>
      <c r="G5226" s="47" t="s">
        <v>10</v>
      </c>
      <c r="H5226" s="46">
        <v>783.39</v>
      </c>
      <c r="I5226" s="53">
        <v>1</v>
      </c>
      <c r="J5226" s="46">
        <v>0</v>
      </c>
      <c r="K5226" s="46">
        <v>0</v>
      </c>
      <c r="L5226" s="42">
        <v>783.39</v>
      </c>
      <c r="M5226" s="46">
        <v>0</v>
      </c>
      <c r="N5226" s="47" t="s">
        <v>269</v>
      </c>
      <c r="O5226" s="103" t="s">
        <v>1874</v>
      </c>
      <c r="P5226" s="47" t="s">
        <v>1358</v>
      </c>
      <c r="Q5226" s="30" t="s">
        <v>9965</v>
      </c>
      <c r="R5226" s="112">
        <v>45317.707118055558</v>
      </c>
    </row>
    <row r="5227" spans="1:18" s="30" customFormat="1" ht="19.95" customHeight="1">
      <c r="A5227" s="47">
        <v>2</v>
      </c>
      <c r="B5227" s="30" t="s">
        <v>4190</v>
      </c>
      <c r="C5227" s="43" t="s">
        <v>9966</v>
      </c>
      <c r="D5227" s="52">
        <v>45306</v>
      </c>
      <c r="E5227" s="52">
        <v>45316</v>
      </c>
      <c r="F5227" s="52">
        <v>45316</v>
      </c>
      <c r="G5227" s="47" t="s">
        <v>10</v>
      </c>
      <c r="H5227" s="46">
        <v>1046.8699999999999</v>
      </c>
      <c r="I5227" s="53">
        <v>1</v>
      </c>
      <c r="J5227" s="46">
        <v>0</v>
      </c>
      <c r="K5227" s="46">
        <v>0</v>
      </c>
      <c r="L5227" s="42">
        <v>1046.8699999999999</v>
      </c>
      <c r="M5227" s="46">
        <v>0</v>
      </c>
      <c r="N5227" s="47" t="s">
        <v>269</v>
      </c>
      <c r="O5227" s="103" t="s">
        <v>1874</v>
      </c>
      <c r="P5227" s="47" t="s">
        <v>1358</v>
      </c>
      <c r="Q5227" s="30" t="s">
        <v>9967</v>
      </c>
      <c r="R5227" s="112">
        <v>45317.706921296296</v>
      </c>
    </row>
    <row r="5228" spans="1:18" s="30" customFormat="1" ht="19.95" customHeight="1">
      <c r="A5228" s="47">
        <v>2</v>
      </c>
      <c r="B5228" s="30" t="s">
        <v>4190</v>
      </c>
      <c r="C5228" s="43" t="s">
        <v>9968</v>
      </c>
      <c r="D5228" s="52">
        <v>45306</v>
      </c>
      <c r="E5228" s="52">
        <v>45316</v>
      </c>
      <c r="F5228" s="52">
        <v>45316</v>
      </c>
      <c r="G5228" s="47" t="s">
        <v>10</v>
      </c>
      <c r="H5228" s="46">
        <v>1877.75</v>
      </c>
      <c r="I5228" s="53">
        <v>1</v>
      </c>
      <c r="J5228" s="46">
        <v>0</v>
      </c>
      <c r="K5228" s="46">
        <v>0</v>
      </c>
      <c r="L5228" s="42">
        <v>1877.75</v>
      </c>
      <c r="M5228" s="46">
        <v>0</v>
      </c>
      <c r="N5228" s="47" t="s">
        <v>269</v>
      </c>
      <c r="O5228" s="103" t="s">
        <v>1874</v>
      </c>
      <c r="P5228" s="47" t="s">
        <v>1358</v>
      </c>
      <c r="Q5228" s="30" t="s">
        <v>9969</v>
      </c>
      <c r="R5228" s="112">
        <v>45317.707349537035</v>
      </c>
    </row>
    <row r="5229" spans="1:18" s="30" customFormat="1" ht="19.95" customHeight="1">
      <c r="A5229" s="47">
        <v>4</v>
      </c>
      <c r="B5229" s="30" t="s">
        <v>140</v>
      </c>
      <c r="C5229" s="43" t="s">
        <v>9970</v>
      </c>
      <c r="D5229" s="52">
        <v>45306</v>
      </c>
      <c r="E5229" s="52">
        <v>45316</v>
      </c>
      <c r="F5229" s="52">
        <v>45316</v>
      </c>
      <c r="G5229" s="47" t="s">
        <v>10</v>
      </c>
      <c r="H5229" s="46">
        <v>1104</v>
      </c>
      <c r="I5229" s="53">
        <v>1</v>
      </c>
      <c r="J5229" s="46">
        <v>0</v>
      </c>
      <c r="K5229" s="46">
        <v>0</v>
      </c>
      <c r="L5229" s="42">
        <v>1104</v>
      </c>
      <c r="M5229" s="46">
        <v>0</v>
      </c>
      <c r="N5229" s="47" t="s">
        <v>1328</v>
      </c>
      <c r="O5229" s="103" t="s">
        <v>1349</v>
      </c>
      <c r="P5229" s="47" t="s">
        <v>741</v>
      </c>
      <c r="Q5229" s="30" t="s">
        <v>9971</v>
      </c>
      <c r="R5229" s="112">
        <v>45317.59574074074</v>
      </c>
    </row>
    <row r="5230" spans="1:18" s="30" customFormat="1" ht="19.95" customHeight="1">
      <c r="A5230" s="47">
        <v>1</v>
      </c>
      <c r="B5230" s="30" t="s">
        <v>308</v>
      </c>
      <c r="C5230" s="43" t="s">
        <v>9972</v>
      </c>
      <c r="D5230" s="52">
        <v>45313</v>
      </c>
      <c r="E5230" s="52">
        <v>45316</v>
      </c>
      <c r="F5230" s="52">
        <v>45316</v>
      </c>
      <c r="G5230" s="47" t="s">
        <v>10</v>
      </c>
      <c r="H5230" s="46">
        <v>5100</v>
      </c>
      <c r="I5230" s="53">
        <v>1</v>
      </c>
      <c r="J5230" s="46">
        <v>0</v>
      </c>
      <c r="K5230" s="46">
        <v>0</v>
      </c>
      <c r="L5230" s="42">
        <v>5100</v>
      </c>
      <c r="M5230" s="46">
        <v>0</v>
      </c>
      <c r="N5230" s="47" t="s">
        <v>1328</v>
      </c>
      <c r="O5230" s="103" t="s">
        <v>1349</v>
      </c>
      <c r="P5230" s="47" t="s">
        <v>741</v>
      </c>
      <c r="Q5230" s="30" t="s">
        <v>9973</v>
      </c>
      <c r="R5230" s="112">
        <v>45317.595914351848</v>
      </c>
    </row>
    <row r="5231" spans="1:18" s="30" customFormat="1" ht="19.95" customHeight="1">
      <c r="A5231" s="47">
        <v>1</v>
      </c>
      <c r="B5231" s="30" t="s">
        <v>308</v>
      </c>
      <c r="C5231" s="43" t="s">
        <v>9974</v>
      </c>
      <c r="D5231" s="52">
        <v>45313</v>
      </c>
      <c r="E5231" s="52">
        <v>45316</v>
      </c>
      <c r="F5231" s="52">
        <v>45316</v>
      </c>
      <c r="G5231" s="47" t="s">
        <v>10</v>
      </c>
      <c r="H5231" s="46">
        <v>18360</v>
      </c>
      <c r="I5231" s="53">
        <v>1</v>
      </c>
      <c r="J5231" s="46">
        <v>0</v>
      </c>
      <c r="K5231" s="46">
        <v>0</v>
      </c>
      <c r="L5231" s="42">
        <v>18360</v>
      </c>
      <c r="M5231" s="46">
        <v>0</v>
      </c>
      <c r="N5231" s="47" t="s">
        <v>1328</v>
      </c>
      <c r="O5231" s="103" t="s">
        <v>1349</v>
      </c>
      <c r="P5231" s="47" t="s">
        <v>741</v>
      </c>
      <c r="Q5231" s="30" t="s">
        <v>9975</v>
      </c>
      <c r="R5231" s="112">
        <v>45317.596122685187</v>
      </c>
    </row>
    <row r="5232" spans="1:18" s="30" customFormat="1" ht="19.95" customHeight="1">
      <c r="A5232" s="47">
        <v>1</v>
      </c>
      <c r="B5232" s="30" t="s">
        <v>308</v>
      </c>
      <c r="C5232" s="43" t="s">
        <v>9976</v>
      </c>
      <c r="D5232" s="52">
        <v>45313</v>
      </c>
      <c r="E5232" s="52">
        <v>45316</v>
      </c>
      <c r="F5232" s="52">
        <v>45316</v>
      </c>
      <c r="G5232" s="47" t="s">
        <v>10</v>
      </c>
      <c r="H5232" s="46">
        <v>7000</v>
      </c>
      <c r="I5232" s="53">
        <v>1</v>
      </c>
      <c r="J5232" s="46">
        <v>0</v>
      </c>
      <c r="K5232" s="46">
        <v>0</v>
      </c>
      <c r="L5232" s="42">
        <v>7000</v>
      </c>
      <c r="M5232" s="46">
        <v>0</v>
      </c>
      <c r="N5232" s="47" t="s">
        <v>1328</v>
      </c>
      <c r="O5232" s="103" t="s">
        <v>1349</v>
      </c>
      <c r="P5232" s="47" t="s">
        <v>741</v>
      </c>
      <c r="Q5232" s="30" t="s">
        <v>9977</v>
      </c>
      <c r="R5232" s="112">
        <v>45317.596365740741</v>
      </c>
    </row>
    <row r="5233" spans="1:18" s="30" customFormat="1" ht="19.95" customHeight="1">
      <c r="A5233" s="47">
        <v>1</v>
      </c>
      <c r="B5233" s="30" t="s">
        <v>308</v>
      </c>
      <c r="C5233" s="43" t="s">
        <v>9978</v>
      </c>
      <c r="D5233" s="52">
        <v>45313</v>
      </c>
      <c r="E5233" s="52">
        <v>45316</v>
      </c>
      <c r="F5233" s="52">
        <v>45316</v>
      </c>
      <c r="G5233" s="47" t="s">
        <v>10</v>
      </c>
      <c r="H5233" s="46">
        <v>17078.400000000001</v>
      </c>
      <c r="I5233" s="53">
        <v>1</v>
      </c>
      <c r="J5233" s="46">
        <v>0</v>
      </c>
      <c r="K5233" s="46">
        <v>0</v>
      </c>
      <c r="L5233" s="42">
        <v>17078.400000000001</v>
      </c>
      <c r="M5233" s="46">
        <v>0</v>
      </c>
      <c r="N5233" s="47" t="s">
        <v>1328</v>
      </c>
      <c r="O5233" s="103" t="s">
        <v>1349</v>
      </c>
      <c r="P5233" s="47" t="s">
        <v>741</v>
      </c>
      <c r="Q5233" s="30" t="s">
        <v>9979</v>
      </c>
      <c r="R5233" s="112">
        <v>45317.596574074072</v>
      </c>
    </row>
    <row r="5234" spans="1:18" s="30" customFormat="1" ht="19.95" customHeight="1">
      <c r="A5234" s="47">
        <v>1</v>
      </c>
      <c r="B5234" s="30" t="s">
        <v>308</v>
      </c>
      <c r="C5234" s="43" t="s">
        <v>9980</v>
      </c>
      <c r="D5234" s="52">
        <v>45313</v>
      </c>
      <c r="E5234" s="52">
        <v>45316</v>
      </c>
      <c r="F5234" s="52">
        <v>45316</v>
      </c>
      <c r="G5234" s="47" t="s">
        <v>10</v>
      </c>
      <c r="H5234" s="46">
        <v>6358.5</v>
      </c>
      <c r="I5234" s="53">
        <v>1</v>
      </c>
      <c r="J5234" s="46">
        <v>0</v>
      </c>
      <c r="K5234" s="46">
        <v>0</v>
      </c>
      <c r="L5234" s="42">
        <v>6358.5</v>
      </c>
      <c r="M5234" s="46">
        <v>0</v>
      </c>
      <c r="N5234" s="47" t="s">
        <v>1328</v>
      </c>
      <c r="O5234" s="103" t="s">
        <v>1349</v>
      </c>
      <c r="P5234" s="47" t="s">
        <v>741</v>
      </c>
      <c r="Q5234" s="30" t="s">
        <v>9981</v>
      </c>
      <c r="R5234" s="112">
        <v>45317.596736111111</v>
      </c>
    </row>
    <row r="5235" spans="1:18" s="30" customFormat="1" ht="19.95" customHeight="1">
      <c r="A5235" s="47">
        <v>4</v>
      </c>
      <c r="B5235" s="30" t="s">
        <v>308</v>
      </c>
      <c r="C5235" s="43" t="s">
        <v>9982</v>
      </c>
      <c r="D5235" s="52">
        <v>45313</v>
      </c>
      <c r="E5235" s="52">
        <v>45316</v>
      </c>
      <c r="F5235" s="52">
        <v>45316</v>
      </c>
      <c r="G5235" s="47" t="s">
        <v>10</v>
      </c>
      <c r="H5235" s="46">
        <v>2500</v>
      </c>
      <c r="I5235" s="53">
        <v>1</v>
      </c>
      <c r="J5235" s="46">
        <v>0</v>
      </c>
      <c r="K5235" s="46">
        <v>0</v>
      </c>
      <c r="L5235" s="42">
        <v>2500</v>
      </c>
      <c r="M5235" s="46">
        <v>0</v>
      </c>
      <c r="N5235" s="47" t="s">
        <v>1328</v>
      </c>
      <c r="O5235" s="103" t="s">
        <v>1349</v>
      </c>
      <c r="P5235" s="47" t="s">
        <v>741</v>
      </c>
      <c r="Q5235" s="30" t="s">
        <v>9983</v>
      </c>
      <c r="R5235" s="112">
        <v>45317.596886574072</v>
      </c>
    </row>
    <row r="5236" spans="1:18" s="30" customFormat="1" ht="19.95" customHeight="1">
      <c r="A5236" s="47">
        <v>1</v>
      </c>
      <c r="B5236" s="30" t="s">
        <v>308</v>
      </c>
      <c r="C5236" s="43" t="s">
        <v>9984</v>
      </c>
      <c r="D5236" s="52">
        <v>45313</v>
      </c>
      <c r="E5236" s="52">
        <v>45316</v>
      </c>
      <c r="F5236" s="52">
        <v>45316</v>
      </c>
      <c r="G5236" s="47" t="s">
        <v>10</v>
      </c>
      <c r="H5236" s="46">
        <v>7200</v>
      </c>
      <c r="I5236" s="53">
        <v>1</v>
      </c>
      <c r="J5236" s="46">
        <v>0</v>
      </c>
      <c r="K5236" s="46">
        <v>0</v>
      </c>
      <c r="L5236" s="42">
        <v>7200</v>
      </c>
      <c r="M5236" s="46">
        <v>0</v>
      </c>
      <c r="N5236" s="47" t="s">
        <v>1328</v>
      </c>
      <c r="O5236" s="103" t="s">
        <v>1349</v>
      </c>
      <c r="P5236" s="47" t="s">
        <v>741</v>
      </c>
      <c r="Q5236" s="30" t="s">
        <v>9985</v>
      </c>
      <c r="R5236" s="112">
        <v>45317.597048611111</v>
      </c>
    </row>
    <row r="5237" spans="1:18" s="30" customFormat="1" ht="19.95" customHeight="1">
      <c r="A5237" s="47">
        <v>5</v>
      </c>
      <c r="B5237" s="30" t="s">
        <v>308</v>
      </c>
      <c r="C5237" s="43" t="s">
        <v>9986</v>
      </c>
      <c r="D5237" s="52">
        <v>45313</v>
      </c>
      <c r="E5237" s="52">
        <v>45316</v>
      </c>
      <c r="F5237" s="52">
        <v>45316</v>
      </c>
      <c r="G5237" s="47" t="s">
        <v>10</v>
      </c>
      <c r="H5237" s="46">
        <v>16680.400000000001</v>
      </c>
      <c r="I5237" s="53">
        <v>1</v>
      </c>
      <c r="J5237" s="46">
        <v>0</v>
      </c>
      <c r="K5237" s="46">
        <v>0</v>
      </c>
      <c r="L5237" s="42">
        <v>16680.400000000001</v>
      </c>
      <c r="M5237" s="46">
        <v>0</v>
      </c>
      <c r="N5237" s="47" t="s">
        <v>1328</v>
      </c>
      <c r="O5237" s="103" t="s">
        <v>1349</v>
      </c>
      <c r="P5237" s="47" t="s">
        <v>741</v>
      </c>
      <c r="Q5237" s="30" t="s">
        <v>9987</v>
      </c>
      <c r="R5237" s="112">
        <v>45317.597210648149</v>
      </c>
    </row>
    <row r="5238" spans="1:18" s="30" customFormat="1" ht="19.95" customHeight="1">
      <c r="A5238" s="47">
        <v>1</v>
      </c>
      <c r="B5238" s="30" t="s">
        <v>8523</v>
      </c>
      <c r="C5238" s="43" t="s">
        <v>9988</v>
      </c>
      <c r="D5238" s="52">
        <v>45316</v>
      </c>
      <c r="E5238" s="52">
        <v>45316</v>
      </c>
      <c r="F5238" s="52">
        <v>45316</v>
      </c>
      <c r="G5238" s="47" t="s">
        <v>10</v>
      </c>
      <c r="H5238" s="46">
        <v>104.13</v>
      </c>
      <c r="I5238" s="53">
        <v>1</v>
      </c>
      <c r="J5238" s="46">
        <v>0</v>
      </c>
      <c r="K5238" s="46">
        <v>0</v>
      </c>
      <c r="L5238" s="42">
        <v>104.13</v>
      </c>
      <c r="M5238" s="46">
        <v>0</v>
      </c>
      <c r="N5238" s="47" t="s">
        <v>269</v>
      </c>
      <c r="O5238" s="103" t="s">
        <v>1360</v>
      </c>
      <c r="P5238" s="47" t="s">
        <v>2471</v>
      </c>
      <c r="Q5238" s="30" t="s">
        <v>9989</v>
      </c>
      <c r="R5238" s="112">
        <v>45317.71125</v>
      </c>
    </row>
    <row r="5239" spans="1:18" s="30" customFormat="1" ht="19.95" customHeight="1">
      <c r="A5239" s="47">
        <v>1</v>
      </c>
      <c r="B5239" s="30" t="s">
        <v>239</v>
      </c>
      <c r="C5239" s="43" t="s">
        <v>1450</v>
      </c>
      <c r="D5239" s="52">
        <v>45316</v>
      </c>
      <c r="E5239" s="52">
        <v>45316</v>
      </c>
      <c r="F5239" s="52">
        <v>45316</v>
      </c>
      <c r="G5239" s="47" t="s">
        <v>10</v>
      </c>
      <c r="H5239" s="46">
        <v>87.2</v>
      </c>
      <c r="I5239" s="53">
        <v>1</v>
      </c>
      <c r="J5239" s="46">
        <v>0</v>
      </c>
      <c r="K5239" s="46">
        <v>0</v>
      </c>
      <c r="L5239" s="42">
        <v>87.2</v>
      </c>
      <c r="M5239" s="46">
        <v>0</v>
      </c>
      <c r="N5239" s="47" t="s">
        <v>1328</v>
      </c>
      <c r="O5239" s="103" t="s">
        <v>1374</v>
      </c>
      <c r="P5239" s="47" t="s">
        <v>874</v>
      </c>
      <c r="Q5239" s="30" t="s">
        <v>9990</v>
      </c>
      <c r="R5239" s="112">
        <v>45317.662835648145</v>
      </c>
    </row>
    <row r="5240" spans="1:18" s="30" customFormat="1" ht="19.95" customHeight="1">
      <c r="A5240" s="47">
        <v>1</v>
      </c>
      <c r="B5240" s="30" t="s">
        <v>2371</v>
      </c>
      <c r="C5240" s="43" t="s">
        <v>9991</v>
      </c>
      <c r="D5240" s="52">
        <v>45316</v>
      </c>
      <c r="E5240" s="52">
        <v>45316</v>
      </c>
      <c r="F5240" s="52">
        <v>45316</v>
      </c>
      <c r="G5240" s="47" t="s">
        <v>10</v>
      </c>
      <c r="H5240" s="46">
        <v>23625</v>
      </c>
      <c r="I5240" s="53">
        <v>1</v>
      </c>
      <c r="J5240" s="46">
        <v>0</v>
      </c>
      <c r="K5240" s="46">
        <v>0</v>
      </c>
      <c r="L5240" s="42">
        <v>23625</v>
      </c>
      <c r="M5240" s="46">
        <v>0</v>
      </c>
      <c r="N5240" s="47" t="s">
        <v>1328</v>
      </c>
      <c r="O5240" s="103" t="s">
        <v>1349</v>
      </c>
      <c r="P5240" s="47" t="s">
        <v>741</v>
      </c>
      <c r="Q5240" s="30" t="s">
        <v>9992</v>
      </c>
      <c r="R5240" s="112">
        <v>45317.698611111111</v>
      </c>
    </row>
    <row r="5241" spans="1:18" s="30" customFormat="1" ht="19.95" customHeight="1">
      <c r="A5241" s="47">
        <v>1</v>
      </c>
      <c r="B5241" s="30" t="s">
        <v>2371</v>
      </c>
      <c r="C5241" s="43" t="s">
        <v>9993</v>
      </c>
      <c r="D5241" s="52">
        <v>45316</v>
      </c>
      <c r="E5241" s="52">
        <v>45316</v>
      </c>
      <c r="F5241" s="52">
        <v>45316</v>
      </c>
      <c r="G5241" s="47" t="s">
        <v>10</v>
      </c>
      <c r="H5241" s="46">
        <v>39480</v>
      </c>
      <c r="I5241" s="53">
        <v>1</v>
      </c>
      <c r="J5241" s="46">
        <v>0</v>
      </c>
      <c r="K5241" s="46">
        <v>0</v>
      </c>
      <c r="L5241" s="42">
        <v>39480</v>
      </c>
      <c r="M5241" s="46">
        <v>0</v>
      </c>
      <c r="N5241" s="47" t="s">
        <v>1328</v>
      </c>
      <c r="O5241" s="103" t="s">
        <v>1349</v>
      </c>
      <c r="P5241" s="47" t="s">
        <v>741</v>
      </c>
      <c r="Q5241" s="30" t="s">
        <v>9994</v>
      </c>
      <c r="R5241" s="112">
        <v>45317.698888888888</v>
      </c>
    </row>
    <row r="5242" spans="1:18" s="30" customFormat="1" ht="19.95" customHeight="1">
      <c r="A5242" s="47">
        <v>1</v>
      </c>
      <c r="B5242" s="30" t="s">
        <v>56</v>
      </c>
      <c r="C5242" s="43" t="s">
        <v>9995</v>
      </c>
      <c r="D5242" s="47" t="s">
        <v>9996</v>
      </c>
      <c r="E5242" s="52">
        <v>45317</v>
      </c>
      <c r="F5242" s="52">
        <v>45317</v>
      </c>
      <c r="G5242" s="47" t="s">
        <v>10</v>
      </c>
      <c r="H5242" s="46">
        <v>1577.36</v>
      </c>
      <c r="I5242" s="53">
        <v>1</v>
      </c>
      <c r="J5242" s="46">
        <v>0</v>
      </c>
      <c r="K5242" s="46">
        <v>0</v>
      </c>
      <c r="L5242" s="42">
        <v>1577.36</v>
      </c>
      <c r="M5242" s="46">
        <v>0</v>
      </c>
      <c r="N5242" s="47" t="s">
        <v>269</v>
      </c>
      <c r="O5242" s="103" t="s">
        <v>1351</v>
      </c>
      <c r="P5242" s="47" t="s">
        <v>1378</v>
      </c>
      <c r="Q5242" s="30" t="s">
        <v>9997</v>
      </c>
      <c r="R5242" s="112">
        <v>45320.498796296299</v>
      </c>
    </row>
    <row r="5243" spans="1:18" s="30" customFormat="1" ht="19.95" customHeight="1">
      <c r="A5243" s="47">
        <v>2</v>
      </c>
      <c r="B5243" s="30" t="s">
        <v>3498</v>
      </c>
      <c r="C5243" s="43" t="s">
        <v>9998</v>
      </c>
      <c r="D5243" s="52">
        <v>45299</v>
      </c>
      <c r="E5243" s="52">
        <v>45317</v>
      </c>
      <c r="F5243" s="52">
        <v>45317</v>
      </c>
      <c r="G5243" s="47" t="s">
        <v>10</v>
      </c>
      <c r="H5243" s="46">
        <v>2849.29</v>
      </c>
      <c r="I5243" s="53">
        <v>1</v>
      </c>
      <c r="J5243" s="46">
        <v>0</v>
      </c>
      <c r="K5243" s="46">
        <v>0</v>
      </c>
      <c r="L5243" s="42">
        <v>2849.29</v>
      </c>
      <c r="M5243" s="46">
        <v>0</v>
      </c>
      <c r="N5243" s="47" t="s">
        <v>275</v>
      </c>
      <c r="O5243" s="103" t="s">
        <v>1874</v>
      </c>
      <c r="P5243" s="47" t="s">
        <v>1358</v>
      </c>
      <c r="Q5243" s="30" t="s">
        <v>9999</v>
      </c>
      <c r="R5243" s="112">
        <v>45320.499155092592</v>
      </c>
    </row>
    <row r="5244" spans="1:18" s="30" customFormat="1" ht="19.95" customHeight="1">
      <c r="A5244" s="47">
        <v>2</v>
      </c>
      <c r="B5244" s="30" t="s">
        <v>229</v>
      </c>
      <c r="C5244" s="43" t="s">
        <v>10000</v>
      </c>
      <c r="D5244" s="52">
        <v>45302</v>
      </c>
      <c r="E5244" s="52">
        <v>45317</v>
      </c>
      <c r="F5244" s="52">
        <v>45317</v>
      </c>
      <c r="G5244" s="47" t="s">
        <v>10</v>
      </c>
      <c r="H5244" s="46">
        <v>19756</v>
      </c>
      <c r="I5244" s="53">
        <v>1</v>
      </c>
      <c r="J5244" s="46">
        <v>0</v>
      </c>
      <c r="K5244" s="46">
        <v>0</v>
      </c>
      <c r="L5244" s="42">
        <v>19756</v>
      </c>
      <c r="M5244" s="46">
        <v>0</v>
      </c>
      <c r="N5244" s="47" t="s">
        <v>1328</v>
      </c>
      <c r="O5244" s="103" t="s">
        <v>1349</v>
      </c>
      <c r="P5244" s="47" t="s">
        <v>741</v>
      </c>
      <c r="Q5244" s="30" t="s">
        <v>10001</v>
      </c>
      <c r="R5244" s="112">
        <v>45320.484965277778</v>
      </c>
    </row>
    <row r="5245" spans="1:18" s="30" customFormat="1" ht="19.95" customHeight="1">
      <c r="A5245" s="47">
        <v>4</v>
      </c>
      <c r="B5245" s="30" t="s">
        <v>229</v>
      </c>
      <c r="C5245" s="43" t="s">
        <v>10002</v>
      </c>
      <c r="D5245" s="52">
        <v>45302</v>
      </c>
      <c r="E5245" s="52">
        <v>45317</v>
      </c>
      <c r="F5245" s="52">
        <v>45317</v>
      </c>
      <c r="G5245" s="47" t="s">
        <v>10</v>
      </c>
      <c r="H5245" s="46">
        <v>10260</v>
      </c>
      <c r="I5245" s="53">
        <v>1</v>
      </c>
      <c r="J5245" s="46">
        <v>0</v>
      </c>
      <c r="K5245" s="46">
        <v>0</v>
      </c>
      <c r="L5245" s="42">
        <v>10260</v>
      </c>
      <c r="M5245" s="46">
        <v>0</v>
      </c>
      <c r="N5245" s="47" t="s">
        <v>1328</v>
      </c>
      <c r="O5245" s="103" t="s">
        <v>1349</v>
      </c>
      <c r="P5245" s="47" t="s">
        <v>741</v>
      </c>
      <c r="Q5245" s="30" t="s">
        <v>10003</v>
      </c>
      <c r="R5245" s="112">
        <v>45320.485347222224</v>
      </c>
    </row>
    <row r="5246" spans="1:18" s="30" customFormat="1" ht="19.95" customHeight="1">
      <c r="A5246" s="47">
        <v>4</v>
      </c>
      <c r="B5246" s="30" t="s">
        <v>229</v>
      </c>
      <c r="C5246" s="43" t="s">
        <v>10004</v>
      </c>
      <c r="D5246" s="52">
        <v>45302</v>
      </c>
      <c r="E5246" s="52">
        <v>45317</v>
      </c>
      <c r="F5246" s="52">
        <v>45317</v>
      </c>
      <c r="G5246" s="47" t="s">
        <v>10</v>
      </c>
      <c r="H5246" s="46">
        <v>8000</v>
      </c>
      <c r="I5246" s="53">
        <v>1</v>
      </c>
      <c r="J5246" s="46">
        <v>0</v>
      </c>
      <c r="K5246" s="46">
        <v>0</v>
      </c>
      <c r="L5246" s="42">
        <v>8000</v>
      </c>
      <c r="M5246" s="46">
        <v>0</v>
      </c>
      <c r="N5246" s="47" t="s">
        <v>1328</v>
      </c>
      <c r="O5246" s="103" t="s">
        <v>1349</v>
      </c>
      <c r="P5246" s="47" t="s">
        <v>741</v>
      </c>
      <c r="Q5246" s="30" t="s">
        <v>10005</v>
      </c>
      <c r="R5246" s="112">
        <v>45320.485497685186</v>
      </c>
    </row>
    <row r="5247" spans="1:18" s="30" customFormat="1" ht="19.95" customHeight="1">
      <c r="A5247" s="47">
        <v>5</v>
      </c>
      <c r="B5247" s="30" t="s">
        <v>229</v>
      </c>
      <c r="C5247" s="43" t="s">
        <v>10006</v>
      </c>
      <c r="D5247" s="52">
        <v>45302</v>
      </c>
      <c r="E5247" s="52">
        <v>45317</v>
      </c>
      <c r="F5247" s="52">
        <v>45317</v>
      </c>
      <c r="G5247" s="47" t="s">
        <v>10</v>
      </c>
      <c r="H5247" s="46">
        <v>1850</v>
      </c>
      <c r="I5247" s="53">
        <v>1</v>
      </c>
      <c r="J5247" s="46">
        <v>0</v>
      </c>
      <c r="K5247" s="46">
        <v>0</v>
      </c>
      <c r="L5247" s="42">
        <v>1850</v>
      </c>
      <c r="M5247" s="46">
        <v>0</v>
      </c>
      <c r="N5247" s="47" t="s">
        <v>1328</v>
      </c>
      <c r="O5247" s="103" t="s">
        <v>1349</v>
      </c>
      <c r="P5247" s="47" t="s">
        <v>741</v>
      </c>
      <c r="Q5247" s="30" t="s">
        <v>10007</v>
      </c>
      <c r="R5247" s="112">
        <v>45320.472800925927</v>
      </c>
    </row>
    <row r="5248" spans="1:18" s="30" customFormat="1" ht="19.95" customHeight="1">
      <c r="A5248" s="47">
        <v>2</v>
      </c>
      <c r="B5248" s="30" t="s">
        <v>229</v>
      </c>
      <c r="C5248" s="43" t="s">
        <v>10008</v>
      </c>
      <c r="D5248" s="52">
        <v>45288</v>
      </c>
      <c r="E5248" s="52">
        <v>45317</v>
      </c>
      <c r="F5248" s="52">
        <v>45317</v>
      </c>
      <c r="G5248" s="47" t="s">
        <v>10</v>
      </c>
      <c r="H5248" s="46">
        <v>14848</v>
      </c>
      <c r="I5248" s="53">
        <v>1</v>
      </c>
      <c r="J5248" s="46">
        <v>0</v>
      </c>
      <c r="K5248" s="46">
        <v>0</v>
      </c>
      <c r="L5248" s="42">
        <v>14848</v>
      </c>
      <c r="M5248" s="46">
        <v>0</v>
      </c>
      <c r="N5248" s="47" t="s">
        <v>1328</v>
      </c>
      <c r="O5248" s="103" t="s">
        <v>1349</v>
      </c>
      <c r="P5248" s="47" t="s">
        <v>741</v>
      </c>
      <c r="Q5248" s="30" t="s">
        <v>10009</v>
      </c>
      <c r="R5248" s="112">
        <v>45320.485694444447</v>
      </c>
    </row>
    <row r="5249" spans="1:18" s="30" customFormat="1" ht="19.95" customHeight="1">
      <c r="A5249" s="47">
        <v>1</v>
      </c>
      <c r="B5249" s="30" t="s">
        <v>252</v>
      </c>
      <c r="C5249" s="43" t="s">
        <v>10010</v>
      </c>
      <c r="D5249" s="52">
        <v>45302</v>
      </c>
      <c r="E5249" s="52">
        <v>45317</v>
      </c>
      <c r="F5249" s="52">
        <v>45317</v>
      </c>
      <c r="G5249" s="47" t="s">
        <v>10</v>
      </c>
      <c r="H5249" s="46">
        <v>2619.9</v>
      </c>
      <c r="I5249" s="53">
        <v>1</v>
      </c>
      <c r="J5249" s="46">
        <v>0</v>
      </c>
      <c r="K5249" s="46">
        <v>0</v>
      </c>
      <c r="L5249" s="42">
        <v>2619.9</v>
      </c>
      <c r="M5249" s="46">
        <v>0</v>
      </c>
      <c r="N5249" s="47" t="s">
        <v>269</v>
      </c>
      <c r="O5249" s="103" t="s">
        <v>1351</v>
      </c>
      <c r="P5249" s="47" t="s">
        <v>1353</v>
      </c>
      <c r="Q5249" s="30" t="s">
        <v>9902</v>
      </c>
      <c r="R5249" s="112">
        <v>45320.498599537037</v>
      </c>
    </row>
    <row r="5250" spans="1:18" s="30" customFormat="1" ht="19.95" customHeight="1">
      <c r="A5250" s="47">
        <v>5</v>
      </c>
      <c r="B5250" s="30" t="s">
        <v>16</v>
      </c>
      <c r="C5250" s="43" t="s">
        <v>10011</v>
      </c>
      <c r="D5250" s="52">
        <v>45301</v>
      </c>
      <c r="E5250" s="52">
        <v>45317</v>
      </c>
      <c r="F5250" s="52">
        <v>45317</v>
      </c>
      <c r="G5250" s="47" t="s">
        <v>10</v>
      </c>
      <c r="H5250" s="46">
        <v>81827.199999999997</v>
      </c>
      <c r="I5250" s="53">
        <v>1</v>
      </c>
      <c r="J5250" s="46">
        <v>0</v>
      </c>
      <c r="K5250" s="46">
        <v>0</v>
      </c>
      <c r="L5250" s="42">
        <v>81827.199999999997</v>
      </c>
      <c r="M5250" s="46">
        <v>0</v>
      </c>
      <c r="N5250" s="47" t="s">
        <v>1328</v>
      </c>
      <c r="O5250" s="103" t="s">
        <v>1349</v>
      </c>
      <c r="P5250" s="47" t="s">
        <v>741</v>
      </c>
      <c r="Q5250" s="30" t="s">
        <v>10012</v>
      </c>
      <c r="R5250" s="112">
        <v>45320.486840277779</v>
      </c>
    </row>
    <row r="5251" spans="1:18" s="30" customFormat="1" ht="19.95" customHeight="1">
      <c r="A5251" s="47">
        <v>1</v>
      </c>
      <c r="B5251" s="30" t="s">
        <v>143</v>
      </c>
      <c r="C5251" s="43" t="s">
        <v>10013</v>
      </c>
      <c r="D5251" s="52">
        <v>45302</v>
      </c>
      <c r="E5251" s="52">
        <v>45317</v>
      </c>
      <c r="F5251" s="52">
        <v>45317</v>
      </c>
      <c r="G5251" s="47" t="s">
        <v>10</v>
      </c>
      <c r="H5251" s="46">
        <v>12816.55</v>
      </c>
      <c r="I5251" s="53">
        <v>1</v>
      </c>
      <c r="J5251" s="46">
        <v>0</v>
      </c>
      <c r="K5251" s="46">
        <v>0</v>
      </c>
      <c r="L5251" s="42">
        <v>12816.55</v>
      </c>
      <c r="M5251" s="46">
        <v>0</v>
      </c>
      <c r="N5251" s="47" t="s">
        <v>1328</v>
      </c>
      <c r="O5251" s="103" t="s">
        <v>1349</v>
      </c>
      <c r="P5251" s="47" t="s">
        <v>741</v>
      </c>
      <c r="Q5251" s="30" t="s">
        <v>10014</v>
      </c>
      <c r="R5251" s="112">
        <v>45320.485868055555</v>
      </c>
    </row>
    <row r="5252" spans="1:18" s="30" customFormat="1" ht="19.95" customHeight="1">
      <c r="A5252" s="47">
        <v>2</v>
      </c>
      <c r="B5252" s="30" t="s">
        <v>143</v>
      </c>
      <c r="C5252" s="43" t="s">
        <v>10015</v>
      </c>
      <c r="D5252" s="52">
        <v>45302</v>
      </c>
      <c r="E5252" s="52">
        <v>45317</v>
      </c>
      <c r="F5252" s="52">
        <v>45317</v>
      </c>
      <c r="G5252" s="47" t="s">
        <v>10</v>
      </c>
      <c r="H5252" s="46">
        <v>34742.400000000001</v>
      </c>
      <c r="I5252" s="53">
        <v>1</v>
      </c>
      <c r="J5252" s="46">
        <v>0</v>
      </c>
      <c r="K5252" s="46">
        <v>0</v>
      </c>
      <c r="L5252" s="42">
        <v>34742.400000000001</v>
      </c>
      <c r="M5252" s="46">
        <v>0</v>
      </c>
      <c r="N5252" s="47" t="s">
        <v>1328</v>
      </c>
      <c r="O5252" s="103" t="s">
        <v>1349</v>
      </c>
      <c r="P5252" s="47" t="s">
        <v>741</v>
      </c>
      <c r="Q5252" s="30" t="s">
        <v>10016</v>
      </c>
      <c r="R5252" s="112">
        <v>45320.486273148148</v>
      </c>
    </row>
    <row r="5253" spans="1:18" s="30" customFormat="1" ht="19.95" customHeight="1">
      <c r="A5253" s="47">
        <v>5</v>
      </c>
      <c r="B5253" s="30" t="s">
        <v>143</v>
      </c>
      <c r="C5253" s="43" t="s">
        <v>10017</v>
      </c>
      <c r="D5253" s="52">
        <v>45302</v>
      </c>
      <c r="E5253" s="52">
        <v>45317</v>
      </c>
      <c r="F5253" s="52">
        <v>45317</v>
      </c>
      <c r="G5253" s="47" t="s">
        <v>10</v>
      </c>
      <c r="H5253" s="46">
        <v>17054.400000000001</v>
      </c>
      <c r="I5253" s="53">
        <v>1</v>
      </c>
      <c r="J5253" s="46">
        <v>0</v>
      </c>
      <c r="K5253" s="46">
        <v>0</v>
      </c>
      <c r="L5253" s="42">
        <v>17054.400000000001</v>
      </c>
      <c r="M5253" s="46">
        <v>0</v>
      </c>
      <c r="N5253" s="47" t="s">
        <v>1328</v>
      </c>
      <c r="O5253" s="103" t="s">
        <v>1349</v>
      </c>
      <c r="P5253" s="47" t="s">
        <v>741</v>
      </c>
      <c r="Q5253" s="30" t="s">
        <v>10018</v>
      </c>
      <c r="R5253" s="112">
        <v>45320.486087962963</v>
      </c>
    </row>
    <row r="5254" spans="1:18" s="30" customFormat="1" ht="19.95" customHeight="1">
      <c r="A5254" s="47">
        <v>4</v>
      </c>
      <c r="B5254" s="30" t="s">
        <v>138</v>
      </c>
      <c r="C5254" s="43" t="s">
        <v>10019</v>
      </c>
      <c r="D5254" s="52">
        <v>45297</v>
      </c>
      <c r="E5254" s="52">
        <v>45317</v>
      </c>
      <c r="F5254" s="52">
        <v>45317</v>
      </c>
      <c r="G5254" s="47" t="s">
        <v>10</v>
      </c>
      <c r="H5254" s="46">
        <v>7222.01</v>
      </c>
      <c r="I5254" s="53">
        <v>1</v>
      </c>
      <c r="J5254" s="46">
        <v>0</v>
      </c>
      <c r="K5254" s="46">
        <v>0</v>
      </c>
      <c r="L5254" s="42">
        <v>7222.01</v>
      </c>
      <c r="M5254" s="46">
        <v>0</v>
      </c>
      <c r="N5254" s="47" t="s">
        <v>1328</v>
      </c>
      <c r="O5254" s="103" t="s">
        <v>1349</v>
      </c>
      <c r="P5254" s="47" t="s">
        <v>741</v>
      </c>
      <c r="Q5254" s="30" t="s">
        <v>10020</v>
      </c>
      <c r="R5254" s="112">
        <v>45320.488518518519</v>
      </c>
    </row>
    <row r="5255" spans="1:18" s="30" customFormat="1" ht="19.95" customHeight="1">
      <c r="A5255" s="47">
        <v>1</v>
      </c>
      <c r="B5255" s="30" t="s">
        <v>1357</v>
      </c>
      <c r="C5255" s="43" t="s">
        <v>10021</v>
      </c>
      <c r="D5255" s="52">
        <v>45317</v>
      </c>
      <c r="E5255" s="52">
        <v>45317</v>
      </c>
      <c r="F5255" s="52">
        <v>45317</v>
      </c>
      <c r="G5255" s="47" t="s">
        <v>10</v>
      </c>
      <c r="H5255" s="46">
        <v>77.599999999999994</v>
      </c>
      <c r="I5255" s="53">
        <v>1</v>
      </c>
      <c r="J5255" s="46">
        <v>0</v>
      </c>
      <c r="K5255" s="46">
        <v>0</v>
      </c>
      <c r="L5255" s="42">
        <v>77.599999999999994</v>
      </c>
      <c r="M5255" s="46">
        <v>0</v>
      </c>
      <c r="N5255" s="47" t="s">
        <v>275</v>
      </c>
      <c r="O5255" s="103" t="s">
        <v>1874</v>
      </c>
      <c r="P5255" s="47" t="s">
        <v>1358</v>
      </c>
      <c r="Q5255" s="30" t="s">
        <v>10022</v>
      </c>
      <c r="R5255" s="112">
        <v>45320.499351851853</v>
      </c>
    </row>
    <row r="5256" spans="1:18" s="30" customFormat="1" ht="19.95" customHeight="1">
      <c r="A5256" s="47">
        <v>1</v>
      </c>
      <c r="B5256" s="30" t="s">
        <v>257</v>
      </c>
      <c r="C5256" s="43" t="s">
        <v>7031</v>
      </c>
      <c r="D5256" s="52">
        <v>45317</v>
      </c>
      <c r="E5256" s="52">
        <v>45317</v>
      </c>
      <c r="F5256" s="52">
        <v>45317</v>
      </c>
      <c r="G5256" s="47" t="s">
        <v>10</v>
      </c>
      <c r="H5256" s="46">
        <v>99.69</v>
      </c>
      <c r="I5256" s="53">
        <v>1</v>
      </c>
      <c r="J5256" s="46">
        <v>0</v>
      </c>
      <c r="K5256" s="46">
        <v>0</v>
      </c>
      <c r="L5256" s="42">
        <v>99.69</v>
      </c>
      <c r="M5256" s="46">
        <v>0</v>
      </c>
      <c r="N5256" s="47" t="s">
        <v>1328</v>
      </c>
      <c r="O5256" s="103" t="s">
        <v>1874</v>
      </c>
      <c r="P5256" s="47" t="s">
        <v>7610</v>
      </c>
      <c r="Q5256" s="30" t="s">
        <v>10023</v>
      </c>
      <c r="R5256" s="112">
        <v>45320.492291666669</v>
      </c>
    </row>
    <row r="5257" spans="1:18" s="30" customFormat="1" ht="19.95" customHeight="1">
      <c r="A5257" s="47">
        <v>2</v>
      </c>
      <c r="B5257" s="30" t="s">
        <v>143</v>
      </c>
      <c r="C5257" s="43" t="s">
        <v>10024</v>
      </c>
      <c r="D5257" s="52">
        <v>45302</v>
      </c>
      <c r="E5257" s="52">
        <v>45317</v>
      </c>
      <c r="F5257" s="52">
        <v>45317</v>
      </c>
      <c r="G5257" s="47" t="s">
        <v>10</v>
      </c>
      <c r="H5257" s="46">
        <v>8275.2000000000007</v>
      </c>
      <c r="I5257" s="53">
        <v>1</v>
      </c>
      <c r="J5257" s="46">
        <v>0</v>
      </c>
      <c r="K5257" s="46">
        <v>0</v>
      </c>
      <c r="L5257" s="42">
        <v>8275.2000000000007</v>
      </c>
      <c r="M5257" s="46">
        <v>0</v>
      </c>
      <c r="N5257" s="47" t="s">
        <v>1328</v>
      </c>
      <c r="O5257" s="103" t="s">
        <v>1349</v>
      </c>
      <c r="P5257" s="47" t="s">
        <v>741</v>
      </c>
      <c r="Q5257" s="30" t="s">
        <v>10014</v>
      </c>
      <c r="R5257" s="112">
        <v>45320.48978009259</v>
      </c>
    </row>
    <row r="5258" spans="1:18" s="30" customFormat="1" ht="19.95" customHeight="1">
      <c r="A5258" s="47">
        <v>1</v>
      </c>
      <c r="B5258" s="30" t="s">
        <v>239</v>
      </c>
      <c r="C5258" s="43" t="s">
        <v>1450</v>
      </c>
      <c r="D5258" s="52">
        <v>45317</v>
      </c>
      <c r="E5258" s="52">
        <v>45317</v>
      </c>
      <c r="F5258" s="52">
        <v>45317</v>
      </c>
      <c r="G5258" s="47" t="s">
        <v>10</v>
      </c>
      <c r="H5258" s="46">
        <v>24</v>
      </c>
      <c r="I5258" s="53">
        <v>1</v>
      </c>
      <c r="J5258" s="46">
        <v>0</v>
      </c>
      <c r="K5258" s="46">
        <v>0</v>
      </c>
      <c r="L5258" s="42">
        <v>24</v>
      </c>
      <c r="M5258" s="46">
        <v>0</v>
      </c>
      <c r="N5258" s="47" t="s">
        <v>1328</v>
      </c>
      <c r="O5258" s="103" t="s">
        <v>1374</v>
      </c>
      <c r="P5258" s="47" t="s">
        <v>874</v>
      </c>
      <c r="Q5258" s="30" t="s">
        <v>8433</v>
      </c>
      <c r="R5258" s="112">
        <v>45320.493402777778</v>
      </c>
    </row>
    <row r="5259" spans="1:18" s="30" customFormat="1" ht="19.95" customHeight="1">
      <c r="A5259" s="47">
        <v>5</v>
      </c>
      <c r="B5259" s="30" t="s">
        <v>240</v>
      </c>
      <c r="C5259" s="43" t="s">
        <v>10025</v>
      </c>
      <c r="D5259" s="52">
        <v>45315</v>
      </c>
      <c r="E5259" s="52">
        <v>45320</v>
      </c>
      <c r="F5259" s="52">
        <v>45303</v>
      </c>
      <c r="G5259" s="47" t="s">
        <v>10</v>
      </c>
      <c r="H5259" s="46">
        <v>20946.189999999999</v>
      </c>
      <c r="I5259" s="53">
        <v>1</v>
      </c>
      <c r="J5259" s="46">
        <v>0</v>
      </c>
      <c r="K5259" s="46">
        <v>0</v>
      </c>
      <c r="L5259" s="42">
        <v>20946.189999999999</v>
      </c>
      <c r="M5259" s="46">
        <v>0</v>
      </c>
      <c r="N5259" s="47" t="s">
        <v>269</v>
      </c>
      <c r="O5259" s="103" t="s">
        <v>1874</v>
      </c>
      <c r="P5259" s="47" t="s">
        <v>1358</v>
      </c>
      <c r="Q5259" s="30" t="s">
        <v>10026</v>
      </c>
      <c r="R5259" s="112">
        <v>45317.456875000003</v>
      </c>
    </row>
    <row r="5260" spans="1:18" s="30" customFormat="1" ht="19.95" customHeight="1">
      <c r="A5260" s="47">
        <v>5</v>
      </c>
      <c r="B5260" s="30" t="s">
        <v>240</v>
      </c>
      <c r="C5260" s="43" t="s">
        <v>10027</v>
      </c>
      <c r="D5260" s="52">
        <v>45315</v>
      </c>
      <c r="E5260" s="52">
        <v>45320</v>
      </c>
      <c r="F5260" s="47"/>
      <c r="G5260" s="47" t="s">
        <v>10</v>
      </c>
      <c r="H5260" s="46">
        <v>12348.5</v>
      </c>
      <c r="I5260" s="53">
        <v>1</v>
      </c>
      <c r="J5260" s="46">
        <v>0</v>
      </c>
      <c r="K5260" s="46">
        <v>0</v>
      </c>
      <c r="L5260" s="42">
        <v>7853.81</v>
      </c>
      <c r="M5260" s="46">
        <v>4494.6899999999996</v>
      </c>
      <c r="N5260" s="47" t="s">
        <v>269</v>
      </c>
      <c r="O5260" s="103" t="s">
        <v>1874</v>
      </c>
      <c r="P5260" s="47" t="s">
        <v>1358</v>
      </c>
      <c r="Q5260" s="30" t="s">
        <v>10028</v>
      </c>
      <c r="R5260" s="112">
        <v>45317.457337962966</v>
      </c>
    </row>
    <row r="5261" spans="1:18" s="30" customFormat="1" ht="19.95" customHeight="1">
      <c r="A5261" s="47">
        <v>1</v>
      </c>
      <c r="B5261" s="30" t="s">
        <v>9060</v>
      </c>
      <c r="C5261" s="43" t="s">
        <v>9061</v>
      </c>
      <c r="D5261" s="52">
        <v>45286</v>
      </c>
      <c r="E5261" s="52">
        <v>45342</v>
      </c>
      <c r="F5261" s="47"/>
      <c r="G5261" s="47" t="s">
        <v>10</v>
      </c>
      <c r="H5261" s="46">
        <v>2934.02</v>
      </c>
      <c r="I5261" s="53">
        <v>1</v>
      </c>
      <c r="J5261" s="46">
        <v>0</v>
      </c>
      <c r="K5261" s="46">
        <v>0</v>
      </c>
      <c r="L5261" s="42">
        <v>978.02</v>
      </c>
      <c r="M5261" s="46">
        <v>978</v>
      </c>
      <c r="N5261" s="47" t="s">
        <v>1584</v>
      </c>
      <c r="O5261" s="103" t="s">
        <v>1342</v>
      </c>
      <c r="P5261" s="47" t="s">
        <v>1820</v>
      </c>
      <c r="Q5261" s="30" t="s">
        <v>9214</v>
      </c>
      <c r="R5261" s="112">
        <v>45296.702627314815</v>
      </c>
    </row>
    <row r="5262" spans="1:18" s="30" customFormat="1" ht="19.95" customHeight="1">
      <c r="A5262" s="47">
        <v>1</v>
      </c>
      <c r="B5262" s="30" t="s">
        <v>9060</v>
      </c>
      <c r="C5262" s="43" t="s">
        <v>9061</v>
      </c>
      <c r="D5262" s="52">
        <v>45286</v>
      </c>
      <c r="E5262" s="52">
        <v>45342</v>
      </c>
      <c r="F5262" s="47"/>
      <c r="G5262" s="47" t="s">
        <v>10</v>
      </c>
      <c r="H5262" s="46"/>
      <c r="I5262" s="53">
        <v>1</v>
      </c>
      <c r="J5262" s="46">
        <v>0</v>
      </c>
      <c r="K5262" s="46">
        <v>0</v>
      </c>
      <c r="L5262" s="42">
        <v>978</v>
      </c>
      <c r="M5262" s="46">
        <v>0</v>
      </c>
      <c r="N5262" s="47" t="s">
        <v>1584</v>
      </c>
      <c r="O5262" s="103" t="s">
        <v>1342</v>
      </c>
      <c r="P5262" s="47" t="s">
        <v>1820</v>
      </c>
      <c r="Q5262" s="30" t="s">
        <v>9214</v>
      </c>
      <c r="R5262" s="112">
        <v>45299.626689814817</v>
      </c>
    </row>
    <row r="5263" spans="1:18" s="30" customFormat="1" ht="19.95" customHeight="1">
      <c r="A5263" s="47">
        <v>1</v>
      </c>
      <c r="B5263" s="30" t="s">
        <v>2853</v>
      </c>
      <c r="C5263" s="43" t="s">
        <v>10029</v>
      </c>
      <c r="D5263" s="52">
        <v>45307</v>
      </c>
      <c r="E5263" s="52">
        <v>45381</v>
      </c>
      <c r="F5263" s="47"/>
      <c r="G5263" s="47" t="s">
        <v>10</v>
      </c>
      <c r="H5263" s="46">
        <v>3505435.66</v>
      </c>
      <c r="I5263" s="53">
        <v>1</v>
      </c>
      <c r="J5263" s="46">
        <v>0</v>
      </c>
      <c r="K5263" s="46">
        <v>0</v>
      </c>
      <c r="L5263" s="42">
        <v>255905.78</v>
      </c>
      <c r="M5263" s="46">
        <v>3249529.88</v>
      </c>
      <c r="N5263" s="47" t="s">
        <v>1328</v>
      </c>
      <c r="O5263" s="103" t="s">
        <v>1330</v>
      </c>
      <c r="P5263" s="47" t="s">
        <v>881</v>
      </c>
      <c r="Q5263" s="30" t="s">
        <v>10030</v>
      </c>
      <c r="R5263" s="112">
        <v>45316.419918981483</v>
      </c>
    </row>
    <row r="5264" spans="1:18" s="30" customFormat="1" ht="19.95" customHeight="1">
      <c r="A5264" s="47"/>
      <c r="C5264" s="43"/>
      <c r="D5264" s="52"/>
      <c r="E5264" s="52"/>
      <c r="F5264" s="52"/>
      <c r="G5264" s="47"/>
      <c r="H5264" s="51"/>
      <c r="I5264" s="53"/>
      <c r="J5264" s="51"/>
      <c r="K5264" s="51"/>
      <c r="L5264" s="51"/>
      <c r="M5264" s="51"/>
      <c r="N5264" s="89"/>
      <c r="O5264" s="47"/>
      <c r="P5264" s="47"/>
      <c r="Q5264" s="50"/>
    </row>
    <row r="5265" spans="1:18" s="30" customFormat="1" ht="19.95" customHeight="1">
      <c r="A5265" s="47"/>
      <c r="C5265" s="43"/>
      <c r="D5265" s="52"/>
      <c r="E5265" s="52"/>
      <c r="F5265" s="52"/>
      <c r="G5265" s="47"/>
      <c r="H5265" s="51"/>
      <c r="I5265" s="53"/>
      <c r="J5265" s="51"/>
      <c r="K5265" s="51"/>
      <c r="L5265" s="51"/>
      <c r="M5265" s="51"/>
      <c r="N5265" s="89"/>
      <c r="O5265" s="47"/>
      <c r="P5265" s="47"/>
      <c r="Q5265" s="50"/>
    </row>
    <row r="5266" spans="1:18" s="30" customFormat="1" ht="19.95" customHeight="1">
      <c r="A5266" s="47"/>
      <c r="C5266" s="43"/>
      <c r="D5266" s="52"/>
      <c r="E5266" s="52"/>
      <c r="F5266" s="52"/>
      <c r="G5266" s="47"/>
      <c r="H5266" s="51"/>
      <c r="I5266" s="53"/>
      <c r="J5266" s="51"/>
      <c r="K5266" s="51"/>
      <c r="L5266" s="51"/>
      <c r="M5266" s="51"/>
      <c r="N5266" s="89"/>
      <c r="O5266" s="47"/>
      <c r="P5266" s="47"/>
      <c r="Q5266" s="50"/>
    </row>
    <row r="5267" spans="1:18" ht="19.95" customHeight="1">
      <c r="A5267" s="47"/>
      <c r="B5267" s="30"/>
      <c r="C5267" s="43"/>
      <c r="D5267" s="52"/>
      <c r="E5267" s="52"/>
      <c r="F5267" s="52"/>
      <c r="G5267" s="47"/>
      <c r="H5267" s="51"/>
      <c r="I5267" s="53"/>
      <c r="J5267" s="51"/>
      <c r="K5267" s="51"/>
      <c r="L5267" s="51"/>
      <c r="M5267" s="51"/>
      <c r="N5267" s="89"/>
      <c r="O5267" s="47"/>
      <c r="P5267" s="47"/>
      <c r="Q5267" s="50"/>
      <c r="R5267" s="30"/>
    </row>
    <row r="5268" spans="1:18" ht="19.95" customHeight="1">
      <c r="A5268" s="47"/>
      <c r="B5268" s="30"/>
      <c r="C5268" s="43"/>
      <c r="D5268" s="52"/>
      <c r="E5268" s="52"/>
      <c r="F5268" s="52"/>
      <c r="G5268" s="47"/>
      <c r="H5268" s="46"/>
      <c r="I5268" s="53"/>
      <c r="J5268" s="42"/>
      <c r="K5268" s="46"/>
      <c r="L5268" s="42"/>
      <c r="M5268" s="42"/>
      <c r="N5268" s="47"/>
      <c r="O5268" s="47"/>
      <c r="P5268" s="47"/>
      <c r="Q5268" s="50"/>
      <c r="R5268" s="30"/>
    </row>
    <row r="5269" spans="1:18" ht="19.95" customHeight="1">
      <c r="A5269" s="47"/>
      <c r="B5269" s="30"/>
      <c r="C5269" s="43"/>
      <c r="D5269" s="52"/>
      <c r="E5269" s="52"/>
      <c r="F5269" s="52"/>
      <c r="G5269" s="47"/>
      <c r="H5269" s="46"/>
      <c r="I5269" s="53"/>
      <c r="J5269" s="42"/>
      <c r="K5269" s="46"/>
      <c r="L5269" s="42"/>
      <c r="M5269" s="42"/>
      <c r="N5269" s="47"/>
      <c r="O5269" s="47"/>
      <c r="P5269" s="47"/>
      <c r="Q5269" s="50"/>
    </row>
    <row r="5274" spans="1:18">
      <c r="A5274" s="80" t="s">
        <v>7438</v>
      </c>
      <c r="B5274" s="73"/>
      <c r="C5274" s="81"/>
      <c r="D5274" s="8"/>
      <c r="E5274" s="8"/>
      <c r="F5274" s="8"/>
      <c r="G5274" s="8"/>
      <c r="H5274" s="82"/>
      <c r="I5274" s="8"/>
      <c r="J5274" s="82"/>
      <c r="K5274" s="82"/>
      <c r="L5274" s="82"/>
      <c r="M5274" s="82"/>
      <c r="N5274" s="91"/>
      <c r="O5274" s="8"/>
    </row>
    <row r="5275" spans="1:18" ht="2.4" customHeight="1" thickBot="1"/>
    <row r="5276" spans="1:18" s="65" customFormat="1" ht="21" customHeight="1" thickBot="1">
      <c r="A5276" s="69" t="s">
        <v>7429</v>
      </c>
      <c r="B5276" s="69" t="s">
        <v>0</v>
      </c>
      <c r="C5276" s="85" t="s">
        <v>114</v>
      </c>
      <c r="D5276" s="69" t="s">
        <v>7432</v>
      </c>
      <c r="E5276" s="69" t="s">
        <v>7430</v>
      </c>
      <c r="F5276" s="69" t="s">
        <v>268</v>
      </c>
      <c r="G5276" s="69" t="s">
        <v>2</v>
      </c>
      <c r="H5276" s="69" t="s">
        <v>7433</v>
      </c>
      <c r="I5276" s="70" t="s">
        <v>7439</v>
      </c>
      <c r="J5276" s="69" t="s">
        <v>7436</v>
      </c>
      <c r="K5276" s="69" t="s">
        <v>7440</v>
      </c>
      <c r="L5276" s="70" t="s">
        <v>7437</v>
      </c>
      <c r="M5276" s="70"/>
      <c r="N5276" s="66" t="s">
        <v>130</v>
      </c>
      <c r="O5276" s="67" t="s">
        <v>131</v>
      </c>
      <c r="Q5276" s="62"/>
    </row>
    <row r="5277" spans="1:18" hidden="1">
      <c r="A5277" s="110">
        <v>340</v>
      </c>
      <c r="B5277" s="13" t="s">
        <v>7431</v>
      </c>
      <c r="C5277" s="108" t="s">
        <v>122</v>
      </c>
      <c r="D5277" s="14">
        <v>1000</v>
      </c>
      <c r="E5277" s="12">
        <v>45105</v>
      </c>
      <c r="F5277" s="13" t="s">
        <v>110</v>
      </c>
      <c r="G5277" s="13" t="s">
        <v>136</v>
      </c>
      <c r="H5277" s="15">
        <v>357</v>
      </c>
      <c r="I5277" s="15">
        <v>357000</v>
      </c>
      <c r="J5277" s="71">
        <v>4.7903000000000002</v>
      </c>
      <c r="K5277" s="72">
        <f t="shared" ref="K5277:K5296" si="0">I5277*J5277</f>
        <v>1710137.1</v>
      </c>
      <c r="L5277" s="87" t="s">
        <v>8002</v>
      </c>
      <c r="M5277" s="87"/>
      <c r="N5277" s="98">
        <v>1007.79</v>
      </c>
      <c r="O5277" s="99">
        <v>-7.79</v>
      </c>
      <c r="Q5277" s="2"/>
    </row>
    <row r="5278" spans="1:18" hidden="1">
      <c r="A5278" s="74">
        <v>348</v>
      </c>
      <c r="B5278" s="74" t="s">
        <v>7435</v>
      </c>
      <c r="C5278" s="109" t="s">
        <v>127</v>
      </c>
      <c r="D5278" s="76">
        <v>3000</v>
      </c>
      <c r="E5278" s="75">
        <v>45124</v>
      </c>
      <c r="F5278" s="74" t="s">
        <v>110</v>
      </c>
      <c r="G5278" s="74" t="s">
        <v>136</v>
      </c>
      <c r="H5278" s="77">
        <v>180</v>
      </c>
      <c r="I5278" s="77">
        <v>540000</v>
      </c>
      <c r="J5278" s="78">
        <v>4.8220000000000001</v>
      </c>
      <c r="K5278" s="79">
        <f t="shared" si="0"/>
        <v>2603880</v>
      </c>
      <c r="L5278" s="86" t="s">
        <v>7428</v>
      </c>
      <c r="M5278" s="86"/>
      <c r="N5278" s="76">
        <v>3034</v>
      </c>
      <c r="O5278" s="76">
        <v>-34</v>
      </c>
      <c r="P5278" s="4"/>
      <c r="Q5278" s="5"/>
    </row>
    <row r="5279" spans="1:18" hidden="1">
      <c r="A5279" s="74">
        <v>353</v>
      </c>
      <c r="B5279" s="74" t="s">
        <v>7435</v>
      </c>
      <c r="C5279" s="109" t="s">
        <v>128</v>
      </c>
      <c r="D5279" s="76">
        <v>200</v>
      </c>
      <c r="E5279" s="75">
        <v>45181</v>
      </c>
      <c r="F5279" s="74" t="s">
        <v>110</v>
      </c>
      <c r="G5279" s="74" t="s">
        <v>136</v>
      </c>
      <c r="H5279" s="77">
        <v>750</v>
      </c>
      <c r="I5279" s="77">
        <v>150000</v>
      </c>
      <c r="J5279" s="78">
        <v>4.93</v>
      </c>
      <c r="K5279" s="79">
        <f t="shared" si="0"/>
        <v>739500</v>
      </c>
      <c r="L5279" s="86" t="s">
        <v>7427</v>
      </c>
      <c r="M5279" s="86"/>
      <c r="N5279" s="76">
        <v>200</v>
      </c>
      <c r="O5279" s="76">
        <v>0</v>
      </c>
      <c r="P5279" s="4"/>
      <c r="Q5279" s="5"/>
    </row>
    <row r="5280" spans="1:18" hidden="1">
      <c r="A5280" s="13">
        <v>359</v>
      </c>
      <c r="B5280" s="13" t="s">
        <v>132</v>
      </c>
      <c r="C5280" s="108" t="s">
        <v>122</v>
      </c>
      <c r="D5280" s="14">
        <v>2000</v>
      </c>
      <c r="E5280" s="12">
        <v>45229</v>
      </c>
      <c r="F5280" s="13" t="s">
        <v>109</v>
      </c>
      <c r="G5280" s="13" t="s">
        <v>136</v>
      </c>
      <c r="H5280" s="15">
        <v>345</v>
      </c>
      <c r="I5280" s="15">
        <v>690000</v>
      </c>
      <c r="J5280" s="71">
        <v>5.0545</v>
      </c>
      <c r="K5280" s="72">
        <f t="shared" si="0"/>
        <v>3487605</v>
      </c>
      <c r="L5280" s="56" t="s">
        <v>8009</v>
      </c>
      <c r="M5280" s="56"/>
      <c r="N5280" s="14">
        <f>1033+500</f>
        <v>1533</v>
      </c>
      <c r="O5280" s="14">
        <v>467</v>
      </c>
      <c r="Q5280" s="2"/>
    </row>
    <row r="5281" spans="1:17" hidden="1">
      <c r="A5281" s="13">
        <v>362</v>
      </c>
      <c r="B5281" s="13" t="s">
        <v>132</v>
      </c>
      <c r="C5281" s="108" t="s">
        <v>127</v>
      </c>
      <c r="D5281" s="14">
        <v>1000</v>
      </c>
      <c r="E5281" s="12">
        <v>45216</v>
      </c>
      <c r="F5281" s="13" t="s">
        <v>110</v>
      </c>
      <c r="G5281" s="13" t="s">
        <v>136</v>
      </c>
      <c r="H5281" s="15">
        <v>190</v>
      </c>
      <c r="I5281" s="15">
        <v>190000</v>
      </c>
      <c r="J5281" s="71">
        <v>5.0579999999999998</v>
      </c>
      <c r="K5281" s="72">
        <f t="shared" si="0"/>
        <v>961020</v>
      </c>
      <c r="L5281" s="56" t="s">
        <v>8448</v>
      </c>
      <c r="M5281" s="56"/>
      <c r="N5281" s="14">
        <v>1000</v>
      </c>
      <c r="O5281" s="14">
        <v>0</v>
      </c>
      <c r="Q5281" s="2"/>
    </row>
    <row r="5282" spans="1:17" hidden="1">
      <c r="A5282" s="13">
        <v>370</v>
      </c>
      <c r="B5282" s="13" t="s">
        <v>7435</v>
      </c>
      <c r="C5282" s="108" t="s">
        <v>127</v>
      </c>
      <c r="D5282" s="14">
        <v>2000</v>
      </c>
      <c r="E5282" s="12">
        <v>45216</v>
      </c>
      <c r="F5282" s="13" t="s">
        <v>110</v>
      </c>
      <c r="G5282" s="13" t="s">
        <v>136</v>
      </c>
      <c r="H5282" s="15">
        <v>205</v>
      </c>
      <c r="I5282" s="15">
        <v>410000</v>
      </c>
      <c r="J5282" s="71">
        <v>5.0579999999999998</v>
      </c>
      <c r="K5282" s="72">
        <f t="shared" si="0"/>
        <v>2073780</v>
      </c>
      <c r="L5282" s="56" t="s">
        <v>7426</v>
      </c>
      <c r="M5282" s="56"/>
      <c r="N5282" s="14">
        <v>2000</v>
      </c>
      <c r="O5282" s="14">
        <v>0</v>
      </c>
      <c r="Q5282" s="2"/>
    </row>
    <row r="5283" spans="1:17" hidden="1">
      <c r="A5283" s="13">
        <v>371</v>
      </c>
      <c r="B5283" s="13" t="s">
        <v>7425</v>
      </c>
      <c r="C5283" s="108" t="s">
        <v>676</v>
      </c>
      <c r="D5283" s="14">
        <v>1760</v>
      </c>
      <c r="E5283" s="12">
        <v>45209</v>
      </c>
      <c r="F5283" s="13" t="s">
        <v>109</v>
      </c>
      <c r="G5283" s="13" t="s">
        <v>136</v>
      </c>
      <c r="H5283" s="15">
        <v>375</v>
      </c>
      <c r="I5283" s="15">
        <v>660000</v>
      </c>
      <c r="J5283" s="71">
        <v>5.07</v>
      </c>
      <c r="K5283" s="72">
        <f t="shared" si="0"/>
        <v>3346200</v>
      </c>
      <c r="L5283" s="56" t="s">
        <v>7810</v>
      </c>
      <c r="M5283" s="56"/>
      <c r="N5283" s="14">
        <v>1750</v>
      </c>
      <c r="O5283" s="14">
        <v>10</v>
      </c>
      <c r="Q5283" s="2"/>
    </row>
    <row r="5284" spans="1:17" hidden="1">
      <c r="A5284" s="13">
        <v>373</v>
      </c>
      <c r="B5284" s="13" t="s">
        <v>132</v>
      </c>
      <c r="C5284" s="108" t="s">
        <v>122</v>
      </c>
      <c r="D5284" s="14">
        <v>1000</v>
      </c>
      <c r="E5284" s="12">
        <v>45205</v>
      </c>
      <c r="F5284" s="13" t="s">
        <v>109</v>
      </c>
      <c r="G5284" s="13" t="s">
        <v>136</v>
      </c>
      <c r="H5284" s="15">
        <v>345</v>
      </c>
      <c r="I5284" s="15">
        <f>D5284*H5284</f>
        <v>345000</v>
      </c>
      <c r="J5284" s="71">
        <v>5.1452</v>
      </c>
      <c r="K5284" s="72">
        <f t="shared" si="0"/>
        <v>1775094</v>
      </c>
      <c r="L5284" s="56" t="s">
        <v>7424</v>
      </c>
      <c r="M5284" s="56"/>
      <c r="N5284" s="14">
        <v>2300</v>
      </c>
      <c r="O5284" s="14">
        <v>700</v>
      </c>
      <c r="Q5284" s="2"/>
    </row>
    <row r="5285" spans="1:17" hidden="1">
      <c r="A5285" s="13">
        <v>373</v>
      </c>
      <c r="B5285" s="13" t="s">
        <v>132</v>
      </c>
      <c r="C5285" s="108" t="s">
        <v>122</v>
      </c>
      <c r="D5285" s="14">
        <v>1000</v>
      </c>
      <c r="E5285" s="12">
        <v>45229</v>
      </c>
      <c r="F5285" s="13" t="s">
        <v>109</v>
      </c>
      <c r="G5285" s="13" t="s">
        <v>136</v>
      </c>
      <c r="H5285" s="15">
        <v>345</v>
      </c>
      <c r="I5285" s="15">
        <f>D5285*H5285</f>
        <v>345000</v>
      </c>
      <c r="J5285" s="71">
        <v>5.0545</v>
      </c>
      <c r="K5285" s="72">
        <f t="shared" si="0"/>
        <v>1743802.5</v>
      </c>
      <c r="L5285" s="56" t="s">
        <v>7809</v>
      </c>
      <c r="M5285" s="56"/>
      <c r="N5285" s="14">
        <v>2541</v>
      </c>
      <c r="O5285" s="14">
        <v>459</v>
      </c>
      <c r="Q5285" s="2"/>
    </row>
    <row r="5286" spans="1:17" hidden="1">
      <c r="A5286" s="13">
        <v>374</v>
      </c>
      <c r="B5286" s="13" t="s">
        <v>7435</v>
      </c>
      <c r="C5286" s="108" t="s">
        <v>127</v>
      </c>
      <c r="D5286" s="14">
        <v>2000</v>
      </c>
      <c r="E5286" s="12">
        <v>45205</v>
      </c>
      <c r="F5286" s="13" t="s">
        <v>109</v>
      </c>
      <c r="G5286" s="13" t="s">
        <v>136</v>
      </c>
      <c r="H5286" s="15">
        <v>215</v>
      </c>
      <c r="I5286" s="15">
        <v>430000</v>
      </c>
      <c r="J5286" s="71">
        <v>5.1452</v>
      </c>
      <c r="K5286" s="72">
        <f t="shared" si="0"/>
        <v>2212436</v>
      </c>
      <c r="L5286" s="56" t="s">
        <v>7423</v>
      </c>
      <c r="M5286" s="56"/>
      <c r="N5286" s="14">
        <v>2000</v>
      </c>
      <c r="O5286" s="14">
        <v>0</v>
      </c>
      <c r="Q5286" s="2"/>
    </row>
    <row r="5287" spans="1:17" hidden="1">
      <c r="A5287" s="13">
        <v>377</v>
      </c>
      <c r="B5287" s="13" t="s">
        <v>132</v>
      </c>
      <c r="C5287" s="108" t="s">
        <v>122</v>
      </c>
      <c r="D5287" s="14">
        <v>1000</v>
      </c>
      <c r="E5287" s="12">
        <v>45231</v>
      </c>
      <c r="F5287" s="13" t="s">
        <v>109</v>
      </c>
      <c r="G5287" s="13" t="s">
        <v>136</v>
      </c>
      <c r="H5287" s="15">
        <v>335</v>
      </c>
      <c r="I5287" s="15">
        <f t="shared" ref="I5287:I5292" si="1">D5287*H5287</f>
        <v>335000</v>
      </c>
      <c r="J5287" s="71">
        <v>5.0069999999999997</v>
      </c>
      <c r="K5287" s="72">
        <f t="shared" si="0"/>
        <v>1677345</v>
      </c>
      <c r="L5287" s="56" t="s">
        <v>8195</v>
      </c>
      <c r="M5287" s="56"/>
      <c r="N5287" s="14">
        <v>1000</v>
      </c>
      <c r="O5287" s="14">
        <v>1000</v>
      </c>
      <c r="Q5287" s="2"/>
    </row>
    <row r="5288" spans="1:17" hidden="1">
      <c r="A5288" s="13">
        <v>377</v>
      </c>
      <c r="B5288" s="13" t="s">
        <v>132</v>
      </c>
      <c r="C5288" s="108" t="s">
        <v>122</v>
      </c>
      <c r="D5288" s="14">
        <v>1000</v>
      </c>
      <c r="E5288" s="12">
        <v>45244</v>
      </c>
      <c r="F5288" s="13" t="s">
        <v>109</v>
      </c>
      <c r="G5288" s="13" t="s">
        <v>136</v>
      </c>
      <c r="H5288" s="15">
        <v>335</v>
      </c>
      <c r="I5288" s="15">
        <f t="shared" si="1"/>
        <v>335000</v>
      </c>
      <c r="J5288" s="71">
        <v>4.867</v>
      </c>
      <c r="K5288" s="72">
        <f t="shared" si="0"/>
        <v>1630445</v>
      </c>
      <c r="L5288" s="56" t="s">
        <v>8000</v>
      </c>
      <c r="M5288" s="56"/>
      <c r="N5288" s="14">
        <v>1000</v>
      </c>
      <c r="O5288" s="14">
        <v>1000</v>
      </c>
      <c r="Q5288" s="2"/>
    </row>
    <row r="5289" spans="1:17">
      <c r="A5289" s="13">
        <v>380</v>
      </c>
      <c r="B5289" s="13" t="s">
        <v>132</v>
      </c>
      <c r="C5289" s="108" t="s">
        <v>122</v>
      </c>
      <c r="D5289" s="14">
        <v>1000</v>
      </c>
      <c r="E5289" s="12">
        <v>45254</v>
      </c>
      <c r="F5289" s="13" t="s">
        <v>109</v>
      </c>
      <c r="G5289" s="13" t="s">
        <v>136</v>
      </c>
      <c r="H5289" s="15">
        <v>323</v>
      </c>
      <c r="I5289" s="56">
        <f t="shared" si="1"/>
        <v>323000</v>
      </c>
      <c r="J5289" s="71">
        <v>4.8959999999999999</v>
      </c>
      <c r="K5289" s="56">
        <f t="shared" si="0"/>
        <v>1581408</v>
      </c>
      <c r="L5289" s="56" t="s">
        <v>8196</v>
      </c>
      <c r="M5289" s="56"/>
      <c r="N5289" s="14">
        <v>6400</v>
      </c>
      <c r="O5289" s="14">
        <v>3225</v>
      </c>
    </row>
    <row r="5290" spans="1:17">
      <c r="A5290" s="13">
        <v>380</v>
      </c>
      <c r="B5290" s="13" t="s">
        <v>132</v>
      </c>
      <c r="C5290" s="108" t="s">
        <v>122</v>
      </c>
      <c r="D5290" s="14">
        <v>5000</v>
      </c>
      <c r="E5290" s="12">
        <v>45261</v>
      </c>
      <c r="F5290" s="13" t="s">
        <v>109</v>
      </c>
      <c r="G5290" s="13" t="s">
        <v>136</v>
      </c>
      <c r="H5290" s="15">
        <v>323</v>
      </c>
      <c r="I5290" s="56">
        <f t="shared" si="1"/>
        <v>1615000</v>
      </c>
      <c r="J5290" s="71">
        <v>4.9074999999999998</v>
      </c>
      <c r="K5290" s="56">
        <f t="shared" si="0"/>
        <v>7925612.5</v>
      </c>
      <c r="L5290" s="56" t="s">
        <v>8196</v>
      </c>
      <c r="M5290" s="56"/>
      <c r="N5290" s="14">
        <v>6400</v>
      </c>
      <c r="O5290" s="14">
        <v>3225</v>
      </c>
      <c r="Q5290" s="2"/>
    </row>
    <row r="5291" spans="1:17">
      <c r="A5291" s="13">
        <v>380</v>
      </c>
      <c r="B5291" s="13" t="s">
        <v>132</v>
      </c>
      <c r="C5291" s="108" t="s">
        <v>122</v>
      </c>
      <c r="D5291" s="14">
        <v>800</v>
      </c>
      <c r="E5291" s="12">
        <v>45261</v>
      </c>
      <c r="F5291" s="13" t="s">
        <v>109</v>
      </c>
      <c r="G5291" s="13" t="s">
        <v>136</v>
      </c>
      <c r="H5291" s="15">
        <v>323</v>
      </c>
      <c r="I5291" s="56">
        <f t="shared" si="1"/>
        <v>258400</v>
      </c>
      <c r="J5291" s="71">
        <v>4.8780000000000001</v>
      </c>
      <c r="K5291" s="56">
        <f t="shared" si="0"/>
        <v>1260475.2</v>
      </c>
      <c r="L5291" s="56" t="s">
        <v>8196</v>
      </c>
      <c r="M5291" s="56"/>
      <c r="N5291" s="14">
        <v>6400</v>
      </c>
      <c r="O5291" s="14">
        <v>3225</v>
      </c>
      <c r="Q5291" s="2"/>
    </row>
    <row r="5292" spans="1:17">
      <c r="A5292" s="13">
        <v>380</v>
      </c>
      <c r="B5292" s="13" t="s">
        <v>132</v>
      </c>
      <c r="C5292" s="108" t="s">
        <v>122</v>
      </c>
      <c r="D5292" s="14">
        <v>2825</v>
      </c>
      <c r="E5292" s="12">
        <v>45261</v>
      </c>
      <c r="F5292" s="13" t="s">
        <v>109</v>
      </c>
      <c r="G5292" s="13" t="s">
        <v>136</v>
      </c>
      <c r="H5292" s="15">
        <v>323</v>
      </c>
      <c r="I5292" s="56">
        <f t="shared" si="1"/>
        <v>912475</v>
      </c>
      <c r="J5292" s="71">
        <v>4.8760000000000003</v>
      </c>
      <c r="K5292" s="56">
        <f t="shared" si="0"/>
        <v>4449228.1000000006</v>
      </c>
      <c r="L5292" s="56" t="s">
        <v>8196</v>
      </c>
      <c r="M5292" s="56"/>
      <c r="N5292" s="14">
        <v>6400</v>
      </c>
      <c r="O5292" s="14">
        <v>3225</v>
      </c>
    </row>
    <row r="5293" spans="1:17" hidden="1">
      <c r="A5293" s="13">
        <v>381</v>
      </c>
      <c r="B5293" s="13" t="s">
        <v>7434</v>
      </c>
      <c r="C5293" s="108" t="s">
        <v>127</v>
      </c>
      <c r="D5293" s="14">
        <v>1000</v>
      </c>
      <c r="E5293" s="12">
        <v>45231</v>
      </c>
      <c r="F5293" s="13" t="s">
        <v>109</v>
      </c>
      <c r="G5293" s="13" t="s">
        <v>136</v>
      </c>
      <c r="H5293" s="15">
        <v>215</v>
      </c>
      <c r="I5293" s="15">
        <v>215000</v>
      </c>
      <c r="J5293" s="71">
        <v>4.9790000000000001</v>
      </c>
      <c r="K5293" s="72">
        <f t="shared" si="0"/>
        <v>1070485</v>
      </c>
      <c r="L5293" s="56" t="s">
        <v>7422</v>
      </c>
      <c r="M5293" s="56"/>
      <c r="N5293" s="14">
        <v>1000</v>
      </c>
      <c r="O5293" s="14">
        <v>0</v>
      </c>
    </row>
    <row r="5294" spans="1:17" hidden="1">
      <c r="A5294" s="13">
        <v>382</v>
      </c>
      <c r="B5294" s="13" t="s">
        <v>132</v>
      </c>
      <c r="C5294" s="108" t="s">
        <v>122</v>
      </c>
      <c r="D5294" s="14">
        <v>3500</v>
      </c>
      <c r="E5294" s="12">
        <v>45259</v>
      </c>
      <c r="F5294" s="13" t="s">
        <v>109</v>
      </c>
      <c r="G5294" s="13" t="s">
        <v>8001</v>
      </c>
      <c r="H5294" s="68">
        <v>323</v>
      </c>
      <c r="I5294" s="15">
        <f>D5294*H5294</f>
        <v>1130500</v>
      </c>
      <c r="J5294" s="71">
        <v>4.88</v>
      </c>
      <c r="K5294" s="56">
        <f t="shared" si="0"/>
        <v>5516840</v>
      </c>
      <c r="L5294" s="56" t="s">
        <v>8446</v>
      </c>
      <c r="M5294" s="56"/>
      <c r="N5294" s="14">
        <v>3500</v>
      </c>
      <c r="O5294" s="14">
        <v>0</v>
      </c>
    </row>
    <row r="5295" spans="1:17" hidden="1">
      <c r="A5295" s="13">
        <v>388</v>
      </c>
      <c r="B5295" s="13" t="s">
        <v>7434</v>
      </c>
      <c r="C5295" s="108" t="s">
        <v>127</v>
      </c>
      <c r="D5295" s="33">
        <v>500</v>
      </c>
      <c r="E5295" s="12">
        <v>45233</v>
      </c>
      <c r="F5295" s="13" t="s">
        <v>109</v>
      </c>
      <c r="G5295" s="13" t="s">
        <v>136</v>
      </c>
      <c r="H5295" s="68">
        <v>205</v>
      </c>
      <c r="I5295" s="15">
        <f>D5295*H5295</f>
        <v>102500</v>
      </c>
      <c r="J5295" s="57">
        <v>4.899</v>
      </c>
      <c r="K5295" s="72">
        <f t="shared" si="0"/>
        <v>502147.5</v>
      </c>
      <c r="L5295" s="87" t="s">
        <v>8447</v>
      </c>
      <c r="M5295" s="87"/>
      <c r="N5295" s="14">
        <v>500</v>
      </c>
      <c r="O5295" s="14">
        <v>0</v>
      </c>
    </row>
    <row r="5296" spans="1:17" hidden="1">
      <c r="A5296" s="13">
        <v>396</v>
      </c>
      <c r="B5296" s="13" t="s">
        <v>8197</v>
      </c>
      <c r="C5296" s="108" t="s">
        <v>8198</v>
      </c>
      <c r="D5296" s="14">
        <v>500</v>
      </c>
      <c r="E5296" s="12">
        <v>45264</v>
      </c>
      <c r="F5296" s="13" t="s">
        <v>109</v>
      </c>
      <c r="G5296" s="13" t="s">
        <v>8001</v>
      </c>
      <c r="H5296" s="68">
        <v>335</v>
      </c>
      <c r="I5296" s="56">
        <f>D5296*H5296</f>
        <v>167500</v>
      </c>
      <c r="J5296" s="71">
        <v>4.8943000000000003</v>
      </c>
      <c r="K5296" s="56">
        <f t="shared" si="0"/>
        <v>819795.25</v>
      </c>
      <c r="L5296" s="56"/>
      <c r="M5296" s="56"/>
      <c r="N5296" s="14">
        <v>0</v>
      </c>
      <c r="O5296" s="14">
        <v>500</v>
      </c>
    </row>
    <row r="5297" spans="4:4">
      <c r="D5297" s="1">
        <f>SUBTOTAL(9,D5277:D5296)</f>
        <v>9625</v>
      </c>
    </row>
  </sheetData>
  <autoFilter ref="A5276:O5296" xr:uid="{702C1564-9F9D-4B34-AEA6-487385527D8F}">
    <filterColumn colId="0">
      <filters>
        <filter val="380"/>
      </filters>
    </filterColumn>
  </autoFilter>
  <phoneticPr fontId="2" type="noConversion"/>
  <pageMargins left="0.511811024" right="0.511811024" top="0.78740157499999996" bottom="0.78740157499999996" header="0.31496062000000002" footer="0.31496062000000002"/>
  <pageSetup paperSize="9" orientation="portrait" horizontalDpi="360" verticalDpi="360"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1235F-BE2C-4E77-880A-5FD7EB39E488}">
  <sheetPr codeName="Planilha1"/>
  <dimension ref="A2:T135"/>
  <sheetViews>
    <sheetView showGridLines="0" zoomScaleNormal="100" workbookViewId="0">
      <pane xSplit="5" ySplit="8" topLeftCell="F103" activePane="bottomRight" state="frozen"/>
      <selection pane="topRight" activeCell="F1" sqref="F1"/>
      <selection pane="bottomLeft" activeCell="A9" sqref="A9"/>
      <selection pane="bottomRight" activeCell="F126" sqref="F126"/>
    </sheetView>
  </sheetViews>
  <sheetFormatPr defaultColWidth="8.5546875" defaultRowHeight="14.4"/>
  <cols>
    <col min="1" max="1" width="8.44140625" style="1" bestFit="1" customWidth="1"/>
    <col min="2" max="2" width="11.109375" style="1" hidden="1" customWidth="1"/>
    <col min="3" max="3" width="55.6640625" style="2" bestFit="1" customWidth="1"/>
    <col min="4" max="4" width="13.6640625" style="1" hidden="1" customWidth="1"/>
    <col min="5" max="5" width="14.88671875" style="1" bestFit="1" customWidth="1"/>
    <col min="6" max="6" width="39.88671875" style="41" bestFit="1" customWidth="1"/>
    <col min="7" max="7" width="9.33203125" style="378" hidden="1" customWidth="1"/>
    <col min="8" max="8" width="16.44140625" style="380" bestFit="1" customWidth="1"/>
    <col min="9" max="9" width="11.109375" style="1" hidden="1" customWidth="1"/>
    <col min="10" max="10" width="11.44140625" style="1" bestFit="1" customWidth="1"/>
    <col min="11" max="11" width="16" style="382" bestFit="1" customWidth="1"/>
    <col min="12" max="12" width="19.44140625" style="382" bestFit="1" customWidth="1"/>
    <col min="13" max="13" width="16.6640625" style="382" bestFit="1" customWidth="1"/>
    <col min="14" max="14" width="9.44140625" style="380" bestFit="1" customWidth="1"/>
    <col min="15" max="15" width="20.109375" style="382" bestFit="1" customWidth="1"/>
    <col min="16" max="16" width="88.5546875" style="41" customWidth="1"/>
    <col min="17" max="17" width="46.5546875" style="41" customWidth="1"/>
    <col min="18" max="18" width="19.88671875" style="2" hidden="1" customWidth="1"/>
    <col min="19" max="19" width="15.5546875" style="2" hidden="1" customWidth="1"/>
    <col min="20" max="20" width="26" style="2" hidden="1" customWidth="1"/>
    <col min="21" max="16384" width="8.5546875" style="2"/>
  </cols>
  <sheetData>
    <row r="2" spans="1:20">
      <c r="E2" s="408"/>
      <c r="F2" s="580"/>
      <c r="G2" s="379"/>
      <c r="H2" s="381"/>
      <c r="I2" s="96"/>
      <c r="J2" s="96"/>
    </row>
    <row r="3" spans="1:20">
      <c r="F3" s="581"/>
      <c r="G3" s="584"/>
      <c r="H3" s="584"/>
      <c r="I3" s="584"/>
      <c r="J3" s="584"/>
    </row>
    <row r="4" spans="1:20">
      <c r="I4" s="96"/>
    </row>
    <row r="5" spans="1:20" ht="21">
      <c r="C5" s="591" t="s">
        <v>10279</v>
      </c>
      <c r="D5" s="591"/>
      <c r="E5" s="591"/>
      <c r="F5" s="573"/>
      <c r="G5" s="362"/>
      <c r="H5" s="362"/>
      <c r="I5" s="409"/>
    </row>
    <row r="7" spans="1:20" s="385" customFormat="1" ht="12">
      <c r="A7" s="585" t="s">
        <v>135</v>
      </c>
      <c r="B7" s="586"/>
      <c r="C7" s="586"/>
      <c r="D7" s="586"/>
      <c r="E7" s="586"/>
      <c r="F7" s="586"/>
      <c r="G7" s="586"/>
      <c r="H7" s="586"/>
      <c r="I7" s="586"/>
      <c r="J7" s="586"/>
      <c r="K7" s="587"/>
      <c r="L7" s="587"/>
      <c r="M7" s="587"/>
      <c r="N7" s="588"/>
      <c r="O7" s="586"/>
      <c r="P7" s="589" t="s">
        <v>134</v>
      </c>
      <c r="Q7" s="590"/>
    </row>
    <row r="8" spans="1:20" s="412" customFormat="1" ht="12">
      <c r="A8" s="430" t="s">
        <v>10263</v>
      </c>
      <c r="B8" s="431" t="s">
        <v>111</v>
      </c>
      <c r="C8" s="551" t="s">
        <v>112</v>
      </c>
      <c r="D8" s="431" t="s">
        <v>113</v>
      </c>
      <c r="E8" s="431" t="s">
        <v>10264</v>
      </c>
      <c r="F8" s="582" t="s">
        <v>114</v>
      </c>
      <c r="G8" s="432" t="s">
        <v>7432</v>
      </c>
      <c r="H8" s="433" t="s">
        <v>10265</v>
      </c>
      <c r="I8" s="431" t="s">
        <v>2</v>
      </c>
      <c r="J8" s="431" t="s">
        <v>115</v>
      </c>
      <c r="K8" s="434" t="s">
        <v>116</v>
      </c>
      <c r="L8" s="434" t="s">
        <v>117</v>
      </c>
      <c r="M8" s="434" t="s">
        <v>10319</v>
      </c>
      <c r="N8" s="433" t="s">
        <v>107</v>
      </c>
      <c r="O8" s="434" t="s">
        <v>10320</v>
      </c>
      <c r="P8" s="431" t="s">
        <v>0</v>
      </c>
      <c r="Q8" s="431" t="s">
        <v>10266</v>
      </c>
      <c r="R8" s="431" t="s">
        <v>7</v>
      </c>
      <c r="S8" s="431" t="s">
        <v>118</v>
      </c>
      <c r="T8" s="529" t="s">
        <v>119</v>
      </c>
    </row>
    <row r="9" spans="1:20" s="549" customFormat="1" ht="10.199999999999999">
      <c r="A9" s="525">
        <v>4341</v>
      </c>
      <c r="B9" s="525" t="s">
        <v>123</v>
      </c>
      <c r="C9" s="554" t="s">
        <v>10032</v>
      </c>
      <c r="D9" s="524">
        <v>45877</v>
      </c>
      <c r="E9" s="524">
        <v>45960</v>
      </c>
      <c r="F9" s="554" t="s">
        <v>10389</v>
      </c>
      <c r="G9" s="570">
        <v>150</v>
      </c>
      <c r="H9" s="570">
        <v>150</v>
      </c>
      <c r="I9" s="525" t="s">
        <v>18</v>
      </c>
      <c r="J9" s="525" t="s">
        <v>126</v>
      </c>
      <c r="K9" s="571">
        <v>385</v>
      </c>
      <c r="L9" s="571">
        <v>57750</v>
      </c>
      <c r="M9" s="571">
        <v>57750</v>
      </c>
      <c r="N9" s="574">
        <v>5.3689999999999998</v>
      </c>
      <c r="O9" s="526">
        <v>310059.75</v>
      </c>
      <c r="P9" s="525" t="s">
        <v>10429</v>
      </c>
      <c r="Q9" s="525" t="s">
        <v>10430</v>
      </c>
      <c r="R9" s="47" t="s">
        <v>10426</v>
      </c>
      <c r="S9" s="47">
        <v>0</v>
      </c>
      <c r="T9" s="47">
        <v>0</v>
      </c>
    </row>
    <row r="10" spans="1:20" s="549" customFormat="1" ht="10.199999999999999">
      <c r="A10" s="525">
        <v>4322</v>
      </c>
      <c r="B10" s="525" t="s">
        <v>123</v>
      </c>
      <c r="C10" s="554" t="s">
        <v>10032</v>
      </c>
      <c r="D10" s="524">
        <v>45866</v>
      </c>
      <c r="E10" s="524">
        <v>45960</v>
      </c>
      <c r="F10" s="554" t="s">
        <v>10389</v>
      </c>
      <c r="G10" s="570">
        <v>700</v>
      </c>
      <c r="H10" s="570">
        <v>700</v>
      </c>
      <c r="I10" s="525" t="s">
        <v>18</v>
      </c>
      <c r="J10" s="525" t="s">
        <v>126</v>
      </c>
      <c r="K10" s="571">
        <v>385</v>
      </c>
      <c r="L10" s="571">
        <v>269500</v>
      </c>
      <c r="M10" s="571">
        <v>269500</v>
      </c>
      <c r="N10" s="574">
        <v>5.3689999999999998</v>
      </c>
      <c r="O10" s="526">
        <v>1446945.5</v>
      </c>
      <c r="P10" s="525" t="s">
        <v>10422</v>
      </c>
      <c r="Q10" s="525" t="s">
        <v>10423</v>
      </c>
      <c r="R10" s="47" t="s">
        <v>10415</v>
      </c>
      <c r="S10" s="47">
        <v>0</v>
      </c>
      <c r="T10" s="47">
        <v>0</v>
      </c>
    </row>
    <row r="11" spans="1:20" s="549" customFormat="1" ht="10.199999999999999">
      <c r="A11" s="525">
        <v>4477</v>
      </c>
      <c r="B11" s="525" t="s">
        <v>123</v>
      </c>
      <c r="C11" s="554" t="s">
        <v>10032</v>
      </c>
      <c r="D11" s="524">
        <v>45901</v>
      </c>
      <c r="E11" s="524">
        <v>45960</v>
      </c>
      <c r="F11" s="554" t="s">
        <v>10268</v>
      </c>
      <c r="G11" s="570">
        <v>550</v>
      </c>
      <c r="H11" s="570">
        <v>550</v>
      </c>
      <c r="I11" s="525" t="s">
        <v>10</v>
      </c>
      <c r="J11" s="525" t="s">
        <v>121</v>
      </c>
      <c r="K11" s="526">
        <v>2630.63</v>
      </c>
      <c r="L11" s="526">
        <v>1446845.4</v>
      </c>
      <c r="M11" s="526">
        <v>1446845.4</v>
      </c>
      <c r="N11" s="574">
        <v>1</v>
      </c>
      <c r="O11" s="526">
        <v>1446845.4</v>
      </c>
      <c r="P11" s="525" t="s">
        <v>10701</v>
      </c>
      <c r="Q11" s="525" t="s">
        <v>10734</v>
      </c>
      <c r="R11" s="47" t="s">
        <v>10725</v>
      </c>
      <c r="S11" s="47">
        <v>0</v>
      </c>
      <c r="T11" s="47">
        <v>0</v>
      </c>
    </row>
    <row r="12" spans="1:20" s="549" customFormat="1" ht="10.199999999999999">
      <c r="A12" s="525">
        <v>4479</v>
      </c>
      <c r="B12" s="525" t="s">
        <v>123</v>
      </c>
      <c r="C12" s="554" t="s">
        <v>10032</v>
      </c>
      <c r="D12" s="524">
        <v>45901</v>
      </c>
      <c r="E12" s="524">
        <v>45960</v>
      </c>
      <c r="F12" s="554" t="s">
        <v>10268</v>
      </c>
      <c r="G12" s="570">
        <v>50</v>
      </c>
      <c r="H12" s="570">
        <v>50</v>
      </c>
      <c r="I12" s="525" t="s">
        <v>10</v>
      </c>
      <c r="J12" s="525" t="s">
        <v>121</v>
      </c>
      <c r="K12" s="526">
        <v>2698.25</v>
      </c>
      <c r="L12" s="526">
        <v>134912.25</v>
      </c>
      <c r="M12" s="526">
        <v>134912.25</v>
      </c>
      <c r="N12" s="574">
        <v>1</v>
      </c>
      <c r="O12" s="526">
        <v>134912.25</v>
      </c>
      <c r="P12" s="525" t="s">
        <v>11107</v>
      </c>
      <c r="Q12" s="525" t="s">
        <v>11108</v>
      </c>
      <c r="R12" s="47" t="s">
        <v>10599</v>
      </c>
      <c r="S12" s="47">
        <v>0</v>
      </c>
      <c r="T12" s="47">
        <v>0</v>
      </c>
    </row>
    <row r="13" spans="1:20" s="531" customFormat="1" ht="10.199999999999999">
      <c r="A13" s="525">
        <v>4547</v>
      </c>
      <c r="B13" s="525" t="s">
        <v>123</v>
      </c>
      <c r="C13" s="554" t="s">
        <v>10032</v>
      </c>
      <c r="D13" s="524">
        <v>45912</v>
      </c>
      <c r="E13" s="524">
        <v>45960</v>
      </c>
      <c r="F13" s="554" t="s">
        <v>10389</v>
      </c>
      <c r="G13" s="570">
        <v>300</v>
      </c>
      <c r="H13" s="570">
        <v>300</v>
      </c>
      <c r="I13" s="525" t="s">
        <v>18</v>
      </c>
      <c r="J13" s="525" t="s">
        <v>126</v>
      </c>
      <c r="K13" s="571">
        <v>346</v>
      </c>
      <c r="L13" s="571">
        <v>103800</v>
      </c>
      <c r="M13" s="571">
        <v>103800</v>
      </c>
      <c r="N13" s="574">
        <v>5.3689999999999998</v>
      </c>
      <c r="O13" s="526">
        <v>100000</v>
      </c>
      <c r="P13" s="525" t="s">
        <v>11309</v>
      </c>
      <c r="Q13" s="525" t="s">
        <v>11310</v>
      </c>
      <c r="R13" s="47" t="s">
        <v>10672</v>
      </c>
      <c r="S13" s="47">
        <v>0</v>
      </c>
      <c r="T13" s="47">
        <v>0</v>
      </c>
    </row>
    <row r="14" spans="1:20" s="531" customFormat="1" ht="10.199999999999999">
      <c r="A14" s="525">
        <v>4320</v>
      </c>
      <c r="B14" s="525" t="s">
        <v>123</v>
      </c>
      <c r="C14" s="554" t="s">
        <v>10324</v>
      </c>
      <c r="D14" s="524">
        <v>45866</v>
      </c>
      <c r="E14" s="524">
        <v>45960</v>
      </c>
      <c r="F14" s="554" t="s">
        <v>10389</v>
      </c>
      <c r="G14" s="570">
        <v>200</v>
      </c>
      <c r="H14" s="570">
        <v>200</v>
      </c>
      <c r="I14" s="525" t="s">
        <v>18</v>
      </c>
      <c r="J14" s="525" t="s">
        <v>126</v>
      </c>
      <c r="K14" s="571">
        <v>385</v>
      </c>
      <c r="L14" s="571">
        <v>77000</v>
      </c>
      <c r="M14" s="571">
        <v>77000</v>
      </c>
      <c r="N14" s="574">
        <v>5.3689999999999998</v>
      </c>
      <c r="O14" s="526">
        <v>413413</v>
      </c>
      <c r="P14" s="525" t="s">
        <v>10416</v>
      </c>
      <c r="Q14" s="525" t="s">
        <v>10417</v>
      </c>
      <c r="R14" s="47" t="s">
        <v>10418</v>
      </c>
      <c r="S14" s="47">
        <v>0</v>
      </c>
      <c r="T14" s="47">
        <v>0</v>
      </c>
    </row>
    <row r="15" spans="1:20" s="531" customFormat="1" ht="10.199999999999999">
      <c r="A15" s="525">
        <v>4321</v>
      </c>
      <c r="B15" s="525" t="s">
        <v>123</v>
      </c>
      <c r="C15" s="554" t="s">
        <v>10324</v>
      </c>
      <c r="D15" s="524">
        <v>45866</v>
      </c>
      <c r="E15" s="524">
        <v>45960</v>
      </c>
      <c r="F15" s="554" t="s">
        <v>10389</v>
      </c>
      <c r="G15" s="570">
        <v>600</v>
      </c>
      <c r="H15" s="570">
        <v>600</v>
      </c>
      <c r="I15" s="525" t="s">
        <v>18</v>
      </c>
      <c r="J15" s="525" t="s">
        <v>126</v>
      </c>
      <c r="K15" s="571">
        <v>385</v>
      </c>
      <c r="L15" s="571">
        <v>231000</v>
      </c>
      <c r="M15" s="571">
        <v>231000</v>
      </c>
      <c r="N15" s="574">
        <v>5.3689999999999998</v>
      </c>
      <c r="O15" s="526">
        <v>1240239</v>
      </c>
      <c r="P15" s="525" t="s">
        <v>10422</v>
      </c>
      <c r="Q15" s="525" t="s">
        <v>10423</v>
      </c>
      <c r="R15" s="47" t="s">
        <v>10415</v>
      </c>
      <c r="S15" s="47">
        <v>0</v>
      </c>
      <c r="T15" s="47">
        <v>0</v>
      </c>
    </row>
    <row r="16" spans="1:20" s="531" customFormat="1" ht="10.199999999999999">
      <c r="A16" s="525">
        <v>4311</v>
      </c>
      <c r="B16" s="525" t="s">
        <v>123</v>
      </c>
      <c r="C16" s="554" t="s">
        <v>10324</v>
      </c>
      <c r="D16" s="524">
        <v>45863</v>
      </c>
      <c r="E16" s="524">
        <v>45960</v>
      </c>
      <c r="F16" s="554" t="s">
        <v>10402</v>
      </c>
      <c r="G16" s="570">
        <v>150</v>
      </c>
      <c r="H16" s="570">
        <v>150</v>
      </c>
      <c r="I16" s="525" t="s">
        <v>18</v>
      </c>
      <c r="J16" s="525" t="s">
        <v>124</v>
      </c>
      <c r="K16" s="571">
        <v>367</v>
      </c>
      <c r="L16" s="571">
        <v>55050</v>
      </c>
      <c r="M16" s="571">
        <v>55050</v>
      </c>
      <c r="N16" s="574">
        <v>5.3689999999999998</v>
      </c>
      <c r="O16" s="526">
        <v>295563.45</v>
      </c>
      <c r="P16" s="525" t="s">
        <v>10411</v>
      </c>
      <c r="Q16" s="525" t="s">
        <v>10412</v>
      </c>
      <c r="R16" s="47" t="s">
        <v>10413</v>
      </c>
      <c r="S16" s="47">
        <v>0</v>
      </c>
      <c r="T16" s="47">
        <v>0</v>
      </c>
    </row>
    <row r="17" spans="1:20" s="531" customFormat="1" ht="10.199999999999999">
      <c r="A17" s="525">
        <v>4476</v>
      </c>
      <c r="B17" s="525" t="s">
        <v>123</v>
      </c>
      <c r="C17" s="554" t="s">
        <v>10324</v>
      </c>
      <c r="D17" s="524">
        <v>45901</v>
      </c>
      <c r="E17" s="524">
        <v>45960</v>
      </c>
      <c r="F17" s="554" t="s">
        <v>10268</v>
      </c>
      <c r="G17" s="570">
        <v>300</v>
      </c>
      <c r="H17" s="570">
        <v>300</v>
      </c>
      <c r="I17" s="525" t="s">
        <v>10</v>
      </c>
      <c r="J17" s="525" t="s">
        <v>121</v>
      </c>
      <c r="K17" s="526">
        <v>2698.25</v>
      </c>
      <c r="L17" s="526">
        <v>809473.5</v>
      </c>
      <c r="M17" s="526">
        <v>809473.5</v>
      </c>
      <c r="N17" s="574">
        <v>1</v>
      </c>
      <c r="O17" s="526">
        <v>809473.5</v>
      </c>
      <c r="P17" s="525" t="s">
        <v>10427</v>
      </c>
      <c r="Q17" s="525" t="s">
        <v>10597</v>
      </c>
      <c r="R17" s="47" t="s">
        <v>10599</v>
      </c>
      <c r="S17" s="47">
        <v>0</v>
      </c>
      <c r="T17" s="47">
        <v>0</v>
      </c>
    </row>
    <row r="18" spans="1:20" s="530" customFormat="1" ht="10.199999999999999">
      <c r="A18" s="525">
        <v>4478</v>
      </c>
      <c r="B18" s="525" t="s">
        <v>123</v>
      </c>
      <c r="C18" s="554" t="s">
        <v>10324</v>
      </c>
      <c r="D18" s="524">
        <v>45901</v>
      </c>
      <c r="E18" s="524">
        <v>45960</v>
      </c>
      <c r="F18" s="554" t="s">
        <v>10268</v>
      </c>
      <c r="G18" s="570">
        <v>150</v>
      </c>
      <c r="H18" s="570">
        <v>150</v>
      </c>
      <c r="I18" s="525" t="s">
        <v>10</v>
      </c>
      <c r="J18" s="525" t="s">
        <v>121</v>
      </c>
      <c r="K18" s="526">
        <v>2698.25</v>
      </c>
      <c r="L18" s="526">
        <v>404736.75</v>
      </c>
      <c r="M18" s="526">
        <v>404736.75</v>
      </c>
      <c r="N18" s="574">
        <v>1</v>
      </c>
      <c r="O18" s="526">
        <v>404736.75</v>
      </c>
      <c r="P18" s="525" t="s">
        <v>10427</v>
      </c>
      <c r="Q18" s="525" t="s">
        <v>10597</v>
      </c>
      <c r="R18" s="47" t="s">
        <v>10599</v>
      </c>
      <c r="S18" s="47">
        <v>0</v>
      </c>
      <c r="T18" s="47">
        <v>0</v>
      </c>
    </row>
    <row r="19" spans="1:20" s="530" customFormat="1" ht="10.199999999999999">
      <c r="A19" s="525">
        <v>4680</v>
      </c>
      <c r="B19" s="525" t="s">
        <v>123</v>
      </c>
      <c r="C19" s="554" t="s">
        <v>11236</v>
      </c>
      <c r="D19" s="524">
        <v>45947</v>
      </c>
      <c r="E19" s="524">
        <v>45960</v>
      </c>
      <c r="F19" s="554" t="s">
        <v>10389</v>
      </c>
      <c r="G19" s="570">
        <v>400</v>
      </c>
      <c r="H19" s="570">
        <v>400</v>
      </c>
      <c r="I19" s="525" t="s">
        <v>10</v>
      </c>
      <c r="J19" s="525" t="s">
        <v>121</v>
      </c>
      <c r="K19" s="526">
        <v>1774.44</v>
      </c>
      <c r="L19" s="526">
        <v>709777.2</v>
      </c>
      <c r="M19" s="526">
        <v>709777.2</v>
      </c>
      <c r="N19" s="574">
        <v>1</v>
      </c>
      <c r="O19" s="526">
        <v>709777.2</v>
      </c>
      <c r="P19" s="525" t="s">
        <v>11303</v>
      </c>
      <c r="Q19" s="525" t="s">
        <v>11304</v>
      </c>
      <c r="R19" s="47" t="s">
        <v>11237</v>
      </c>
      <c r="S19" s="47">
        <v>0</v>
      </c>
      <c r="T19" s="47">
        <v>0</v>
      </c>
    </row>
    <row r="20" spans="1:20" s="530" customFormat="1" ht="10.199999999999999">
      <c r="A20" s="525">
        <v>4625</v>
      </c>
      <c r="B20" s="525" t="s">
        <v>123</v>
      </c>
      <c r="C20" s="554" t="s">
        <v>11044</v>
      </c>
      <c r="D20" s="524">
        <v>45937</v>
      </c>
      <c r="E20" s="524">
        <v>45960</v>
      </c>
      <c r="F20" s="554" t="s">
        <v>10273</v>
      </c>
      <c r="G20" s="570">
        <v>50</v>
      </c>
      <c r="H20" s="570">
        <v>50</v>
      </c>
      <c r="I20" s="525" t="s">
        <v>18</v>
      </c>
      <c r="J20" s="525" t="s">
        <v>126</v>
      </c>
      <c r="K20" s="571">
        <v>365</v>
      </c>
      <c r="L20" s="571">
        <v>18250</v>
      </c>
      <c r="M20" s="571">
        <v>18250</v>
      </c>
      <c r="N20" s="574">
        <v>5.3689999999999998</v>
      </c>
      <c r="O20" s="526">
        <v>97984.25</v>
      </c>
      <c r="P20" s="525" t="s">
        <v>11053</v>
      </c>
      <c r="Q20" s="525"/>
      <c r="R20" s="47" t="s">
        <v>11045</v>
      </c>
      <c r="S20" s="47">
        <v>0</v>
      </c>
      <c r="T20" s="47">
        <v>0</v>
      </c>
    </row>
    <row r="21" spans="1:20" s="530" customFormat="1" ht="10.199999999999999">
      <c r="A21" s="525">
        <v>4638</v>
      </c>
      <c r="B21" s="525" t="s">
        <v>123</v>
      </c>
      <c r="C21" s="554" t="s">
        <v>293</v>
      </c>
      <c r="D21" s="524">
        <v>45940</v>
      </c>
      <c r="E21" s="524">
        <v>45960</v>
      </c>
      <c r="F21" s="554" t="s">
        <v>676</v>
      </c>
      <c r="G21" s="570">
        <v>300</v>
      </c>
      <c r="H21" s="570">
        <v>300</v>
      </c>
      <c r="I21" s="525" t="s">
        <v>10</v>
      </c>
      <c r="J21" s="525" t="s">
        <v>121</v>
      </c>
      <c r="K21" s="526">
        <v>3126.43</v>
      </c>
      <c r="L21" s="526">
        <v>937927.68000000005</v>
      </c>
      <c r="M21" s="526">
        <v>102000</v>
      </c>
      <c r="N21" s="574">
        <v>1</v>
      </c>
      <c r="O21" s="526">
        <v>102000</v>
      </c>
      <c r="P21" s="525" t="s">
        <v>11305</v>
      </c>
      <c r="Q21" s="525" t="s">
        <v>11306</v>
      </c>
      <c r="R21" s="47" t="s">
        <v>11307</v>
      </c>
      <c r="S21" s="47">
        <v>0</v>
      </c>
      <c r="T21" s="47">
        <v>0</v>
      </c>
    </row>
    <row r="22" spans="1:20" s="530" customFormat="1" ht="10.199999999999999">
      <c r="A22" s="525">
        <v>4537</v>
      </c>
      <c r="B22" s="525" t="s">
        <v>120</v>
      </c>
      <c r="C22" s="554" t="s">
        <v>293</v>
      </c>
      <c r="D22" s="524">
        <v>45911</v>
      </c>
      <c r="E22" s="524">
        <v>45960</v>
      </c>
      <c r="F22" s="554" t="s">
        <v>10268</v>
      </c>
      <c r="G22" s="570">
        <v>2000</v>
      </c>
      <c r="H22" s="570">
        <v>2000</v>
      </c>
      <c r="I22" s="525" t="s">
        <v>18</v>
      </c>
      <c r="J22" s="525" t="s">
        <v>124</v>
      </c>
      <c r="K22" s="571">
        <v>405</v>
      </c>
      <c r="L22" s="571">
        <v>810000</v>
      </c>
      <c r="M22" s="571">
        <v>810000</v>
      </c>
      <c r="N22" s="574">
        <v>5.3689999999999998</v>
      </c>
      <c r="O22" s="526">
        <v>4348890</v>
      </c>
      <c r="P22" s="525" t="s">
        <v>11083</v>
      </c>
      <c r="Q22" s="525" t="s">
        <v>10661</v>
      </c>
      <c r="R22" s="47" t="s">
        <v>10662</v>
      </c>
      <c r="S22" s="47">
        <v>0</v>
      </c>
      <c r="T22" s="47">
        <v>0</v>
      </c>
    </row>
    <row r="23" spans="1:20" s="530" customFormat="1" ht="10.199999999999999">
      <c r="A23" s="525">
        <v>4637</v>
      </c>
      <c r="B23" s="525" t="s">
        <v>123</v>
      </c>
      <c r="C23" s="554" t="s">
        <v>10322</v>
      </c>
      <c r="D23" s="524">
        <v>45939</v>
      </c>
      <c r="E23" s="524">
        <v>45960</v>
      </c>
      <c r="F23" s="554" t="s">
        <v>10268</v>
      </c>
      <c r="G23" s="570">
        <v>49</v>
      </c>
      <c r="H23" s="570">
        <v>49</v>
      </c>
      <c r="I23" s="525" t="s">
        <v>10</v>
      </c>
      <c r="J23" s="525" t="s">
        <v>121</v>
      </c>
      <c r="K23" s="526">
        <v>2560</v>
      </c>
      <c r="L23" s="526">
        <v>125440</v>
      </c>
      <c r="M23" s="526">
        <v>125440</v>
      </c>
      <c r="N23" s="574">
        <v>1</v>
      </c>
      <c r="O23" s="526">
        <v>125440</v>
      </c>
      <c r="P23" s="525" t="s">
        <v>10427</v>
      </c>
      <c r="Q23" s="525" t="s">
        <v>10597</v>
      </c>
      <c r="R23" s="47" t="s">
        <v>11082</v>
      </c>
      <c r="S23" s="47">
        <v>0</v>
      </c>
      <c r="T23" s="47">
        <v>0</v>
      </c>
    </row>
    <row r="24" spans="1:20" s="99" customFormat="1" ht="10.199999999999999">
      <c r="A24" s="525">
        <v>3950</v>
      </c>
      <c r="B24" s="525" t="s">
        <v>120</v>
      </c>
      <c r="C24" s="554" t="s">
        <v>10322</v>
      </c>
      <c r="D24" s="524">
        <v>45740</v>
      </c>
      <c r="E24" s="524">
        <v>45960</v>
      </c>
      <c r="F24" s="554" t="s">
        <v>10267</v>
      </c>
      <c r="G24" s="570">
        <v>3000</v>
      </c>
      <c r="H24" s="570">
        <v>3000</v>
      </c>
      <c r="I24" s="525" t="s">
        <v>10</v>
      </c>
      <c r="J24" s="525" t="s">
        <v>121</v>
      </c>
      <c r="K24" s="526">
        <v>1620</v>
      </c>
      <c r="L24" s="526">
        <v>4860000</v>
      </c>
      <c r="M24" s="526">
        <v>4860000</v>
      </c>
      <c r="N24" s="574">
        <v>1</v>
      </c>
      <c r="O24" s="526">
        <v>4860000</v>
      </c>
      <c r="P24" s="525" t="s">
        <v>10981</v>
      </c>
      <c r="Q24" s="525" t="s">
        <v>10982</v>
      </c>
      <c r="R24" s="47" t="s">
        <v>10323</v>
      </c>
      <c r="S24" s="47">
        <v>0</v>
      </c>
      <c r="T24" s="47">
        <v>0</v>
      </c>
    </row>
    <row r="25" spans="1:20" s="99" customFormat="1" ht="10.199999999999999">
      <c r="A25" s="525">
        <v>4631</v>
      </c>
      <c r="B25" s="525" t="s">
        <v>123</v>
      </c>
      <c r="C25" s="554" t="s">
        <v>10322</v>
      </c>
      <c r="D25" s="524">
        <v>45939</v>
      </c>
      <c r="E25" s="524">
        <v>45960</v>
      </c>
      <c r="F25" s="554" t="s">
        <v>10268</v>
      </c>
      <c r="G25" s="570">
        <v>150</v>
      </c>
      <c r="H25" s="570">
        <v>150</v>
      </c>
      <c r="I25" s="525" t="s">
        <v>10</v>
      </c>
      <c r="J25" s="525" t="s">
        <v>121</v>
      </c>
      <c r="K25" s="526">
        <v>2550</v>
      </c>
      <c r="L25" s="526">
        <v>382500</v>
      </c>
      <c r="M25" s="526">
        <v>382500</v>
      </c>
      <c r="N25" s="574">
        <v>1</v>
      </c>
      <c r="O25" s="526">
        <v>382500</v>
      </c>
      <c r="P25" s="525" t="s">
        <v>10427</v>
      </c>
      <c r="Q25" s="525" t="s">
        <v>10597</v>
      </c>
      <c r="R25" s="47" t="s">
        <v>11081</v>
      </c>
      <c r="S25" s="47">
        <v>0</v>
      </c>
      <c r="T25" s="47">
        <v>0</v>
      </c>
    </row>
    <row r="26" spans="1:20" s="99" customFormat="1" ht="10.199999999999999">
      <c r="A26" s="525">
        <v>4583</v>
      </c>
      <c r="B26" s="525" t="s">
        <v>123</v>
      </c>
      <c r="C26" s="554" t="s">
        <v>10322</v>
      </c>
      <c r="D26" s="524">
        <v>45925</v>
      </c>
      <c r="E26" s="524">
        <v>45960</v>
      </c>
      <c r="F26" s="554" t="s">
        <v>10268</v>
      </c>
      <c r="G26" s="570">
        <v>148</v>
      </c>
      <c r="H26" s="570">
        <v>148</v>
      </c>
      <c r="I26" s="525" t="s">
        <v>10</v>
      </c>
      <c r="J26" s="525" t="s">
        <v>121</v>
      </c>
      <c r="K26" s="526">
        <v>2530</v>
      </c>
      <c r="L26" s="526">
        <v>374440</v>
      </c>
      <c r="M26" s="526">
        <v>374440</v>
      </c>
      <c r="N26" s="574">
        <v>1</v>
      </c>
      <c r="O26" s="526">
        <v>374440</v>
      </c>
      <c r="P26" s="525" t="s">
        <v>10427</v>
      </c>
      <c r="Q26" s="525" t="s">
        <v>10597</v>
      </c>
      <c r="R26" s="47" t="s">
        <v>10735</v>
      </c>
      <c r="S26" s="47">
        <v>0</v>
      </c>
      <c r="T26" s="47">
        <v>0</v>
      </c>
    </row>
    <row r="27" spans="1:20" s="99" customFormat="1" ht="10.199999999999999">
      <c r="A27" s="525">
        <v>4587</v>
      </c>
      <c r="B27" s="525" t="s">
        <v>123</v>
      </c>
      <c r="C27" s="554" t="s">
        <v>10322</v>
      </c>
      <c r="D27" s="524">
        <v>45925</v>
      </c>
      <c r="E27" s="524">
        <v>45960</v>
      </c>
      <c r="F27" s="554" t="s">
        <v>10268</v>
      </c>
      <c r="G27" s="570">
        <v>46</v>
      </c>
      <c r="H27" s="570">
        <v>46</v>
      </c>
      <c r="I27" s="525" t="s">
        <v>10</v>
      </c>
      <c r="J27" s="525" t="s">
        <v>121</v>
      </c>
      <c r="K27" s="526">
        <v>2530</v>
      </c>
      <c r="L27" s="526">
        <v>116380</v>
      </c>
      <c r="M27" s="526">
        <v>116380</v>
      </c>
      <c r="N27" s="574">
        <v>1</v>
      </c>
      <c r="O27" s="526">
        <v>116380</v>
      </c>
      <c r="P27" s="525" t="s">
        <v>10427</v>
      </c>
      <c r="Q27" s="525" t="s">
        <v>10597</v>
      </c>
      <c r="R27" s="47" t="s">
        <v>10737</v>
      </c>
      <c r="S27" s="47">
        <v>0</v>
      </c>
      <c r="T27" s="47">
        <v>0</v>
      </c>
    </row>
    <row r="28" spans="1:20" s="99" customFormat="1" ht="10.199999999999999">
      <c r="A28" s="525">
        <v>4588</v>
      </c>
      <c r="B28" s="525" t="s">
        <v>123</v>
      </c>
      <c r="C28" s="554" t="s">
        <v>10322</v>
      </c>
      <c r="D28" s="524">
        <v>45925</v>
      </c>
      <c r="E28" s="524">
        <v>45960</v>
      </c>
      <c r="F28" s="554" t="s">
        <v>10268</v>
      </c>
      <c r="G28" s="570">
        <v>90</v>
      </c>
      <c r="H28" s="570">
        <v>90</v>
      </c>
      <c r="I28" s="525" t="s">
        <v>10</v>
      </c>
      <c r="J28" s="525" t="s">
        <v>121</v>
      </c>
      <c r="K28" s="526">
        <v>2530</v>
      </c>
      <c r="L28" s="526">
        <v>227700</v>
      </c>
      <c r="M28" s="526">
        <v>227700</v>
      </c>
      <c r="N28" s="574">
        <v>1</v>
      </c>
      <c r="O28" s="526">
        <v>227700</v>
      </c>
      <c r="P28" s="525" t="s">
        <v>10427</v>
      </c>
      <c r="Q28" s="525" t="s">
        <v>10597</v>
      </c>
      <c r="R28" s="47" t="s">
        <v>10736</v>
      </c>
      <c r="S28" s="47">
        <v>0</v>
      </c>
      <c r="T28" s="47">
        <v>0</v>
      </c>
    </row>
    <row r="29" spans="1:20" s="99" customFormat="1" ht="10.199999999999999">
      <c r="A29" s="525">
        <v>4581</v>
      </c>
      <c r="B29" s="525" t="s">
        <v>123</v>
      </c>
      <c r="C29" s="554" t="s">
        <v>10043</v>
      </c>
      <c r="D29" s="524">
        <v>45924</v>
      </c>
      <c r="E29" s="524">
        <v>45960</v>
      </c>
      <c r="F29" s="554" t="s">
        <v>8438</v>
      </c>
      <c r="G29" s="570">
        <v>48</v>
      </c>
      <c r="H29" s="570">
        <v>48</v>
      </c>
      <c r="I29" s="525" t="s">
        <v>10</v>
      </c>
      <c r="J29" s="525" t="s">
        <v>121</v>
      </c>
      <c r="K29" s="526">
        <v>3351</v>
      </c>
      <c r="L29" s="526">
        <v>160848</v>
      </c>
      <c r="M29" s="526">
        <v>160848</v>
      </c>
      <c r="N29" s="574">
        <v>1</v>
      </c>
      <c r="O29" s="526">
        <v>160848</v>
      </c>
      <c r="P29" s="525" t="s">
        <v>10723</v>
      </c>
      <c r="Q29" s="525"/>
      <c r="R29" s="47" t="s">
        <v>10724</v>
      </c>
      <c r="S29" s="47">
        <v>0</v>
      </c>
      <c r="T29" s="47">
        <v>0</v>
      </c>
    </row>
    <row r="30" spans="1:20" s="99" customFormat="1" ht="10.199999999999999">
      <c r="A30" s="525">
        <v>4123</v>
      </c>
      <c r="B30" s="525" t="s">
        <v>123</v>
      </c>
      <c r="C30" s="554" t="s">
        <v>10260</v>
      </c>
      <c r="D30" s="524">
        <v>45789</v>
      </c>
      <c r="E30" s="524">
        <v>45960</v>
      </c>
      <c r="F30" s="554" t="s">
        <v>10267</v>
      </c>
      <c r="G30" s="570">
        <v>1450</v>
      </c>
      <c r="H30" s="570">
        <v>1450</v>
      </c>
      <c r="I30" s="525" t="s">
        <v>18</v>
      </c>
      <c r="J30" s="525" t="s">
        <v>124</v>
      </c>
      <c r="K30" s="571">
        <v>300</v>
      </c>
      <c r="L30" s="571">
        <v>435000</v>
      </c>
      <c r="M30" s="571">
        <v>435000</v>
      </c>
      <c r="N30" s="574">
        <v>5.4734999999999996</v>
      </c>
      <c r="O30" s="526">
        <v>2380972.5</v>
      </c>
      <c r="P30" s="525" t="s">
        <v>11308</v>
      </c>
      <c r="Q30" s="525" t="s">
        <v>11211</v>
      </c>
      <c r="R30" s="47" t="s">
        <v>10339</v>
      </c>
      <c r="S30" s="47">
        <v>0</v>
      </c>
      <c r="T30" s="47">
        <v>0</v>
      </c>
    </row>
    <row r="31" spans="1:20" s="99" customFormat="1" ht="10.199999999999999">
      <c r="A31" s="525">
        <v>4122</v>
      </c>
      <c r="B31" s="525" t="s">
        <v>123</v>
      </c>
      <c r="C31" s="554" t="s">
        <v>10260</v>
      </c>
      <c r="D31" s="524">
        <v>45789</v>
      </c>
      <c r="E31" s="524">
        <v>45960</v>
      </c>
      <c r="F31" s="554" t="s">
        <v>10267</v>
      </c>
      <c r="G31" s="570">
        <v>1550</v>
      </c>
      <c r="H31" s="570">
        <v>1550</v>
      </c>
      <c r="I31" s="525" t="s">
        <v>18</v>
      </c>
      <c r="J31" s="525" t="s">
        <v>124</v>
      </c>
      <c r="K31" s="571">
        <v>300</v>
      </c>
      <c r="L31" s="571">
        <v>465000</v>
      </c>
      <c r="M31" s="571">
        <v>465000</v>
      </c>
      <c r="N31" s="574">
        <v>5.4734999999999996</v>
      </c>
      <c r="O31" s="526">
        <v>2545177.5</v>
      </c>
      <c r="P31" s="525" t="s">
        <v>10606</v>
      </c>
      <c r="Q31" s="525" t="s">
        <v>10607</v>
      </c>
      <c r="R31" s="47" t="s">
        <v>10338</v>
      </c>
      <c r="S31" s="47">
        <v>0</v>
      </c>
      <c r="T31" s="47">
        <v>0</v>
      </c>
    </row>
    <row r="32" spans="1:20" s="47" customFormat="1" ht="10.199999999999999">
      <c r="A32" s="525">
        <v>4482</v>
      </c>
      <c r="B32" s="525" t="s">
        <v>123</v>
      </c>
      <c r="C32" s="554" t="s">
        <v>10626</v>
      </c>
      <c r="D32" s="524">
        <v>45903</v>
      </c>
      <c r="E32" s="524">
        <v>45960</v>
      </c>
      <c r="F32" s="554" t="s">
        <v>10273</v>
      </c>
      <c r="G32" s="570">
        <v>74</v>
      </c>
      <c r="H32" s="570">
        <v>74</v>
      </c>
      <c r="I32" s="525" t="s">
        <v>10</v>
      </c>
      <c r="J32" s="525" t="s">
        <v>121</v>
      </c>
      <c r="K32" s="526">
        <v>2052</v>
      </c>
      <c r="L32" s="526"/>
      <c r="M32" s="526">
        <v>50616</v>
      </c>
      <c r="N32" s="574">
        <v>1</v>
      </c>
      <c r="O32" s="526">
        <v>50616</v>
      </c>
      <c r="P32" s="525" t="s">
        <v>10627</v>
      </c>
      <c r="Q32" s="525" t="s">
        <v>10980</v>
      </c>
      <c r="R32" s="47" t="s">
        <v>10628</v>
      </c>
      <c r="S32" s="47">
        <v>0</v>
      </c>
      <c r="T32" s="47">
        <v>0</v>
      </c>
    </row>
    <row r="33" spans="1:20" s="99" customFormat="1" ht="10.199999999999999">
      <c r="A33" s="525">
        <v>4654</v>
      </c>
      <c r="B33" s="525" t="s">
        <v>123</v>
      </c>
      <c r="C33" s="554" t="s">
        <v>10589</v>
      </c>
      <c r="D33" s="524">
        <v>45943</v>
      </c>
      <c r="E33" s="524">
        <v>45960</v>
      </c>
      <c r="F33" s="554" t="s">
        <v>11014</v>
      </c>
      <c r="G33" s="570">
        <v>50</v>
      </c>
      <c r="H33" s="570">
        <v>50</v>
      </c>
      <c r="I33" s="525" t="s">
        <v>10</v>
      </c>
      <c r="J33" s="525" t="s">
        <v>121</v>
      </c>
      <c r="K33" s="526">
        <v>4100</v>
      </c>
      <c r="L33" s="526">
        <v>205000</v>
      </c>
      <c r="M33" s="526">
        <v>205000</v>
      </c>
      <c r="N33" s="574">
        <v>1</v>
      </c>
      <c r="O33" s="526">
        <v>205000</v>
      </c>
      <c r="P33" s="525" t="s">
        <v>11239</v>
      </c>
      <c r="Q33" s="525"/>
      <c r="R33" s="47" t="s">
        <v>11117</v>
      </c>
      <c r="S33" s="47">
        <v>0</v>
      </c>
      <c r="T33" s="47">
        <v>0</v>
      </c>
    </row>
    <row r="34" spans="1:20" s="99" customFormat="1" ht="10.199999999999999">
      <c r="A34" s="525">
        <v>4590</v>
      </c>
      <c r="B34" s="525" t="s">
        <v>123</v>
      </c>
      <c r="C34" s="554" t="s">
        <v>10747</v>
      </c>
      <c r="D34" s="524">
        <v>45926</v>
      </c>
      <c r="E34" s="524">
        <v>45960</v>
      </c>
      <c r="F34" s="554" t="s">
        <v>10267</v>
      </c>
      <c r="G34" s="570">
        <v>38</v>
      </c>
      <c r="H34" s="570">
        <v>38</v>
      </c>
      <c r="I34" s="525" t="s">
        <v>10</v>
      </c>
      <c r="J34" s="525" t="s">
        <v>121</v>
      </c>
      <c r="K34" s="526">
        <v>1700</v>
      </c>
      <c r="L34" s="526">
        <v>64600</v>
      </c>
      <c r="M34" s="526">
        <v>64600</v>
      </c>
      <c r="N34" s="574">
        <v>1</v>
      </c>
      <c r="O34" s="526">
        <v>64600</v>
      </c>
      <c r="P34" s="525" t="s">
        <v>10750</v>
      </c>
      <c r="Q34" s="525" t="s">
        <v>11141</v>
      </c>
      <c r="R34" s="47" t="s">
        <v>10749</v>
      </c>
      <c r="S34" s="47">
        <v>0</v>
      </c>
      <c r="T34" s="47">
        <v>0</v>
      </c>
    </row>
    <row r="35" spans="1:20" s="99" customFormat="1" ht="10.199999999999999">
      <c r="A35" s="525">
        <v>4591</v>
      </c>
      <c r="B35" s="525" t="s">
        <v>123</v>
      </c>
      <c r="C35" s="554" t="s">
        <v>10747</v>
      </c>
      <c r="D35" s="524">
        <v>45926</v>
      </c>
      <c r="E35" s="524">
        <v>45960</v>
      </c>
      <c r="F35" s="554" t="s">
        <v>10273</v>
      </c>
      <c r="G35" s="570">
        <v>12</v>
      </c>
      <c r="H35" s="570">
        <v>12</v>
      </c>
      <c r="I35" s="525" t="s">
        <v>10</v>
      </c>
      <c r="J35" s="525" t="s">
        <v>121</v>
      </c>
      <c r="K35" s="526">
        <v>2030</v>
      </c>
      <c r="L35" s="526">
        <v>24360</v>
      </c>
      <c r="M35" s="526">
        <v>24360</v>
      </c>
      <c r="N35" s="574">
        <v>1</v>
      </c>
      <c r="O35" s="526">
        <v>24360</v>
      </c>
      <c r="P35" s="525" t="s">
        <v>10748</v>
      </c>
      <c r="Q35" s="525" t="s">
        <v>11140</v>
      </c>
      <c r="R35" s="47" t="s">
        <v>10749</v>
      </c>
      <c r="S35" s="47">
        <v>0</v>
      </c>
      <c r="T35" s="47">
        <v>0</v>
      </c>
    </row>
    <row r="36" spans="1:20" s="99" customFormat="1" ht="10.199999999999999">
      <c r="A36" s="525">
        <v>4696</v>
      </c>
      <c r="B36" s="525" t="s">
        <v>120</v>
      </c>
      <c r="C36" s="554" t="s">
        <v>11461</v>
      </c>
      <c r="D36" s="524">
        <v>45953</v>
      </c>
      <c r="E36" s="524">
        <v>45966</v>
      </c>
      <c r="F36" s="554" t="s">
        <v>11462</v>
      </c>
      <c r="G36" s="570">
        <v>400</v>
      </c>
      <c r="H36" s="570">
        <v>400</v>
      </c>
      <c r="I36" s="525" t="s">
        <v>18</v>
      </c>
      <c r="J36" s="525" t="s">
        <v>124</v>
      </c>
      <c r="K36" s="571">
        <v>620</v>
      </c>
      <c r="L36" s="571">
        <v>248000</v>
      </c>
      <c r="M36" s="571">
        <v>248000</v>
      </c>
      <c r="N36" s="574">
        <v>5.3689999999999998</v>
      </c>
      <c r="O36" s="526">
        <v>1331512</v>
      </c>
      <c r="P36" s="525" t="s">
        <v>11583</v>
      </c>
      <c r="Q36" s="525"/>
      <c r="R36" s="47" t="s">
        <v>11463</v>
      </c>
      <c r="S36" s="47">
        <v>0</v>
      </c>
      <c r="T36" s="47">
        <v>0</v>
      </c>
    </row>
    <row r="37" spans="1:20" s="99" customFormat="1" ht="10.199999999999999">
      <c r="A37" s="525">
        <v>4690</v>
      </c>
      <c r="B37" s="525" t="s">
        <v>123</v>
      </c>
      <c r="C37" s="554" t="s">
        <v>11311</v>
      </c>
      <c r="D37" s="524">
        <v>45951</v>
      </c>
      <c r="E37" s="524">
        <v>45966</v>
      </c>
      <c r="F37" s="554" t="s">
        <v>11312</v>
      </c>
      <c r="G37" s="570">
        <v>320</v>
      </c>
      <c r="H37" s="570">
        <v>320</v>
      </c>
      <c r="I37" s="525" t="s">
        <v>10</v>
      </c>
      <c r="J37" s="525" t="s">
        <v>121</v>
      </c>
      <c r="K37" s="526">
        <v>2549</v>
      </c>
      <c r="L37" s="526">
        <v>815680</v>
      </c>
      <c r="M37" s="526">
        <v>815680</v>
      </c>
      <c r="N37" s="574">
        <v>1</v>
      </c>
      <c r="O37" s="526">
        <v>815680</v>
      </c>
      <c r="P37" s="525" t="s">
        <v>11371</v>
      </c>
      <c r="Q37" s="525"/>
      <c r="R37" s="47" t="s">
        <v>11313</v>
      </c>
      <c r="S37" s="47">
        <v>0</v>
      </c>
      <c r="T37" s="47">
        <v>0</v>
      </c>
    </row>
    <row r="38" spans="1:20" s="99" customFormat="1" ht="10.199999999999999">
      <c r="A38" s="525">
        <v>4630</v>
      </c>
      <c r="B38" s="525" t="s">
        <v>123</v>
      </c>
      <c r="C38" s="554" t="s">
        <v>11054</v>
      </c>
      <c r="D38" s="524">
        <v>45938</v>
      </c>
      <c r="E38" s="524">
        <v>45968</v>
      </c>
      <c r="F38" s="554" t="s">
        <v>11056</v>
      </c>
      <c r="G38" s="570">
        <v>15</v>
      </c>
      <c r="H38" s="570">
        <v>15</v>
      </c>
      <c r="I38" s="525" t="s">
        <v>10</v>
      </c>
      <c r="J38" s="525" t="s">
        <v>121</v>
      </c>
      <c r="K38" s="526">
        <v>2940</v>
      </c>
      <c r="L38" s="526"/>
      <c r="M38" s="526">
        <v>22050</v>
      </c>
      <c r="N38" s="574">
        <v>1</v>
      </c>
      <c r="O38" s="526">
        <v>22050</v>
      </c>
      <c r="P38" s="525" t="s">
        <v>11084</v>
      </c>
      <c r="Q38" s="525"/>
      <c r="R38" s="47" t="s">
        <v>11057</v>
      </c>
      <c r="S38" s="47">
        <v>0</v>
      </c>
      <c r="T38" s="47">
        <v>0</v>
      </c>
    </row>
    <row r="39" spans="1:20" s="99" customFormat="1" ht="10.199999999999999">
      <c r="A39" s="525">
        <v>4629</v>
      </c>
      <c r="B39" s="525" t="s">
        <v>123</v>
      </c>
      <c r="C39" s="554" t="s">
        <v>11054</v>
      </c>
      <c r="D39" s="524">
        <v>45938</v>
      </c>
      <c r="E39" s="524">
        <v>45968</v>
      </c>
      <c r="F39" s="554" t="s">
        <v>10647</v>
      </c>
      <c r="G39" s="570">
        <v>22</v>
      </c>
      <c r="H39" s="570">
        <v>22</v>
      </c>
      <c r="I39" s="525" t="s">
        <v>10</v>
      </c>
      <c r="J39" s="525" t="s">
        <v>121</v>
      </c>
      <c r="K39" s="526">
        <v>2280</v>
      </c>
      <c r="L39" s="526"/>
      <c r="M39" s="526">
        <v>25080</v>
      </c>
      <c r="N39" s="574">
        <v>1</v>
      </c>
      <c r="O39" s="526">
        <v>25080</v>
      </c>
      <c r="P39" s="525" t="s">
        <v>11085</v>
      </c>
      <c r="Q39" s="525"/>
      <c r="R39" s="47" t="s">
        <v>11055</v>
      </c>
      <c r="S39" s="47">
        <v>0</v>
      </c>
      <c r="T39" s="47">
        <v>0</v>
      </c>
    </row>
    <row r="40" spans="1:20" s="99" customFormat="1" ht="10.199999999999999">
      <c r="A40" s="525">
        <v>4662</v>
      </c>
      <c r="B40" s="525" t="s">
        <v>123</v>
      </c>
      <c r="C40" s="554" t="s">
        <v>11156</v>
      </c>
      <c r="D40" s="524">
        <v>45945</v>
      </c>
      <c r="E40" s="524">
        <v>45975</v>
      </c>
      <c r="F40" s="554" t="s">
        <v>8438</v>
      </c>
      <c r="G40" s="570">
        <v>48</v>
      </c>
      <c r="H40" s="570">
        <v>48</v>
      </c>
      <c r="I40" s="525" t="s">
        <v>18</v>
      </c>
      <c r="J40" s="525" t="s">
        <v>126</v>
      </c>
      <c r="K40" s="571">
        <v>636</v>
      </c>
      <c r="L40" s="571">
        <v>30528</v>
      </c>
      <c r="M40" s="571">
        <v>30528</v>
      </c>
      <c r="N40" s="574">
        <v>5.3689999999999998</v>
      </c>
      <c r="O40" s="526">
        <v>163904.82999999999</v>
      </c>
      <c r="P40" s="525" t="s">
        <v>11157</v>
      </c>
      <c r="Q40" s="525"/>
      <c r="R40" s="47" t="s">
        <v>11158</v>
      </c>
      <c r="S40" s="47">
        <v>0</v>
      </c>
      <c r="T40" s="47">
        <v>0</v>
      </c>
    </row>
    <row r="41" spans="1:20" s="99" customFormat="1" ht="10.199999999999999">
      <c r="A41" s="525">
        <v>4682</v>
      </c>
      <c r="B41" s="525" t="s">
        <v>123</v>
      </c>
      <c r="C41" s="554" t="s">
        <v>11240</v>
      </c>
      <c r="D41" s="524">
        <v>45950</v>
      </c>
      <c r="E41" s="524">
        <v>45975</v>
      </c>
      <c r="F41" s="554" t="s">
        <v>10267</v>
      </c>
      <c r="G41" s="570">
        <v>92</v>
      </c>
      <c r="H41" s="570">
        <v>92</v>
      </c>
      <c r="I41" s="525" t="s">
        <v>18</v>
      </c>
      <c r="J41" s="525" t="s">
        <v>126</v>
      </c>
      <c r="K41" s="571">
        <v>312</v>
      </c>
      <c r="L41" s="571">
        <v>28704</v>
      </c>
      <c r="M41" s="571">
        <v>28704</v>
      </c>
      <c r="N41" s="574">
        <v>5.3689999999999998</v>
      </c>
      <c r="O41" s="526">
        <v>154111.78</v>
      </c>
      <c r="P41" s="525" t="s">
        <v>10575</v>
      </c>
      <c r="Q41" s="525" t="s">
        <v>10576</v>
      </c>
      <c r="R41" s="47" t="s">
        <v>11314</v>
      </c>
      <c r="S41" s="47">
        <v>0</v>
      </c>
      <c r="T41" s="47">
        <v>0</v>
      </c>
    </row>
    <row r="42" spans="1:20" s="99" customFormat="1" ht="10.199999999999999">
      <c r="A42" s="525">
        <v>4364</v>
      </c>
      <c r="B42" s="525" t="s">
        <v>123</v>
      </c>
      <c r="C42" s="554" t="s">
        <v>10039</v>
      </c>
      <c r="D42" s="524">
        <v>45882</v>
      </c>
      <c r="E42" s="524">
        <v>45976</v>
      </c>
      <c r="F42" s="554" t="s">
        <v>10268</v>
      </c>
      <c r="G42" s="570">
        <v>300</v>
      </c>
      <c r="H42" s="570">
        <v>127.985</v>
      </c>
      <c r="I42" s="525" t="s">
        <v>18</v>
      </c>
      <c r="J42" s="525" t="s">
        <v>124</v>
      </c>
      <c r="K42" s="571">
        <v>498</v>
      </c>
      <c r="L42" s="571">
        <v>149400</v>
      </c>
      <c r="M42" s="571">
        <v>346222.96</v>
      </c>
      <c r="N42" s="574">
        <v>5.3689999999999998</v>
      </c>
      <c r="O42" s="526">
        <v>346222.96</v>
      </c>
      <c r="P42" s="525" t="s">
        <v>10598</v>
      </c>
      <c r="Q42" s="525" t="s">
        <v>10677</v>
      </c>
      <c r="R42" s="47" t="s">
        <v>10448</v>
      </c>
      <c r="S42" s="47">
        <v>0</v>
      </c>
      <c r="T42" s="47">
        <v>0</v>
      </c>
    </row>
    <row r="43" spans="1:20" s="99" customFormat="1" ht="10.199999999999999">
      <c r="A43" s="525">
        <v>3854</v>
      </c>
      <c r="B43" s="525" t="s">
        <v>123</v>
      </c>
      <c r="C43" s="554" t="s">
        <v>10039</v>
      </c>
      <c r="D43" s="524">
        <v>45714</v>
      </c>
      <c r="E43" s="524">
        <v>45976</v>
      </c>
      <c r="F43" s="554" t="s">
        <v>10270</v>
      </c>
      <c r="G43" s="570">
        <v>21</v>
      </c>
      <c r="H43" s="570">
        <v>21</v>
      </c>
      <c r="I43" s="525" t="s">
        <v>18</v>
      </c>
      <c r="J43" s="525" t="s">
        <v>126</v>
      </c>
      <c r="K43" s="571">
        <v>800</v>
      </c>
      <c r="L43" s="571">
        <v>16800</v>
      </c>
      <c r="M43" s="571">
        <v>16800</v>
      </c>
      <c r="N43" s="574">
        <v>5.4264000000000001</v>
      </c>
      <c r="O43" s="526">
        <v>91163.520000000004</v>
      </c>
      <c r="P43" s="525" t="s">
        <v>10040</v>
      </c>
      <c r="Q43" s="525" t="s">
        <v>10271</v>
      </c>
      <c r="R43" s="47" t="s">
        <v>10272</v>
      </c>
      <c r="S43" s="47">
        <v>0</v>
      </c>
      <c r="T43" s="47">
        <v>0</v>
      </c>
    </row>
    <row r="44" spans="1:20" s="99" customFormat="1" ht="10.199999999999999">
      <c r="A44" s="525">
        <v>3852</v>
      </c>
      <c r="B44" s="525" t="s">
        <v>123</v>
      </c>
      <c r="C44" s="554" t="s">
        <v>10039</v>
      </c>
      <c r="D44" s="524">
        <v>45714</v>
      </c>
      <c r="E44" s="524">
        <v>45976</v>
      </c>
      <c r="F44" s="554" t="s">
        <v>10273</v>
      </c>
      <c r="G44" s="570">
        <v>29</v>
      </c>
      <c r="H44" s="570">
        <v>29</v>
      </c>
      <c r="I44" s="525" t="s">
        <v>18</v>
      </c>
      <c r="J44" s="525" t="s">
        <v>126</v>
      </c>
      <c r="K44" s="571">
        <v>325</v>
      </c>
      <c r="L44" s="571">
        <v>9425</v>
      </c>
      <c r="M44" s="571">
        <v>9425</v>
      </c>
      <c r="N44" s="574">
        <v>5.4264000000000001</v>
      </c>
      <c r="O44" s="526">
        <v>51143.82</v>
      </c>
      <c r="P44" s="525" t="s">
        <v>10041</v>
      </c>
      <c r="Q44" s="525" t="s">
        <v>10274</v>
      </c>
      <c r="R44" s="47" t="s">
        <v>10275</v>
      </c>
      <c r="S44" s="47">
        <v>0</v>
      </c>
      <c r="T44" s="47">
        <v>0</v>
      </c>
    </row>
    <row r="45" spans="1:20" s="99" customFormat="1" ht="10.199999999999999">
      <c r="A45" s="525">
        <v>3928</v>
      </c>
      <c r="B45" s="525" t="s">
        <v>123</v>
      </c>
      <c r="C45" s="554" t="s">
        <v>10269</v>
      </c>
      <c r="D45" s="524">
        <v>45734</v>
      </c>
      <c r="E45" s="524">
        <v>45976</v>
      </c>
      <c r="F45" s="554" t="s">
        <v>10267</v>
      </c>
      <c r="G45" s="570">
        <v>2500</v>
      </c>
      <c r="H45" s="570">
        <v>2500</v>
      </c>
      <c r="I45" s="525" t="s">
        <v>18</v>
      </c>
      <c r="J45" s="525" t="s">
        <v>124</v>
      </c>
      <c r="K45" s="571">
        <v>213</v>
      </c>
      <c r="L45" s="571">
        <v>532500</v>
      </c>
      <c r="M45" s="571">
        <v>75000</v>
      </c>
      <c r="N45" s="574">
        <v>5.5484999999999998</v>
      </c>
      <c r="O45" s="526">
        <v>416137.5</v>
      </c>
      <c r="P45" s="525" t="s">
        <v>10428</v>
      </c>
      <c r="Q45" s="525" t="s">
        <v>10600</v>
      </c>
      <c r="R45" s="47" t="s">
        <v>11213</v>
      </c>
      <c r="S45" s="47">
        <v>0</v>
      </c>
      <c r="T45" s="47">
        <v>0</v>
      </c>
    </row>
    <row r="46" spans="1:20" s="99" customFormat="1" ht="10.199999999999999">
      <c r="A46" s="525">
        <v>3955</v>
      </c>
      <c r="B46" s="525" t="s">
        <v>123</v>
      </c>
      <c r="C46" s="554" t="s">
        <v>10269</v>
      </c>
      <c r="D46" s="524">
        <v>45743</v>
      </c>
      <c r="E46" s="524">
        <v>45976</v>
      </c>
      <c r="F46" s="554" t="s">
        <v>10267</v>
      </c>
      <c r="G46" s="570">
        <v>450</v>
      </c>
      <c r="H46" s="570">
        <v>450</v>
      </c>
      <c r="I46" s="525" t="s">
        <v>18</v>
      </c>
      <c r="J46" s="525" t="s">
        <v>124</v>
      </c>
      <c r="K46" s="571">
        <v>197</v>
      </c>
      <c r="L46" s="571">
        <v>88650</v>
      </c>
      <c r="M46" s="571">
        <v>13500</v>
      </c>
      <c r="N46" s="574">
        <v>5.4318999999999997</v>
      </c>
      <c r="O46" s="526">
        <v>73330.649999999994</v>
      </c>
      <c r="P46" s="525" t="s">
        <v>11212</v>
      </c>
      <c r="Q46" s="525" t="s">
        <v>10602</v>
      </c>
      <c r="R46" s="47" t="s">
        <v>11159</v>
      </c>
      <c r="S46" s="47">
        <v>0</v>
      </c>
      <c r="T46" s="47">
        <v>0</v>
      </c>
    </row>
    <row r="47" spans="1:20" s="99" customFormat="1" ht="10.199999999999999">
      <c r="A47" s="525">
        <v>4533</v>
      </c>
      <c r="B47" s="525" t="s">
        <v>123</v>
      </c>
      <c r="C47" s="554" t="s">
        <v>10269</v>
      </c>
      <c r="D47" s="524">
        <v>45911</v>
      </c>
      <c r="E47" s="524">
        <v>45976</v>
      </c>
      <c r="F47" s="554" t="s">
        <v>10267</v>
      </c>
      <c r="G47" s="570">
        <v>624.9</v>
      </c>
      <c r="H47" s="570">
        <v>624.9</v>
      </c>
      <c r="I47" s="525" t="s">
        <v>10</v>
      </c>
      <c r="J47" s="525" t="s">
        <v>121</v>
      </c>
      <c r="K47" s="526">
        <v>1707.36</v>
      </c>
      <c r="L47" s="526">
        <v>1066929.45</v>
      </c>
      <c r="M47" s="526">
        <v>500065.6</v>
      </c>
      <c r="N47" s="574">
        <v>1</v>
      </c>
      <c r="O47" s="526">
        <v>500065.6</v>
      </c>
      <c r="P47" s="525" t="s">
        <v>10575</v>
      </c>
      <c r="Q47" s="525" t="s">
        <v>10576</v>
      </c>
      <c r="R47" s="47" t="s">
        <v>10663</v>
      </c>
      <c r="S47" s="47">
        <v>0</v>
      </c>
      <c r="T47" s="47">
        <v>0</v>
      </c>
    </row>
    <row r="48" spans="1:20" s="99" customFormat="1" ht="10.199999999999999">
      <c r="A48" s="525">
        <v>4520</v>
      </c>
      <c r="B48" s="525" t="s">
        <v>123</v>
      </c>
      <c r="C48" s="554" t="s">
        <v>10269</v>
      </c>
      <c r="D48" s="524">
        <v>45908</v>
      </c>
      <c r="E48" s="524">
        <v>45976</v>
      </c>
      <c r="F48" s="554" t="s">
        <v>10267</v>
      </c>
      <c r="G48" s="570">
        <v>2550</v>
      </c>
      <c r="H48" s="570">
        <v>2550</v>
      </c>
      <c r="I48" s="525" t="s">
        <v>10</v>
      </c>
      <c r="J48" s="525" t="s">
        <v>121</v>
      </c>
      <c r="K48" s="526">
        <v>1707.36</v>
      </c>
      <c r="L48" s="526">
        <v>4353768.7699999996</v>
      </c>
      <c r="M48" s="526">
        <v>2040594.14</v>
      </c>
      <c r="N48" s="574">
        <v>1</v>
      </c>
      <c r="O48" s="526">
        <v>2040594.14</v>
      </c>
      <c r="P48" s="525" t="s">
        <v>10655</v>
      </c>
      <c r="Q48" s="525" t="s">
        <v>10656</v>
      </c>
      <c r="R48" s="47" t="s">
        <v>10657</v>
      </c>
      <c r="S48" s="47">
        <v>0</v>
      </c>
      <c r="T48" s="47">
        <v>0</v>
      </c>
    </row>
    <row r="49" spans="1:20" s="540" customFormat="1" ht="10.199999999999999">
      <c r="A49" s="525">
        <v>4514</v>
      </c>
      <c r="B49" s="525" t="s">
        <v>123</v>
      </c>
      <c r="C49" s="554" t="s">
        <v>10269</v>
      </c>
      <c r="D49" s="524">
        <v>45905</v>
      </c>
      <c r="E49" s="524">
        <v>45976</v>
      </c>
      <c r="F49" s="554" t="s">
        <v>10267</v>
      </c>
      <c r="G49" s="570">
        <v>375.1</v>
      </c>
      <c r="H49" s="570">
        <v>375.1</v>
      </c>
      <c r="I49" s="525" t="s">
        <v>10</v>
      </c>
      <c r="J49" s="525" t="s">
        <v>121</v>
      </c>
      <c r="K49" s="526">
        <v>1687.36</v>
      </c>
      <c r="L49" s="526">
        <v>632928.85</v>
      </c>
      <c r="M49" s="526">
        <v>292665.28999999998</v>
      </c>
      <c r="N49" s="574">
        <v>1</v>
      </c>
      <c r="O49" s="526">
        <v>292665.28999999998</v>
      </c>
      <c r="P49" s="525" t="s">
        <v>10575</v>
      </c>
      <c r="Q49" s="525" t="s">
        <v>10576</v>
      </c>
      <c r="R49" s="47" t="s">
        <v>10681</v>
      </c>
      <c r="S49" s="47">
        <v>624.9</v>
      </c>
      <c r="T49" s="568">
        <v>1054431.45</v>
      </c>
    </row>
    <row r="50" spans="1:20" s="99" customFormat="1" ht="10.199999999999999">
      <c r="A50" s="525">
        <v>3927</v>
      </c>
      <c r="B50" s="525" t="s">
        <v>123</v>
      </c>
      <c r="C50" s="554" t="s">
        <v>10269</v>
      </c>
      <c r="D50" s="524">
        <v>45734</v>
      </c>
      <c r="E50" s="524">
        <v>45976</v>
      </c>
      <c r="F50" s="554" t="s">
        <v>10267</v>
      </c>
      <c r="G50" s="570">
        <v>2500</v>
      </c>
      <c r="H50" s="570">
        <v>2500</v>
      </c>
      <c r="I50" s="525" t="s">
        <v>10</v>
      </c>
      <c r="J50" s="525" t="s">
        <v>121</v>
      </c>
      <c r="K50" s="526">
        <v>1667.67</v>
      </c>
      <c r="L50" s="526">
        <v>4169183.75</v>
      </c>
      <c r="M50" s="526">
        <v>1658487.5</v>
      </c>
      <c r="N50" s="574">
        <v>1</v>
      </c>
      <c r="O50" s="526">
        <v>1658487.5</v>
      </c>
      <c r="P50" s="525" t="s">
        <v>10653</v>
      </c>
      <c r="Q50" s="525" t="s">
        <v>10654</v>
      </c>
      <c r="R50" s="47" t="s">
        <v>11058</v>
      </c>
      <c r="S50" s="47">
        <v>0</v>
      </c>
      <c r="T50" s="47">
        <v>0</v>
      </c>
    </row>
    <row r="51" spans="1:20" s="99" customFormat="1" ht="10.199999999999999">
      <c r="A51" s="525">
        <v>4548</v>
      </c>
      <c r="B51" s="525" t="s">
        <v>123</v>
      </c>
      <c r="C51" s="554" t="s">
        <v>10722</v>
      </c>
      <c r="D51" s="524">
        <v>45915</v>
      </c>
      <c r="E51" s="524">
        <v>45978</v>
      </c>
      <c r="F51" s="554" t="s">
        <v>8438</v>
      </c>
      <c r="G51" s="570">
        <v>37</v>
      </c>
      <c r="H51" s="570">
        <v>37</v>
      </c>
      <c r="I51" s="525" t="s">
        <v>10</v>
      </c>
      <c r="J51" s="525" t="s">
        <v>121</v>
      </c>
      <c r="K51" s="526">
        <v>3370</v>
      </c>
      <c r="L51" s="526"/>
      <c r="M51" s="526">
        <v>41563.33</v>
      </c>
      <c r="N51" s="574">
        <v>1</v>
      </c>
      <c r="O51" s="526">
        <v>41563.33</v>
      </c>
      <c r="P51" s="525" t="s">
        <v>10676</v>
      </c>
      <c r="Q51" s="525"/>
      <c r="R51" s="47" t="s">
        <v>10682</v>
      </c>
      <c r="S51" s="47">
        <v>0</v>
      </c>
      <c r="T51" s="47">
        <v>0</v>
      </c>
    </row>
    <row r="52" spans="1:20" s="99" customFormat="1" ht="10.199999999999999">
      <c r="A52" s="525">
        <v>4669</v>
      </c>
      <c r="B52" s="525" t="s">
        <v>123</v>
      </c>
      <c r="C52" s="554" t="s">
        <v>10322</v>
      </c>
      <c r="D52" s="524">
        <v>45947</v>
      </c>
      <c r="E52" s="524">
        <v>45981</v>
      </c>
      <c r="F52" s="554" t="s">
        <v>10268</v>
      </c>
      <c r="G52" s="570">
        <v>50</v>
      </c>
      <c r="H52" s="570">
        <v>50</v>
      </c>
      <c r="I52" s="525" t="s">
        <v>10</v>
      </c>
      <c r="J52" s="525" t="s">
        <v>121</v>
      </c>
      <c r="K52" s="526">
        <v>2560</v>
      </c>
      <c r="L52" s="526">
        <v>128000</v>
      </c>
      <c r="M52" s="526">
        <v>128000</v>
      </c>
      <c r="N52" s="574">
        <v>1</v>
      </c>
      <c r="O52" s="526">
        <v>128000</v>
      </c>
      <c r="P52" s="525" t="s">
        <v>10427</v>
      </c>
      <c r="Q52" s="525" t="s">
        <v>10597</v>
      </c>
      <c r="R52" s="47" t="s">
        <v>11214</v>
      </c>
      <c r="S52" s="47">
        <v>0</v>
      </c>
      <c r="T52" s="47">
        <v>0</v>
      </c>
    </row>
    <row r="53" spans="1:20" s="99" customFormat="1" ht="10.199999999999999">
      <c r="A53" s="525">
        <v>4692</v>
      </c>
      <c r="B53" s="525" t="s">
        <v>123</v>
      </c>
      <c r="C53" s="554" t="s">
        <v>11372</v>
      </c>
      <c r="D53" s="524">
        <v>45952</v>
      </c>
      <c r="E53" s="524">
        <v>45982</v>
      </c>
      <c r="F53" s="554" t="s">
        <v>10046</v>
      </c>
      <c r="G53" s="570">
        <v>25</v>
      </c>
      <c r="H53" s="570">
        <v>25</v>
      </c>
      <c r="I53" s="525" t="s">
        <v>10</v>
      </c>
      <c r="J53" s="525" t="s">
        <v>121</v>
      </c>
      <c r="K53" s="526">
        <v>3500</v>
      </c>
      <c r="L53" s="526"/>
      <c r="M53" s="526">
        <v>43750</v>
      </c>
      <c r="N53" s="574">
        <v>1</v>
      </c>
      <c r="O53" s="526">
        <v>43750</v>
      </c>
      <c r="P53" s="525" t="s">
        <v>11373</v>
      </c>
      <c r="Q53" s="525" t="s">
        <v>11374</v>
      </c>
      <c r="R53" s="47" t="s">
        <v>11375</v>
      </c>
      <c r="S53" s="47">
        <v>0</v>
      </c>
      <c r="T53" s="47">
        <v>0</v>
      </c>
    </row>
    <row r="54" spans="1:20" s="99" customFormat="1" ht="10.199999999999999">
      <c r="A54" s="525">
        <v>4691</v>
      </c>
      <c r="B54" s="525" t="s">
        <v>123</v>
      </c>
      <c r="C54" s="554" t="s">
        <v>11376</v>
      </c>
      <c r="D54" s="524">
        <v>45952</v>
      </c>
      <c r="E54" s="524">
        <v>45982</v>
      </c>
      <c r="F54" s="554" t="s">
        <v>10046</v>
      </c>
      <c r="G54" s="570">
        <v>25</v>
      </c>
      <c r="H54" s="570">
        <v>25</v>
      </c>
      <c r="I54" s="525" t="s">
        <v>10</v>
      </c>
      <c r="J54" s="525" t="s">
        <v>121</v>
      </c>
      <c r="K54" s="526">
        <v>3500</v>
      </c>
      <c r="L54" s="526">
        <v>87500</v>
      </c>
      <c r="M54" s="526">
        <v>87500</v>
      </c>
      <c r="N54" s="574">
        <v>1</v>
      </c>
      <c r="O54" s="526">
        <v>87500</v>
      </c>
      <c r="P54" s="525" t="s">
        <v>11373</v>
      </c>
      <c r="Q54" s="525" t="s">
        <v>11374</v>
      </c>
      <c r="R54" s="47" t="s">
        <v>11377</v>
      </c>
      <c r="S54" s="47">
        <v>0</v>
      </c>
      <c r="T54" s="47">
        <v>0</v>
      </c>
    </row>
    <row r="55" spans="1:20" s="99" customFormat="1" ht="10.199999999999999">
      <c r="A55" s="525">
        <v>4233</v>
      </c>
      <c r="B55" s="525" t="s">
        <v>123</v>
      </c>
      <c r="C55" s="554" t="s">
        <v>10361</v>
      </c>
      <c r="D55" s="524">
        <v>45835</v>
      </c>
      <c r="E55" s="524">
        <v>45989</v>
      </c>
      <c r="F55" s="554" t="s">
        <v>10267</v>
      </c>
      <c r="G55" s="570">
        <v>1000</v>
      </c>
      <c r="H55" s="570">
        <v>1000</v>
      </c>
      <c r="I55" s="525" t="s">
        <v>18</v>
      </c>
      <c r="J55" s="525" t="s">
        <v>124</v>
      </c>
      <c r="K55" s="571">
        <v>312</v>
      </c>
      <c r="L55" s="571">
        <v>312000</v>
      </c>
      <c r="M55" s="571">
        <v>312000</v>
      </c>
      <c r="N55" s="574">
        <v>5.3689999999999998</v>
      </c>
      <c r="O55" s="526">
        <v>1675128</v>
      </c>
      <c r="P55" s="525" t="s">
        <v>11212</v>
      </c>
      <c r="Q55" s="525" t="s">
        <v>10602</v>
      </c>
      <c r="R55" s="47" t="s">
        <v>10367</v>
      </c>
      <c r="S55" s="47">
        <v>0</v>
      </c>
      <c r="T55" s="47">
        <v>0</v>
      </c>
    </row>
    <row r="56" spans="1:20" s="99" customFormat="1" ht="10.199999999999999">
      <c r="A56" s="525">
        <v>4386</v>
      </c>
      <c r="B56" s="525" t="s">
        <v>120</v>
      </c>
      <c r="C56" s="554" t="s">
        <v>10449</v>
      </c>
      <c r="D56" s="524">
        <v>45887</v>
      </c>
      <c r="E56" s="524">
        <v>45989</v>
      </c>
      <c r="F56" s="554" t="s">
        <v>10268</v>
      </c>
      <c r="G56" s="570">
        <v>223</v>
      </c>
      <c r="H56" s="570">
        <v>223</v>
      </c>
      <c r="I56" s="525" t="s">
        <v>18</v>
      </c>
      <c r="J56" s="525" t="s">
        <v>126</v>
      </c>
      <c r="K56" s="571">
        <v>508</v>
      </c>
      <c r="L56" s="571">
        <v>113284</v>
      </c>
      <c r="M56" s="571">
        <v>113284</v>
      </c>
      <c r="N56" s="574">
        <v>5.3689999999999998</v>
      </c>
      <c r="O56" s="526">
        <v>608221.80000000005</v>
      </c>
      <c r="P56" s="525" t="s">
        <v>10598</v>
      </c>
      <c r="Q56" s="525" t="s">
        <v>10677</v>
      </c>
      <c r="R56" s="47" t="s">
        <v>10450</v>
      </c>
      <c r="S56" s="47">
        <v>0</v>
      </c>
      <c r="T56" s="47">
        <v>0</v>
      </c>
    </row>
    <row r="57" spans="1:20" s="99" customFormat="1" ht="10.199999999999999">
      <c r="A57" s="525">
        <v>4385</v>
      </c>
      <c r="B57" s="525" t="s">
        <v>120</v>
      </c>
      <c r="C57" s="554" t="s">
        <v>10449</v>
      </c>
      <c r="D57" s="524">
        <v>45887</v>
      </c>
      <c r="E57" s="524">
        <v>45989</v>
      </c>
      <c r="F57" s="554" t="s">
        <v>10268</v>
      </c>
      <c r="G57" s="570">
        <v>112</v>
      </c>
      <c r="H57" s="570">
        <v>112</v>
      </c>
      <c r="I57" s="525" t="s">
        <v>18</v>
      </c>
      <c r="J57" s="525" t="s">
        <v>126</v>
      </c>
      <c r="K57" s="571">
        <v>508</v>
      </c>
      <c r="L57" s="571">
        <v>56896</v>
      </c>
      <c r="M57" s="571">
        <v>56896</v>
      </c>
      <c r="N57" s="574">
        <v>5.3689999999999998</v>
      </c>
      <c r="O57" s="526">
        <v>305474.62</v>
      </c>
      <c r="P57" s="525" t="s">
        <v>10598</v>
      </c>
      <c r="Q57" s="525" t="s">
        <v>10677</v>
      </c>
      <c r="R57" s="47" t="s">
        <v>10451</v>
      </c>
      <c r="S57" s="47">
        <v>0</v>
      </c>
      <c r="T57" s="47">
        <v>0</v>
      </c>
    </row>
    <row r="58" spans="1:20" s="99" customFormat="1" ht="10.199999999999999">
      <c r="A58" s="525">
        <v>4509</v>
      </c>
      <c r="B58" s="525" t="s">
        <v>120</v>
      </c>
      <c r="C58" s="554" t="s">
        <v>129</v>
      </c>
      <c r="D58" s="524">
        <v>45904</v>
      </c>
      <c r="E58" s="524">
        <v>45989</v>
      </c>
      <c r="F58" s="554" t="s">
        <v>10267</v>
      </c>
      <c r="G58" s="570">
        <v>4000</v>
      </c>
      <c r="H58" s="570">
        <v>4000</v>
      </c>
      <c r="I58" s="525" t="s">
        <v>18</v>
      </c>
      <c r="J58" s="525" t="s">
        <v>124</v>
      </c>
      <c r="K58" s="571">
        <v>310</v>
      </c>
      <c r="L58" s="571">
        <v>1240000</v>
      </c>
      <c r="M58" s="571">
        <v>1240000</v>
      </c>
      <c r="N58" s="574">
        <v>5.3689999999999998</v>
      </c>
      <c r="O58" s="526">
        <v>6657560</v>
      </c>
      <c r="P58" s="525" t="s">
        <v>10983</v>
      </c>
      <c r="Q58" s="525"/>
      <c r="R58" s="47" t="s">
        <v>10636</v>
      </c>
      <c r="S58" s="47">
        <v>0</v>
      </c>
      <c r="T58" s="47">
        <v>0</v>
      </c>
    </row>
    <row r="59" spans="1:20" s="99" customFormat="1" ht="10.199999999999999">
      <c r="A59" s="525">
        <v>4394</v>
      </c>
      <c r="B59" s="525" t="s">
        <v>123</v>
      </c>
      <c r="C59" s="554" t="s">
        <v>129</v>
      </c>
      <c r="D59" s="524">
        <v>45888</v>
      </c>
      <c r="E59" s="524">
        <v>45989</v>
      </c>
      <c r="F59" s="554" t="s">
        <v>10414</v>
      </c>
      <c r="G59" s="570">
        <v>13.75</v>
      </c>
      <c r="H59" s="570">
        <v>13.75</v>
      </c>
      <c r="I59" s="525" t="s">
        <v>10</v>
      </c>
      <c r="J59" s="525" t="s">
        <v>121</v>
      </c>
      <c r="K59" s="526">
        <v>6625.54</v>
      </c>
      <c r="L59" s="526">
        <v>91101.11</v>
      </c>
      <c r="M59" s="526">
        <v>91101.11</v>
      </c>
      <c r="N59" s="574">
        <v>1</v>
      </c>
      <c r="O59" s="526">
        <v>91101.11</v>
      </c>
      <c r="P59" s="525" t="s">
        <v>10658</v>
      </c>
      <c r="Q59" s="525" t="s">
        <v>10583</v>
      </c>
      <c r="R59" s="47" t="s">
        <v>10588</v>
      </c>
      <c r="S59" s="47">
        <v>0</v>
      </c>
      <c r="T59" s="47">
        <v>0</v>
      </c>
    </row>
    <row r="60" spans="1:20" s="99" customFormat="1" ht="10.199999999999999">
      <c r="A60" s="525">
        <v>4393</v>
      </c>
      <c r="B60" s="525" t="s">
        <v>123</v>
      </c>
      <c r="C60" s="554" t="s">
        <v>129</v>
      </c>
      <c r="D60" s="524">
        <v>45888</v>
      </c>
      <c r="E60" s="524">
        <v>45989</v>
      </c>
      <c r="F60" s="554" t="s">
        <v>10414</v>
      </c>
      <c r="G60" s="570">
        <v>35</v>
      </c>
      <c r="H60" s="570">
        <v>35</v>
      </c>
      <c r="I60" s="525" t="s">
        <v>10</v>
      </c>
      <c r="J60" s="525" t="s">
        <v>121</v>
      </c>
      <c r="K60" s="526">
        <v>6625.54</v>
      </c>
      <c r="L60" s="526">
        <v>231893.73</v>
      </c>
      <c r="M60" s="526">
        <v>231893.73</v>
      </c>
      <c r="N60" s="574">
        <v>1</v>
      </c>
      <c r="O60" s="526">
        <v>231893.73</v>
      </c>
      <c r="P60" s="525" t="s">
        <v>10658</v>
      </c>
      <c r="Q60" s="525" t="s">
        <v>10583</v>
      </c>
      <c r="R60" s="47" t="s">
        <v>10587</v>
      </c>
      <c r="S60" s="47">
        <v>0</v>
      </c>
      <c r="T60" s="47">
        <v>0</v>
      </c>
    </row>
    <row r="61" spans="1:20" s="99" customFormat="1" ht="10.199999999999999">
      <c r="A61" s="525">
        <v>4392</v>
      </c>
      <c r="B61" s="525" t="s">
        <v>123</v>
      </c>
      <c r="C61" s="554" t="s">
        <v>129</v>
      </c>
      <c r="D61" s="524">
        <v>45888</v>
      </c>
      <c r="E61" s="524">
        <v>45989</v>
      </c>
      <c r="F61" s="554" t="s">
        <v>10414</v>
      </c>
      <c r="G61" s="570">
        <v>25</v>
      </c>
      <c r="H61" s="570">
        <v>25</v>
      </c>
      <c r="I61" s="525" t="s">
        <v>10</v>
      </c>
      <c r="J61" s="525" t="s">
        <v>121</v>
      </c>
      <c r="K61" s="526">
        <v>6625.54</v>
      </c>
      <c r="L61" s="526">
        <v>165638.38</v>
      </c>
      <c r="M61" s="526">
        <v>165638.38</v>
      </c>
      <c r="N61" s="574">
        <v>1</v>
      </c>
      <c r="O61" s="526">
        <v>165638.38</v>
      </c>
      <c r="P61" s="525" t="s">
        <v>10658</v>
      </c>
      <c r="Q61" s="525" t="s">
        <v>10583</v>
      </c>
      <c r="R61" s="47" t="s">
        <v>10586</v>
      </c>
      <c r="S61" s="47">
        <v>0</v>
      </c>
      <c r="T61" s="47">
        <v>0</v>
      </c>
    </row>
    <row r="62" spans="1:20" s="99" customFormat="1" ht="10.199999999999999">
      <c r="A62" s="525">
        <v>4391</v>
      </c>
      <c r="B62" s="525" t="s">
        <v>123</v>
      </c>
      <c r="C62" s="554" t="s">
        <v>129</v>
      </c>
      <c r="D62" s="524">
        <v>45888</v>
      </c>
      <c r="E62" s="524">
        <v>45989</v>
      </c>
      <c r="F62" s="554" t="s">
        <v>10414</v>
      </c>
      <c r="G62" s="570">
        <v>55</v>
      </c>
      <c r="H62" s="570">
        <v>55</v>
      </c>
      <c r="I62" s="525" t="s">
        <v>10</v>
      </c>
      <c r="J62" s="525" t="s">
        <v>121</v>
      </c>
      <c r="K62" s="526">
        <v>6625.54</v>
      </c>
      <c r="L62" s="526">
        <v>364404.43</v>
      </c>
      <c r="M62" s="526">
        <v>364404.42</v>
      </c>
      <c r="N62" s="574">
        <v>1</v>
      </c>
      <c r="O62" s="526">
        <v>364404.42</v>
      </c>
      <c r="P62" s="525" t="s">
        <v>10658</v>
      </c>
      <c r="Q62" s="525" t="s">
        <v>10583</v>
      </c>
      <c r="R62" s="47" t="s">
        <v>10585</v>
      </c>
      <c r="S62" s="47">
        <v>0</v>
      </c>
      <c r="T62" s="47">
        <v>0</v>
      </c>
    </row>
    <row r="63" spans="1:20" s="99" customFormat="1" ht="10.199999999999999">
      <c r="A63" s="525">
        <v>4390</v>
      </c>
      <c r="B63" s="525" t="s">
        <v>123</v>
      </c>
      <c r="C63" s="554" t="s">
        <v>129</v>
      </c>
      <c r="D63" s="524">
        <v>45888</v>
      </c>
      <c r="E63" s="524">
        <v>45989</v>
      </c>
      <c r="F63" s="554" t="s">
        <v>10414</v>
      </c>
      <c r="G63" s="570">
        <v>15</v>
      </c>
      <c r="H63" s="570">
        <v>15</v>
      </c>
      <c r="I63" s="525" t="s">
        <v>10</v>
      </c>
      <c r="J63" s="525" t="s">
        <v>121</v>
      </c>
      <c r="K63" s="526">
        <v>6625.54</v>
      </c>
      <c r="L63" s="526">
        <v>99383.03</v>
      </c>
      <c r="M63" s="526">
        <v>99383.02</v>
      </c>
      <c r="N63" s="574">
        <v>1</v>
      </c>
      <c r="O63" s="526">
        <v>99383.02</v>
      </c>
      <c r="P63" s="525" t="s">
        <v>10658</v>
      </c>
      <c r="Q63" s="525" t="s">
        <v>10583</v>
      </c>
      <c r="R63" s="47" t="s">
        <v>10584</v>
      </c>
      <c r="S63" s="47">
        <v>0</v>
      </c>
      <c r="T63" s="47">
        <v>0</v>
      </c>
    </row>
    <row r="64" spans="1:20" s="99" customFormat="1" ht="10.199999999999999">
      <c r="A64" s="525">
        <v>4379</v>
      </c>
      <c r="B64" s="525" t="s">
        <v>123</v>
      </c>
      <c r="C64" s="554" t="s">
        <v>129</v>
      </c>
      <c r="D64" s="524">
        <v>45884</v>
      </c>
      <c r="E64" s="524">
        <v>45989</v>
      </c>
      <c r="F64" s="554" t="s">
        <v>10389</v>
      </c>
      <c r="G64" s="570">
        <v>170</v>
      </c>
      <c r="H64" s="537">
        <v>169</v>
      </c>
      <c r="I64" s="525" t="s">
        <v>10</v>
      </c>
      <c r="J64" s="525" t="s">
        <v>121</v>
      </c>
      <c r="K64" s="526">
        <v>1968.37</v>
      </c>
      <c r="L64" s="526">
        <v>334623.24</v>
      </c>
      <c r="M64" s="526">
        <v>334229.23</v>
      </c>
      <c r="N64" s="574">
        <v>1</v>
      </c>
      <c r="O64" s="526">
        <v>334229.23</v>
      </c>
      <c r="P64" s="525" t="s">
        <v>10564</v>
      </c>
      <c r="Q64" s="525" t="s">
        <v>10454</v>
      </c>
      <c r="R64" s="47" t="s">
        <v>10456</v>
      </c>
      <c r="S64" s="47">
        <v>0</v>
      </c>
      <c r="T64" s="47">
        <v>0</v>
      </c>
    </row>
    <row r="65" spans="1:20" s="99" customFormat="1" ht="10.199999999999999">
      <c r="A65" s="525">
        <v>4378</v>
      </c>
      <c r="B65" s="525" t="s">
        <v>123</v>
      </c>
      <c r="C65" s="554" t="s">
        <v>129</v>
      </c>
      <c r="D65" s="524">
        <v>45884</v>
      </c>
      <c r="E65" s="524">
        <v>45989</v>
      </c>
      <c r="F65" s="554" t="s">
        <v>10389</v>
      </c>
      <c r="G65" s="570">
        <v>380</v>
      </c>
      <c r="H65" s="570">
        <v>380</v>
      </c>
      <c r="I65" s="525" t="s">
        <v>10</v>
      </c>
      <c r="J65" s="525" t="s">
        <v>121</v>
      </c>
      <c r="K65" s="526">
        <v>1968.37</v>
      </c>
      <c r="L65" s="526">
        <v>747981.36</v>
      </c>
      <c r="M65" s="526">
        <v>747981.36</v>
      </c>
      <c r="N65" s="574">
        <v>1</v>
      </c>
      <c r="O65" s="526">
        <v>747981.36</v>
      </c>
      <c r="P65" s="525" t="s">
        <v>10564</v>
      </c>
      <c r="Q65" s="525" t="s">
        <v>10454</v>
      </c>
      <c r="R65" s="47" t="s">
        <v>10455</v>
      </c>
      <c r="S65" s="47">
        <v>0</v>
      </c>
      <c r="T65" s="47">
        <v>0</v>
      </c>
    </row>
    <row r="66" spans="1:20" s="99" customFormat="1" ht="10.199999999999999">
      <c r="A66" s="525">
        <v>4215</v>
      </c>
      <c r="B66" s="525" t="s">
        <v>123</v>
      </c>
      <c r="C66" s="554" t="s">
        <v>10358</v>
      </c>
      <c r="D66" s="524">
        <v>45828</v>
      </c>
      <c r="E66" s="524">
        <v>45989</v>
      </c>
      <c r="F66" s="554" t="s">
        <v>10267</v>
      </c>
      <c r="G66" s="570">
        <v>1000</v>
      </c>
      <c r="H66" s="570">
        <v>1000</v>
      </c>
      <c r="I66" s="525" t="s">
        <v>18</v>
      </c>
      <c r="J66" s="525" t="s">
        <v>124</v>
      </c>
      <c r="K66" s="571">
        <v>312</v>
      </c>
      <c r="L66" s="571">
        <v>312000</v>
      </c>
      <c r="M66" s="571">
        <v>312000</v>
      </c>
      <c r="N66" s="574">
        <v>5.3689999999999998</v>
      </c>
      <c r="O66" s="526">
        <v>1675128</v>
      </c>
      <c r="P66" s="525" t="s">
        <v>10575</v>
      </c>
      <c r="Q66" s="525" t="s">
        <v>10576</v>
      </c>
      <c r="R66" s="47" t="s">
        <v>10608</v>
      </c>
      <c r="S66" s="47">
        <v>0</v>
      </c>
      <c r="T66" s="47">
        <v>0</v>
      </c>
    </row>
    <row r="67" spans="1:20" s="99" customFormat="1" ht="10.199999999999999">
      <c r="A67" s="525">
        <v>4671</v>
      </c>
      <c r="B67" s="525" t="s">
        <v>123</v>
      </c>
      <c r="C67" s="554" t="s">
        <v>10043</v>
      </c>
      <c r="D67" s="524">
        <v>45947</v>
      </c>
      <c r="E67" s="524">
        <v>45989</v>
      </c>
      <c r="F67" s="554" t="s">
        <v>10267</v>
      </c>
      <c r="G67" s="570">
        <v>49</v>
      </c>
      <c r="H67" s="570">
        <v>49</v>
      </c>
      <c r="I67" s="525" t="s">
        <v>10</v>
      </c>
      <c r="J67" s="525" t="s">
        <v>121</v>
      </c>
      <c r="K67" s="526">
        <v>1854.94</v>
      </c>
      <c r="L67" s="526">
        <v>90892.06</v>
      </c>
      <c r="M67" s="526">
        <v>90892.06</v>
      </c>
      <c r="N67" s="574">
        <v>1</v>
      </c>
      <c r="O67" s="526">
        <v>90892.06</v>
      </c>
      <c r="P67" s="525" t="s">
        <v>10575</v>
      </c>
      <c r="Q67" s="525" t="s">
        <v>10576</v>
      </c>
      <c r="R67" s="47" t="s">
        <v>11238</v>
      </c>
      <c r="S67" s="47">
        <v>0</v>
      </c>
      <c r="T67" s="47">
        <v>0</v>
      </c>
    </row>
    <row r="68" spans="1:20" s="99" customFormat="1" ht="10.199999999999999">
      <c r="A68" s="525">
        <v>4585</v>
      </c>
      <c r="B68" s="525" t="s">
        <v>120</v>
      </c>
      <c r="C68" s="554" t="s">
        <v>10043</v>
      </c>
      <c r="D68" s="524">
        <v>45925</v>
      </c>
      <c r="E68" s="524">
        <v>45989</v>
      </c>
      <c r="F68" s="554" t="s">
        <v>10267</v>
      </c>
      <c r="G68" s="570">
        <v>4800</v>
      </c>
      <c r="H68" s="570">
        <v>4800</v>
      </c>
      <c r="I68" s="525" t="s">
        <v>18</v>
      </c>
      <c r="J68" s="525" t="s">
        <v>124</v>
      </c>
      <c r="K68" s="571">
        <v>248</v>
      </c>
      <c r="L68" s="571">
        <v>1190400</v>
      </c>
      <c r="M68" s="571">
        <v>1190400</v>
      </c>
      <c r="N68" s="574">
        <v>5.3689999999999998</v>
      </c>
      <c r="O68" s="526">
        <v>6391257.5999999996</v>
      </c>
      <c r="P68" s="525" t="s">
        <v>11086</v>
      </c>
      <c r="Q68" s="525"/>
      <c r="R68" s="47" t="s">
        <v>11316</v>
      </c>
      <c r="S68" s="47">
        <v>0</v>
      </c>
      <c r="T68" s="47">
        <v>0</v>
      </c>
    </row>
    <row r="69" spans="1:20" s="99" customFormat="1" ht="10.199999999999999">
      <c r="A69" s="576">
        <v>4586</v>
      </c>
      <c r="B69" s="525" t="s">
        <v>123</v>
      </c>
      <c r="C69" s="577" t="s">
        <v>10043</v>
      </c>
      <c r="D69" s="524">
        <v>45925</v>
      </c>
      <c r="E69" s="578">
        <v>45989</v>
      </c>
      <c r="F69" s="577" t="s">
        <v>10267</v>
      </c>
      <c r="G69" s="579">
        <v>52</v>
      </c>
      <c r="H69" s="579">
        <v>52</v>
      </c>
      <c r="I69" s="576" t="s">
        <v>10</v>
      </c>
      <c r="J69" s="576" t="s">
        <v>121</v>
      </c>
      <c r="K69" s="572">
        <v>1854.94</v>
      </c>
      <c r="L69" s="572">
        <v>96456.88</v>
      </c>
      <c r="M69" s="572">
        <v>96456.88</v>
      </c>
      <c r="N69" s="638">
        <v>1</v>
      </c>
      <c r="O69" s="572">
        <v>96456.88</v>
      </c>
      <c r="P69" s="576" t="s">
        <v>10575</v>
      </c>
      <c r="Q69" s="576" t="s">
        <v>10576</v>
      </c>
      <c r="R69" s="575" t="s">
        <v>11584</v>
      </c>
      <c r="S69" s="575">
        <v>0</v>
      </c>
      <c r="T69" s="575">
        <v>0</v>
      </c>
    </row>
    <row r="70" spans="1:20" s="99" customFormat="1" ht="10.199999999999999">
      <c r="A70" s="525">
        <v>4689</v>
      </c>
      <c r="B70" s="525" t="s">
        <v>123</v>
      </c>
      <c r="C70" s="554" t="s">
        <v>10043</v>
      </c>
      <c r="D70" s="524">
        <v>45951</v>
      </c>
      <c r="E70" s="524">
        <v>45989</v>
      </c>
      <c r="F70" s="554" t="s">
        <v>10267</v>
      </c>
      <c r="G70" s="570">
        <v>200</v>
      </c>
      <c r="H70" s="570">
        <v>200</v>
      </c>
      <c r="I70" s="525" t="s">
        <v>10</v>
      </c>
      <c r="J70" s="525" t="s">
        <v>121</v>
      </c>
      <c r="K70" s="526">
        <v>1859.94</v>
      </c>
      <c r="L70" s="526">
        <v>371988</v>
      </c>
      <c r="M70" s="526">
        <v>371988</v>
      </c>
      <c r="N70" s="574">
        <v>1</v>
      </c>
      <c r="O70" s="526">
        <v>371988</v>
      </c>
      <c r="P70" s="525" t="s">
        <v>10575</v>
      </c>
      <c r="Q70" s="525" t="s">
        <v>10576</v>
      </c>
      <c r="R70" s="47" t="s">
        <v>11378</v>
      </c>
      <c r="S70" s="47">
        <v>0</v>
      </c>
      <c r="T70" s="47">
        <v>0</v>
      </c>
    </row>
    <row r="71" spans="1:20" s="540" customFormat="1" ht="10.199999999999999">
      <c r="A71" s="525">
        <v>4686</v>
      </c>
      <c r="B71" s="525" t="s">
        <v>123</v>
      </c>
      <c r="C71" s="554" t="s">
        <v>10043</v>
      </c>
      <c r="D71" s="524">
        <v>45951</v>
      </c>
      <c r="E71" s="524">
        <v>45989</v>
      </c>
      <c r="F71" s="554" t="s">
        <v>10267</v>
      </c>
      <c r="G71" s="570">
        <v>31</v>
      </c>
      <c r="H71" s="570">
        <v>31</v>
      </c>
      <c r="I71" s="525" t="s">
        <v>10</v>
      </c>
      <c r="J71" s="525" t="s">
        <v>121</v>
      </c>
      <c r="K71" s="526">
        <v>1974.94</v>
      </c>
      <c r="L71" s="526">
        <v>61223.14</v>
      </c>
      <c r="M71" s="526">
        <v>61223.14</v>
      </c>
      <c r="N71" s="574">
        <v>1</v>
      </c>
      <c r="O71" s="526">
        <v>61223.14</v>
      </c>
      <c r="P71" s="525" t="s">
        <v>10575</v>
      </c>
      <c r="Q71" s="525" t="s">
        <v>10576</v>
      </c>
      <c r="R71" s="47" t="s">
        <v>11315</v>
      </c>
      <c r="S71" s="47">
        <v>0</v>
      </c>
      <c r="T71" s="47">
        <v>0</v>
      </c>
    </row>
    <row r="72" spans="1:20" s="99" customFormat="1" ht="10.199999999999999">
      <c r="A72" s="525">
        <v>4685</v>
      </c>
      <c r="B72" s="525" t="s">
        <v>123</v>
      </c>
      <c r="C72" s="554" t="s">
        <v>10043</v>
      </c>
      <c r="D72" s="524">
        <v>45951</v>
      </c>
      <c r="E72" s="524">
        <v>45989</v>
      </c>
      <c r="F72" s="554" t="s">
        <v>10267</v>
      </c>
      <c r="G72" s="570">
        <v>47</v>
      </c>
      <c r="H72" s="570">
        <v>47</v>
      </c>
      <c r="I72" s="525" t="s">
        <v>10</v>
      </c>
      <c r="J72" s="525" t="s">
        <v>121</v>
      </c>
      <c r="K72" s="526">
        <v>1854.94</v>
      </c>
      <c r="L72" s="526">
        <v>87182.18</v>
      </c>
      <c r="M72" s="526">
        <v>87182.18</v>
      </c>
      <c r="N72" s="574">
        <v>1</v>
      </c>
      <c r="O72" s="526">
        <v>87182.18</v>
      </c>
      <c r="P72" s="525" t="s">
        <v>10575</v>
      </c>
      <c r="Q72" s="525" t="s">
        <v>10576</v>
      </c>
      <c r="R72" s="47" t="s">
        <v>11379</v>
      </c>
      <c r="S72" s="47">
        <v>0</v>
      </c>
      <c r="T72" s="47">
        <v>0</v>
      </c>
    </row>
    <row r="73" spans="1:20" s="99" customFormat="1" ht="10.199999999999999">
      <c r="A73" s="525">
        <v>4626</v>
      </c>
      <c r="B73" s="525" t="s">
        <v>123</v>
      </c>
      <c r="C73" s="554" t="s">
        <v>10043</v>
      </c>
      <c r="D73" s="524">
        <v>45938</v>
      </c>
      <c r="E73" s="524">
        <v>45989</v>
      </c>
      <c r="F73" s="554" t="s">
        <v>10267</v>
      </c>
      <c r="G73" s="570">
        <v>60</v>
      </c>
      <c r="H73" s="570">
        <v>60</v>
      </c>
      <c r="I73" s="525" t="s">
        <v>10</v>
      </c>
      <c r="J73" s="525" t="s">
        <v>121</v>
      </c>
      <c r="K73" s="526">
        <v>1974.9</v>
      </c>
      <c r="L73" s="526">
        <v>118494</v>
      </c>
      <c r="M73" s="526">
        <v>118494</v>
      </c>
      <c r="N73" s="574">
        <v>1</v>
      </c>
      <c r="O73" s="526">
        <v>118494</v>
      </c>
      <c r="P73" s="525" t="s">
        <v>10575</v>
      </c>
      <c r="Q73" s="525" t="s">
        <v>10576</v>
      </c>
      <c r="R73" s="47" t="s">
        <v>11059</v>
      </c>
      <c r="S73" s="47">
        <v>0</v>
      </c>
      <c r="T73" s="47">
        <v>0</v>
      </c>
    </row>
    <row r="74" spans="1:20" s="99" customFormat="1" ht="10.199999999999999">
      <c r="A74" s="525">
        <v>4642</v>
      </c>
      <c r="B74" s="525" t="s">
        <v>123</v>
      </c>
      <c r="C74" s="554" t="s">
        <v>10043</v>
      </c>
      <c r="D74" s="524">
        <v>45940</v>
      </c>
      <c r="E74" s="524">
        <v>45989</v>
      </c>
      <c r="F74" s="554" t="s">
        <v>10267</v>
      </c>
      <c r="G74" s="570">
        <v>48</v>
      </c>
      <c r="H74" s="570">
        <v>48</v>
      </c>
      <c r="I74" s="525" t="s">
        <v>10</v>
      </c>
      <c r="J74" s="525" t="s">
        <v>121</v>
      </c>
      <c r="K74" s="526">
        <v>1854.94</v>
      </c>
      <c r="L74" s="526">
        <v>89037.119999999995</v>
      </c>
      <c r="M74" s="526">
        <v>89037.119999999995</v>
      </c>
      <c r="N74" s="574">
        <v>1</v>
      </c>
      <c r="O74" s="526">
        <v>89037.119999999995</v>
      </c>
      <c r="P74" s="525" t="s">
        <v>10575</v>
      </c>
      <c r="Q74" s="525" t="s">
        <v>10576</v>
      </c>
      <c r="R74" s="47" t="s">
        <v>11110</v>
      </c>
      <c r="S74" s="47">
        <v>0</v>
      </c>
      <c r="T74" s="47">
        <v>0</v>
      </c>
    </row>
    <row r="75" spans="1:20" s="99" customFormat="1" ht="10.199999999999999">
      <c r="A75" s="525">
        <v>4632</v>
      </c>
      <c r="B75" s="525" t="s">
        <v>123</v>
      </c>
      <c r="C75" s="554" t="s">
        <v>10043</v>
      </c>
      <c r="D75" s="524">
        <v>45939</v>
      </c>
      <c r="E75" s="524">
        <v>45989</v>
      </c>
      <c r="F75" s="554" t="s">
        <v>10267</v>
      </c>
      <c r="G75" s="570">
        <v>49</v>
      </c>
      <c r="H75" s="570">
        <v>49</v>
      </c>
      <c r="I75" s="525" t="s">
        <v>10</v>
      </c>
      <c r="J75" s="525" t="s">
        <v>121</v>
      </c>
      <c r="K75" s="526">
        <v>1854.94</v>
      </c>
      <c r="L75" s="526">
        <v>90892.06</v>
      </c>
      <c r="M75" s="526">
        <v>90892.06</v>
      </c>
      <c r="N75" s="574">
        <v>1</v>
      </c>
      <c r="O75" s="526">
        <v>90892.06</v>
      </c>
      <c r="P75" s="525" t="s">
        <v>10575</v>
      </c>
      <c r="Q75" s="525" t="s">
        <v>10576</v>
      </c>
      <c r="R75" s="47" t="s">
        <v>11060</v>
      </c>
      <c r="S75" s="47">
        <v>0</v>
      </c>
      <c r="T75" s="47">
        <v>0</v>
      </c>
    </row>
    <row r="76" spans="1:20" s="99" customFormat="1" ht="10.199999999999999">
      <c r="A76" s="525">
        <v>4644</v>
      </c>
      <c r="B76" s="525" t="s">
        <v>123</v>
      </c>
      <c r="C76" s="554" t="s">
        <v>10043</v>
      </c>
      <c r="D76" s="524">
        <v>45940</v>
      </c>
      <c r="E76" s="524">
        <v>45989</v>
      </c>
      <c r="F76" s="554" t="s">
        <v>10267</v>
      </c>
      <c r="G76" s="570">
        <v>64</v>
      </c>
      <c r="H76" s="570">
        <v>64</v>
      </c>
      <c r="I76" s="525" t="s">
        <v>10</v>
      </c>
      <c r="J76" s="525" t="s">
        <v>121</v>
      </c>
      <c r="K76" s="526">
        <v>1974.94</v>
      </c>
      <c r="L76" s="526">
        <v>126396.16</v>
      </c>
      <c r="M76" s="526">
        <v>126396.16</v>
      </c>
      <c r="N76" s="574">
        <v>1</v>
      </c>
      <c r="O76" s="526">
        <v>126396.16</v>
      </c>
      <c r="P76" s="525" t="s">
        <v>10575</v>
      </c>
      <c r="Q76" s="525" t="s">
        <v>10576</v>
      </c>
      <c r="R76" s="47" t="s">
        <v>11109</v>
      </c>
      <c r="S76" s="47">
        <v>0</v>
      </c>
      <c r="T76" s="47">
        <v>0</v>
      </c>
    </row>
    <row r="77" spans="1:20">
      <c r="A77" s="525">
        <v>4703</v>
      </c>
      <c r="B77" s="525" t="s">
        <v>120</v>
      </c>
      <c r="C77" s="554" t="s">
        <v>10269</v>
      </c>
      <c r="D77" s="524">
        <v>45954</v>
      </c>
      <c r="E77" s="524">
        <v>45989</v>
      </c>
      <c r="F77" s="554" t="s">
        <v>10646</v>
      </c>
      <c r="G77" s="570">
        <v>50</v>
      </c>
      <c r="H77" s="570">
        <v>50</v>
      </c>
      <c r="I77" s="525" t="s">
        <v>10</v>
      </c>
      <c r="J77" s="525" t="s">
        <v>121</v>
      </c>
      <c r="K77" s="526">
        <v>7020</v>
      </c>
      <c r="L77" s="526">
        <v>351000</v>
      </c>
      <c r="M77" s="526">
        <v>351000</v>
      </c>
      <c r="N77" s="574">
        <v>1</v>
      </c>
      <c r="O77" s="526">
        <v>351000</v>
      </c>
      <c r="P77" s="525" t="s">
        <v>11645</v>
      </c>
      <c r="Q77" s="525" t="s">
        <v>11646</v>
      </c>
      <c r="R77" s="47" t="s">
        <v>11585</v>
      </c>
      <c r="S77" s="47">
        <v>0</v>
      </c>
      <c r="T77" s="47">
        <v>0</v>
      </c>
    </row>
    <row r="78" spans="1:20" s="99" customFormat="1" ht="10.199999999999999">
      <c r="A78" s="525">
        <v>3956</v>
      </c>
      <c r="B78" s="525" t="s">
        <v>120</v>
      </c>
      <c r="C78" s="554" t="s">
        <v>5988</v>
      </c>
      <c r="D78" s="524">
        <v>45743</v>
      </c>
      <c r="E78" s="524">
        <v>45989</v>
      </c>
      <c r="F78" s="554" t="s">
        <v>10267</v>
      </c>
      <c r="G78" s="570">
        <v>500</v>
      </c>
      <c r="H78" s="570">
        <v>500</v>
      </c>
      <c r="I78" s="525" t="s">
        <v>10</v>
      </c>
      <c r="J78" s="525" t="s">
        <v>121</v>
      </c>
      <c r="K78" s="526">
        <v>1674.96</v>
      </c>
      <c r="L78" s="526">
        <v>837480.65</v>
      </c>
      <c r="M78" s="526">
        <v>837480.65</v>
      </c>
      <c r="N78" s="574">
        <v>1</v>
      </c>
      <c r="O78" s="526">
        <v>837480.65</v>
      </c>
      <c r="P78" s="525" t="s">
        <v>10428</v>
      </c>
      <c r="Q78" s="525" t="s">
        <v>10600</v>
      </c>
      <c r="R78" s="47" t="s">
        <v>10601</v>
      </c>
      <c r="S78" s="47">
        <v>0</v>
      </c>
      <c r="T78" s="47">
        <v>0</v>
      </c>
    </row>
    <row r="79" spans="1:20" s="530" customFormat="1" ht="10.199999999999999">
      <c r="A79" s="525">
        <v>4482</v>
      </c>
      <c r="B79" s="525" t="s">
        <v>123</v>
      </c>
      <c r="C79" s="554" t="s">
        <v>10626</v>
      </c>
      <c r="D79" s="524">
        <v>45903</v>
      </c>
      <c r="E79" s="524">
        <v>45989</v>
      </c>
      <c r="F79" s="554" t="s">
        <v>10273</v>
      </c>
      <c r="G79" s="570">
        <v>74</v>
      </c>
      <c r="H79" s="570">
        <v>74</v>
      </c>
      <c r="I79" s="525" t="s">
        <v>10</v>
      </c>
      <c r="J79" s="525" t="s">
        <v>121</v>
      </c>
      <c r="K79" s="526">
        <v>2052</v>
      </c>
      <c r="L79" s="526">
        <v>151848</v>
      </c>
      <c r="M79" s="526">
        <v>50616</v>
      </c>
      <c r="N79" s="574">
        <v>1</v>
      </c>
      <c r="O79" s="526">
        <v>50616</v>
      </c>
      <c r="P79" s="525" t="s">
        <v>10627</v>
      </c>
      <c r="Q79" s="525" t="s">
        <v>10980</v>
      </c>
      <c r="R79" s="47" t="s">
        <v>10628</v>
      </c>
      <c r="S79" s="47">
        <v>0</v>
      </c>
      <c r="T79" s="47">
        <v>0</v>
      </c>
    </row>
    <row r="80" spans="1:20" s="99" customFormat="1" ht="10.199999999999999">
      <c r="A80" s="525">
        <v>4384</v>
      </c>
      <c r="B80" s="525" t="s">
        <v>120</v>
      </c>
      <c r="C80" s="554" t="s">
        <v>10452</v>
      </c>
      <c r="D80" s="524">
        <v>45887</v>
      </c>
      <c r="E80" s="524">
        <v>45989</v>
      </c>
      <c r="F80" s="554" t="s">
        <v>10268</v>
      </c>
      <c r="G80" s="570">
        <v>340</v>
      </c>
      <c r="H80" s="570">
        <v>340</v>
      </c>
      <c r="I80" s="525" t="s">
        <v>18</v>
      </c>
      <c r="J80" s="525" t="s">
        <v>126</v>
      </c>
      <c r="K80" s="571">
        <v>508</v>
      </c>
      <c r="L80" s="571">
        <v>172720</v>
      </c>
      <c r="M80" s="571">
        <v>172720</v>
      </c>
      <c r="N80" s="574">
        <v>5.3689999999999998</v>
      </c>
      <c r="O80" s="526">
        <v>927333.68</v>
      </c>
      <c r="P80" s="525" t="s">
        <v>10598</v>
      </c>
      <c r="Q80" s="525" t="s">
        <v>10677</v>
      </c>
      <c r="R80" s="47" t="s">
        <v>10453</v>
      </c>
      <c r="S80" s="47">
        <v>0</v>
      </c>
      <c r="T80" s="47">
        <v>0</v>
      </c>
    </row>
    <row r="81" spans="1:20" s="99" customFormat="1" ht="10.199999999999999">
      <c r="A81" s="525">
        <v>3933</v>
      </c>
      <c r="B81" s="525" t="s">
        <v>123</v>
      </c>
      <c r="C81" s="554" t="s">
        <v>10322</v>
      </c>
      <c r="D81" s="524">
        <v>45735</v>
      </c>
      <c r="E81" s="524">
        <v>45991</v>
      </c>
      <c r="F81" s="554" t="s">
        <v>10267</v>
      </c>
      <c r="G81" s="570">
        <v>5000</v>
      </c>
      <c r="H81" s="570">
        <v>5000</v>
      </c>
      <c r="I81" s="525" t="s">
        <v>10</v>
      </c>
      <c r="J81" s="525" t="s">
        <v>121</v>
      </c>
      <c r="K81" s="526">
        <v>1645</v>
      </c>
      <c r="L81" s="526">
        <v>8225000</v>
      </c>
      <c r="M81" s="526">
        <v>8225000</v>
      </c>
      <c r="N81" s="574">
        <v>1</v>
      </c>
      <c r="O81" s="526">
        <v>8225000</v>
      </c>
      <c r="P81" s="525" t="s">
        <v>11061</v>
      </c>
      <c r="Q81" s="525" t="s">
        <v>11062</v>
      </c>
      <c r="R81" s="47" t="s">
        <v>10045</v>
      </c>
      <c r="S81" s="47">
        <v>0</v>
      </c>
      <c r="T81" s="47">
        <v>0</v>
      </c>
    </row>
    <row r="82" spans="1:20" s="99" customFormat="1" ht="10.199999999999999">
      <c r="A82" s="525">
        <v>4657</v>
      </c>
      <c r="B82" s="525" t="s">
        <v>123</v>
      </c>
      <c r="C82" s="554" t="s">
        <v>11134</v>
      </c>
      <c r="D82" s="524">
        <v>45944</v>
      </c>
      <c r="E82" s="524">
        <v>45991</v>
      </c>
      <c r="F82" s="554" t="s">
        <v>10268</v>
      </c>
      <c r="G82" s="570">
        <v>96</v>
      </c>
      <c r="H82" s="570">
        <v>96</v>
      </c>
      <c r="I82" s="525" t="s">
        <v>18</v>
      </c>
      <c r="J82" s="525" t="s">
        <v>124</v>
      </c>
      <c r="K82" s="571">
        <v>410</v>
      </c>
      <c r="L82" s="571">
        <v>39360</v>
      </c>
      <c r="M82" s="571">
        <v>39360</v>
      </c>
      <c r="N82" s="574">
        <v>5.3689999999999998</v>
      </c>
      <c r="O82" s="526">
        <v>211323.84</v>
      </c>
      <c r="P82" s="525" t="s">
        <v>11135</v>
      </c>
      <c r="Q82" s="525" t="s">
        <v>11136</v>
      </c>
      <c r="R82" s="47" t="s">
        <v>11137</v>
      </c>
      <c r="S82" s="47">
        <v>0</v>
      </c>
      <c r="T82" s="47">
        <v>0</v>
      </c>
    </row>
    <row r="83" spans="1:20" s="99" customFormat="1" ht="10.199999999999999">
      <c r="A83" s="525">
        <v>4281</v>
      </c>
      <c r="B83" s="525" t="s">
        <v>123</v>
      </c>
      <c r="C83" s="554" t="s">
        <v>129</v>
      </c>
      <c r="D83" s="524">
        <v>45854</v>
      </c>
      <c r="E83" s="524">
        <v>45991</v>
      </c>
      <c r="F83" s="554" t="s">
        <v>10273</v>
      </c>
      <c r="G83" s="570">
        <v>140</v>
      </c>
      <c r="H83" s="570">
        <v>140</v>
      </c>
      <c r="I83" s="525" t="s">
        <v>18</v>
      </c>
      <c r="J83" s="525" t="s">
        <v>126</v>
      </c>
      <c r="K83" s="571">
        <v>339</v>
      </c>
      <c r="L83" s="571">
        <v>47460</v>
      </c>
      <c r="M83" s="571">
        <v>47460</v>
      </c>
      <c r="N83" s="574">
        <v>5.3689999999999998</v>
      </c>
      <c r="O83" s="526">
        <v>254812.74</v>
      </c>
      <c r="P83" s="525" t="s">
        <v>10406</v>
      </c>
      <c r="Q83" s="525" t="s">
        <v>10407</v>
      </c>
      <c r="R83" s="47" t="s">
        <v>10408</v>
      </c>
      <c r="S83" s="47">
        <v>0</v>
      </c>
      <c r="T83" s="47">
        <v>0</v>
      </c>
    </row>
    <row r="84" spans="1:20" s="99" customFormat="1" ht="10.199999999999999">
      <c r="A84" s="525">
        <v>4264</v>
      </c>
      <c r="B84" s="525" t="s">
        <v>123</v>
      </c>
      <c r="C84" s="554" t="s">
        <v>129</v>
      </c>
      <c r="D84" s="524">
        <v>45848</v>
      </c>
      <c r="E84" s="524">
        <v>45991</v>
      </c>
      <c r="F84" s="554" t="s">
        <v>10389</v>
      </c>
      <c r="G84" s="570">
        <v>140</v>
      </c>
      <c r="H84" s="570">
        <v>140</v>
      </c>
      <c r="I84" s="525" t="s">
        <v>18</v>
      </c>
      <c r="J84" s="525" t="s">
        <v>126</v>
      </c>
      <c r="K84" s="571">
        <v>388.5</v>
      </c>
      <c r="L84" s="571">
        <v>54390</v>
      </c>
      <c r="M84" s="571">
        <v>54390</v>
      </c>
      <c r="N84" s="574">
        <v>5.3689999999999998</v>
      </c>
      <c r="O84" s="526">
        <v>292019.90999999997</v>
      </c>
      <c r="P84" s="525" t="s">
        <v>10429</v>
      </c>
      <c r="Q84" s="525" t="s">
        <v>10430</v>
      </c>
      <c r="R84" s="47" t="s">
        <v>10431</v>
      </c>
      <c r="S84" s="47">
        <v>0</v>
      </c>
      <c r="T84" s="47">
        <v>0</v>
      </c>
    </row>
    <row r="85" spans="1:20">
      <c r="A85" s="525">
        <v>4243</v>
      </c>
      <c r="B85" s="525" t="s">
        <v>120</v>
      </c>
      <c r="C85" s="554" t="s">
        <v>129</v>
      </c>
      <c r="D85" s="524">
        <v>45840</v>
      </c>
      <c r="E85" s="524">
        <v>45991</v>
      </c>
      <c r="F85" s="554" t="s">
        <v>10267</v>
      </c>
      <c r="G85" s="570">
        <v>1000</v>
      </c>
      <c r="H85" s="570">
        <v>1000</v>
      </c>
      <c r="I85" s="525" t="s">
        <v>18</v>
      </c>
      <c r="J85" s="525" t="s">
        <v>124</v>
      </c>
      <c r="K85" s="571">
        <v>340</v>
      </c>
      <c r="L85" s="571">
        <v>340000</v>
      </c>
      <c r="M85" s="571">
        <v>340000</v>
      </c>
      <c r="N85" s="574">
        <v>5.3689999999999998</v>
      </c>
      <c r="O85" s="526">
        <v>1825460</v>
      </c>
      <c r="P85" s="525" t="s">
        <v>11212</v>
      </c>
      <c r="Q85" s="525" t="s">
        <v>10602</v>
      </c>
      <c r="R85" s="47" t="s">
        <v>10368</v>
      </c>
      <c r="S85" s="47">
        <v>0</v>
      </c>
      <c r="T85" s="47">
        <v>0</v>
      </c>
    </row>
    <row r="86" spans="1:20" s="99" customFormat="1" ht="10.199999999999999">
      <c r="A86" s="525">
        <v>4247</v>
      </c>
      <c r="B86" s="525" t="s">
        <v>123</v>
      </c>
      <c r="C86" s="554" t="s">
        <v>10365</v>
      </c>
      <c r="D86" s="524">
        <v>45841</v>
      </c>
      <c r="E86" s="524">
        <v>45991</v>
      </c>
      <c r="F86" s="554" t="s">
        <v>10267</v>
      </c>
      <c r="G86" s="570">
        <v>1500</v>
      </c>
      <c r="H86" s="570">
        <v>750</v>
      </c>
      <c r="I86" s="525" t="s">
        <v>18</v>
      </c>
      <c r="J86" s="525" t="s">
        <v>124</v>
      </c>
      <c r="K86" s="571">
        <v>340</v>
      </c>
      <c r="L86" s="571">
        <v>510000</v>
      </c>
      <c r="M86" s="571">
        <v>255000</v>
      </c>
      <c r="N86" s="574">
        <v>5.3689999999999998</v>
      </c>
      <c r="O86" s="526">
        <v>1369095</v>
      </c>
      <c r="P86" s="525" t="s">
        <v>11212</v>
      </c>
      <c r="Q86" s="525" t="s">
        <v>10602</v>
      </c>
      <c r="R86" s="47" t="s">
        <v>10366</v>
      </c>
      <c r="S86" s="47">
        <v>0</v>
      </c>
      <c r="T86" s="47">
        <v>0</v>
      </c>
    </row>
    <row r="87" spans="1:20" s="99" customFormat="1" ht="10.199999999999999">
      <c r="A87" s="525">
        <v>3835</v>
      </c>
      <c r="B87" s="525" t="s">
        <v>123</v>
      </c>
      <c r="C87" s="554" t="s">
        <v>5988</v>
      </c>
      <c r="D87" s="524">
        <v>45709</v>
      </c>
      <c r="E87" s="524">
        <v>45991</v>
      </c>
      <c r="F87" s="554" t="s">
        <v>10268</v>
      </c>
      <c r="G87" s="570">
        <v>200</v>
      </c>
      <c r="H87" s="570">
        <v>200</v>
      </c>
      <c r="I87" s="525" t="s">
        <v>18</v>
      </c>
      <c r="J87" s="525" t="s">
        <v>124</v>
      </c>
      <c r="K87" s="571">
        <v>455</v>
      </c>
      <c r="L87" s="571">
        <v>91000</v>
      </c>
      <c r="M87" s="571">
        <v>91000</v>
      </c>
      <c r="N87" s="574">
        <v>5.7990000000000004</v>
      </c>
      <c r="O87" s="526">
        <v>527709</v>
      </c>
      <c r="P87" s="525" t="s">
        <v>10038</v>
      </c>
      <c r="Q87" s="525" t="s">
        <v>10276</v>
      </c>
      <c r="R87" s="47" t="s">
        <v>10277</v>
      </c>
      <c r="S87" s="47">
        <v>0</v>
      </c>
      <c r="T87" s="47">
        <v>0</v>
      </c>
    </row>
    <row r="88" spans="1:20">
      <c r="A88" s="525">
        <v>4525</v>
      </c>
      <c r="B88" s="525" t="s">
        <v>123</v>
      </c>
      <c r="C88" s="554" t="s">
        <v>10650</v>
      </c>
      <c r="D88" s="524">
        <v>45909</v>
      </c>
      <c r="E88" s="524">
        <v>45999</v>
      </c>
      <c r="F88" s="554" t="s">
        <v>8438</v>
      </c>
      <c r="G88" s="570">
        <v>20</v>
      </c>
      <c r="H88" s="570">
        <v>20</v>
      </c>
      <c r="I88" s="525" t="s">
        <v>10</v>
      </c>
      <c r="J88" s="525" t="s">
        <v>121</v>
      </c>
      <c r="K88" s="526">
        <v>3596.77</v>
      </c>
      <c r="L88" s="526">
        <v>71935.399999999994</v>
      </c>
      <c r="M88" s="526">
        <v>71935.399999999994</v>
      </c>
      <c r="N88" s="574">
        <v>1</v>
      </c>
      <c r="O88" s="526">
        <v>71935.399999999994</v>
      </c>
      <c r="P88" s="525" t="s">
        <v>10667</v>
      </c>
      <c r="Q88" s="525" t="s">
        <v>11064</v>
      </c>
      <c r="R88" s="47" t="s">
        <v>10651</v>
      </c>
      <c r="S88" s="47">
        <v>0</v>
      </c>
      <c r="T88" s="47">
        <v>0</v>
      </c>
    </row>
    <row r="89" spans="1:20">
      <c r="A89" s="525">
        <v>4524</v>
      </c>
      <c r="B89" s="525" t="s">
        <v>123</v>
      </c>
      <c r="C89" s="554" t="s">
        <v>10650</v>
      </c>
      <c r="D89" s="524">
        <v>45909</v>
      </c>
      <c r="E89" s="524">
        <v>45999</v>
      </c>
      <c r="F89" s="554" t="s">
        <v>10267</v>
      </c>
      <c r="G89" s="570">
        <v>5</v>
      </c>
      <c r="H89" s="570">
        <v>5</v>
      </c>
      <c r="I89" s="525" t="s">
        <v>10</v>
      </c>
      <c r="J89" s="525" t="s">
        <v>121</v>
      </c>
      <c r="K89" s="526">
        <v>1833.65</v>
      </c>
      <c r="L89" s="526">
        <v>9168.25</v>
      </c>
      <c r="M89" s="526">
        <v>9168.25</v>
      </c>
      <c r="N89" s="574">
        <v>1</v>
      </c>
      <c r="O89" s="526">
        <v>9168.25</v>
      </c>
      <c r="P89" s="525" t="s">
        <v>10665</v>
      </c>
      <c r="Q89" s="525" t="s">
        <v>11063</v>
      </c>
      <c r="R89" s="47" t="s">
        <v>10651</v>
      </c>
      <c r="S89" s="47">
        <v>0</v>
      </c>
      <c r="T89" s="47">
        <v>0</v>
      </c>
    </row>
    <row r="90" spans="1:20">
      <c r="A90" s="525">
        <v>4522</v>
      </c>
      <c r="B90" s="525" t="s">
        <v>123</v>
      </c>
      <c r="C90" s="554" t="s">
        <v>10650</v>
      </c>
      <c r="D90" s="524">
        <v>45909</v>
      </c>
      <c r="E90" s="524">
        <v>45999</v>
      </c>
      <c r="F90" s="554" t="s">
        <v>10647</v>
      </c>
      <c r="G90" s="570">
        <v>5</v>
      </c>
      <c r="H90" s="570">
        <v>5</v>
      </c>
      <c r="I90" s="525" t="s">
        <v>10</v>
      </c>
      <c r="J90" s="525" t="s">
        <v>121</v>
      </c>
      <c r="K90" s="526">
        <v>2218.8200000000002</v>
      </c>
      <c r="L90" s="526">
        <v>11094.1</v>
      </c>
      <c r="M90" s="526">
        <v>11094.1</v>
      </c>
      <c r="N90" s="574">
        <v>1</v>
      </c>
      <c r="O90" s="526">
        <v>11094.1</v>
      </c>
      <c r="P90" s="525" t="s">
        <v>10664</v>
      </c>
      <c r="Q90" s="525" t="s">
        <v>11066</v>
      </c>
      <c r="R90" s="47" t="s">
        <v>10651</v>
      </c>
      <c r="S90" s="47">
        <v>0</v>
      </c>
      <c r="T90" s="47">
        <v>0</v>
      </c>
    </row>
    <row r="91" spans="1:20">
      <c r="A91" s="525">
        <v>4523</v>
      </c>
      <c r="B91" s="525" t="s">
        <v>123</v>
      </c>
      <c r="C91" s="554" t="s">
        <v>10650</v>
      </c>
      <c r="D91" s="524">
        <v>45909</v>
      </c>
      <c r="E91" s="524">
        <v>45999</v>
      </c>
      <c r="F91" s="554" t="s">
        <v>10648</v>
      </c>
      <c r="G91" s="570">
        <v>17</v>
      </c>
      <c r="H91" s="570">
        <v>17</v>
      </c>
      <c r="I91" s="525" t="s">
        <v>10</v>
      </c>
      <c r="J91" s="525" t="s">
        <v>121</v>
      </c>
      <c r="K91" s="526">
        <v>3477.42</v>
      </c>
      <c r="L91" s="526">
        <v>59116.14</v>
      </c>
      <c r="M91" s="526">
        <v>59116.14</v>
      </c>
      <c r="N91" s="574">
        <v>1</v>
      </c>
      <c r="O91" s="526">
        <v>59116.14</v>
      </c>
      <c r="P91" s="525" t="s">
        <v>10666</v>
      </c>
      <c r="Q91" s="525" t="s">
        <v>11065</v>
      </c>
      <c r="R91" s="47" t="s">
        <v>10651</v>
      </c>
      <c r="S91" s="47">
        <v>0</v>
      </c>
      <c r="T91" s="47">
        <v>0</v>
      </c>
    </row>
    <row r="92" spans="1:20">
      <c r="A92" s="525">
        <v>4629</v>
      </c>
      <c r="B92" s="525" t="s">
        <v>123</v>
      </c>
      <c r="C92" s="554" t="s">
        <v>11054</v>
      </c>
      <c r="D92" s="524">
        <v>45938</v>
      </c>
      <c r="E92" s="524">
        <v>45999</v>
      </c>
      <c r="F92" s="554" t="s">
        <v>10647</v>
      </c>
      <c r="G92" s="570">
        <v>22</v>
      </c>
      <c r="H92" s="570">
        <v>22</v>
      </c>
      <c r="I92" s="525" t="s">
        <v>10</v>
      </c>
      <c r="J92" s="525" t="s">
        <v>121</v>
      </c>
      <c r="K92" s="526">
        <v>2280</v>
      </c>
      <c r="L92" s="526">
        <v>50160</v>
      </c>
      <c r="M92" s="526">
        <v>25080</v>
      </c>
      <c r="N92" s="574">
        <v>1</v>
      </c>
      <c r="O92" s="526">
        <v>25080</v>
      </c>
      <c r="P92" s="525" t="s">
        <v>11085</v>
      </c>
      <c r="Q92" s="525"/>
      <c r="R92" s="47" t="s">
        <v>11055</v>
      </c>
      <c r="S92" s="47">
        <v>0</v>
      </c>
      <c r="T92" s="47">
        <v>0</v>
      </c>
    </row>
    <row r="93" spans="1:20" s="99" customFormat="1" ht="10.199999999999999">
      <c r="A93" s="525">
        <v>4630</v>
      </c>
      <c r="B93" s="525" t="s">
        <v>123</v>
      </c>
      <c r="C93" s="554" t="s">
        <v>11054</v>
      </c>
      <c r="D93" s="524">
        <v>45938</v>
      </c>
      <c r="E93" s="524">
        <v>45999</v>
      </c>
      <c r="F93" s="554" t="s">
        <v>11056</v>
      </c>
      <c r="G93" s="570">
        <v>15</v>
      </c>
      <c r="H93" s="570">
        <v>15</v>
      </c>
      <c r="I93" s="525" t="s">
        <v>10</v>
      </c>
      <c r="J93" s="525" t="s">
        <v>121</v>
      </c>
      <c r="K93" s="526">
        <v>2940</v>
      </c>
      <c r="L93" s="526">
        <v>44100</v>
      </c>
      <c r="M93" s="526">
        <v>22050</v>
      </c>
      <c r="N93" s="574">
        <v>1</v>
      </c>
      <c r="O93" s="526">
        <v>22050</v>
      </c>
      <c r="P93" s="525" t="s">
        <v>11084</v>
      </c>
      <c r="Q93" s="525"/>
      <c r="R93" s="47" t="s">
        <v>11057</v>
      </c>
      <c r="S93" s="47">
        <v>0</v>
      </c>
      <c r="T93" s="47">
        <v>0</v>
      </c>
    </row>
    <row r="94" spans="1:20" s="99" customFormat="1" ht="10.199999999999999">
      <c r="A94" s="525">
        <v>4606</v>
      </c>
      <c r="B94" s="525" t="s">
        <v>123</v>
      </c>
      <c r="C94" s="554" t="s">
        <v>10032</v>
      </c>
      <c r="D94" s="524">
        <v>45931</v>
      </c>
      <c r="E94" s="524">
        <v>46001</v>
      </c>
      <c r="F94" s="554" t="s">
        <v>10414</v>
      </c>
      <c r="G94" s="570">
        <v>21.25</v>
      </c>
      <c r="H94" s="570">
        <v>21.25</v>
      </c>
      <c r="I94" s="525" t="s">
        <v>18</v>
      </c>
      <c r="J94" s="525" t="s">
        <v>126</v>
      </c>
      <c r="K94" s="571">
        <v>1290</v>
      </c>
      <c r="L94" s="571">
        <v>27412.5</v>
      </c>
      <c r="M94" s="571">
        <v>27412.5</v>
      </c>
      <c r="N94" s="574">
        <v>5.3689999999999998</v>
      </c>
      <c r="O94" s="526">
        <v>147177.71</v>
      </c>
      <c r="P94" s="525" t="s">
        <v>10658</v>
      </c>
      <c r="Q94" s="525" t="s">
        <v>10583</v>
      </c>
      <c r="R94" s="47" t="s">
        <v>10992</v>
      </c>
      <c r="S94" s="47">
        <v>0</v>
      </c>
      <c r="T94" s="47">
        <v>0</v>
      </c>
    </row>
    <row r="95" spans="1:20" s="99" customFormat="1" ht="10.199999999999999">
      <c r="A95" s="525">
        <v>4549</v>
      </c>
      <c r="B95" s="525" t="s">
        <v>123</v>
      </c>
      <c r="C95" s="554" t="s">
        <v>10650</v>
      </c>
      <c r="D95" s="524">
        <v>45916</v>
      </c>
      <c r="E95" s="524">
        <v>46006</v>
      </c>
      <c r="F95" s="554" t="s">
        <v>8438</v>
      </c>
      <c r="G95" s="570">
        <v>74</v>
      </c>
      <c r="H95" s="570">
        <v>74</v>
      </c>
      <c r="I95" s="525" t="s">
        <v>10</v>
      </c>
      <c r="J95" s="525" t="s">
        <v>121</v>
      </c>
      <c r="K95" s="526">
        <v>3555.73</v>
      </c>
      <c r="L95" s="526">
        <v>263124.02</v>
      </c>
      <c r="M95" s="526">
        <v>263124.02</v>
      </c>
      <c r="N95" s="574">
        <v>1</v>
      </c>
      <c r="O95" s="526">
        <v>263124.02</v>
      </c>
      <c r="P95" s="525" t="s">
        <v>10679</v>
      </c>
      <c r="Q95" s="525"/>
      <c r="R95" s="47" t="s">
        <v>10680</v>
      </c>
      <c r="S95" s="47">
        <v>0</v>
      </c>
      <c r="T95" s="47">
        <v>0</v>
      </c>
    </row>
    <row r="96" spans="1:20" s="99" customFormat="1" ht="10.199999999999999">
      <c r="A96" s="525">
        <v>4548</v>
      </c>
      <c r="B96" s="525" t="s">
        <v>123</v>
      </c>
      <c r="C96" s="554" t="s">
        <v>10722</v>
      </c>
      <c r="D96" s="524">
        <v>45915</v>
      </c>
      <c r="E96" s="524">
        <v>46006</v>
      </c>
      <c r="F96" s="554" t="s">
        <v>8438</v>
      </c>
      <c r="G96" s="570">
        <v>37</v>
      </c>
      <c r="H96" s="570">
        <v>37</v>
      </c>
      <c r="I96" s="525" t="s">
        <v>10</v>
      </c>
      <c r="J96" s="525" t="s">
        <v>121</v>
      </c>
      <c r="K96" s="526">
        <v>3370</v>
      </c>
      <c r="L96" s="526">
        <v>124690</v>
      </c>
      <c r="M96" s="526">
        <v>41563.339999999997</v>
      </c>
      <c r="N96" s="574">
        <v>1</v>
      </c>
      <c r="O96" s="526">
        <v>41563.339999999997</v>
      </c>
      <c r="P96" s="525" t="s">
        <v>10676</v>
      </c>
      <c r="Q96" s="525"/>
      <c r="R96" s="47" t="s">
        <v>10682</v>
      </c>
      <c r="S96" s="47">
        <v>0</v>
      </c>
      <c r="T96" s="47">
        <v>0</v>
      </c>
    </row>
    <row r="97" spans="1:20" s="99" customFormat="1" ht="10.199999999999999">
      <c r="A97" s="525">
        <v>4559</v>
      </c>
      <c r="B97" s="525" t="s">
        <v>123</v>
      </c>
      <c r="C97" s="554" t="s">
        <v>10650</v>
      </c>
      <c r="D97" s="524">
        <v>45918</v>
      </c>
      <c r="E97" s="524">
        <v>46008</v>
      </c>
      <c r="F97" s="554" t="s">
        <v>8438</v>
      </c>
      <c r="G97" s="570">
        <v>37</v>
      </c>
      <c r="H97" s="570">
        <v>37</v>
      </c>
      <c r="I97" s="525" t="s">
        <v>10</v>
      </c>
      <c r="J97" s="525" t="s">
        <v>121</v>
      </c>
      <c r="K97" s="526">
        <v>3546.45</v>
      </c>
      <c r="L97" s="526">
        <v>131218.65</v>
      </c>
      <c r="M97" s="526">
        <v>131218.65</v>
      </c>
      <c r="N97" s="574">
        <v>1</v>
      </c>
      <c r="O97" s="526">
        <v>131218.65</v>
      </c>
      <c r="P97" s="525" t="s">
        <v>10694</v>
      </c>
      <c r="Q97" s="525"/>
      <c r="R97" s="47" t="s">
        <v>10696</v>
      </c>
      <c r="S97" s="47">
        <v>0</v>
      </c>
      <c r="T97" s="47">
        <v>0</v>
      </c>
    </row>
    <row r="98" spans="1:20" s="99" customFormat="1" ht="10.199999999999999">
      <c r="A98" s="525">
        <v>4560</v>
      </c>
      <c r="B98" s="525" t="s">
        <v>123</v>
      </c>
      <c r="C98" s="554" t="s">
        <v>10650</v>
      </c>
      <c r="D98" s="524">
        <v>45918</v>
      </c>
      <c r="E98" s="524">
        <v>46008</v>
      </c>
      <c r="F98" s="554" t="s">
        <v>8438</v>
      </c>
      <c r="G98" s="570">
        <v>37</v>
      </c>
      <c r="H98" s="570">
        <v>37</v>
      </c>
      <c r="I98" s="525" t="s">
        <v>10</v>
      </c>
      <c r="J98" s="525" t="s">
        <v>121</v>
      </c>
      <c r="K98" s="526">
        <v>3514.88</v>
      </c>
      <c r="L98" s="526">
        <v>130050.56</v>
      </c>
      <c r="M98" s="526">
        <v>130050.56</v>
      </c>
      <c r="N98" s="574">
        <v>1</v>
      </c>
      <c r="O98" s="526">
        <v>130050.56</v>
      </c>
      <c r="P98" s="525" t="s">
        <v>10694</v>
      </c>
      <c r="Q98" s="525"/>
      <c r="R98" s="47" t="s">
        <v>10695</v>
      </c>
      <c r="S98" s="47">
        <v>0</v>
      </c>
      <c r="T98" s="47">
        <v>0</v>
      </c>
    </row>
    <row r="99" spans="1:20" s="99" customFormat="1" ht="10.199999999999999">
      <c r="A99" s="525">
        <v>4572</v>
      </c>
      <c r="B99" s="525" t="s">
        <v>123</v>
      </c>
      <c r="C99" s="554" t="s">
        <v>10650</v>
      </c>
      <c r="D99" s="524">
        <v>45919</v>
      </c>
      <c r="E99" s="524">
        <v>46009</v>
      </c>
      <c r="F99" s="554" t="s">
        <v>10273</v>
      </c>
      <c r="G99" s="570">
        <v>20</v>
      </c>
      <c r="H99" s="570">
        <v>20</v>
      </c>
      <c r="I99" s="525" t="s">
        <v>10</v>
      </c>
      <c r="J99" s="525" t="s">
        <v>121</v>
      </c>
      <c r="K99" s="526">
        <v>2237</v>
      </c>
      <c r="L99" s="526">
        <v>44740</v>
      </c>
      <c r="M99" s="526">
        <v>44740</v>
      </c>
      <c r="N99" s="574">
        <v>1</v>
      </c>
      <c r="O99" s="526">
        <v>44740</v>
      </c>
      <c r="P99" s="525" t="s">
        <v>10705</v>
      </c>
      <c r="Q99" s="525" t="s">
        <v>11241</v>
      </c>
      <c r="R99" s="47" t="s">
        <v>10704</v>
      </c>
      <c r="S99" s="47">
        <v>0</v>
      </c>
      <c r="T99" s="47">
        <v>0</v>
      </c>
    </row>
    <row r="100" spans="1:20" s="99" customFormat="1" ht="10.199999999999999">
      <c r="A100" s="525">
        <v>4571</v>
      </c>
      <c r="B100" s="525" t="s">
        <v>123</v>
      </c>
      <c r="C100" s="554" t="s">
        <v>10650</v>
      </c>
      <c r="D100" s="524">
        <v>45919</v>
      </c>
      <c r="E100" s="524">
        <v>46009</v>
      </c>
      <c r="F100" s="554" t="s">
        <v>10702</v>
      </c>
      <c r="G100" s="570">
        <v>20</v>
      </c>
      <c r="H100" s="570">
        <v>20</v>
      </c>
      <c r="I100" s="525" t="s">
        <v>10</v>
      </c>
      <c r="J100" s="525" t="s">
        <v>121</v>
      </c>
      <c r="K100" s="526">
        <v>5360</v>
      </c>
      <c r="L100" s="526">
        <v>107200</v>
      </c>
      <c r="M100" s="526">
        <v>107200</v>
      </c>
      <c r="N100" s="574">
        <v>1</v>
      </c>
      <c r="O100" s="526">
        <v>107200</v>
      </c>
      <c r="P100" s="525" t="s">
        <v>10703</v>
      </c>
      <c r="Q100" s="525" t="s">
        <v>11243</v>
      </c>
      <c r="R100" s="47" t="s">
        <v>10704</v>
      </c>
      <c r="S100" s="47">
        <v>0</v>
      </c>
      <c r="T100" s="47">
        <v>0</v>
      </c>
    </row>
    <row r="101" spans="1:20" s="99" customFormat="1" ht="10.199999999999999">
      <c r="A101" s="525">
        <v>4573</v>
      </c>
      <c r="B101" s="525" t="s">
        <v>123</v>
      </c>
      <c r="C101" s="554" t="s">
        <v>10650</v>
      </c>
      <c r="D101" s="524">
        <v>45919</v>
      </c>
      <c r="E101" s="524">
        <v>46009</v>
      </c>
      <c r="F101" s="554" t="s">
        <v>10648</v>
      </c>
      <c r="G101" s="570">
        <v>10</v>
      </c>
      <c r="H101" s="570">
        <v>10</v>
      </c>
      <c r="I101" s="525" t="s">
        <v>10</v>
      </c>
      <c r="J101" s="525" t="s">
        <v>121</v>
      </c>
      <c r="K101" s="526">
        <v>3696</v>
      </c>
      <c r="L101" s="526">
        <v>36960</v>
      </c>
      <c r="M101" s="526">
        <v>36960</v>
      </c>
      <c r="N101" s="574">
        <v>1</v>
      </c>
      <c r="O101" s="526">
        <v>36960</v>
      </c>
      <c r="P101" s="525" t="s">
        <v>10706</v>
      </c>
      <c r="Q101" s="525" t="s">
        <v>11242</v>
      </c>
      <c r="R101" s="47" t="s">
        <v>10707</v>
      </c>
      <c r="S101" s="47">
        <v>0</v>
      </c>
      <c r="T101" s="47">
        <v>0</v>
      </c>
    </row>
    <row r="102" spans="1:20" s="99" customFormat="1" ht="10.199999999999999">
      <c r="A102" s="525">
        <v>4692</v>
      </c>
      <c r="B102" s="525" t="s">
        <v>123</v>
      </c>
      <c r="C102" s="554" t="s">
        <v>11372</v>
      </c>
      <c r="D102" s="524">
        <v>45952</v>
      </c>
      <c r="E102" s="524">
        <v>46012</v>
      </c>
      <c r="F102" s="554" t="s">
        <v>10046</v>
      </c>
      <c r="G102" s="570">
        <v>25</v>
      </c>
      <c r="H102" s="570">
        <v>25</v>
      </c>
      <c r="I102" s="525" t="s">
        <v>10</v>
      </c>
      <c r="J102" s="525" t="s">
        <v>121</v>
      </c>
      <c r="K102" s="526">
        <v>3500</v>
      </c>
      <c r="L102" s="526">
        <v>87500</v>
      </c>
      <c r="M102" s="526">
        <v>43750</v>
      </c>
      <c r="N102" s="574">
        <v>1</v>
      </c>
      <c r="O102" s="526">
        <v>43750</v>
      </c>
      <c r="P102" s="525" t="s">
        <v>11373</v>
      </c>
      <c r="Q102" s="525" t="s">
        <v>11374</v>
      </c>
      <c r="R102" s="47" t="s">
        <v>11375</v>
      </c>
      <c r="S102" s="47">
        <v>0</v>
      </c>
      <c r="T102" s="47">
        <v>0</v>
      </c>
    </row>
    <row r="103" spans="1:20">
      <c r="A103" s="525">
        <v>4651</v>
      </c>
      <c r="B103" s="525" t="s">
        <v>123</v>
      </c>
      <c r="C103" s="554" t="s">
        <v>11087</v>
      </c>
      <c r="D103" s="524">
        <v>45943</v>
      </c>
      <c r="E103" s="524">
        <v>46021</v>
      </c>
      <c r="F103" s="554" t="s">
        <v>10267</v>
      </c>
      <c r="G103" s="570">
        <v>74</v>
      </c>
      <c r="H103" s="570">
        <v>74</v>
      </c>
      <c r="I103" s="525" t="s">
        <v>10</v>
      </c>
      <c r="J103" s="525" t="s">
        <v>121</v>
      </c>
      <c r="K103" s="526">
        <v>1630</v>
      </c>
      <c r="L103" s="526">
        <v>120620</v>
      </c>
      <c r="M103" s="526">
        <v>120620</v>
      </c>
      <c r="N103" s="574">
        <v>1</v>
      </c>
      <c r="O103" s="526">
        <v>120620</v>
      </c>
      <c r="P103" s="525" t="s">
        <v>11215</v>
      </c>
      <c r="Q103" s="525"/>
      <c r="R103" s="47" t="s">
        <v>11088</v>
      </c>
      <c r="S103" s="47">
        <v>0</v>
      </c>
      <c r="T103" s="47">
        <v>0</v>
      </c>
    </row>
    <row r="104" spans="1:20">
      <c r="A104" s="525">
        <v>4641</v>
      </c>
      <c r="B104" s="525" t="s">
        <v>120</v>
      </c>
      <c r="C104" s="554" t="s">
        <v>11087</v>
      </c>
      <c r="D104" s="524">
        <v>45940</v>
      </c>
      <c r="E104" s="524">
        <v>46021</v>
      </c>
      <c r="F104" s="554" t="s">
        <v>10267</v>
      </c>
      <c r="G104" s="570">
        <v>222</v>
      </c>
      <c r="H104" s="570">
        <v>222</v>
      </c>
      <c r="I104" s="525" t="s">
        <v>10</v>
      </c>
      <c r="J104" s="525" t="s">
        <v>121</v>
      </c>
      <c r="K104" s="526">
        <v>1630</v>
      </c>
      <c r="L104" s="526">
        <v>361860</v>
      </c>
      <c r="M104" s="526">
        <v>361860</v>
      </c>
      <c r="N104" s="574">
        <v>1</v>
      </c>
      <c r="O104" s="526">
        <v>361860</v>
      </c>
      <c r="P104" s="525" t="s">
        <v>11215</v>
      </c>
      <c r="Q104" s="525"/>
      <c r="R104" s="47" t="s">
        <v>11088</v>
      </c>
      <c r="S104" s="47">
        <v>0</v>
      </c>
      <c r="T104" s="47">
        <v>0</v>
      </c>
    </row>
    <row r="105" spans="1:20">
      <c r="A105" s="536" t="s">
        <v>10369</v>
      </c>
      <c r="B105" s="536"/>
      <c r="C105" s="552" t="s">
        <v>10370</v>
      </c>
      <c r="D105" s="533"/>
      <c r="E105" s="533">
        <v>46021</v>
      </c>
      <c r="F105" s="583" t="s">
        <v>10371</v>
      </c>
      <c r="G105" s="537"/>
      <c r="H105" s="537">
        <v>0</v>
      </c>
      <c r="I105" s="536" t="s">
        <v>10</v>
      </c>
      <c r="J105" s="536" t="s">
        <v>121</v>
      </c>
      <c r="K105" s="538">
        <v>0</v>
      </c>
      <c r="L105" s="538">
        <v>0</v>
      </c>
      <c r="M105" s="538">
        <v>0</v>
      </c>
      <c r="N105" s="541">
        <v>1</v>
      </c>
      <c r="O105" s="539">
        <f>200000-75000</f>
        <v>125000</v>
      </c>
      <c r="P105" s="536" t="s">
        <v>10034</v>
      </c>
      <c r="Q105" s="536"/>
      <c r="R105" s="47"/>
      <c r="S105" s="47"/>
      <c r="T105" s="47"/>
    </row>
    <row r="106" spans="1:20">
      <c r="A106" s="525">
        <v>3103</v>
      </c>
      <c r="B106" s="525" t="s">
        <v>123</v>
      </c>
      <c r="C106" s="554" t="s">
        <v>10278</v>
      </c>
      <c r="D106" s="524">
        <v>45434</v>
      </c>
      <c r="E106" s="524">
        <v>46021</v>
      </c>
      <c r="F106" s="554" t="s">
        <v>10268</v>
      </c>
      <c r="G106" s="570">
        <v>114</v>
      </c>
      <c r="H106" s="570">
        <v>52.631599999999999</v>
      </c>
      <c r="I106" s="525" t="s">
        <v>10</v>
      </c>
      <c r="J106" s="525" t="s">
        <v>121</v>
      </c>
      <c r="K106" s="526">
        <v>1900</v>
      </c>
      <c r="L106" s="526">
        <v>216600</v>
      </c>
      <c r="M106" s="526">
        <v>113216.67</v>
      </c>
      <c r="N106" s="574">
        <v>1</v>
      </c>
      <c r="O106" s="526">
        <v>113216.67</v>
      </c>
      <c r="P106" s="525" t="s">
        <v>10035</v>
      </c>
      <c r="Q106" s="525"/>
      <c r="R106" s="47" t="s">
        <v>10033</v>
      </c>
      <c r="S106" s="47">
        <v>26</v>
      </c>
      <c r="T106" s="568">
        <v>49400</v>
      </c>
    </row>
    <row r="107" spans="1:20">
      <c r="A107" s="525">
        <v>4356</v>
      </c>
      <c r="B107" s="525" t="s">
        <v>120</v>
      </c>
      <c r="C107" s="554" t="s">
        <v>10322</v>
      </c>
      <c r="D107" s="524">
        <v>45881</v>
      </c>
      <c r="E107" s="524">
        <v>46031</v>
      </c>
      <c r="F107" s="554" t="s">
        <v>10267</v>
      </c>
      <c r="G107" s="570">
        <v>60</v>
      </c>
      <c r="H107" s="570">
        <v>60</v>
      </c>
      <c r="I107" s="525" t="s">
        <v>10</v>
      </c>
      <c r="J107" s="525" t="s">
        <v>121</v>
      </c>
      <c r="K107" s="526">
        <v>1690</v>
      </c>
      <c r="L107" s="526">
        <v>101400</v>
      </c>
      <c r="M107" s="526">
        <v>101400</v>
      </c>
      <c r="N107" s="574">
        <v>1</v>
      </c>
      <c r="O107" s="526">
        <v>101400</v>
      </c>
      <c r="P107" s="525" t="s">
        <v>10436</v>
      </c>
      <c r="Q107" s="525" t="s">
        <v>10565</v>
      </c>
      <c r="R107" s="47" t="s">
        <v>10442</v>
      </c>
      <c r="S107" s="47">
        <v>0</v>
      </c>
      <c r="T107" s="47">
        <v>0</v>
      </c>
    </row>
    <row r="108" spans="1:20">
      <c r="A108" s="525">
        <v>4355</v>
      </c>
      <c r="B108" s="525" t="s">
        <v>120</v>
      </c>
      <c r="C108" s="554" t="s">
        <v>10322</v>
      </c>
      <c r="D108" s="524">
        <v>45881</v>
      </c>
      <c r="E108" s="524">
        <v>46031</v>
      </c>
      <c r="F108" s="554" t="s">
        <v>10267</v>
      </c>
      <c r="G108" s="570">
        <v>180</v>
      </c>
      <c r="H108" s="570">
        <v>180</v>
      </c>
      <c r="I108" s="525" t="s">
        <v>10</v>
      </c>
      <c r="J108" s="525" t="s">
        <v>121</v>
      </c>
      <c r="K108" s="526">
        <v>1690</v>
      </c>
      <c r="L108" s="526">
        <v>304200</v>
      </c>
      <c r="M108" s="526">
        <v>304200</v>
      </c>
      <c r="N108" s="574">
        <v>1</v>
      </c>
      <c r="O108" s="526">
        <v>304200</v>
      </c>
      <c r="P108" s="525" t="s">
        <v>10436</v>
      </c>
      <c r="Q108" s="525" t="s">
        <v>10565</v>
      </c>
      <c r="R108" s="47" t="s">
        <v>10443</v>
      </c>
      <c r="S108" s="47">
        <v>0</v>
      </c>
      <c r="T108" s="47">
        <v>0</v>
      </c>
    </row>
    <row r="109" spans="1:20">
      <c r="A109" s="525">
        <v>4354</v>
      </c>
      <c r="B109" s="525" t="s">
        <v>120</v>
      </c>
      <c r="C109" s="554" t="s">
        <v>10322</v>
      </c>
      <c r="D109" s="524">
        <v>45881</v>
      </c>
      <c r="E109" s="524">
        <v>46031</v>
      </c>
      <c r="F109" s="554" t="s">
        <v>10267</v>
      </c>
      <c r="G109" s="570">
        <v>400</v>
      </c>
      <c r="H109" s="570">
        <v>400</v>
      </c>
      <c r="I109" s="525" t="s">
        <v>10</v>
      </c>
      <c r="J109" s="525" t="s">
        <v>121</v>
      </c>
      <c r="K109" s="526">
        <v>1690</v>
      </c>
      <c r="L109" s="526">
        <v>676000</v>
      </c>
      <c r="M109" s="526">
        <v>676000</v>
      </c>
      <c r="N109" s="574">
        <v>1</v>
      </c>
      <c r="O109" s="526">
        <v>676000</v>
      </c>
      <c r="P109" s="525" t="s">
        <v>10439</v>
      </c>
      <c r="Q109" s="525" t="s">
        <v>10566</v>
      </c>
      <c r="R109" s="47" t="s">
        <v>10440</v>
      </c>
      <c r="S109" s="47">
        <v>0</v>
      </c>
      <c r="T109" s="47">
        <v>0</v>
      </c>
    </row>
    <row r="110" spans="1:20">
      <c r="A110" s="525">
        <v>4353</v>
      </c>
      <c r="B110" s="525" t="s">
        <v>120</v>
      </c>
      <c r="C110" s="554" t="s">
        <v>10322</v>
      </c>
      <c r="D110" s="524">
        <v>45881</v>
      </c>
      <c r="E110" s="524">
        <v>46031</v>
      </c>
      <c r="F110" s="554" t="s">
        <v>10267</v>
      </c>
      <c r="G110" s="570">
        <v>33</v>
      </c>
      <c r="H110" s="570">
        <v>33</v>
      </c>
      <c r="I110" s="525" t="s">
        <v>10</v>
      </c>
      <c r="J110" s="525" t="s">
        <v>121</v>
      </c>
      <c r="K110" s="526">
        <v>1690</v>
      </c>
      <c r="L110" s="526">
        <v>55770</v>
      </c>
      <c r="M110" s="526">
        <v>55770</v>
      </c>
      <c r="N110" s="574">
        <v>1</v>
      </c>
      <c r="O110" s="526">
        <v>55770</v>
      </c>
      <c r="P110" s="525" t="s">
        <v>10432</v>
      </c>
      <c r="Q110" s="525" t="s">
        <v>10425</v>
      </c>
      <c r="R110" s="47" t="s">
        <v>10434</v>
      </c>
      <c r="S110" s="47">
        <v>0</v>
      </c>
      <c r="T110" s="47">
        <v>0</v>
      </c>
    </row>
    <row r="111" spans="1:20">
      <c r="A111" s="525">
        <v>4352</v>
      </c>
      <c r="B111" s="525" t="s">
        <v>120</v>
      </c>
      <c r="C111" s="554" t="s">
        <v>10322</v>
      </c>
      <c r="D111" s="524">
        <v>45881</v>
      </c>
      <c r="E111" s="524">
        <v>46031</v>
      </c>
      <c r="F111" s="554" t="s">
        <v>10267</v>
      </c>
      <c r="G111" s="570">
        <v>12</v>
      </c>
      <c r="H111" s="570">
        <v>12</v>
      </c>
      <c r="I111" s="525" t="s">
        <v>10</v>
      </c>
      <c r="J111" s="525" t="s">
        <v>121</v>
      </c>
      <c r="K111" s="526">
        <v>1690</v>
      </c>
      <c r="L111" s="526">
        <v>20280</v>
      </c>
      <c r="M111" s="526">
        <v>20280</v>
      </c>
      <c r="N111" s="574">
        <v>1</v>
      </c>
      <c r="O111" s="526">
        <v>20280</v>
      </c>
      <c r="P111" s="525" t="s">
        <v>10432</v>
      </c>
      <c r="Q111" s="525" t="s">
        <v>10425</v>
      </c>
      <c r="R111" s="47" t="s">
        <v>10433</v>
      </c>
      <c r="S111" s="47">
        <v>0</v>
      </c>
      <c r="T111" s="47">
        <v>0</v>
      </c>
    </row>
    <row r="112" spans="1:20">
      <c r="A112" s="525">
        <v>4351</v>
      </c>
      <c r="B112" s="525" t="s">
        <v>120</v>
      </c>
      <c r="C112" s="554" t="s">
        <v>10322</v>
      </c>
      <c r="D112" s="524">
        <v>45881</v>
      </c>
      <c r="E112" s="524">
        <v>46031</v>
      </c>
      <c r="F112" s="554" t="s">
        <v>10267</v>
      </c>
      <c r="G112" s="570">
        <v>111</v>
      </c>
      <c r="H112" s="570">
        <v>111</v>
      </c>
      <c r="I112" s="525" t="s">
        <v>10</v>
      </c>
      <c r="J112" s="525" t="s">
        <v>121</v>
      </c>
      <c r="K112" s="526">
        <v>1690</v>
      </c>
      <c r="L112" s="526">
        <v>187590</v>
      </c>
      <c r="M112" s="526">
        <v>187590</v>
      </c>
      <c r="N112" s="574">
        <v>1</v>
      </c>
      <c r="O112" s="526">
        <v>187590</v>
      </c>
      <c r="P112" s="525" t="s">
        <v>10432</v>
      </c>
      <c r="Q112" s="525" t="s">
        <v>10425</v>
      </c>
      <c r="R112" s="47" t="s">
        <v>10433</v>
      </c>
      <c r="S112" s="47">
        <v>0</v>
      </c>
      <c r="T112" s="47">
        <v>0</v>
      </c>
    </row>
    <row r="113" spans="1:20">
      <c r="A113" s="525">
        <v>4217</v>
      </c>
      <c r="B113" s="525" t="s">
        <v>120</v>
      </c>
      <c r="C113" s="554" t="s">
        <v>10322</v>
      </c>
      <c r="D113" s="524">
        <v>45831</v>
      </c>
      <c r="E113" s="524">
        <v>46031</v>
      </c>
      <c r="F113" s="554" t="s">
        <v>10267</v>
      </c>
      <c r="G113" s="570">
        <v>4090</v>
      </c>
      <c r="H113" s="570">
        <v>4090</v>
      </c>
      <c r="I113" s="525" t="s">
        <v>10</v>
      </c>
      <c r="J113" s="525" t="s">
        <v>121</v>
      </c>
      <c r="K113" s="526">
        <v>1690</v>
      </c>
      <c r="L113" s="526">
        <v>6912100</v>
      </c>
      <c r="M113" s="526">
        <v>6912100</v>
      </c>
      <c r="N113" s="574">
        <v>1</v>
      </c>
      <c r="O113" s="526">
        <v>6912100</v>
      </c>
      <c r="P113" s="525" t="s">
        <v>10432</v>
      </c>
      <c r="Q113" s="525" t="s">
        <v>10425</v>
      </c>
      <c r="R113" s="47" t="s">
        <v>10435</v>
      </c>
      <c r="S113" s="47">
        <v>0</v>
      </c>
      <c r="T113" s="47">
        <v>0</v>
      </c>
    </row>
    <row r="114" spans="1:20">
      <c r="A114" s="525">
        <v>4209</v>
      </c>
      <c r="B114" s="525" t="s">
        <v>120</v>
      </c>
      <c r="C114" s="554" t="s">
        <v>10322</v>
      </c>
      <c r="D114" s="524">
        <v>45824</v>
      </c>
      <c r="E114" s="524">
        <v>46031</v>
      </c>
      <c r="F114" s="554" t="s">
        <v>10267</v>
      </c>
      <c r="G114" s="570">
        <v>1800</v>
      </c>
      <c r="H114" s="570">
        <v>1800</v>
      </c>
      <c r="I114" s="525" t="s">
        <v>10</v>
      </c>
      <c r="J114" s="525" t="s">
        <v>121</v>
      </c>
      <c r="K114" s="526">
        <v>1690</v>
      </c>
      <c r="L114" s="526">
        <v>3042000</v>
      </c>
      <c r="M114" s="526">
        <v>3042000</v>
      </c>
      <c r="N114" s="574">
        <v>1</v>
      </c>
      <c r="O114" s="526">
        <v>3042000</v>
      </c>
      <c r="P114" s="525" t="s">
        <v>10436</v>
      </c>
      <c r="Q114" s="525" t="s">
        <v>10565</v>
      </c>
      <c r="R114" s="47" t="s">
        <v>10354</v>
      </c>
      <c r="S114" s="47">
        <v>0</v>
      </c>
      <c r="T114" s="47">
        <v>0</v>
      </c>
    </row>
    <row r="115" spans="1:20">
      <c r="A115" s="525">
        <v>4208</v>
      </c>
      <c r="B115" s="525" t="s">
        <v>120</v>
      </c>
      <c r="C115" s="554" t="s">
        <v>10322</v>
      </c>
      <c r="D115" s="524">
        <v>45824</v>
      </c>
      <c r="E115" s="524">
        <v>46031</v>
      </c>
      <c r="F115" s="554" t="s">
        <v>10267</v>
      </c>
      <c r="G115" s="570">
        <v>40</v>
      </c>
      <c r="H115" s="570">
        <v>40</v>
      </c>
      <c r="I115" s="525" t="s">
        <v>10</v>
      </c>
      <c r="J115" s="525" t="s">
        <v>121</v>
      </c>
      <c r="K115" s="526">
        <v>1690</v>
      </c>
      <c r="L115" s="526">
        <v>67600</v>
      </c>
      <c r="M115" s="526">
        <v>67600</v>
      </c>
      <c r="N115" s="574">
        <v>1</v>
      </c>
      <c r="O115" s="526">
        <v>67600</v>
      </c>
      <c r="P115" s="525" t="s">
        <v>10436</v>
      </c>
      <c r="Q115" s="525" t="s">
        <v>10565</v>
      </c>
      <c r="R115" s="47" t="s">
        <v>10437</v>
      </c>
      <c r="S115" s="47">
        <v>0</v>
      </c>
      <c r="T115" s="47">
        <v>0</v>
      </c>
    </row>
    <row r="116" spans="1:20">
      <c r="A116" s="525">
        <v>4206</v>
      </c>
      <c r="B116" s="525" t="s">
        <v>120</v>
      </c>
      <c r="C116" s="554" t="s">
        <v>10322</v>
      </c>
      <c r="D116" s="524">
        <v>45824</v>
      </c>
      <c r="E116" s="524">
        <v>46031</v>
      </c>
      <c r="F116" s="554" t="s">
        <v>10267</v>
      </c>
      <c r="G116" s="570">
        <v>32</v>
      </c>
      <c r="H116" s="570">
        <v>32</v>
      </c>
      <c r="I116" s="525" t="s">
        <v>10</v>
      </c>
      <c r="J116" s="525" t="s">
        <v>121</v>
      </c>
      <c r="K116" s="526">
        <v>1690</v>
      </c>
      <c r="L116" s="526">
        <v>54080</v>
      </c>
      <c r="M116" s="526">
        <v>54080</v>
      </c>
      <c r="N116" s="574">
        <v>1</v>
      </c>
      <c r="O116" s="526">
        <v>54080</v>
      </c>
      <c r="P116" s="525" t="s">
        <v>10436</v>
      </c>
      <c r="Q116" s="525" t="s">
        <v>10565</v>
      </c>
      <c r="R116" s="47" t="s">
        <v>10437</v>
      </c>
      <c r="S116" s="47">
        <v>0</v>
      </c>
      <c r="T116" s="47">
        <v>0</v>
      </c>
    </row>
    <row r="117" spans="1:20">
      <c r="A117" s="525">
        <v>4207</v>
      </c>
      <c r="B117" s="525" t="s">
        <v>123</v>
      </c>
      <c r="C117" s="554" t="s">
        <v>10322</v>
      </c>
      <c r="D117" s="524">
        <v>45824</v>
      </c>
      <c r="E117" s="524">
        <v>46031</v>
      </c>
      <c r="F117" s="554" t="s">
        <v>10267</v>
      </c>
      <c r="G117" s="570">
        <v>360</v>
      </c>
      <c r="H117" s="570">
        <v>360</v>
      </c>
      <c r="I117" s="525" t="s">
        <v>10</v>
      </c>
      <c r="J117" s="525" t="s">
        <v>121</v>
      </c>
      <c r="K117" s="526">
        <v>1690</v>
      </c>
      <c r="L117" s="526">
        <v>608400</v>
      </c>
      <c r="M117" s="526">
        <v>608400</v>
      </c>
      <c r="N117" s="574">
        <v>1</v>
      </c>
      <c r="O117" s="526">
        <v>608400</v>
      </c>
      <c r="P117" s="525" t="s">
        <v>10981</v>
      </c>
      <c r="Q117" s="525" t="s">
        <v>10982</v>
      </c>
      <c r="R117" s="47" t="s">
        <v>10984</v>
      </c>
      <c r="S117" s="47">
        <v>0</v>
      </c>
      <c r="T117" s="47">
        <v>0</v>
      </c>
    </row>
    <row r="118" spans="1:20" s="47" customFormat="1" ht="10.199999999999999">
      <c r="A118" s="525">
        <v>4357</v>
      </c>
      <c r="B118" s="525" t="s">
        <v>120</v>
      </c>
      <c r="C118" s="554" t="s">
        <v>10322</v>
      </c>
      <c r="D118" s="524">
        <v>45881</v>
      </c>
      <c r="E118" s="524">
        <v>46031</v>
      </c>
      <c r="F118" s="554" t="s">
        <v>10267</v>
      </c>
      <c r="G118" s="570">
        <v>114</v>
      </c>
      <c r="H118" s="570">
        <v>114</v>
      </c>
      <c r="I118" s="525" t="s">
        <v>10</v>
      </c>
      <c r="J118" s="525" t="s">
        <v>121</v>
      </c>
      <c r="K118" s="526">
        <v>1690</v>
      </c>
      <c r="L118" s="526">
        <v>192660</v>
      </c>
      <c r="M118" s="526">
        <v>192660</v>
      </c>
      <c r="N118" s="574">
        <v>1</v>
      </c>
      <c r="O118" s="526">
        <v>192660</v>
      </c>
      <c r="P118" s="525" t="s">
        <v>10436</v>
      </c>
      <c r="Q118" s="525" t="s">
        <v>10565</v>
      </c>
      <c r="R118" s="47" t="s">
        <v>10441</v>
      </c>
      <c r="S118" s="47">
        <v>0</v>
      </c>
      <c r="T118" s="47">
        <v>0</v>
      </c>
    </row>
    <row r="119" spans="1:20">
      <c r="A119" s="525">
        <v>4204</v>
      </c>
      <c r="B119" s="525" t="s">
        <v>120</v>
      </c>
      <c r="C119" s="554" t="s">
        <v>10322</v>
      </c>
      <c r="D119" s="524">
        <v>45824</v>
      </c>
      <c r="E119" s="524">
        <v>46031</v>
      </c>
      <c r="F119" s="554" t="s">
        <v>10267</v>
      </c>
      <c r="G119" s="570">
        <v>500</v>
      </c>
      <c r="H119" s="570">
        <v>500</v>
      </c>
      <c r="I119" s="525" t="s">
        <v>10</v>
      </c>
      <c r="J119" s="525" t="s">
        <v>121</v>
      </c>
      <c r="K119" s="526">
        <v>1690</v>
      </c>
      <c r="L119" s="526">
        <v>845000</v>
      </c>
      <c r="M119" s="526">
        <v>845000</v>
      </c>
      <c r="N119" s="574">
        <v>1</v>
      </c>
      <c r="O119" s="526">
        <v>845000</v>
      </c>
      <c r="P119" s="525" t="s">
        <v>10436</v>
      </c>
      <c r="Q119" s="525" t="s">
        <v>10565</v>
      </c>
      <c r="R119" s="47" t="s">
        <v>10352</v>
      </c>
      <c r="S119" s="47">
        <v>0</v>
      </c>
      <c r="T119" s="47">
        <v>0</v>
      </c>
    </row>
    <row r="120" spans="1:20" s="636" customFormat="1">
      <c r="A120" s="525">
        <v>4203</v>
      </c>
      <c r="B120" s="525" t="s">
        <v>120</v>
      </c>
      <c r="C120" s="554" t="s">
        <v>10322</v>
      </c>
      <c r="D120" s="524">
        <v>45824</v>
      </c>
      <c r="E120" s="524">
        <v>46031</v>
      </c>
      <c r="F120" s="554" t="s">
        <v>10267</v>
      </c>
      <c r="G120" s="570">
        <v>350</v>
      </c>
      <c r="H120" s="570">
        <v>350</v>
      </c>
      <c r="I120" s="525" t="s">
        <v>10</v>
      </c>
      <c r="J120" s="525" t="s">
        <v>121</v>
      </c>
      <c r="K120" s="526">
        <v>1690</v>
      </c>
      <c r="L120" s="526">
        <v>591500</v>
      </c>
      <c r="M120" s="526">
        <v>591500</v>
      </c>
      <c r="N120" s="574">
        <v>1</v>
      </c>
      <c r="O120" s="526">
        <v>591500</v>
      </c>
      <c r="P120" s="525" t="s">
        <v>10436</v>
      </c>
      <c r="Q120" s="525" t="s">
        <v>10565</v>
      </c>
      <c r="R120" s="47" t="s">
        <v>10438</v>
      </c>
      <c r="S120" s="47">
        <v>0</v>
      </c>
      <c r="T120" s="47">
        <v>0</v>
      </c>
    </row>
    <row r="121" spans="1:20" s="99" customFormat="1" ht="10.199999999999999">
      <c r="A121" s="525">
        <v>4202</v>
      </c>
      <c r="B121" s="525" t="s">
        <v>120</v>
      </c>
      <c r="C121" s="554" t="s">
        <v>10322</v>
      </c>
      <c r="D121" s="524">
        <v>45824</v>
      </c>
      <c r="E121" s="524">
        <v>46031</v>
      </c>
      <c r="F121" s="554" t="s">
        <v>10267</v>
      </c>
      <c r="G121" s="570">
        <v>200</v>
      </c>
      <c r="H121" s="570">
        <v>200</v>
      </c>
      <c r="I121" s="525" t="s">
        <v>10</v>
      </c>
      <c r="J121" s="525" t="s">
        <v>121</v>
      </c>
      <c r="K121" s="526">
        <v>1690</v>
      </c>
      <c r="L121" s="526">
        <v>338000</v>
      </c>
      <c r="M121" s="526">
        <v>338000</v>
      </c>
      <c r="N121" s="574">
        <v>1</v>
      </c>
      <c r="O121" s="526">
        <v>338000</v>
      </c>
      <c r="P121" s="525" t="s">
        <v>10436</v>
      </c>
      <c r="Q121" s="525" t="s">
        <v>10565</v>
      </c>
      <c r="R121" s="47" t="s">
        <v>10353</v>
      </c>
      <c r="S121" s="47">
        <v>0</v>
      </c>
      <c r="T121" s="47">
        <v>0</v>
      </c>
    </row>
    <row r="122" spans="1:20" s="99" customFormat="1" ht="10.199999999999999">
      <c r="A122" s="525">
        <v>4205</v>
      </c>
      <c r="B122" s="525" t="s">
        <v>120</v>
      </c>
      <c r="C122" s="554" t="s">
        <v>10322</v>
      </c>
      <c r="D122" s="524">
        <v>45824</v>
      </c>
      <c r="E122" s="524">
        <v>46031</v>
      </c>
      <c r="F122" s="554" t="s">
        <v>10267</v>
      </c>
      <c r="G122" s="570">
        <v>156</v>
      </c>
      <c r="H122" s="570">
        <v>156</v>
      </c>
      <c r="I122" s="525" t="s">
        <v>10</v>
      </c>
      <c r="J122" s="525" t="s">
        <v>121</v>
      </c>
      <c r="K122" s="526">
        <v>1690</v>
      </c>
      <c r="L122" s="526">
        <v>263640</v>
      </c>
      <c r="M122" s="526">
        <v>263640</v>
      </c>
      <c r="N122" s="574">
        <v>1</v>
      </c>
      <c r="O122" s="526">
        <v>263640</v>
      </c>
      <c r="P122" s="525" t="s">
        <v>10436</v>
      </c>
      <c r="Q122" s="525" t="s">
        <v>10565</v>
      </c>
      <c r="R122" s="47" t="s">
        <v>10351</v>
      </c>
      <c r="S122" s="47">
        <v>0</v>
      </c>
      <c r="T122" s="47">
        <v>0</v>
      </c>
    </row>
    <row r="123" spans="1:20" s="99" customFormat="1" ht="10.199999999999999">
      <c r="A123" s="525">
        <v>4399</v>
      </c>
      <c r="B123" s="525" t="s">
        <v>123</v>
      </c>
      <c r="C123" s="554" t="s">
        <v>10043</v>
      </c>
      <c r="D123" s="524">
        <v>45889</v>
      </c>
      <c r="E123" s="524">
        <v>46052</v>
      </c>
      <c r="F123" s="554" t="s">
        <v>10047</v>
      </c>
      <c r="G123" s="570">
        <v>500</v>
      </c>
      <c r="H123" s="570">
        <v>500</v>
      </c>
      <c r="I123" s="525" t="s">
        <v>18</v>
      </c>
      <c r="J123" s="525" t="s">
        <v>124</v>
      </c>
      <c r="K123" s="571">
        <v>525</v>
      </c>
      <c r="L123" s="571">
        <v>262500</v>
      </c>
      <c r="M123" s="571">
        <v>262500</v>
      </c>
      <c r="N123" s="574">
        <v>5.3689999999999998</v>
      </c>
      <c r="O123" s="526">
        <v>1409362.5</v>
      </c>
      <c r="P123" s="525" t="s">
        <v>10572</v>
      </c>
      <c r="Q123" s="525" t="s">
        <v>10573</v>
      </c>
      <c r="R123" s="47" t="s">
        <v>10574</v>
      </c>
      <c r="S123" s="47">
        <v>0</v>
      </c>
      <c r="T123" s="47">
        <v>0</v>
      </c>
    </row>
    <row r="124" spans="1:20" s="99" customFormat="1" ht="10.199999999999999">
      <c r="A124" s="543" t="s">
        <v>10369</v>
      </c>
      <c r="B124" s="543"/>
      <c r="C124" s="550" t="s">
        <v>10370</v>
      </c>
      <c r="D124" s="545"/>
      <c r="E124" s="545">
        <v>46052</v>
      </c>
      <c r="F124" s="544" t="s">
        <v>10371</v>
      </c>
      <c r="G124" s="546"/>
      <c r="H124" s="547">
        <v>0</v>
      </c>
      <c r="I124" s="543" t="s">
        <v>10</v>
      </c>
      <c r="J124" s="543" t="s">
        <v>121</v>
      </c>
      <c r="K124" s="548">
        <v>0</v>
      </c>
      <c r="L124" s="548">
        <v>0</v>
      </c>
      <c r="M124" s="548">
        <v>0</v>
      </c>
      <c r="N124" s="547">
        <v>1</v>
      </c>
      <c r="O124" s="548">
        <v>74000</v>
      </c>
      <c r="P124" s="543" t="s">
        <v>10034</v>
      </c>
      <c r="Q124" s="544"/>
      <c r="R124" s="47"/>
      <c r="S124" s="47"/>
      <c r="T124" s="47"/>
    </row>
    <row r="125" spans="1:20" s="99" customFormat="1" ht="10.199999999999999">
      <c r="A125" s="543" t="s">
        <v>10369</v>
      </c>
      <c r="B125" s="543"/>
      <c r="C125" s="550" t="s">
        <v>10370</v>
      </c>
      <c r="D125" s="545"/>
      <c r="E125" s="545">
        <v>46052</v>
      </c>
      <c r="F125" s="544" t="s">
        <v>10692</v>
      </c>
      <c r="G125" s="546"/>
      <c r="H125" s="547">
        <v>0</v>
      </c>
      <c r="I125" s="543" t="s">
        <v>10</v>
      </c>
      <c r="J125" s="543" t="s">
        <v>121</v>
      </c>
      <c r="K125" s="548">
        <v>0</v>
      </c>
      <c r="L125" s="548">
        <v>0</v>
      </c>
      <c r="M125" s="548">
        <v>0</v>
      </c>
      <c r="N125" s="547">
        <v>1</v>
      </c>
      <c r="O125" s="548">
        <v>126000</v>
      </c>
      <c r="P125" s="550" t="s">
        <v>10693</v>
      </c>
      <c r="Q125" s="544"/>
      <c r="R125" s="47"/>
      <c r="S125" s="47"/>
      <c r="T125" s="47"/>
    </row>
    <row r="126" spans="1:20" s="99" customFormat="1" ht="10.199999999999999">
      <c r="A126" s="576">
        <v>4705</v>
      </c>
      <c r="B126" s="525" t="s">
        <v>120</v>
      </c>
      <c r="C126" s="577" t="s">
        <v>5988</v>
      </c>
      <c r="D126" s="524">
        <v>45957</v>
      </c>
      <c r="E126" s="578">
        <v>46080</v>
      </c>
      <c r="F126" s="577" t="s">
        <v>10702</v>
      </c>
      <c r="G126" s="570">
        <v>100</v>
      </c>
      <c r="H126" s="579">
        <v>100</v>
      </c>
      <c r="I126" s="525" t="s">
        <v>18</v>
      </c>
      <c r="J126" s="576" t="s">
        <v>124</v>
      </c>
      <c r="K126" s="637">
        <v>800</v>
      </c>
      <c r="L126" s="637">
        <v>80000</v>
      </c>
      <c r="M126" s="637">
        <v>80000</v>
      </c>
      <c r="N126" s="638">
        <v>5.3689999999999998</v>
      </c>
      <c r="O126" s="572">
        <v>429520</v>
      </c>
      <c r="P126" s="525" t="s">
        <v>11586</v>
      </c>
      <c r="Q126" s="525" t="s">
        <v>11647</v>
      </c>
      <c r="R126" s="569" t="s">
        <v>11587</v>
      </c>
      <c r="S126" s="525">
        <v>0</v>
      </c>
      <c r="T126" s="525">
        <v>0</v>
      </c>
    </row>
    <row r="127" spans="1:20" s="99" customFormat="1" ht="10.199999999999999">
      <c r="A127" s="536" t="s">
        <v>10369</v>
      </c>
      <c r="B127" s="536"/>
      <c r="C127" s="552" t="s">
        <v>10370</v>
      </c>
      <c r="D127" s="533"/>
      <c r="E127" s="533">
        <v>46081</v>
      </c>
      <c r="F127" s="583" t="s">
        <v>10371</v>
      </c>
      <c r="G127" s="537"/>
      <c r="H127" s="537">
        <v>0</v>
      </c>
      <c r="I127" s="536" t="s">
        <v>10</v>
      </c>
      <c r="J127" s="536" t="s">
        <v>121</v>
      </c>
      <c r="K127" s="538">
        <v>0</v>
      </c>
      <c r="L127" s="538">
        <v>0</v>
      </c>
      <c r="M127" s="538">
        <v>0</v>
      </c>
      <c r="N127" s="541">
        <v>1</v>
      </c>
      <c r="O127" s="539">
        <v>200000</v>
      </c>
      <c r="P127" s="536" t="s">
        <v>10034</v>
      </c>
      <c r="Q127" s="536"/>
      <c r="R127" s="569"/>
      <c r="S127" s="525"/>
      <c r="T127" s="525"/>
    </row>
    <row r="128" spans="1:20" s="99" customFormat="1" ht="10.199999999999999">
      <c r="A128" s="536" t="s">
        <v>10369</v>
      </c>
      <c r="B128" s="536"/>
      <c r="C128" s="552" t="s">
        <v>10370</v>
      </c>
      <c r="D128" s="533"/>
      <c r="E128" s="533">
        <v>46111</v>
      </c>
      <c r="F128" s="583" t="s">
        <v>10371</v>
      </c>
      <c r="G128" s="537"/>
      <c r="H128" s="537">
        <v>0</v>
      </c>
      <c r="I128" s="536" t="s">
        <v>10</v>
      </c>
      <c r="J128" s="536" t="s">
        <v>121</v>
      </c>
      <c r="K128" s="538">
        <v>0</v>
      </c>
      <c r="L128" s="538">
        <v>0</v>
      </c>
      <c r="M128" s="538">
        <v>0</v>
      </c>
      <c r="N128" s="541">
        <v>1</v>
      </c>
      <c r="O128" s="539">
        <v>200000</v>
      </c>
      <c r="P128" s="536" t="s">
        <v>10034</v>
      </c>
      <c r="Q128" s="536"/>
      <c r="R128" s="569"/>
      <c r="S128" s="525"/>
      <c r="T128" s="525"/>
    </row>
    <row r="129" spans="1:20" s="99" customFormat="1" ht="10.199999999999999">
      <c r="A129" s="536" t="s">
        <v>10369</v>
      </c>
      <c r="B129" s="536"/>
      <c r="C129" s="552" t="s">
        <v>10370</v>
      </c>
      <c r="D129" s="533"/>
      <c r="E129" s="533">
        <v>46142</v>
      </c>
      <c r="F129" s="583" t="s">
        <v>10371</v>
      </c>
      <c r="G129" s="537"/>
      <c r="H129" s="537">
        <v>0</v>
      </c>
      <c r="I129" s="536" t="s">
        <v>10</v>
      </c>
      <c r="J129" s="536" t="s">
        <v>121</v>
      </c>
      <c r="K129" s="538">
        <v>0</v>
      </c>
      <c r="L129" s="538">
        <v>0</v>
      </c>
      <c r="M129" s="538">
        <v>0</v>
      </c>
      <c r="N129" s="541">
        <v>1</v>
      </c>
      <c r="O129" s="539">
        <v>200000</v>
      </c>
      <c r="P129" s="536" t="s">
        <v>10034</v>
      </c>
      <c r="Q129" s="536"/>
      <c r="R129" s="569"/>
      <c r="S129" s="525"/>
      <c r="T129" s="525"/>
    </row>
    <row r="130" spans="1:20" s="99" customFormat="1" ht="10.199999999999999">
      <c r="A130" s="536" t="s">
        <v>10369</v>
      </c>
      <c r="B130" s="536"/>
      <c r="C130" s="552" t="s">
        <v>10370</v>
      </c>
      <c r="D130" s="533"/>
      <c r="E130" s="533">
        <v>46172</v>
      </c>
      <c r="F130" s="583" t="s">
        <v>10371</v>
      </c>
      <c r="G130" s="537"/>
      <c r="H130" s="537">
        <v>0</v>
      </c>
      <c r="I130" s="536" t="s">
        <v>10</v>
      </c>
      <c r="J130" s="536" t="s">
        <v>121</v>
      </c>
      <c r="K130" s="538">
        <v>0</v>
      </c>
      <c r="L130" s="538">
        <v>0</v>
      </c>
      <c r="M130" s="538">
        <v>0</v>
      </c>
      <c r="N130" s="541">
        <v>1</v>
      </c>
      <c r="O130" s="539">
        <v>200000</v>
      </c>
      <c r="P130" s="536" t="s">
        <v>10034</v>
      </c>
      <c r="Q130" s="536"/>
      <c r="R130" s="569"/>
      <c r="S130" s="525"/>
      <c r="T130" s="525"/>
    </row>
    <row r="131" spans="1:20" s="99" customFormat="1" ht="10.199999999999999">
      <c r="A131" s="536" t="s">
        <v>10369</v>
      </c>
      <c r="B131" s="536"/>
      <c r="C131" s="552" t="s">
        <v>10370</v>
      </c>
      <c r="D131" s="533"/>
      <c r="E131" s="533">
        <v>46203</v>
      </c>
      <c r="F131" s="583" t="s">
        <v>10371</v>
      </c>
      <c r="G131" s="537"/>
      <c r="H131" s="537">
        <v>0</v>
      </c>
      <c r="I131" s="536" t="s">
        <v>10</v>
      </c>
      <c r="J131" s="536" t="s">
        <v>121</v>
      </c>
      <c r="K131" s="538">
        <v>0</v>
      </c>
      <c r="L131" s="538">
        <v>0</v>
      </c>
      <c r="M131" s="538">
        <v>0</v>
      </c>
      <c r="N131" s="541">
        <v>1</v>
      </c>
      <c r="O131" s="539">
        <v>200000</v>
      </c>
      <c r="P131" s="536" t="s">
        <v>10034</v>
      </c>
      <c r="Q131" s="536"/>
      <c r="R131" s="569"/>
      <c r="S131" s="525"/>
      <c r="T131" s="525"/>
    </row>
    <row r="132" spans="1:20">
      <c r="A132" s="536" t="s">
        <v>10369</v>
      </c>
      <c r="B132" s="536"/>
      <c r="C132" s="552" t="s">
        <v>10370</v>
      </c>
      <c r="D132" s="533"/>
      <c r="E132" s="533">
        <v>46233</v>
      </c>
      <c r="F132" s="583" t="s">
        <v>10371</v>
      </c>
      <c r="G132" s="537"/>
      <c r="H132" s="537">
        <v>0</v>
      </c>
      <c r="I132" s="536" t="s">
        <v>10</v>
      </c>
      <c r="J132" s="536" t="s">
        <v>121</v>
      </c>
      <c r="K132" s="538">
        <v>0</v>
      </c>
      <c r="L132" s="538">
        <v>0</v>
      </c>
      <c r="M132" s="538">
        <v>0</v>
      </c>
      <c r="N132" s="541">
        <v>1</v>
      </c>
      <c r="O132" s="539">
        <v>200000</v>
      </c>
      <c r="P132" s="536" t="s">
        <v>10034</v>
      </c>
      <c r="Q132" s="536"/>
      <c r="R132" s="569"/>
      <c r="S132" s="525"/>
      <c r="T132" s="525"/>
    </row>
    <row r="133" spans="1:20">
      <c r="A133" s="536" t="s">
        <v>10369</v>
      </c>
      <c r="B133" s="536"/>
      <c r="C133" s="552" t="s">
        <v>10370</v>
      </c>
      <c r="D133" s="533"/>
      <c r="E133" s="533">
        <v>46264</v>
      </c>
      <c r="F133" s="583" t="s">
        <v>10371</v>
      </c>
      <c r="G133" s="537"/>
      <c r="H133" s="537">
        <v>0</v>
      </c>
      <c r="I133" s="536" t="s">
        <v>10</v>
      </c>
      <c r="J133" s="536" t="s">
        <v>121</v>
      </c>
      <c r="K133" s="538">
        <v>0</v>
      </c>
      <c r="L133" s="538">
        <v>0</v>
      </c>
      <c r="M133" s="538">
        <v>0</v>
      </c>
      <c r="N133" s="541">
        <v>1</v>
      </c>
      <c r="O133" s="539">
        <v>61200</v>
      </c>
      <c r="P133" s="536" t="s">
        <v>10034</v>
      </c>
      <c r="Q133" s="536"/>
    </row>
    <row r="134" spans="1:20">
      <c r="A134" s="448" t="s">
        <v>10963</v>
      </c>
      <c r="B134" s="448"/>
      <c r="C134" s="553"/>
      <c r="D134" s="448"/>
      <c r="E134" s="448"/>
      <c r="F134" s="449"/>
      <c r="G134" s="448"/>
      <c r="H134" s="450">
        <f>SUBTOTAL(109,tb_CR_Produto[QTDE RECEBER])</f>
        <v>53286.616600000001</v>
      </c>
      <c r="I134" s="448"/>
      <c r="J134" s="448"/>
      <c r="K134" s="448"/>
      <c r="L134" s="448"/>
      <c r="M134" s="458"/>
      <c r="N134" s="542"/>
      <c r="O134" s="451">
        <f>SUBTOTAL(109,tb_CR_Produto[VLR A RECEBER R$])</f>
        <v>86438878</v>
      </c>
      <c r="P134" s="448"/>
      <c r="Q134" s="448"/>
      <c r="R134" s="448"/>
      <c r="S134" s="448"/>
      <c r="T134" s="462">
        <f>SUBTOTAL(109,tb_CR_Produto[VALOR INCONFORMIDADE])</f>
        <v>1103831.45</v>
      </c>
    </row>
    <row r="135" spans="1:20">
      <c r="L135" s="401"/>
      <c r="M135" s="401"/>
      <c r="N135" s="406"/>
      <c r="O135" s="402"/>
    </row>
  </sheetData>
  <sortState xmlns:xlrd2="http://schemas.microsoft.com/office/spreadsheetml/2017/richdata2" ref="A9:T70">
    <sortCondition ref="E9:E70"/>
    <sortCondition ref="C9:C70"/>
  </sortState>
  <mergeCells count="4">
    <mergeCell ref="G3:J3"/>
    <mergeCell ref="A7:O7"/>
    <mergeCell ref="P7:Q7"/>
    <mergeCell ref="C5:E5"/>
  </mergeCells>
  <phoneticPr fontId="41" type="noConversion"/>
  <dataValidations count="2">
    <dataValidation type="date" operator="greaterThanOrEqual" allowBlank="1" showErrorMessage="1" sqref="E128 E125 E117:E123" xr:uid="{0396E0DF-90FB-4695-A715-732BFFE388ED}">
      <formula1>TODAY()</formula1>
    </dataValidation>
    <dataValidation type="date" operator="greaterThanOrEqual" allowBlank="1" showInputMessage="1" showErrorMessage="1" sqref="E135:E1048576" xr:uid="{76538BA2-7C5F-481E-B47B-4F4AF6AF6250}">
      <formula1>TODAY()</formula1>
    </dataValidation>
  </dataValidations>
  <pageMargins left="0.511811024" right="0.511811024" top="0.78740157499999996" bottom="0.78740157499999996" header="0.31496062000000002" footer="0.31496062000000002"/>
  <pageSetup paperSize="9" orientation="portrait" horizontalDpi="1200" verticalDpi="1200"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651C08-740D-4B0F-9C72-7B3E7211DB29}">
  <sheetPr codeName="Planilha6"/>
  <dimension ref="A2:X35"/>
  <sheetViews>
    <sheetView showGridLines="0" zoomScaleNormal="100" workbookViewId="0">
      <selection activeCell="K33" sqref="K33"/>
    </sheetView>
  </sheetViews>
  <sheetFormatPr defaultColWidth="7.6640625" defaultRowHeight="14.4"/>
  <cols>
    <col min="1" max="1" width="7.88671875" style="1" bestFit="1" customWidth="1"/>
    <col min="2" max="2" width="34.6640625" style="41" customWidth="1"/>
    <col min="3" max="3" width="13" style="2" hidden="1" customWidth="1"/>
    <col min="4" max="4" width="13.6640625" style="41" hidden="1" customWidth="1"/>
    <col min="5" max="5" width="27.6640625" style="41" bestFit="1" customWidth="1"/>
    <col min="6" max="6" width="11.33203125" style="1" bestFit="1" customWidth="1"/>
    <col min="7" max="7" width="13.6640625" style="1" hidden="1" customWidth="1"/>
    <col min="8" max="8" width="14" style="1" bestFit="1" customWidth="1"/>
    <col min="9" max="9" width="25.6640625" style="41" bestFit="1" customWidth="1"/>
    <col min="10" max="10" width="8.88671875" style="1" bestFit="1" customWidth="1"/>
    <col min="11" max="11" width="15" style="1" bestFit="1" customWidth="1"/>
    <col min="12" max="12" width="10.44140625" style="1" bestFit="1" customWidth="1"/>
    <col min="13" max="13" width="10.6640625" style="1" bestFit="1" customWidth="1"/>
    <col min="14" max="14" width="13.5546875" style="2" bestFit="1" customWidth="1"/>
    <col min="15" max="15" width="16.33203125" style="2" bestFit="1" customWidth="1"/>
    <col min="16" max="16" width="16" style="2" bestFit="1" customWidth="1"/>
    <col min="17" max="17" width="8.88671875" style="1" bestFit="1" customWidth="1"/>
    <col min="18" max="18" width="13.44140625" style="2" bestFit="1" customWidth="1"/>
    <col min="19" max="19" width="233.33203125" style="426" bestFit="1" customWidth="1"/>
    <col min="20" max="20" width="15.109375" style="2" bestFit="1" customWidth="1"/>
    <col min="21" max="21" width="15.5546875" style="2" bestFit="1" customWidth="1"/>
    <col min="22" max="22" width="168" style="41" bestFit="1" customWidth="1"/>
    <col min="23" max="23" width="11" style="2" bestFit="1" customWidth="1"/>
    <col min="24" max="24" width="31.109375" style="2" bestFit="1" customWidth="1"/>
    <col min="25" max="16384" width="7.6640625" style="2"/>
  </cols>
  <sheetData>
    <row r="2" spans="1:24">
      <c r="E2" s="424"/>
      <c r="F2" s="95"/>
      <c r="G2" s="96"/>
      <c r="H2" s="96"/>
      <c r="I2" s="403"/>
      <c r="J2" s="96"/>
    </row>
    <row r="3" spans="1:24">
      <c r="F3" s="114"/>
      <c r="G3" s="96"/>
      <c r="H3" s="96"/>
      <c r="I3" s="403"/>
      <c r="J3" s="96"/>
    </row>
    <row r="4" spans="1:24">
      <c r="I4" s="403"/>
      <c r="P4" s="374"/>
      <c r="R4" s="375"/>
    </row>
    <row r="5" spans="1:24" ht="21">
      <c r="C5" s="595" t="s">
        <v>10280</v>
      </c>
      <c r="D5" s="595"/>
      <c r="E5" s="595"/>
      <c r="F5" s="595"/>
      <c r="G5" s="595"/>
      <c r="H5" s="595"/>
      <c r="I5" s="404"/>
      <c r="R5" s="375"/>
    </row>
    <row r="6" spans="1:24">
      <c r="I6" s="527"/>
    </row>
    <row r="7" spans="1:24" s="352" customFormat="1" ht="12">
      <c r="A7" s="592" t="s">
        <v>134</v>
      </c>
      <c r="B7" s="593"/>
      <c r="C7" s="593"/>
      <c r="D7" s="593"/>
      <c r="E7" s="593"/>
      <c r="F7" s="594"/>
      <c r="G7" s="594"/>
      <c r="H7" s="593"/>
      <c r="I7" s="593"/>
      <c r="J7" s="594"/>
      <c r="K7" s="593"/>
      <c r="L7" s="594"/>
      <c r="M7" s="593"/>
      <c r="N7" s="593"/>
      <c r="O7" s="594"/>
      <c r="P7" s="593"/>
      <c r="Q7" s="593"/>
      <c r="R7" s="593"/>
      <c r="S7" s="427" t="s">
        <v>135</v>
      </c>
      <c r="T7" s="376"/>
      <c r="V7" s="428"/>
    </row>
    <row r="8" spans="1:24" s="412" customFormat="1" ht="12">
      <c r="A8" s="453" t="s">
        <v>10263</v>
      </c>
      <c r="B8" s="454" t="s">
        <v>10281</v>
      </c>
      <c r="C8" s="455" t="s">
        <v>10282</v>
      </c>
      <c r="D8" s="454" t="s">
        <v>10283</v>
      </c>
      <c r="E8" s="454" t="s">
        <v>0</v>
      </c>
      <c r="F8" s="455" t="s">
        <v>113</v>
      </c>
      <c r="G8" s="455" t="s">
        <v>10284</v>
      </c>
      <c r="H8" s="455" t="s">
        <v>10264</v>
      </c>
      <c r="I8" s="454" t="s">
        <v>114</v>
      </c>
      <c r="J8" s="455" t="s">
        <v>7432</v>
      </c>
      <c r="K8" s="455" t="s">
        <v>10285</v>
      </c>
      <c r="L8" s="455" t="s">
        <v>2</v>
      </c>
      <c r="M8" s="455" t="s">
        <v>115</v>
      </c>
      <c r="N8" s="455" t="s">
        <v>116</v>
      </c>
      <c r="O8" s="455" t="s">
        <v>117</v>
      </c>
      <c r="P8" s="455" t="s">
        <v>5</v>
      </c>
      <c r="Q8" s="455" t="s">
        <v>107</v>
      </c>
      <c r="R8" s="455" t="s">
        <v>10321</v>
      </c>
      <c r="S8" s="454" t="s">
        <v>112</v>
      </c>
      <c r="T8" s="455" t="s">
        <v>10286</v>
      </c>
      <c r="U8" s="455" t="s">
        <v>10287</v>
      </c>
      <c r="V8" s="454" t="s">
        <v>7</v>
      </c>
      <c r="W8" s="455" t="s">
        <v>10288</v>
      </c>
      <c r="X8" s="456" t="s">
        <v>106</v>
      </c>
    </row>
    <row r="9" spans="1:24">
      <c r="A9" s="416">
        <v>800</v>
      </c>
      <c r="B9" s="425">
        <v>9496</v>
      </c>
      <c r="C9" s="563"/>
      <c r="D9" s="425" t="s">
        <v>10292</v>
      </c>
      <c r="E9" s="425" t="s">
        <v>230</v>
      </c>
      <c r="F9" s="417">
        <v>45938</v>
      </c>
      <c r="G9" s="564">
        <v>45946</v>
      </c>
      <c r="H9" s="417">
        <v>45959</v>
      </c>
      <c r="I9" s="425" t="s">
        <v>10647</v>
      </c>
      <c r="J9" s="418">
        <v>22</v>
      </c>
      <c r="K9" s="418">
        <v>22</v>
      </c>
      <c r="L9" s="416" t="s">
        <v>10262</v>
      </c>
      <c r="M9" s="416" t="s">
        <v>121</v>
      </c>
      <c r="N9" s="565">
        <v>1742.14</v>
      </c>
      <c r="O9" s="565">
        <v>38327.08</v>
      </c>
      <c r="P9" s="565">
        <v>38327.08</v>
      </c>
      <c r="Q9" s="517">
        <v>1</v>
      </c>
      <c r="R9" s="421">
        <v>38327.08</v>
      </c>
      <c r="S9" s="425" t="s">
        <v>11067</v>
      </c>
      <c r="T9" s="563">
        <v>22</v>
      </c>
      <c r="U9" s="563">
        <v>0</v>
      </c>
      <c r="V9" s="425" t="s">
        <v>11068</v>
      </c>
      <c r="W9" s="416">
        <v>4</v>
      </c>
      <c r="X9" s="563" t="s">
        <v>10261</v>
      </c>
    </row>
    <row r="10" spans="1:24" s="99" customFormat="1" ht="10.199999999999999">
      <c r="A10" s="416">
        <v>801</v>
      </c>
      <c r="B10" s="425">
        <v>9497</v>
      </c>
      <c r="C10" s="563"/>
      <c r="D10" s="425" t="s">
        <v>10292</v>
      </c>
      <c r="E10" s="425" t="s">
        <v>230</v>
      </c>
      <c r="F10" s="417">
        <v>45938</v>
      </c>
      <c r="G10" s="564">
        <v>45946</v>
      </c>
      <c r="H10" s="417">
        <v>45959</v>
      </c>
      <c r="I10" s="425" t="s">
        <v>11056</v>
      </c>
      <c r="J10" s="418">
        <v>15</v>
      </c>
      <c r="K10" s="418">
        <v>15</v>
      </c>
      <c r="L10" s="416" t="s">
        <v>10262</v>
      </c>
      <c r="M10" s="416" t="s">
        <v>121</v>
      </c>
      <c r="N10" s="565">
        <v>2362.04</v>
      </c>
      <c r="O10" s="565">
        <v>35430.6</v>
      </c>
      <c r="P10" s="565">
        <v>35430.6</v>
      </c>
      <c r="Q10" s="517">
        <v>1</v>
      </c>
      <c r="R10" s="421">
        <v>35430.6</v>
      </c>
      <c r="S10" s="425" t="s">
        <v>11069</v>
      </c>
      <c r="T10" s="563">
        <v>15</v>
      </c>
      <c r="U10" s="563">
        <v>0</v>
      </c>
      <c r="V10" s="425" t="s">
        <v>11070</v>
      </c>
      <c r="W10" s="416">
        <v>4</v>
      </c>
      <c r="X10" s="563" t="s">
        <v>10261</v>
      </c>
    </row>
    <row r="11" spans="1:24" s="99" customFormat="1" ht="10.199999999999999">
      <c r="A11" s="416">
        <v>779</v>
      </c>
      <c r="B11" s="425" t="s">
        <v>10673</v>
      </c>
      <c r="C11" s="563"/>
      <c r="D11" s="425" t="s">
        <v>10290</v>
      </c>
      <c r="E11" s="425" t="s">
        <v>4024</v>
      </c>
      <c r="F11" s="417">
        <v>45915</v>
      </c>
      <c r="G11" s="564">
        <v>45916</v>
      </c>
      <c r="H11" s="417">
        <v>45960</v>
      </c>
      <c r="I11" s="425" t="s">
        <v>10649</v>
      </c>
      <c r="J11" s="418">
        <v>74</v>
      </c>
      <c r="K11" s="418">
        <v>74</v>
      </c>
      <c r="L11" s="416" t="s">
        <v>10262</v>
      </c>
      <c r="M11" s="416" t="s">
        <v>121</v>
      </c>
      <c r="N11" s="565">
        <v>2819</v>
      </c>
      <c r="O11" s="565">
        <v>208606</v>
      </c>
      <c r="P11" s="565">
        <v>208606</v>
      </c>
      <c r="Q11" s="517">
        <v>1</v>
      </c>
      <c r="R11" s="423">
        <v>208606</v>
      </c>
      <c r="S11" s="425" t="s">
        <v>10678</v>
      </c>
      <c r="T11" s="563">
        <v>74</v>
      </c>
      <c r="U11" s="563">
        <v>0</v>
      </c>
      <c r="V11" s="425" t="s">
        <v>10674</v>
      </c>
      <c r="W11" s="416">
        <v>1</v>
      </c>
      <c r="X11" s="563" t="s">
        <v>10261</v>
      </c>
    </row>
    <row r="12" spans="1:24" s="99" customFormat="1" ht="10.199999999999999">
      <c r="A12" s="416">
        <v>780</v>
      </c>
      <c r="B12" s="425" t="s">
        <v>10675</v>
      </c>
      <c r="C12" s="563"/>
      <c r="D12" s="425" t="s">
        <v>10292</v>
      </c>
      <c r="E12" s="425" t="s">
        <v>4024</v>
      </c>
      <c r="F12" s="417">
        <v>45915</v>
      </c>
      <c r="G12" s="564">
        <v>45930</v>
      </c>
      <c r="H12" s="417">
        <v>45960</v>
      </c>
      <c r="I12" s="429" t="s">
        <v>10649</v>
      </c>
      <c r="J12" s="418">
        <v>37</v>
      </c>
      <c r="K12" s="418">
        <v>37</v>
      </c>
      <c r="L12" s="416" t="s">
        <v>10262</v>
      </c>
      <c r="M12" s="416" t="s">
        <v>121</v>
      </c>
      <c r="N12" s="565">
        <v>2824</v>
      </c>
      <c r="O12" s="565">
        <v>104488</v>
      </c>
      <c r="P12" s="565">
        <v>104488</v>
      </c>
      <c r="Q12" s="517">
        <v>1</v>
      </c>
      <c r="R12" s="423">
        <v>104488</v>
      </c>
      <c r="S12" s="425" t="s">
        <v>10733</v>
      </c>
      <c r="T12" s="563">
        <v>37</v>
      </c>
      <c r="U12" s="563">
        <v>0</v>
      </c>
      <c r="V12" s="425" t="s">
        <v>10674</v>
      </c>
      <c r="W12" s="416">
        <v>4</v>
      </c>
      <c r="X12" s="563" t="s">
        <v>10261</v>
      </c>
    </row>
    <row r="13" spans="1:24" s="99" customFormat="1" ht="10.199999999999999">
      <c r="A13" s="416">
        <v>781</v>
      </c>
      <c r="B13" s="425" t="s">
        <v>10698</v>
      </c>
      <c r="C13" s="563"/>
      <c r="D13" s="425" t="s">
        <v>10290</v>
      </c>
      <c r="E13" s="425" t="s">
        <v>4024</v>
      </c>
      <c r="F13" s="417">
        <v>45918</v>
      </c>
      <c r="G13" s="564">
        <v>45918</v>
      </c>
      <c r="H13" s="417">
        <v>45960</v>
      </c>
      <c r="I13" s="425" t="s">
        <v>10649</v>
      </c>
      <c r="J13" s="418">
        <v>74</v>
      </c>
      <c r="K13" s="418">
        <v>74</v>
      </c>
      <c r="L13" s="416" t="s">
        <v>10262</v>
      </c>
      <c r="M13" s="416" t="s">
        <v>121</v>
      </c>
      <c r="N13" s="565">
        <v>2808</v>
      </c>
      <c r="O13" s="565">
        <v>207792</v>
      </c>
      <c r="P13" s="565">
        <v>207792</v>
      </c>
      <c r="Q13" s="517">
        <v>1</v>
      </c>
      <c r="R13" s="423">
        <v>207792</v>
      </c>
      <c r="S13" s="425" t="s">
        <v>10699</v>
      </c>
      <c r="T13" s="563">
        <v>74</v>
      </c>
      <c r="U13" s="563">
        <v>0</v>
      </c>
      <c r="V13" s="425" t="s">
        <v>10700</v>
      </c>
      <c r="W13" s="416">
        <v>1</v>
      </c>
      <c r="X13" s="563" t="s">
        <v>10261</v>
      </c>
    </row>
    <row r="14" spans="1:24">
      <c r="A14" s="416">
        <v>786</v>
      </c>
      <c r="B14" s="425" t="s">
        <v>10730</v>
      </c>
      <c r="C14" s="563"/>
      <c r="D14" s="425" t="s">
        <v>10290</v>
      </c>
      <c r="E14" s="425" t="s">
        <v>4024</v>
      </c>
      <c r="F14" s="417">
        <v>45924</v>
      </c>
      <c r="G14" s="564">
        <v>45924</v>
      </c>
      <c r="H14" s="417">
        <v>45960</v>
      </c>
      <c r="I14" s="425" t="s">
        <v>10649</v>
      </c>
      <c r="J14" s="418">
        <v>48</v>
      </c>
      <c r="K14" s="418">
        <v>48</v>
      </c>
      <c r="L14" s="416" t="s">
        <v>10262</v>
      </c>
      <c r="M14" s="416" t="s">
        <v>121</v>
      </c>
      <c r="N14" s="565">
        <v>2763</v>
      </c>
      <c r="O14" s="565">
        <v>132624</v>
      </c>
      <c r="P14" s="565">
        <v>132624</v>
      </c>
      <c r="Q14" s="517">
        <v>1</v>
      </c>
      <c r="R14" s="421">
        <v>132624</v>
      </c>
      <c r="S14" s="425" t="s">
        <v>10731</v>
      </c>
      <c r="T14" s="563">
        <v>48</v>
      </c>
      <c r="U14" s="563">
        <v>0</v>
      </c>
      <c r="V14" s="425" t="s">
        <v>10732</v>
      </c>
      <c r="W14" s="416">
        <v>1</v>
      </c>
      <c r="X14" s="563" t="s">
        <v>10261</v>
      </c>
    </row>
    <row r="15" spans="1:24">
      <c r="A15" s="416">
        <v>799</v>
      </c>
      <c r="B15" s="425">
        <v>9491</v>
      </c>
      <c r="C15" s="563"/>
      <c r="D15" s="425" t="s">
        <v>10290</v>
      </c>
      <c r="E15" s="425" t="s">
        <v>230</v>
      </c>
      <c r="F15" s="417">
        <v>45937</v>
      </c>
      <c r="G15" s="564">
        <v>45938</v>
      </c>
      <c r="H15" s="417">
        <v>45960</v>
      </c>
      <c r="I15" s="425" t="s">
        <v>10273</v>
      </c>
      <c r="J15" s="418">
        <v>50</v>
      </c>
      <c r="K15" s="418">
        <v>50</v>
      </c>
      <c r="L15" s="416" t="s">
        <v>136</v>
      </c>
      <c r="M15" s="416" t="s">
        <v>126</v>
      </c>
      <c r="N15" s="565">
        <v>255</v>
      </c>
      <c r="O15" s="565">
        <v>12750</v>
      </c>
      <c r="P15" s="565">
        <v>12750</v>
      </c>
      <c r="Q15" s="517">
        <v>5.3689999999999998</v>
      </c>
      <c r="R15" s="421">
        <v>68454.75</v>
      </c>
      <c r="S15" s="425" t="s">
        <v>11042</v>
      </c>
      <c r="T15" s="563">
        <v>50</v>
      </c>
      <c r="U15" s="563">
        <v>0</v>
      </c>
      <c r="V15" s="425" t="s">
        <v>11043</v>
      </c>
      <c r="W15" s="416">
        <v>1</v>
      </c>
      <c r="X15" s="563" t="s">
        <v>10261</v>
      </c>
    </row>
    <row r="16" spans="1:24">
      <c r="A16" s="416">
        <v>805</v>
      </c>
      <c r="B16" s="425">
        <v>9506</v>
      </c>
      <c r="C16" s="563"/>
      <c r="D16" s="425" t="s">
        <v>10292</v>
      </c>
      <c r="E16" s="425" t="s">
        <v>230</v>
      </c>
      <c r="F16" s="417">
        <v>45943</v>
      </c>
      <c r="G16" s="564">
        <v>45953</v>
      </c>
      <c r="H16" s="417">
        <v>45960</v>
      </c>
      <c r="I16" s="425" t="s">
        <v>11014</v>
      </c>
      <c r="J16" s="418">
        <v>50</v>
      </c>
      <c r="K16" s="418">
        <v>50</v>
      </c>
      <c r="L16" s="416" t="s">
        <v>10262</v>
      </c>
      <c r="M16" s="416" t="s">
        <v>121</v>
      </c>
      <c r="N16" s="565">
        <v>3456.18</v>
      </c>
      <c r="O16" s="565">
        <v>172809</v>
      </c>
      <c r="P16" s="565">
        <v>172809</v>
      </c>
      <c r="Q16" s="517">
        <v>1</v>
      </c>
      <c r="R16" s="421">
        <v>172809</v>
      </c>
      <c r="S16" s="425" t="s">
        <v>11138</v>
      </c>
      <c r="T16" s="563">
        <v>50</v>
      </c>
      <c r="U16" s="563">
        <v>0</v>
      </c>
      <c r="V16" s="425" t="s">
        <v>11139</v>
      </c>
      <c r="W16" s="416">
        <v>4</v>
      </c>
      <c r="X16" s="563" t="s">
        <v>10261</v>
      </c>
    </row>
    <row r="17" spans="1:24">
      <c r="A17" s="534">
        <v>788</v>
      </c>
      <c r="B17" s="522" t="s">
        <v>11071</v>
      </c>
      <c r="C17" s="567"/>
      <c r="D17" s="522" t="s">
        <v>10291</v>
      </c>
      <c r="E17" s="522" t="s">
        <v>10645</v>
      </c>
      <c r="F17" s="535">
        <v>45925</v>
      </c>
      <c r="G17" s="566"/>
      <c r="H17" s="535">
        <v>45964</v>
      </c>
      <c r="I17" s="425" t="s">
        <v>10267</v>
      </c>
      <c r="J17" s="418">
        <v>5000</v>
      </c>
      <c r="K17" s="418">
        <v>5000</v>
      </c>
      <c r="L17" s="416" t="s">
        <v>136</v>
      </c>
      <c r="M17" s="416" t="s">
        <v>124</v>
      </c>
      <c r="N17" s="565">
        <v>175</v>
      </c>
      <c r="O17" s="565">
        <v>875000</v>
      </c>
      <c r="P17" s="565">
        <v>875000</v>
      </c>
      <c r="Q17" s="517">
        <v>5.3689999999999998</v>
      </c>
      <c r="R17" s="421">
        <v>4697875</v>
      </c>
      <c r="S17" s="425" t="s">
        <v>11351</v>
      </c>
      <c r="T17" s="563">
        <v>5000</v>
      </c>
      <c r="U17" s="563">
        <v>0</v>
      </c>
      <c r="V17" s="425" t="s">
        <v>11114</v>
      </c>
      <c r="W17" s="416">
        <v>5</v>
      </c>
      <c r="X17" s="563" t="s">
        <v>10261</v>
      </c>
    </row>
    <row r="18" spans="1:24">
      <c r="A18" s="416">
        <v>811</v>
      </c>
      <c r="B18" s="425">
        <v>9557</v>
      </c>
      <c r="C18" s="563"/>
      <c r="D18" s="425" t="s">
        <v>10292</v>
      </c>
      <c r="E18" s="425" t="s">
        <v>230</v>
      </c>
      <c r="F18" s="417">
        <v>45951</v>
      </c>
      <c r="G18" s="564">
        <v>45952</v>
      </c>
      <c r="H18" s="417">
        <v>45966</v>
      </c>
      <c r="I18" s="425" t="s">
        <v>11312</v>
      </c>
      <c r="J18" s="418">
        <v>320</v>
      </c>
      <c r="K18" s="418">
        <v>320</v>
      </c>
      <c r="L18" s="416" t="s">
        <v>10262</v>
      </c>
      <c r="M18" s="416" t="s">
        <v>121</v>
      </c>
      <c r="N18" s="565">
        <v>1994.3</v>
      </c>
      <c r="O18" s="565">
        <v>638176</v>
      </c>
      <c r="P18" s="565">
        <v>638176</v>
      </c>
      <c r="Q18" s="517">
        <v>1</v>
      </c>
      <c r="R18" s="421">
        <v>638176</v>
      </c>
      <c r="S18" s="425" t="s">
        <v>11349</v>
      </c>
      <c r="T18" s="563">
        <v>320</v>
      </c>
      <c r="U18" s="563">
        <v>0</v>
      </c>
      <c r="V18" s="425" t="s">
        <v>11350</v>
      </c>
      <c r="W18" s="416">
        <v>4</v>
      </c>
      <c r="X18" s="563" t="s">
        <v>10261</v>
      </c>
    </row>
    <row r="19" spans="1:24">
      <c r="A19" s="416">
        <v>812</v>
      </c>
      <c r="B19" s="425">
        <v>22338</v>
      </c>
      <c r="C19" s="563"/>
      <c r="D19" s="425" t="s">
        <v>10290</v>
      </c>
      <c r="E19" s="425" t="s">
        <v>90</v>
      </c>
      <c r="F19" s="417">
        <v>45953</v>
      </c>
      <c r="G19" s="564"/>
      <c r="H19" s="417">
        <v>45966</v>
      </c>
      <c r="I19" s="425" t="s">
        <v>11462</v>
      </c>
      <c r="J19" s="418">
        <v>400</v>
      </c>
      <c r="K19" s="418">
        <v>400</v>
      </c>
      <c r="L19" s="416" t="s">
        <v>136</v>
      </c>
      <c r="M19" s="416" t="s">
        <v>124</v>
      </c>
      <c r="N19" s="565">
        <v>605</v>
      </c>
      <c r="O19" s="565">
        <v>242000</v>
      </c>
      <c r="P19" s="565">
        <v>242000</v>
      </c>
      <c r="Q19" s="517">
        <v>5.3689999999999998</v>
      </c>
      <c r="R19" s="421">
        <v>1299298</v>
      </c>
      <c r="S19" s="425" t="s">
        <v>11512</v>
      </c>
      <c r="T19" s="563">
        <v>400</v>
      </c>
      <c r="U19" s="563">
        <v>0</v>
      </c>
      <c r="V19" s="425" t="s">
        <v>11513</v>
      </c>
      <c r="W19" s="416">
        <v>1</v>
      </c>
      <c r="X19" s="563" t="s">
        <v>10261</v>
      </c>
    </row>
    <row r="20" spans="1:24">
      <c r="A20" s="416">
        <v>806</v>
      </c>
      <c r="B20" s="425" t="s">
        <v>11147</v>
      </c>
      <c r="C20" s="563"/>
      <c r="D20" s="425" t="s">
        <v>10289</v>
      </c>
      <c r="E20" s="425" t="s">
        <v>132</v>
      </c>
      <c r="F20" s="417">
        <v>45945</v>
      </c>
      <c r="G20" s="564"/>
      <c r="H20" s="417">
        <v>45969</v>
      </c>
      <c r="I20" s="425" t="s">
        <v>10267</v>
      </c>
      <c r="J20" s="418">
        <v>2000</v>
      </c>
      <c r="K20" s="418">
        <v>2000</v>
      </c>
      <c r="L20" s="416" t="s">
        <v>136</v>
      </c>
      <c r="M20" s="416" t="s">
        <v>124</v>
      </c>
      <c r="N20" s="565">
        <v>182</v>
      </c>
      <c r="O20" s="565">
        <v>364000</v>
      </c>
      <c r="P20" s="565">
        <v>364000</v>
      </c>
      <c r="Q20" s="517">
        <v>5.3689999999999998</v>
      </c>
      <c r="R20" s="421">
        <v>1954316</v>
      </c>
      <c r="S20" s="425" t="s">
        <v>11148</v>
      </c>
      <c r="T20" s="563">
        <v>2000</v>
      </c>
      <c r="U20" s="563">
        <v>0</v>
      </c>
      <c r="V20" s="425" t="s">
        <v>11149</v>
      </c>
      <c r="W20" s="416">
        <v>2</v>
      </c>
      <c r="X20" s="563" t="s">
        <v>10261</v>
      </c>
    </row>
    <row r="21" spans="1:24">
      <c r="A21" s="416">
        <v>807</v>
      </c>
      <c r="B21" s="425" t="s">
        <v>11210</v>
      </c>
      <c r="C21" s="563"/>
      <c r="D21" s="425" t="s">
        <v>10290</v>
      </c>
      <c r="E21" s="425" t="s">
        <v>4024</v>
      </c>
      <c r="F21" s="417">
        <v>45945</v>
      </c>
      <c r="G21" s="564">
        <v>45947</v>
      </c>
      <c r="H21" s="417">
        <v>45975</v>
      </c>
      <c r="I21" s="425" t="s">
        <v>10649</v>
      </c>
      <c r="J21" s="418">
        <v>48</v>
      </c>
      <c r="K21" s="418">
        <v>48</v>
      </c>
      <c r="L21" s="416" t="s">
        <v>136</v>
      </c>
      <c r="M21" s="416" t="s">
        <v>126</v>
      </c>
      <c r="N21" s="565">
        <v>510</v>
      </c>
      <c r="O21" s="565">
        <v>24480</v>
      </c>
      <c r="P21" s="565">
        <v>24480</v>
      </c>
      <c r="Q21" s="517">
        <v>5.3689999999999998</v>
      </c>
      <c r="R21" s="421">
        <v>131433.12</v>
      </c>
      <c r="S21" s="425" t="s">
        <v>11150</v>
      </c>
      <c r="T21" s="563">
        <v>48</v>
      </c>
      <c r="U21" s="563">
        <v>0</v>
      </c>
      <c r="V21" s="425" t="s">
        <v>11151</v>
      </c>
      <c r="W21" s="416">
        <v>1</v>
      </c>
      <c r="X21" s="563" t="s">
        <v>10261</v>
      </c>
    </row>
    <row r="22" spans="1:24">
      <c r="A22" s="416">
        <v>776</v>
      </c>
      <c r="B22" s="425" t="s">
        <v>11104</v>
      </c>
      <c r="C22" s="563"/>
      <c r="D22" s="425" t="s">
        <v>10289</v>
      </c>
      <c r="E22" s="425" t="s">
        <v>132</v>
      </c>
      <c r="F22" s="417">
        <v>45911</v>
      </c>
      <c r="G22" s="564">
        <v>45940</v>
      </c>
      <c r="H22" s="417">
        <v>45984</v>
      </c>
      <c r="I22" s="425" t="s">
        <v>10268</v>
      </c>
      <c r="J22" s="418">
        <v>4500</v>
      </c>
      <c r="K22" s="418">
        <v>2500</v>
      </c>
      <c r="L22" s="416" t="s">
        <v>136</v>
      </c>
      <c r="M22" s="416" t="s">
        <v>124</v>
      </c>
      <c r="N22" s="565">
        <v>349</v>
      </c>
      <c r="O22" s="565">
        <v>1570500</v>
      </c>
      <c r="P22" s="565">
        <v>872500</v>
      </c>
      <c r="Q22" s="517">
        <v>5.3689999999999998</v>
      </c>
      <c r="R22" s="421">
        <v>4684452.5</v>
      </c>
      <c r="S22" s="425" t="s">
        <v>10660</v>
      </c>
      <c r="T22" s="563">
        <v>4000</v>
      </c>
      <c r="U22" s="563">
        <v>500</v>
      </c>
      <c r="V22" s="425" t="s">
        <v>11105</v>
      </c>
      <c r="W22" s="416">
        <v>2</v>
      </c>
      <c r="X22" s="563" t="s">
        <v>10261</v>
      </c>
    </row>
    <row r="23" spans="1:24">
      <c r="A23" s="416">
        <v>803</v>
      </c>
      <c r="B23" s="425" t="s">
        <v>11101</v>
      </c>
      <c r="C23" s="563"/>
      <c r="D23" s="425" t="s">
        <v>10292</v>
      </c>
      <c r="E23" s="425" t="s">
        <v>132</v>
      </c>
      <c r="F23" s="417">
        <v>45940</v>
      </c>
      <c r="G23" s="564"/>
      <c r="H23" s="417">
        <v>45984</v>
      </c>
      <c r="I23" s="425" t="s">
        <v>10268</v>
      </c>
      <c r="J23" s="418">
        <v>500</v>
      </c>
      <c r="K23" s="418">
        <v>500</v>
      </c>
      <c r="L23" s="416" t="s">
        <v>136</v>
      </c>
      <c r="M23" s="416" t="s">
        <v>124</v>
      </c>
      <c r="N23" s="565">
        <v>349</v>
      </c>
      <c r="O23" s="565">
        <v>174500</v>
      </c>
      <c r="P23" s="565">
        <v>174500</v>
      </c>
      <c r="Q23" s="517">
        <v>5.3689999999999998</v>
      </c>
      <c r="R23" s="421">
        <v>936890.5</v>
      </c>
      <c r="S23" s="425"/>
      <c r="T23" s="563">
        <v>0</v>
      </c>
      <c r="U23" s="563">
        <v>500</v>
      </c>
      <c r="V23" s="425" t="s">
        <v>11102</v>
      </c>
      <c r="W23" s="416">
        <v>4</v>
      </c>
      <c r="X23" s="563" t="s">
        <v>10261</v>
      </c>
    </row>
    <row r="24" spans="1:24">
      <c r="A24" s="416">
        <v>748</v>
      </c>
      <c r="B24" s="528" t="s">
        <v>10991</v>
      </c>
      <c r="C24" s="563"/>
      <c r="D24" s="425" t="s">
        <v>10291</v>
      </c>
      <c r="E24" s="425" t="s">
        <v>132</v>
      </c>
      <c r="F24" s="417">
        <v>45884</v>
      </c>
      <c r="G24" s="564"/>
      <c r="H24" s="417">
        <v>45989</v>
      </c>
      <c r="I24" s="425" t="s">
        <v>10267</v>
      </c>
      <c r="J24" s="418">
        <v>5000</v>
      </c>
      <c r="K24" s="418">
        <v>5000</v>
      </c>
      <c r="L24" s="416" t="s">
        <v>136</v>
      </c>
      <c r="M24" s="416" t="s">
        <v>124</v>
      </c>
      <c r="N24" s="565">
        <v>195</v>
      </c>
      <c r="O24" s="565">
        <v>975000</v>
      </c>
      <c r="P24" s="565">
        <v>975000</v>
      </c>
      <c r="Q24" s="517">
        <v>5.3689999999999998</v>
      </c>
      <c r="R24" s="421">
        <v>5234775</v>
      </c>
      <c r="S24" s="425" t="s">
        <v>10711</v>
      </c>
      <c r="T24" s="563">
        <v>4300</v>
      </c>
      <c r="U24" s="563">
        <v>700</v>
      </c>
      <c r="V24" s="425" t="s">
        <v>11515</v>
      </c>
      <c r="W24" s="416">
        <v>5</v>
      </c>
      <c r="X24" s="563" t="s">
        <v>10261</v>
      </c>
    </row>
    <row r="25" spans="1:24">
      <c r="A25" s="416">
        <v>792</v>
      </c>
      <c r="B25" s="425" t="s">
        <v>10751</v>
      </c>
      <c r="C25" s="563"/>
      <c r="D25" s="425" t="s">
        <v>10289</v>
      </c>
      <c r="E25" s="425" t="s">
        <v>132</v>
      </c>
      <c r="F25" s="417">
        <v>45926</v>
      </c>
      <c r="G25" s="564"/>
      <c r="H25" s="417">
        <v>46006</v>
      </c>
      <c r="I25" s="425" t="s">
        <v>10268</v>
      </c>
      <c r="J25" s="418">
        <v>3000</v>
      </c>
      <c r="K25" s="418">
        <v>3000</v>
      </c>
      <c r="L25" s="416" t="s">
        <v>136</v>
      </c>
      <c r="M25" s="416" t="s">
        <v>124</v>
      </c>
      <c r="N25" s="565">
        <v>345</v>
      </c>
      <c r="O25" s="565">
        <v>1035000</v>
      </c>
      <c r="P25" s="565">
        <v>1035000</v>
      </c>
      <c r="Q25" s="517">
        <v>5.3689999999999998</v>
      </c>
      <c r="R25" s="421">
        <v>5556915</v>
      </c>
      <c r="S25" s="425"/>
      <c r="T25" s="563">
        <v>0</v>
      </c>
      <c r="U25" s="563">
        <v>3000</v>
      </c>
      <c r="V25" s="425" t="s">
        <v>11152</v>
      </c>
      <c r="W25" s="416">
        <v>2</v>
      </c>
      <c r="X25" s="563" t="s">
        <v>10261</v>
      </c>
    </row>
    <row r="26" spans="1:24">
      <c r="A26" s="416">
        <v>793</v>
      </c>
      <c r="B26" s="425" t="s">
        <v>10751</v>
      </c>
      <c r="C26" s="563"/>
      <c r="D26" s="425" t="s">
        <v>10291</v>
      </c>
      <c r="E26" s="425" t="s">
        <v>132</v>
      </c>
      <c r="F26" s="417">
        <v>45926</v>
      </c>
      <c r="G26" s="564"/>
      <c r="H26" s="417">
        <v>46006</v>
      </c>
      <c r="I26" s="425" t="s">
        <v>10268</v>
      </c>
      <c r="J26" s="418">
        <v>2000</v>
      </c>
      <c r="K26" s="418">
        <v>2000</v>
      </c>
      <c r="L26" s="416" t="s">
        <v>136</v>
      </c>
      <c r="M26" s="416" t="s">
        <v>124</v>
      </c>
      <c r="N26" s="565">
        <v>345</v>
      </c>
      <c r="O26" s="565">
        <v>690000</v>
      </c>
      <c r="P26" s="565">
        <v>690000</v>
      </c>
      <c r="Q26" s="517">
        <v>5.3689999999999998</v>
      </c>
      <c r="R26" s="421">
        <v>3704610</v>
      </c>
      <c r="S26" s="425"/>
      <c r="T26" s="563">
        <v>0</v>
      </c>
      <c r="U26" s="563">
        <v>2000</v>
      </c>
      <c r="V26" s="425" t="s">
        <v>11153</v>
      </c>
      <c r="W26" s="416">
        <v>5</v>
      </c>
      <c r="X26" s="563" t="s">
        <v>10261</v>
      </c>
    </row>
    <row r="27" spans="1:24">
      <c r="A27" s="416">
        <v>795</v>
      </c>
      <c r="B27" s="425" t="s">
        <v>10751</v>
      </c>
      <c r="C27" s="563"/>
      <c r="D27" s="425" t="s">
        <v>10289</v>
      </c>
      <c r="E27" s="425" t="s">
        <v>132</v>
      </c>
      <c r="F27" s="417">
        <v>45933</v>
      </c>
      <c r="G27" s="564"/>
      <c r="H27" s="417">
        <v>46006</v>
      </c>
      <c r="I27" s="425" t="s">
        <v>10268</v>
      </c>
      <c r="J27" s="418">
        <v>5000</v>
      </c>
      <c r="K27" s="418">
        <v>5000</v>
      </c>
      <c r="L27" s="416" t="s">
        <v>136</v>
      </c>
      <c r="M27" s="416" t="s">
        <v>124</v>
      </c>
      <c r="N27" s="565">
        <v>345</v>
      </c>
      <c r="O27" s="565">
        <v>1725000</v>
      </c>
      <c r="P27" s="565">
        <v>1725000</v>
      </c>
      <c r="Q27" s="517">
        <v>5.3689999999999998</v>
      </c>
      <c r="R27" s="421">
        <v>9261525</v>
      </c>
      <c r="S27" s="425"/>
      <c r="T27" s="563">
        <v>0</v>
      </c>
      <c r="U27" s="563">
        <v>5000</v>
      </c>
      <c r="V27" s="425" t="s">
        <v>11154</v>
      </c>
      <c r="W27" s="416">
        <v>2</v>
      </c>
      <c r="X27" s="563" t="s">
        <v>10261</v>
      </c>
    </row>
    <row r="28" spans="1:24">
      <c r="A28" s="416">
        <v>796</v>
      </c>
      <c r="B28" s="425" t="s">
        <v>10751</v>
      </c>
      <c r="C28" s="563"/>
      <c r="D28" s="425" t="s">
        <v>10291</v>
      </c>
      <c r="E28" s="425" t="s">
        <v>132</v>
      </c>
      <c r="F28" s="417">
        <v>45933</v>
      </c>
      <c r="G28" s="564"/>
      <c r="H28" s="417">
        <v>46006</v>
      </c>
      <c r="I28" s="425" t="s">
        <v>10268</v>
      </c>
      <c r="J28" s="418">
        <v>5000</v>
      </c>
      <c r="K28" s="418">
        <v>5000</v>
      </c>
      <c r="L28" s="416" t="s">
        <v>136</v>
      </c>
      <c r="M28" s="416" t="s">
        <v>124</v>
      </c>
      <c r="N28" s="565">
        <v>345</v>
      </c>
      <c r="O28" s="565">
        <v>1725000</v>
      </c>
      <c r="P28" s="565">
        <v>1725000</v>
      </c>
      <c r="Q28" s="517">
        <v>5.3689999999999998</v>
      </c>
      <c r="R28" s="421">
        <v>9261525</v>
      </c>
      <c r="S28" s="425"/>
      <c r="T28" s="563">
        <v>0</v>
      </c>
      <c r="U28" s="563">
        <v>5000</v>
      </c>
      <c r="V28" s="425" t="s">
        <v>11154</v>
      </c>
      <c r="W28" s="416">
        <v>5</v>
      </c>
      <c r="X28" s="563" t="s">
        <v>10261</v>
      </c>
    </row>
    <row r="29" spans="1:24">
      <c r="A29" s="416">
        <v>813</v>
      </c>
      <c r="B29" s="425" t="s">
        <v>11514</v>
      </c>
      <c r="C29" s="563"/>
      <c r="D29" s="425" t="s">
        <v>10289</v>
      </c>
      <c r="E29" s="425" t="s">
        <v>132</v>
      </c>
      <c r="F29" s="417">
        <v>45953</v>
      </c>
      <c r="G29" s="564"/>
      <c r="H29" s="417">
        <v>46006</v>
      </c>
      <c r="I29" s="425" t="s">
        <v>10649</v>
      </c>
      <c r="J29" s="418">
        <v>2000</v>
      </c>
      <c r="K29" s="418">
        <v>2000</v>
      </c>
      <c r="L29" s="416" t="s">
        <v>136</v>
      </c>
      <c r="M29" s="416" t="s">
        <v>124</v>
      </c>
      <c r="N29" s="565">
        <v>425</v>
      </c>
      <c r="O29" s="565">
        <v>850000</v>
      </c>
      <c r="P29" s="565">
        <v>850000</v>
      </c>
      <c r="Q29" s="517">
        <v>5.3689999999999998</v>
      </c>
      <c r="R29" s="421">
        <v>4563650</v>
      </c>
      <c r="S29" s="425"/>
      <c r="T29" s="563">
        <v>0</v>
      </c>
      <c r="U29" s="563">
        <v>2000</v>
      </c>
      <c r="V29" s="425" t="s">
        <v>11582</v>
      </c>
      <c r="W29" s="416">
        <v>2</v>
      </c>
      <c r="X29" s="563" t="s">
        <v>10261</v>
      </c>
    </row>
    <row r="30" spans="1:24">
      <c r="A30" s="416">
        <v>725</v>
      </c>
      <c r="B30" s="425" t="s">
        <v>11232</v>
      </c>
      <c r="C30" s="563"/>
      <c r="D30" s="425" t="s">
        <v>10291</v>
      </c>
      <c r="E30" s="425" t="s">
        <v>786</v>
      </c>
      <c r="F30" s="417">
        <v>45840</v>
      </c>
      <c r="G30" s="564">
        <v>45947</v>
      </c>
      <c r="H30" s="417">
        <v>46036</v>
      </c>
      <c r="I30" s="425" t="s">
        <v>10267</v>
      </c>
      <c r="J30" s="418">
        <v>5000</v>
      </c>
      <c r="K30" s="418">
        <v>4550</v>
      </c>
      <c r="L30" s="416" t="s">
        <v>136</v>
      </c>
      <c r="M30" s="416" t="s">
        <v>124</v>
      </c>
      <c r="N30" s="565">
        <v>202</v>
      </c>
      <c r="O30" s="565">
        <v>1010000</v>
      </c>
      <c r="P30" s="565">
        <v>919100</v>
      </c>
      <c r="Q30" s="517">
        <v>5.3689999999999998</v>
      </c>
      <c r="R30" s="421">
        <v>4934647.9000000004</v>
      </c>
      <c r="S30" s="425" t="s">
        <v>10457</v>
      </c>
      <c r="T30" s="563">
        <v>4950</v>
      </c>
      <c r="U30" s="563">
        <v>50</v>
      </c>
      <c r="V30" s="425" t="s">
        <v>10372</v>
      </c>
      <c r="W30" s="416">
        <v>5</v>
      </c>
      <c r="X30" s="563" t="s">
        <v>10261</v>
      </c>
    </row>
    <row r="31" spans="1:24">
      <c r="A31" s="416">
        <v>726</v>
      </c>
      <c r="B31" s="425" t="s">
        <v>11233</v>
      </c>
      <c r="C31" s="563"/>
      <c r="D31" s="425" t="s">
        <v>10291</v>
      </c>
      <c r="E31" s="425" t="s">
        <v>786</v>
      </c>
      <c r="F31" s="417">
        <v>45840</v>
      </c>
      <c r="G31" s="564">
        <v>45947</v>
      </c>
      <c r="H31" s="417">
        <v>46036</v>
      </c>
      <c r="I31" s="425" t="s">
        <v>10267</v>
      </c>
      <c r="J31" s="418">
        <v>1600</v>
      </c>
      <c r="K31" s="418">
        <v>588</v>
      </c>
      <c r="L31" s="416" t="s">
        <v>136</v>
      </c>
      <c r="M31" s="416" t="s">
        <v>124</v>
      </c>
      <c r="N31" s="565">
        <v>202</v>
      </c>
      <c r="O31" s="565">
        <v>323200</v>
      </c>
      <c r="P31" s="565">
        <v>118776</v>
      </c>
      <c r="Q31" s="517">
        <v>5.3689999999999998</v>
      </c>
      <c r="R31" s="421">
        <v>637708.34</v>
      </c>
      <c r="S31" s="425" t="s">
        <v>11301</v>
      </c>
      <c r="T31" s="563">
        <v>1504</v>
      </c>
      <c r="U31" s="563">
        <v>96</v>
      </c>
      <c r="V31" s="425" t="s">
        <v>11103</v>
      </c>
      <c r="W31" s="416">
        <v>5</v>
      </c>
      <c r="X31" s="563" t="s">
        <v>10261</v>
      </c>
    </row>
    <row r="32" spans="1:24">
      <c r="A32" s="416">
        <v>802</v>
      </c>
      <c r="B32" s="425" t="s">
        <v>11234</v>
      </c>
      <c r="C32" s="563"/>
      <c r="D32" s="425" t="s">
        <v>10292</v>
      </c>
      <c r="E32" s="425" t="s">
        <v>786</v>
      </c>
      <c r="F32" s="417">
        <v>45940</v>
      </c>
      <c r="G32" s="564"/>
      <c r="H32" s="417">
        <v>46036</v>
      </c>
      <c r="I32" s="425" t="s">
        <v>10267</v>
      </c>
      <c r="J32" s="418">
        <v>400</v>
      </c>
      <c r="K32" s="418">
        <v>400</v>
      </c>
      <c r="L32" s="416" t="s">
        <v>136</v>
      </c>
      <c r="M32" s="416" t="s">
        <v>124</v>
      </c>
      <c r="N32" s="565">
        <v>202</v>
      </c>
      <c r="O32" s="565">
        <v>80800</v>
      </c>
      <c r="P32" s="565">
        <v>80800</v>
      </c>
      <c r="Q32" s="517">
        <v>5.3689999999999998</v>
      </c>
      <c r="R32" s="421">
        <v>433815.2</v>
      </c>
      <c r="S32" s="528" t="s">
        <v>11115</v>
      </c>
      <c r="T32" s="563">
        <v>296</v>
      </c>
      <c r="U32" s="563">
        <v>104</v>
      </c>
      <c r="V32" s="425" t="s">
        <v>11100</v>
      </c>
      <c r="W32" s="416">
        <v>4</v>
      </c>
      <c r="X32" s="563" t="s">
        <v>10261</v>
      </c>
    </row>
    <row r="33" spans="1:24">
      <c r="A33" s="463" t="s">
        <v>10963</v>
      </c>
      <c r="B33" s="464"/>
      <c r="C33" s="463"/>
      <c r="D33" s="464"/>
      <c r="E33" s="464"/>
      <c r="F33" s="463"/>
      <c r="G33" s="463"/>
      <c r="H33" s="463"/>
      <c r="I33" s="464"/>
      <c r="J33" s="465">
        <f>SUBTOTAL(109,tb_CP_Produto[QTDE])</f>
        <v>42138</v>
      </c>
      <c r="K33" s="465">
        <f>SUBTOTAL(109,tb_CP_Produto[QTDE A PAGAR])</f>
        <v>38676</v>
      </c>
      <c r="L33" s="463"/>
      <c r="M33" s="463"/>
      <c r="N33" s="463"/>
      <c r="O33" s="463"/>
      <c r="P33" s="463"/>
      <c r="Q33" s="452"/>
      <c r="R33" s="466">
        <f>SUBTOTAL(109,tb_CP_Produto[VLR R$])</f>
        <v>58900143.990000002</v>
      </c>
      <c r="S33" s="464"/>
      <c r="T33" s="463">
        <f>SUBTOTAL(109,tb_CP_Produto[QTDE VENDIDA])</f>
        <v>23188</v>
      </c>
      <c r="U33" s="463">
        <f>SUBTOTAL(109,tb_CP_Produto[QTDE A VENDER])</f>
        <v>18950</v>
      </c>
      <c r="V33" s="464"/>
      <c r="W33" s="463"/>
      <c r="X33" s="463">
        <f>SUBTOTAL(103,tb_CP_Produto[FILIAL])</f>
        <v>24</v>
      </c>
    </row>
    <row r="34" spans="1:24">
      <c r="K34" s="400"/>
      <c r="R34" s="366"/>
    </row>
    <row r="35" spans="1:24">
      <c r="R35" s="532"/>
    </row>
  </sheetData>
  <sortState xmlns:xlrd2="http://schemas.microsoft.com/office/spreadsheetml/2017/richdata2" ref="A9:X14">
    <sortCondition ref="H9:H14"/>
  </sortState>
  <mergeCells count="2">
    <mergeCell ref="A7:R7"/>
    <mergeCell ref="C5:H5"/>
  </mergeCells>
  <dataValidations count="1">
    <dataValidation type="date" operator="greaterThanOrEqual" allowBlank="1" showInputMessage="1" showErrorMessage="1" sqref="H34:H1048576 H9:H14" xr:uid="{D738D8E1-5769-4366-9F5C-DF35BE7EB470}">
      <formula1>TODAY()</formula1>
    </dataValidation>
  </dataValidations>
  <pageMargins left="0.51181102362204722" right="0.51181102362204722" top="0.78740157480314965" bottom="0.78740157480314965" header="0.31496062992125984" footer="0.31496062992125984"/>
  <pageSetup paperSize="9" scale="70" orientation="landscape"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F8D51C-2E02-4244-93E2-9CD4A8CE7D2D}">
  <sheetPr codeName="Planilha10"/>
  <dimension ref="A2:AB537"/>
  <sheetViews>
    <sheetView showGridLines="0" topLeftCell="A482" zoomScaleNormal="100" workbookViewId="0">
      <selection activeCell="Q532" sqref="Q532"/>
    </sheetView>
  </sheetViews>
  <sheetFormatPr defaultColWidth="6.5546875" defaultRowHeight="14.4"/>
  <cols>
    <col min="1" max="1" width="6.6640625" style="1" bestFit="1" customWidth="1"/>
    <col min="2" max="2" width="9.33203125" style="1" bestFit="1" customWidth="1"/>
    <col min="3" max="3" width="16.33203125" style="41" customWidth="1"/>
    <col min="4" max="4" width="24.109375" style="41" customWidth="1"/>
    <col min="5" max="5" width="15.109375" style="1" bestFit="1" customWidth="1"/>
    <col min="6" max="6" width="13.33203125" style="1" bestFit="1" customWidth="1"/>
    <col min="7" max="7" width="13.6640625" style="1" bestFit="1" customWidth="1"/>
    <col min="8" max="8" width="10.44140625" style="1" bestFit="1" customWidth="1"/>
    <col min="9" max="9" width="17.6640625" style="365" bestFit="1" customWidth="1"/>
    <col min="10" max="10" width="14.5546875" style="1" bestFit="1" customWidth="1"/>
    <col min="11" max="11" width="9.44140625" style="2" bestFit="1" customWidth="1"/>
    <col min="12" max="12" width="10.109375" style="2" bestFit="1" customWidth="1"/>
    <col min="13" max="13" width="12.33203125" style="2" bestFit="1" customWidth="1"/>
    <col min="14" max="14" width="16.6640625" style="2" bestFit="1" customWidth="1"/>
    <col min="15" max="15" width="15.6640625" style="2" bestFit="1" customWidth="1"/>
    <col min="16" max="16" width="19.6640625" style="365" bestFit="1" customWidth="1"/>
    <col min="17" max="17" width="18.88671875" style="366" bestFit="1" customWidth="1"/>
    <col min="18" max="18" width="19.33203125" style="2" bestFit="1" customWidth="1"/>
    <col min="19" max="19" width="27.33203125" style="2" bestFit="1" customWidth="1"/>
    <col min="20" max="20" width="31.5546875" style="30" bestFit="1" customWidth="1"/>
    <col min="21" max="21" width="255.6640625" style="2" bestFit="1" customWidth="1"/>
    <col min="22" max="22" width="12.88671875" style="2" bestFit="1" customWidth="1"/>
    <col min="23" max="23" width="21.6640625" style="2" bestFit="1" customWidth="1"/>
    <col min="24" max="24" width="13.5546875" style="2" bestFit="1" customWidth="1"/>
    <col min="25" max="25" width="19.33203125" style="2" bestFit="1" customWidth="1"/>
    <col min="26" max="26" width="15.6640625" style="2" bestFit="1" customWidth="1"/>
    <col min="27" max="27" width="19.33203125" style="2" bestFit="1" customWidth="1"/>
    <col min="28" max="28" width="22.6640625" style="2" bestFit="1" customWidth="1"/>
    <col min="29" max="16384" width="6.5546875" style="2"/>
  </cols>
  <sheetData>
    <row r="2" spans="1:28">
      <c r="D2" s="424"/>
      <c r="E2" s="95"/>
      <c r="F2" s="96"/>
      <c r="G2" s="96"/>
      <c r="H2" s="96"/>
      <c r="I2" s="371"/>
    </row>
    <row r="3" spans="1:28">
      <c r="E3" s="114"/>
      <c r="F3" s="96"/>
      <c r="G3" s="96"/>
      <c r="H3" s="96"/>
      <c r="I3" s="371"/>
    </row>
    <row r="4" spans="1:28">
      <c r="H4" s="96"/>
    </row>
    <row r="5" spans="1:28" ht="21">
      <c r="B5" s="598" t="s">
        <v>10310</v>
      </c>
      <c r="C5" s="598"/>
      <c r="D5" s="598"/>
      <c r="E5" s="598"/>
      <c r="F5" s="598"/>
      <c r="G5" s="598"/>
      <c r="H5" s="598"/>
      <c r="I5" s="599"/>
    </row>
    <row r="7" spans="1:28">
      <c r="A7" s="596" t="s">
        <v>10312</v>
      </c>
      <c r="B7" s="596"/>
      <c r="C7" s="596"/>
      <c r="D7" s="596"/>
      <c r="E7" s="596"/>
      <c r="F7" s="596"/>
      <c r="G7" s="596"/>
      <c r="H7" s="596"/>
      <c r="I7" s="597"/>
      <c r="J7" s="596"/>
      <c r="K7" s="596"/>
      <c r="L7" s="596"/>
      <c r="M7" s="596"/>
      <c r="N7" s="596"/>
      <c r="O7" s="596"/>
      <c r="P7" s="597"/>
      <c r="Q7" s="596"/>
    </row>
    <row r="8" spans="1:28" s="1" customFormat="1">
      <c r="A8" s="457" t="s">
        <v>10340</v>
      </c>
      <c r="B8" s="448" t="s">
        <v>106</v>
      </c>
      <c r="C8" s="449" t="s">
        <v>0</v>
      </c>
      <c r="D8" s="449" t="s">
        <v>1</v>
      </c>
      <c r="E8" s="448" t="s">
        <v>10294</v>
      </c>
      <c r="F8" s="448" t="s">
        <v>262</v>
      </c>
      <c r="G8" s="448" t="s">
        <v>263</v>
      </c>
      <c r="H8" s="448" t="s">
        <v>2</v>
      </c>
      <c r="I8" s="458" t="s">
        <v>10295</v>
      </c>
      <c r="J8" s="448" t="s">
        <v>108</v>
      </c>
      <c r="K8" s="448" t="s">
        <v>266</v>
      </c>
      <c r="L8" s="448" t="s">
        <v>10296</v>
      </c>
      <c r="M8" s="448" t="s">
        <v>267</v>
      </c>
      <c r="N8" s="448" t="s">
        <v>10343</v>
      </c>
      <c r="O8" s="448" t="s">
        <v>10342</v>
      </c>
      <c r="P8" s="458" t="s">
        <v>10344</v>
      </c>
      <c r="Q8" s="459" t="s">
        <v>10345</v>
      </c>
      <c r="R8" s="448" t="s">
        <v>268</v>
      </c>
      <c r="S8" s="448" t="s">
        <v>10297</v>
      </c>
      <c r="T8" s="460" t="s">
        <v>133</v>
      </c>
      <c r="U8" s="461" t="s">
        <v>7</v>
      </c>
      <c r="V8" s="448" t="s">
        <v>10298</v>
      </c>
      <c r="W8" s="448" t="s">
        <v>10299</v>
      </c>
      <c r="X8" s="448" t="s">
        <v>10300</v>
      </c>
      <c r="Y8" s="448" t="s">
        <v>10301</v>
      </c>
      <c r="Z8" s="448" t="s">
        <v>10302</v>
      </c>
      <c r="AA8" s="448" t="s">
        <v>10303</v>
      </c>
      <c r="AB8" s="462" t="s">
        <v>10304</v>
      </c>
    </row>
    <row r="9" spans="1:28" s="411" customFormat="1" ht="10.199999999999999">
      <c r="A9" s="509">
        <v>36891</v>
      </c>
      <c r="B9" s="509">
        <v>1</v>
      </c>
      <c r="C9" s="510" t="s">
        <v>10610</v>
      </c>
      <c r="D9" s="510" t="s">
        <v>11650</v>
      </c>
      <c r="E9" s="511">
        <v>45940</v>
      </c>
      <c r="F9" s="511">
        <v>45959</v>
      </c>
      <c r="G9" s="511"/>
      <c r="H9" s="509" t="s">
        <v>10262</v>
      </c>
      <c r="I9" s="512">
        <v>2300</v>
      </c>
      <c r="J9" s="509">
        <v>1</v>
      </c>
      <c r="K9" s="509"/>
      <c r="L9" s="509"/>
      <c r="M9" s="509"/>
      <c r="N9" s="509"/>
      <c r="O9" s="509">
        <v>0</v>
      </c>
      <c r="P9" s="509"/>
      <c r="Q9" s="513">
        <v>2300</v>
      </c>
      <c r="R9" s="515"/>
      <c r="S9" s="509" t="s">
        <v>1329</v>
      </c>
      <c r="T9" s="509" t="s">
        <v>10387</v>
      </c>
      <c r="U9" s="509" t="s">
        <v>11651</v>
      </c>
      <c r="V9" s="514">
        <v>45958.657546296294</v>
      </c>
      <c r="W9" s="509" t="s">
        <v>10459</v>
      </c>
      <c r="X9" s="514">
        <v>45958.65896990741</v>
      </c>
      <c r="Y9" s="509" t="s">
        <v>10459</v>
      </c>
      <c r="Z9" s="509"/>
      <c r="AA9" s="509" t="s">
        <v>10460</v>
      </c>
      <c r="AB9" s="509"/>
    </row>
    <row r="10" spans="1:28" s="411" customFormat="1" ht="10.199999999999999">
      <c r="A10" s="509">
        <v>36620</v>
      </c>
      <c r="B10" s="509">
        <v>2</v>
      </c>
      <c r="C10" s="510" t="s">
        <v>143</v>
      </c>
      <c r="D10" s="510" t="s">
        <v>11324</v>
      </c>
      <c r="E10" s="511">
        <v>45944</v>
      </c>
      <c r="F10" s="511">
        <v>45959</v>
      </c>
      <c r="G10" s="511"/>
      <c r="H10" s="509" t="s">
        <v>10262</v>
      </c>
      <c r="I10" s="512">
        <v>14196</v>
      </c>
      <c r="J10" s="509">
        <v>1</v>
      </c>
      <c r="K10" s="509">
        <v>0</v>
      </c>
      <c r="L10" s="509">
        <v>0</v>
      </c>
      <c r="M10" s="509">
        <v>0</v>
      </c>
      <c r="N10" s="509"/>
      <c r="O10" s="509">
        <v>0</v>
      </c>
      <c r="P10" s="509"/>
      <c r="Q10" s="513">
        <v>14196</v>
      </c>
      <c r="R10" s="515"/>
      <c r="S10" s="509" t="s">
        <v>1349</v>
      </c>
      <c r="T10" s="509" t="s">
        <v>741</v>
      </c>
      <c r="U10" s="509" t="s">
        <v>11391</v>
      </c>
      <c r="V10" s="514">
        <v>45951.553159722222</v>
      </c>
      <c r="W10" s="509" t="s">
        <v>10462</v>
      </c>
      <c r="X10" s="514">
        <v>45952.478877314818</v>
      </c>
      <c r="Y10" s="509" t="s">
        <v>10459</v>
      </c>
      <c r="Z10" s="509"/>
      <c r="AA10" s="509" t="s">
        <v>10460</v>
      </c>
      <c r="AB10" s="509" t="s">
        <v>10410</v>
      </c>
    </row>
    <row r="11" spans="1:28" s="411" customFormat="1" ht="10.199999999999999">
      <c r="A11" s="509">
        <v>36619</v>
      </c>
      <c r="B11" s="509">
        <v>5</v>
      </c>
      <c r="C11" s="510" t="s">
        <v>143</v>
      </c>
      <c r="D11" s="510" t="s">
        <v>11325</v>
      </c>
      <c r="E11" s="511">
        <v>45944</v>
      </c>
      <c r="F11" s="511">
        <v>45959</v>
      </c>
      <c r="G11" s="511"/>
      <c r="H11" s="509" t="s">
        <v>10262</v>
      </c>
      <c r="I11" s="512">
        <v>18000</v>
      </c>
      <c r="J11" s="509">
        <v>1</v>
      </c>
      <c r="K11" s="509">
        <v>0</v>
      </c>
      <c r="L11" s="509">
        <v>0</v>
      </c>
      <c r="M11" s="509">
        <v>0</v>
      </c>
      <c r="N11" s="509"/>
      <c r="O11" s="509">
        <v>0</v>
      </c>
      <c r="P11" s="509"/>
      <c r="Q11" s="513">
        <v>18000</v>
      </c>
      <c r="R11" s="515"/>
      <c r="S11" s="509" t="s">
        <v>1349</v>
      </c>
      <c r="T11" s="509" t="s">
        <v>741</v>
      </c>
      <c r="U11" s="509" t="s">
        <v>11390</v>
      </c>
      <c r="V11" s="514">
        <v>45951.549247685187</v>
      </c>
      <c r="W11" s="509" t="s">
        <v>10462</v>
      </c>
      <c r="X11" s="514">
        <v>45952.47865740741</v>
      </c>
      <c r="Y11" s="509" t="s">
        <v>10459</v>
      </c>
      <c r="Z11" s="509"/>
      <c r="AA11" s="509" t="s">
        <v>10460</v>
      </c>
      <c r="AB11" s="509" t="s">
        <v>10410</v>
      </c>
    </row>
    <row r="12" spans="1:28" s="411" customFormat="1" ht="10.199999999999999">
      <c r="A12" s="509">
        <v>35722</v>
      </c>
      <c r="B12" s="509">
        <v>2</v>
      </c>
      <c r="C12" s="510" t="s">
        <v>132</v>
      </c>
      <c r="D12" s="510" t="s">
        <v>10974</v>
      </c>
      <c r="E12" s="511">
        <v>45926</v>
      </c>
      <c r="F12" s="511">
        <v>45959</v>
      </c>
      <c r="G12" s="511"/>
      <c r="H12" s="509" t="s">
        <v>136</v>
      </c>
      <c r="I12" s="512">
        <v>20210.669999999998</v>
      </c>
      <c r="J12" s="509">
        <v>5.3689999999999998</v>
      </c>
      <c r="K12" s="509">
        <v>0</v>
      </c>
      <c r="L12" s="509">
        <v>0</v>
      </c>
      <c r="M12" s="509">
        <v>0</v>
      </c>
      <c r="N12" s="509">
        <v>0</v>
      </c>
      <c r="O12" s="509">
        <v>0</v>
      </c>
      <c r="P12" s="509">
        <v>20210.669999999998</v>
      </c>
      <c r="Q12" s="513">
        <v>108511.08722999999</v>
      </c>
      <c r="R12" s="515"/>
      <c r="S12" s="509" t="s">
        <v>1874</v>
      </c>
      <c r="T12" s="509" t="s">
        <v>10390</v>
      </c>
      <c r="U12" s="509" t="s">
        <v>10975</v>
      </c>
      <c r="V12" s="514">
        <v>45926.705243055556</v>
      </c>
      <c r="W12" s="509" t="s">
        <v>10577</v>
      </c>
      <c r="X12" s="514">
        <v>45926.74690972222</v>
      </c>
      <c r="Y12" s="509" t="s">
        <v>10461</v>
      </c>
      <c r="Z12" s="509"/>
      <c r="AA12" s="509" t="s">
        <v>10460</v>
      </c>
      <c r="AB12" s="509"/>
    </row>
    <row r="13" spans="1:28" s="411" customFormat="1" ht="10.199999999999999">
      <c r="A13" s="509">
        <v>36715</v>
      </c>
      <c r="B13" s="509">
        <v>2</v>
      </c>
      <c r="C13" s="510" t="s">
        <v>11387</v>
      </c>
      <c r="D13" s="510" t="s">
        <v>11388</v>
      </c>
      <c r="E13" s="511">
        <v>45951</v>
      </c>
      <c r="F13" s="511">
        <v>45959</v>
      </c>
      <c r="G13" s="511"/>
      <c r="H13" s="509" t="s">
        <v>10262</v>
      </c>
      <c r="I13" s="512">
        <v>2390.4</v>
      </c>
      <c r="J13" s="509">
        <v>1</v>
      </c>
      <c r="K13" s="509">
        <v>0</v>
      </c>
      <c r="L13" s="509">
        <v>0</v>
      </c>
      <c r="M13" s="509">
        <v>0</v>
      </c>
      <c r="N13" s="509"/>
      <c r="O13" s="509">
        <v>0</v>
      </c>
      <c r="P13" s="509"/>
      <c r="Q13" s="513">
        <v>2390.4</v>
      </c>
      <c r="R13" s="515"/>
      <c r="S13" s="509" t="s">
        <v>1349</v>
      </c>
      <c r="T13" s="509" t="s">
        <v>741</v>
      </c>
      <c r="U13" s="509" t="s">
        <v>11520</v>
      </c>
      <c r="V13" s="514">
        <v>45952.633263888885</v>
      </c>
      <c r="W13" s="509" t="s">
        <v>10462</v>
      </c>
      <c r="X13" s="514">
        <v>45954.339687500003</v>
      </c>
      <c r="Y13" s="509" t="s">
        <v>10459</v>
      </c>
      <c r="Z13" s="509"/>
      <c r="AA13" s="509" t="s">
        <v>10460</v>
      </c>
      <c r="AB13" s="509" t="s">
        <v>10410</v>
      </c>
    </row>
    <row r="14" spans="1:28" s="411" customFormat="1" ht="10.199999999999999">
      <c r="A14" s="509">
        <v>35723</v>
      </c>
      <c r="B14" s="509">
        <v>2</v>
      </c>
      <c r="C14" s="510" t="s">
        <v>132</v>
      </c>
      <c r="D14" s="510" t="s">
        <v>10978</v>
      </c>
      <c r="E14" s="511">
        <v>45926</v>
      </c>
      <c r="F14" s="511">
        <v>45959</v>
      </c>
      <c r="G14" s="511"/>
      <c r="H14" s="509" t="s">
        <v>136</v>
      </c>
      <c r="I14" s="512">
        <v>20210.66</v>
      </c>
      <c r="J14" s="509">
        <v>5.3689999999999998</v>
      </c>
      <c r="K14" s="509">
        <v>0</v>
      </c>
      <c r="L14" s="509">
        <v>0</v>
      </c>
      <c r="M14" s="509">
        <v>0</v>
      </c>
      <c r="N14" s="509">
        <v>0</v>
      </c>
      <c r="O14" s="509">
        <v>0</v>
      </c>
      <c r="P14" s="509">
        <v>20210.66</v>
      </c>
      <c r="Q14" s="513">
        <v>108511.03353999999</v>
      </c>
      <c r="R14" s="515"/>
      <c r="S14" s="509" t="s">
        <v>1874</v>
      </c>
      <c r="T14" s="509" t="s">
        <v>10390</v>
      </c>
      <c r="U14" s="509" t="s">
        <v>10979</v>
      </c>
      <c r="V14" s="514">
        <v>45926.705312500002</v>
      </c>
      <c r="W14" s="509" t="s">
        <v>10577</v>
      </c>
      <c r="X14" s="514">
        <v>45926.746979166666</v>
      </c>
      <c r="Y14" s="509" t="s">
        <v>10461</v>
      </c>
      <c r="Z14" s="509"/>
      <c r="AA14" s="509" t="s">
        <v>10460</v>
      </c>
      <c r="AB14" s="509"/>
    </row>
    <row r="15" spans="1:28" s="411" customFormat="1" ht="10.199999999999999">
      <c r="A15" s="509">
        <v>36623</v>
      </c>
      <c r="B15" s="509">
        <v>2</v>
      </c>
      <c r="C15" s="510" t="s">
        <v>11111</v>
      </c>
      <c r="D15" s="510" t="s">
        <v>11321</v>
      </c>
      <c r="E15" s="511">
        <v>45944</v>
      </c>
      <c r="F15" s="511">
        <v>45959</v>
      </c>
      <c r="G15" s="511"/>
      <c r="H15" s="509" t="s">
        <v>10262</v>
      </c>
      <c r="I15" s="512">
        <v>28584</v>
      </c>
      <c r="J15" s="509">
        <v>1</v>
      </c>
      <c r="K15" s="509">
        <v>0</v>
      </c>
      <c r="L15" s="509">
        <v>0</v>
      </c>
      <c r="M15" s="509">
        <v>0</v>
      </c>
      <c r="N15" s="509"/>
      <c r="O15" s="509">
        <v>0</v>
      </c>
      <c r="P15" s="509"/>
      <c r="Q15" s="513">
        <v>28584</v>
      </c>
      <c r="R15" s="515"/>
      <c r="S15" s="509" t="s">
        <v>1349</v>
      </c>
      <c r="T15" s="509" t="s">
        <v>741</v>
      </c>
      <c r="U15" s="509" t="s">
        <v>11384</v>
      </c>
      <c r="V15" s="514">
        <v>45951.570092592592</v>
      </c>
      <c r="W15" s="509" t="s">
        <v>10462</v>
      </c>
      <c r="X15" s="514">
        <v>45952.479675925926</v>
      </c>
      <c r="Y15" s="509" t="s">
        <v>10459</v>
      </c>
      <c r="Z15" s="509"/>
      <c r="AA15" s="509" t="s">
        <v>10460</v>
      </c>
      <c r="AB15" s="509" t="s">
        <v>10410</v>
      </c>
    </row>
    <row r="16" spans="1:28" s="411" customFormat="1" ht="10.199999999999999">
      <c r="A16" s="509">
        <v>36803</v>
      </c>
      <c r="B16" s="509">
        <v>1</v>
      </c>
      <c r="C16" s="510" t="s">
        <v>238</v>
      </c>
      <c r="D16" s="510" t="s">
        <v>11518</v>
      </c>
      <c r="E16" s="511">
        <v>45945</v>
      </c>
      <c r="F16" s="511">
        <v>45959</v>
      </c>
      <c r="G16" s="511"/>
      <c r="H16" s="509" t="s">
        <v>10262</v>
      </c>
      <c r="I16" s="512">
        <v>322416.3</v>
      </c>
      <c r="J16" s="509">
        <v>1</v>
      </c>
      <c r="K16" s="509">
        <v>0</v>
      </c>
      <c r="L16" s="509">
        <v>0</v>
      </c>
      <c r="M16" s="509">
        <v>0</v>
      </c>
      <c r="N16" s="509"/>
      <c r="O16" s="509">
        <v>0</v>
      </c>
      <c r="P16" s="509"/>
      <c r="Q16" s="513">
        <v>322416.3</v>
      </c>
      <c r="R16" s="515"/>
      <c r="S16" s="509" t="s">
        <v>1349</v>
      </c>
      <c r="T16" s="509" t="s">
        <v>741</v>
      </c>
      <c r="U16" s="509" t="s">
        <v>11519</v>
      </c>
      <c r="V16" s="514">
        <v>45954.421689814815</v>
      </c>
      <c r="W16" s="509" t="s">
        <v>10462</v>
      </c>
      <c r="X16" s="514">
        <v>45954.463356481479</v>
      </c>
      <c r="Y16" s="509" t="s">
        <v>10461</v>
      </c>
      <c r="Z16" s="509"/>
      <c r="AA16" s="509" t="s">
        <v>10460</v>
      </c>
      <c r="AB16" s="509"/>
    </row>
    <row r="17" spans="1:28" s="411" customFormat="1" ht="10.199999999999999">
      <c r="A17" s="509">
        <v>36622</v>
      </c>
      <c r="B17" s="509">
        <v>4</v>
      </c>
      <c r="C17" s="510" t="s">
        <v>11111</v>
      </c>
      <c r="D17" s="510" t="s">
        <v>11322</v>
      </c>
      <c r="E17" s="511">
        <v>45944</v>
      </c>
      <c r="F17" s="511">
        <v>45959</v>
      </c>
      <c r="G17" s="511"/>
      <c r="H17" s="509" t="s">
        <v>10262</v>
      </c>
      <c r="I17" s="512">
        <v>6400</v>
      </c>
      <c r="J17" s="509">
        <v>1</v>
      </c>
      <c r="K17" s="509">
        <v>0</v>
      </c>
      <c r="L17" s="509">
        <v>0</v>
      </c>
      <c r="M17" s="509">
        <v>0</v>
      </c>
      <c r="N17" s="509"/>
      <c r="O17" s="509">
        <v>0</v>
      </c>
      <c r="P17" s="509"/>
      <c r="Q17" s="513">
        <v>6400</v>
      </c>
      <c r="R17" s="515"/>
      <c r="S17" s="509" t="s">
        <v>1349</v>
      </c>
      <c r="T17" s="509" t="s">
        <v>741</v>
      </c>
      <c r="U17" s="509" t="s">
        <v>11382</v>
      </c>
      <c r="V17" s="514">
        <v>45951.568668981483</v>
      </c>
      <c r="W17" s="509" t="s">
        <v>10462</v>
      </c>
      <c r="X17" s="514">
        <v>45952.479432870372</v>
      </c>
      <c r="Y17" s="509" t="s">
        <v>10459</v>
      </c>
      <c r="Z17" s="509"/>
      <c r="AA17" s="509" t="s">
        <v>10460</v>
      </c>
      <c r="AB17" s="509" t="s">
        <v>10410</v>
      </c>
    </row>
    <row r="18" spans="1:28" s="411" customFormat="1" ht="10.199999999999999">
      <c r="A18" s="509">
        <v>35742</v>
      </c>
      <c r="B18" s="509">
        <v>5</v>
      </c>
      <c r="C18" s="510" t="s">
        <v>10037</v>
      </c>
      <c r="D18" s="510" t="s">
        <v>10976</v>
      </c>
      <c r="E18" s="511">
        <v>45928</v>
      </c>
      <c r="F18" s="511">
        <v>45959</v>
      </c>
      <c r="G18" s="511"/>
      <c r="H18" s="509" t="s">
        <v>136</v>
      </c>
      <c r="I18" s="512">
        <v>29001.78</v>
      </c>
      <c r="J18" s="509">
        <v>5.3689999999999998</v>
      </c>
      <c r="K18" s="509">
        <v>0</v>
      </c>
      <c r="L18" s="509">
        <v>0</v>
      </c>
      <c r="M18" s="509">
        <v>0</v>
      </c>
      <c r="N18" s="509">
        <v>0</v>
      </c>
      <c r="O18" s="509">
        <v>0</v>
      </c>
      <c r="P18" s="509">
        <v>29001.78</v>
      </c>
      <c r="Q18" s="513">
        <v>155710.55682</v>
      </c>
      <c r="R18" s="515"/>
      <c r="S18" s="509" t="s">
        <v>1874</v>
      </c>
      <c r="T18" s="509" t="s">
        <v>10390</v>
      </c>
      <c r="U18" s="509" t="s">
        <v>10977</v>
      </c>
      <c r="V18" s="514">
        <v>45929.386712962965</v>
      </c>
      <c r="W18" s="509" t="s">
        <v>10463</v>
      </c>
      <c r="X18" s="514">
        <v>45929.428379629629</v>
      </c>
      <c r="Y18" s="509" t="s">
        <v>10461</v>
      </c>
      <c r="Z18" s="509"/>
      <c r="AA18" s="509" t="s">
        <v>10460</v>
      </c>
      <c r="AB18" s="509"/>
    </row>
    <row r="19" spans="1:28" s="411" customFormat="1" ht="10.199999999999999">
      <c r="A19" s="509">
        <v>36627</v>
      </c>
      <c r="B19" s="509">
        <v>1</v>
      </c>
      <c r="C19" s="510" t="s">
        <v>11318</v>
      </c>
      <c r="D19" s="510" t="s">
        <v>11319</v>
      </c>
      <c r="E19" s="511">
        <v>45944</v>
      </c>
      <c r="F19" s="511">
        <v>45959</v>
      </c>
      <c r="G19" s="511"/>
      <c r="H19" s="509" t="s">
        <v>10262</v>
      </c>
      <c r="I19" s="512">
        <v>19376.599999999999</v>
      </c>
      <c r="J19" s="509">
        <v>1</v>
      </c>
      <c r="K19" s="509">
        <v>0</v>
      </c>
      <c r="L19" s="509">
        <v>0</v>
      </c>
      <c r="M19" s="509">
        <v>0</v>
      </c>
      <c r="N19" s="509"/>
      <c r="O19" s="509">
        <v>0</v>
      </c>
      <c r="P19" s="509"/>
      <c r="Q19" s="513">
        <v>19376.599999999999</v>
      </c>
      <c r="R19" s="515"/>
      <c r="S19" s="509" t="s">
        <v>1349</v>
      </c>
      <c r="T19" s="509" t="s">
        <v>741</v>
      </c>
      <c r="U19" s="509" t="s">
        <v>11381</v>
      </c>
      <c r="V19" s="514">
        <v>45951.58494212963</v>
      </c>
      <c r="W19" s="509" t="s">
        <v>10462</v>
      </c>
      <c r="X19" s="514">
        <v>45952.48027777778</v>
      </c>
      <c r="Y19" s="509" t="s">
        <v>10459</v>
      </c>
      <c r="Z19" s="509"/>
      <c r="AA19" s="509" t="s">
        <v>10460</v>
      </c>
      <c r="AB19" s="509" t="s">
        <v>10410</v>
      </c>
    </row>
    <row r="20" spans="1:28" s="411" customFormat="1" ht="10.199999999999999">
      <c r="A20" s="509">
        <v>36823</v>
      </c>
      <c r="B20" s="509">
        <v>1</v>
      </c>
      <c r="C20" s="510" t="s">
        <v>10347</v>
      </c>
      <c r="D20" s="510" t="s">
        <v>11589</v>
      </c>
      <c r="E20" s="511">
        <v>45954</v>
      </c>
      <c r="F20" s="511">
        <v>45959</v>
      </c>
      <c r="G20" s="511"/>
      <c r="H20" s="509" t="s">
        <v>10262</v>
      </c>
      <c r="I20" s="512">
        <v>2669.24</v>
      </c>
      <c r="J20" s="509">
        <v>1</v>
      </c>
      <c r="K20" s="509"/>
      <c r="L20" s="509"/>
      <c r="M20" s="509"/>
      <c r="N20" s="509"/>
      <c r="O20" s="509">
        <v>0</v>
      </c>
      <c r="P20" s="509"/>
      <c r="Q20" s="513">
        <v>2669.24</v>
      </c>
      <c r="R20" s="515"/>
      <c r="S20" s="509" t="s">
        <v>1329</v>
      </c>
      <c r="T20" s="509" t="s">
        <v>1373</v>
      </c>
      <c r="U20" s="509" t="s">
        <v>11590</v>
      </c>
      <c r="V20" s="514">
        <v>45954.691006944442</v>
      </c>
      <c r="W20" s="509" t="s">
        <v>10458</v>
      </c>
      <c r="X20" s="514">
        <v>45958.599027777775</v>
      </c>
      <c r="Y20" s="509" t="s">
        <v>10459</v>
      </c>
      <c r="Z20" s="509"/>
      <c r="AA20" s="509" t="s">
        <v>10460</v>
      </c>
      <c r="AB20" s="509" t="s">
        <v>10410</v>
      </c>
    </row>
    <row r="21" spans="1:28" s="411" customFormat="1" ht="10.199999999999999">
      <c r="A21" s="509">
        <v>36638</v>
      </c>
      <c r="B21" s="509">
        <v>2</v>
      </c>
      <c r="C21" s="510" t="s">
        <v>142</v>
      </c>
      <c r="D21" s="510" t="s">
        <v>11385</v>
      </c>
      <c r="E21" s="511">
        <v>45946</v>
      </c>
      <c r="F21" s="511">
        <v>45959</v>
      </c>
      <c r="G21" s="511"/>
      <c r="H21" s="509" t="s">
        <v>10262</v>
      </c>
      <c r="I21" s="512">
        <v>15549.6</v>
      </c>
      <c r="J21" s="509">
        <v>1</v>
      </c>
      <c r="K21" s="509">
        <v>0</v>
      </c>
      <c r="L21" s="509">
        <v>0</v>
      </c>
      <c r="M21" s="509">
        <v>0</v>
      </c>
      <c r="N21" s="509"/>
      <c r="O21" s="509">
        <v>0</v>
      </c>
      <c r="P21" s="509"/>
      <c r="Q21" s="513">
        <v>15549.6</v>
      </c>
      <c r="R21" s="515"/>
      <c r="S21" s="509" t="s">
        <v>1349</v>
      </c>
      <c r="T21" s="509" t="s">
        <v>741</v>
      </c>
      <c r="U21" s="509" t="s">
        <v>11386</v>
      </c>
      <c r="V21" s="514">
        <v>45952.340289351851</v>
      </c>
      <c r="W21" s="509" t="s">
        <v>10462</v>
      </c>
      <c r="X21" s="514">
        <v>45952.481446759259</v>
      </c>
      <c r="Y21" s="509" t="s">
        <v>10459</v>
      </c>
      <c r="Z21" s="509"/>
      <c r="AA21" s="509" t="s">
        <v>10460</v>
      </c>
      <c r="AB21" s="509" t="s">
        <v>10410</v>
      </c>
    </row>
    <row r="22" spans="1:28" s="411" customFormat="1" ht="10.199999999999999">
      <c r="A22" s="509">
        <v>36621</v>
      </c>
      <c r="B22" s="509">
        <v>2</v>
      </c>
      <c r="C22" s="510" t="s">
        <v>143</v>
      </c>
      <c r="D22" s="510" t="s">
        <v>11323</v>
      </c>
      <c r="E22" s="511">
        <v>45944</v>
      </c>
      <c r="F22" s="511">
        <v>45959</v>
      </c>
      <c r="G22" s="511"/>
      <c r="H22" s="509" t="s">
        <v>10262</v>
      </c>
      <c r="I22" s="512">
        <v>13956</v>
      </c>
      <c r="J22" s="509">
        <v>1</v>
      </c>
      <c r="K22" s="509">
        <v>0</v>
      </c>
      <c r="L22" s="509">
        <v>0</v>
      </c>
      <c r="M22" s="509">
        <v>0</v>
      </c>
      <c r="N22" s="509"/>
      <c r="O22" s="509">
        <v>0</v>
      </c>
      <c r="P22" s="509"/>
      <c r="Q22" s="513">
        <v>13956</v>
      </c>
      <c r="R22" s="515"/>
      <c r="S22" s="509" t="s">
        <v>1349</v>
      </c>
      <c r="T22" s="509" t="s">
        <v>741</v>
      </c>
      <c r="U22" s="509" t="s">
        <v>11392</v>
      </c>
      <c r="V22" s="514">
        <v>45951.558113425926</v>
      </c>
      <c r="W22" s="509" t="s">
        <v>10462</v>
      </c>
      <c r="X22" s="514">
        <v>45952.479224537034</v>
      </c>
      <c r="Y22" s="509" t="s">
        <v>10459</v>
      </c>
      <c r="Z22" s="509"/>
      <c r="AA22" s="509" t="s">
        <v>10460</v>
      </c>
      <c r="AB22" s="509" t="s">
        <v>10410</v>
      </c>
    </row>
    <row r="23" spans="1:28" s="411" customFormat="1" ht="10.199999999999999">
      <c r="A23" s="509">
        <v>36626</v>
      </c>
      <c r="B23" s="509">
        <v>5</v>
      </c>
      <c r="C23" s="510" t="s">
        <v>11111</v>
      </c>
      <c r="D23" s="510" t="s">
        <v>11320</v>
      </c>
      <c r="E23" s="511">
        <v>45944</v>
      </c>
      <c r="F23" s="511">
        <v>45959</v>
      </c>
      <c r="G23" s="511"/>
      <c r="H23" s="509" t="s">
        <v>10262</v>
      </c>
      <c r="I23" s="512">
        <v>30767.59</v>
      </c>
      <c r="J23" s="509">
        <v>1</v>
      </c>
      <c r="K23" s="509">
        <v>0</v>
      </c>
      <c r="L23" s="509">
        <v>0</v>
      </c>
      <c r="M23" s="509">
        <v>0</v>
      </c>
      <c r="N23" s="509"/>
      <c r="O23" s="509">
        <v>0</v>
      </c>
      <c r="P23" s="509"/>
      <c r="Q23" s="513">
        <v>30767.59</v>
      </c>
      <c r="R23" s="515"/>
      <c r="S23" s="509" t="s">
        <v>1349</v>
      </c>
      <c r="T23" s="509" t="s">
        <v>741</v>
      </c>
      <c r="U23" s="509" t="s">
        <v>11383</v>
      </c>
      <c r="V23" s="514">
        <v>45951.581631944442</v>
      </c>
      <c r="W23" s="509" t="s">
        <v>10462</v>
      </c>
      <c r="X23" s="514">
        <v>45952.480023148149</v>
      </c>
      <c r="Y23" s="509" t="s">
        <v>10459</v>
      </c>
      <c r="Z23" s="509"/>
      <c r="AA23" s="509" t="s">
        <v>10460</v>
      </c>
      <c r="AB23" s="509" t="s">
        <v>10410</v>
      </c>
    </row>
    <row r="24" spans="1:28" s="411" customFormat="1" ht="10.199999999999999">
      <c r="A24" s="509">
        <v>36714</v>
      </c>
      <c r="B24" s="509">
        <v>2</v>
      </c>
      <c r="C24" s="510" t="s">
        <v>11387</v>
      </c>
      <c r="D24" s="510" t="s">
        <v>11389</v>
      </c>
      <c r="E24" s="511">
        <v>45951</v>
      </c>
      <c r="F24" s="511">
        <v>45959</v>
      </c>
      <c r="G24" s="511"/>
      <c r="H24" s="509" t="s">
        <v>10262</v>
      </c>
      <c r="I24" s="512">
        <v>9561.6</v>
      </c>
      <c r="J24" s="509">
        <v>1</v>
      </c>
      <c r="K24" s="509">
        <v>0</v>
      </c>
      <c r="L24" s="509">
        <v>0</v>
      </c>
      <c r="M24" s="509">
        <v>0</v>
      </c>
      <c r="N24" s="509"/>
      <c r="O24" s="509">
        <v>0</v>
      </c>
      <c r="P24" s="509"/>
      <c r="Q24" s="513">
        <v>9561.6</v>
      </c>
      <c r="R24" s="515"/>
      <c r="S24" s="509" t="s">
        <v>1349</v>
      </c>
      <c r="T24" s="509" t="s">
        <v>741</v>
      </c>
      <c r="U24" s="509" t="s">
        <v>11517</v>
      </c>
      <c r="V24" s="514">
        <v>45952.631157407406</v>
      </c>
      <c r="W24" s="509" t="s">
        <v>10462</v>
      </c>
      <c r="X24" s="514">
        <v>45954.339432870373</v>
      </c>
      <c r="Y24" s="509" t="s">
        <v>10459</v>
      </c>
      <c r="Z24" s="509"/>
      <c r="AA24" s="509" t="s">
        <v>10460</v>
      </c>
      <c r="AB24" s="509" t="s">
        <v>10410</v>
      </c>
    </row>
    <row r="25" spans="1:28" s="411" customFormat="1" ht="10.199999999999999">
      <c r="A25" s="509">
        <v>36408</v>
      </c>
      <c r="B25" s="509">
        <v>2</v>
      </c>
      <c r="C25" s="510" t="s">
        <v>144</v>
      </c>
      <c r="D25" s="510" t="s">
        <v>11160</v>
      </c>
      <c r="E25" s="511">
        <v>45937</v>
      </c>
      <c r="F25" s="511">
        <v>45959</v>
      </c>
      <c r="G25" s="511"/>
      <c r="H25" s="509" t="s">
        <v>10262</v>
      </c>
      <c r="I25" s="512">
        <v>1441.54</v>
      </c>
      <c r="J25" s="509">
        <v>1</v>
      </c>
      <c r="K25" s="509"/>
      <c r="L25" s="509"/>
      <c r="M25" s="509"/>
      <c r="N25" s="509"/>
      <c r="O25" s="509">
        <v>0</v>
      </c>
      <c r="P25" s="509"/>
      <c r="Q25" s="513">
        <v>1441.54</v>
      </c>
      <c r="R25" s="515"/>
      <c r="S25" s="509" t="s">
        <v>1874</v>
      </c>
      <c r="T25" s="509" t="s">
        <v>10405</v>
      </c>
      <c r="U25" s="509" t="s">
        <v>11161</v>
      </c>
      <c r="V25" s="514">
        <v>45946.645682870374</v>
      </c>
      <c r="W25" s="509" t="s">
        <v>10458</v>
      </c>
      <c r="X25" s="514">
        <v>45946.658761574072</v>
      </c>
      <c r="Y25" s="509" t="s">
        <v>10459</v>
      </c>
      <c r="Z25" s="509"/>
      <c r="AA25" s="509" t="s">
        <v>10460</v>
      </c>
      <c r="AB25" s="509" t="s">
        <v>10410</v>
      </c>
    </row>
    <row r="26" spans="1:28" s="411" customFormat="1" ht="10.199999999999999">
      <c r="A26" s="509">
        <v>36661</v>
      </c>
      <c r="B26" s="509">
        <v>5</v>
      </c>
      <c r="C26" s="510" t="s">
        <v>143</v>
      </c>
      <c r="D26" s="510" t="s">
        <v>11399</v>
      </c>
      <c r="E26" s="511">
        <v>45945</v>
      </c>
      <c r="F26" s="511">
        <v>45960</v>
      </c>
      <c r="G26" s="511"/>
      <c r="H26" s="509" t="s">
        <v>10262</v>
      </c>
      <c r="I26" s="512">
        <v>14112</v>
      </c>
      <c r="J26" s="509">
        <v>1</v>
      </c>
      <c r="K26" s="509">
        <v>0</v>
      </c>
      <c r="L26" s="509">
        <v>0</v>
      </c>
      <c r="M26" s="509">
        <v>0</v>
      </c>
      <c r="N26" s="509"/>
      <c r="O26" s="509">
        <v>0</v>
      </c>
      <c r="P26" s="509"/>
      <c r="Q26" s="513">
        <v>14112</v>
      </c>
      <c r="R26" s="515"/>
      <c r="S26" s="509" t="s">
        <v>1349</v>
      </c>
      <c r="T26" s="509" t="s">
        <v>741</v>
      </c>
      <c r="U26" s="509" t="s">
        <v>11527</v>
      </c>
      <c r="V26" s="514">
        <v>45952.429166666669</v>
      </c>
      <c r="W26" s="509" t="s">
        <v>10462</v>
      </c>
      <c r="X26" s="514">
        <v>45954.334756944445</v>
      </c>
      <c r="Y26" s="509" t="s">
        <v>10459</v>
      </c>
      <c r="Z26" s="509"/>
      <c r="AA26" s="509" t="s">
        <v>10460</v>
      </c>
      <c r="AB26" s="509" t="s">
        <v>10410</v>
      </c>
    </row>
    <row r="27" spans="1:28" s="411" customFormat="1" ht="10.199999999999999">
      <c r="A27" s="509">
        <v>36653</v>
      </c>
      <c r="B27" s="509">
        <v>5</v>
      </c>
      <c r="C27" s="510" t="s">
        <v>11111</v>
      </c>
      <c r="D27" s="510" t="s">
        <v>11395</v>
      </c>
      <c r="E27" s="511">
        <v>45933</v>
      </c>
      <c r="F27" s="511">
        <v>45960</v>
      </c>
      <c r="G27" s="511"/>
      <c r="H27" s="509" t="s">
        <v>10262</v>
      </c>
      <c r="I27" s="512">
        <v>133534.22</v>
      </c>
      <c r="J27" s="509">
        <v>1</v>
      </c>
      <c r="K27" s="509">
        <v>0</v>
      </c>
      <c r="L27" s="509">
        <v>0</v>
      </c>
      <c r="M27" s="509">
        <v>0</v>
      </c>
      <c r="N27" s="509"/>
      <c r="O27" s="509">
        <v>0</v>
      </c>
      <c r="P27" s="509"/>
      <c r="Q27" s="513">
        <v>133534.22</v>
      </c>
      <c r="R27" s="515"/>
      <c r="S27" s="509" t="s">
        <v>1349</v>
      </c>
      <c r="T27" s="509" t="s">
        <v>741</v>
      </c>
      <c r="U27" s="509" t="s">
        <v>11523</v>
      </c>
      <c r="V27" s="514">
        <v>45952.373368055552</v>
      </c>
      <c r="W27" s="509" t="s">
        <v>10462</v>
      </c>
      <c r="X27" s="514">
        <v>45954.332418981481</v>
      </c>
      <c r="Y27" s="509" t="s">
        <v>10459</v>
      </c>
      <c r="Z27" s="509"/>
      <c r="AA27" s="509" t="s">
        <v>10460</v>
      </c>
      <c r="AB27" s="509" t="s">
        <v>10410</v>
      </c>
    </row>
    <row r="28" spans="1:28" s="411" customFormat="1" ht="10.199999999999999">
      <c r="A28" s="509">
        <v>36884</v>
      </c>
      <c r="B28" s="509">
        <v>1</v>
      </c>
      <c r="C28" s="510" t="s">
        <v>247</v>
      </c>
      <c r="D28" s="510" t="s">
        <v>11652</v>
      </c>
      <c r="E28" s="511">
        <v>45958</v>
      </c>
      <c r="F28" s="511">
        <v>45960</v>
      </c>
      <c r="G28" s="511"/>
      <c r="H28" s="509" t="s">
        <v>10262</v>
      </c>
      <c r="I28" s="512">
        <v>1351.02</v>
      </c>
      <c r="J28" s="509">
        <v>1</v>
      </c>
      <c r="K28" s="509">
        <v>0</v>
      </c>
      <c r="L28" s="509">
        <v>0</v>
      </c>
      <c r="M28" s="509">
        <v>0</v>
      </c>
      <c r="N28" s="509"/>
      <c r="O28" s="509">
        <v>0</v>
      </c>
      <c r="P28" s="509"/>
      <c r="Q28" s="513">
        <v>1351.02</v>
      </c>
      <c r="R28" s="515"/>
      <c r="S28" s="509" t="s">
        <v>2725</v>
      </c>
      <c r="T28" s="509" t="s">
        <v>671</v>
      </c>
      <c r="U28" s="509" t="s">
        <v>11653</v>
      </c>
      <c r="V28" s="514">
        <v>45958.62400462963</v>
      </c>
      <c r="W28" s="509" t="s">
        <v>10459</v>
      </c>
      <c r="X28" s="514">
        <v>45958.665671296294</v>
      </c>
      <c r="Y28" s="509" t="s">
        <v>10461</v>
      </c>
      <c r="Z28" s="509"/>
      <c r="AA28" s="509" t="s">
        <v>10460</v>
      </c>
      <c r="AB28" s="509"/>
    </row>
    <row r="29" spans="1:28" s="411" customFormat="1" ht="10.199999999999999">
      <c r="A29" s="509">
        <v>36654</v>
      </c>
      <c r="B29" s="509">
        <v>5</v>
      </c>
      <c r="C29" s="510" t="s">
        <v>139</v>
      </c>
      <c r="D29" s="510" t="s">
        <v>11405</v>
      </c>
      <c r="E29" s="511">
        <v>45945</v>
      </c>
      <c r="F29" s="511">
        <v>45960</v>
      </c>
      <c r="G29" s="511"/>
      <c r="H29" s="509" t="s">
        <v>10262</v>
      </c>
      <c r="I29" s="512">
        <v>260716.5</v>
      </c>
      <c r="J29" s="509">
        <v>1</v>
      </c>
      <c r="K29" s="509">
        <v>0</v>
      </c>
      <c r="L29" s="509">
        <v>0</v>
      </c>
      <c r="M29" s="509">
        <v>0</v>
      </c>
      <c r="N29" s="509"/>
      <c r="O29" s="509">
        <v>0</v>
      </c>
      <c r="P29" s="509"/>
      <c r="Q29" s="513">
        <v>260716.5</v>
      </c>
      <c r="R29" s="515"/>
      <c r="S29" s="509" t="s">
        <v>1349</v>
      </c>
      <c r="T29" s="509" t="s">
        <v>741</v>
      </c>
      <c r="U29" s="509" t="s">
        <v>11522</v>
      </c>
      <c r="V29" s="514">
        <v>45952.389722222222</v>
      </c>
      <c r="W29" s="509" t="s">
        <v>10462</v>
      </c>
      <c r="X29" s="514">
        <v>45954.333067129628</v>
      </c>
      <c r="Y29" s="509" t="s">
        <v>10459</v>
      </c>
      <c r="Z29" s="509"/>
      <c r="AA29" s="509" t="s">
        <v>10460</v>
      </c>
      <c r="AB29" s="509" t="s">
        <v>10410</v>
      </c>
    </row>
    <row r="30" spans="1:28" s="411" customFormat="1" ht="10.199999999999999">
      <c r="A30" s="509">
        <v>35803</v>
      </c>
      <c r="B30" s="509">
        <v>1</v>
      </c>
      <c r="C30" s="510" t="s">
        <v>10985</v>
      </c>
      <c r="D30" s="510" t="s">
        <v>10986</v>
      </c>
      <c r="E30" s="511">
        <v>45929</v>
      </c>
      <c r="F30" s="511">
        <v>45960</v>
      </c>
      <c r="G30" s="511">
        <v>45929</v>
      </c>
      <c r="H30" s="509" t="s">
        <v>10262</v>
      </c>
      <c r="I30" s="512">
        <v>8870.01</v>
      </c>
      <c r="J30" s="509">
        <v>1</v>
      </c>
      <c r="K30" s="509">
        <v>0</v>
      </c>
      <c r="L30" s="509">
        <v>0</v>
      </c>
      <c r="M30" s="509">
        <v>0</v>
      </c>
      <c r="N30" s="509"/>
      <c r="O30" s="509">
        <v>4435</v>
      </c>
      <c r="P30" s="509"/>
      <c r="Q30" s="513">
        <v>4435.01</v>
      </c>
      <c r="R30" s="515" t="s">
        <v>269</v>
      </c>
      <c r="S30" s="509" t="s">
        <v>1342</v>
      </c>
      <c r="T30" s="509" t="s">
        <v>1820</v>
      </c>
      <c r="U30" s="509" t="s">
        <v>10987</v>
      </c>
      <c r="V30" s="514">
        <v>45930.438483796293</v>
      </c>
      <c r="W30" s="509" t="s">
        <v>10461</v>
      </c>
      <c r="X30" s="514">
        <v>45950.746736111112</v>
      </c>
      <c r="Y30" s="509" t="s">
        <v>10459</v>
      </c>
      <c r="Z30" s="509">
        <v>45930.457569444443</v>
      </c>
      <c r="AA30" s="509" t="s">
        <v>10459</v>
      </c>
      <c r="AB30" s="509" t="s">
        <v>269</v>
      </c>
    </row>
    <row r="31" spans="1:28" s="411" customFormat="1" ht="10.199999999999999">
      <c r="A31" s="509">
        <v>36871</v>
      </c>
      <c r="B31" s="509">
        <v>1</v>
      </c>
      <c r="C31" s="510" t="s">
        <v>10383</v>
      </c>
      <c r="D31" s="510" t="s">
        <v>11654</v>
      </c>
      <c r="E31" s="511">
        <v>45958</v>
      </c>
      <c r="F31" s="511">
        <v>45960</v>
      </c>
      <c r="G31" s="511"/>
      <c r="H31" s="509" t="s">
        <v>10262</v>
      </c>
      <c r="I31" s="512">
        <v>100881.60000000001</v>
      </c>
      <c r="J31" s="509">
        <v>1</v>
      </c>
      <c r="K31" s="509">
        <v>0</v>
      </c>
      <c r="L31" s="509">
        <v>0</v>
      </c>
      <c r="M31" s="509">
        <v>0</v>
      </c>
      <c r="N31" s="509"/>
      <c r="O31" s="509">
        <v>0</v>
      </c>
      <c r="P31" s="509"/>
      <c r="Q31" s="513">
        <v>100881.60000000001</v>
      </c>
      <c r="R31" s="515"/>
      <c r="S31" s="509" t="s">
        <v>1381</v>
      </c>
      <c r="T31" s="509" t="s">
        <v>888</v>
      </c>
      <c r="U31" s="509" t="s">
        <v>11655</v>
      </c>
      <c r="V31" s="514">
        <v>45958.449201388888</v>
      </c>
      <c r="W31" s="509" t="s">
        <v>10459</v>
      </c>
      <c r="X31" s="514">
        <v>45958.490868055553</v>
      </c>
      <c r="Y31" s="509" t="s">
        <v>10461</v>
      </c>
      <c r="Z31" s="509"/>
      <c r="AA31" s="509" t="s">
        <v>10460</v>
      </c>
      <c r="AB31" s="509"/>
    </row>
    <row r="32" spans="1:28" s="411" customFormat="1" ht="10.199999999999999">
      <c r="A32" s="509">
        <v>36668</v>
      </c>
      <c r="B32" s="509">
        <v>2</v>
      </c>
      <c r="C32" s="510" t="s">
        <v>11217</v>
      </c>
      <c r="D32" s="510" t="s">
        <v>11396</v>
      </c>
      <c r="E32" s="511">
        <v>45943</v>
      </c>
      <c r="F32" s="511">
        <v>45960</v>
      </c>
      <c r="G32" s="511"/>
      <c r="H32" s="509" t="s">
        <v>10262</v>
      </c>
      <c r="I32" s="512">
        <v>13763.4</v>
      </c>
      <c r="J32" s="509">
        <v>1</v>
      </c>
      <c r="K32" s="509">
        <v>0</v>
      </c>
      <c r="L32" s="509">
        <v>0</v>
      </c>
      <c r="M32" s="509">
        <v>0</v>
      </c>
      <c r="N32" s="509"/>
      <c r="O32" s="509">
        <v>0</v>
      </c>
      <c r="P32" s="509"/>
      <c r="Q32" s="513">
        <v>13763.4</v>
      </c>
      <c r="R32" s="515"/>
      <c r="S32" s="509" t="s">
        <v>1349</v>
      </c>
      <c r="T32" s="509" t="s">
        <v>741</v>
      </c>
      <c r="U32" s="509" t="s">
        <v>11524</v>
      </c>
      <c r="V32" s="514">
        <v>45952.447199074071</v>
      </c>
      <c r="W32" s="509" t="s">
        <v>10462</v>
      </c>
      <c r="X32" s="514">
        <v>45954.336238425924</v>
      </c>
      <c r="Y32" s="509" t="s">
        <v>10459</v>
      </c>
      <c r="Z32" s="509"/>
      <c r="AA32" s="509" t="s">
        <v>10460</v>
      </c>
      <c r="AB32" s="509" t="s">
        <v>10410</v>
      </c>
    </row>
    <row r="33" spans="1:28" s="411" customFormat="1" ht="10.199999999999999">
      <c r="A33" s="509">
        <v>36563</v>
      </c>
      <c r="B33" s="509">
        <v>2</v>
      </c>
      <c r="C33" s="510" t="s">
        <v>10683</v>
      </c>
      <c r="D33" s="510" t="s">
        <v>11252</v>
      </c>
      <c r="E33" s="511">
        <v>45950</v>
      </c>
      <c r="F33" s="511">
        <v>45960</v>
      </c>
      <c r="G33" s="511"/>
      <c r="H33" s="509" t="s">
        <v>10262</v>
      </c>
      <c r="I33" s="512">
        <v>17171</v>
      </c>
      <c r="J33" s="509">
        <v>1</v>
      </c>
      <c r="K33" s="509"/>
      <c r="L33" s="509"/>
      <c r="M33" s="509"/>
      <c r="N33" s="509"/>
      <c r="O33" s="509">
        <v>0</v>
      </c>
      <c r="P33" s="509"/>
      <c r="Q33" s="513">
        <v>17171</v>
      </c>
      <c r="R33" s="515"/>
      <c r="S33" s="509" t="s">
        <v>1874</v>
      </c>
      <c r="T33" s="509" t="s">
        <v>1592</v>
      </c>
      <c r="U33" s="509" t="s">
        <v>11253</v>
      </c>
      <c r="V33" s="514">
        <v>45950.74359953704</v>
      </c>
      <c r="W33" s="509" t="s">
        <v>10458</v>
      </c>
      <c r="X33" s="514">
        <v>45952.475844907407</v>
      </c>
      <c r="Y33" s="509" t="s">
        <v>10459</v>
      </c>
      <c r="Z33" s="509"/>
      <c r="AA33" s="509" t="s">
        <v>10460</v>
      </c>
      <c r="AB33" s="509" t="s">
        <v>10410</v>
      </c>
    </row>
    <row r="34" spans="1:28" s="411" customFormat="1" ht="10.199999999999999">
      <c r="A34" s="509">
        <v>35789</v>
      </c>
      <c r="B34" s="509">
        <v>1</v>
      </c>
      <c r="C34" s="510" t="s">
        <v>10359</v>
      </c>
      <c r="D34" s="510" t="s">
        <v>10394</v>
      </c>
      <c r="E34" s="511">
        <v>45903</v>
      </c>
      <c r="F34" s="511">
        <v>45960</v>
      </c>
      <c r="G34" s="511"/>
      <c r="H34" s="509" t="s">
        <v>10262</v>
      </c>
      <c r="I34" s="512">
        <v>65000</v>
      </c>
      <c r="J34" s="509">
        <v>1</v>
      </c>
      <c r="K34" s="509">
        <v>0</v>
      </c>
      <c r="L34" s="509">
        <v>0</v>
      </c>
      <c r="M34" s="509">
        <v>0</v>
      </c>
      <c r="N34" s="509"/>
      <c r="O34" s="509">
        <v>0</v>
      </c>
      <c r="P34" s="509"/>
      <c r="Q34" s="513">
        <v>65000</v>
      </c>
      <c r="R34" s="515"/>
      <c r="S34" s="509" t="s">
        <v>10325</v>
      </c>
      <c r="T34" s="509" t="s">
        <v>10346</v>
      </c>
      <c r="U34" s="509" t="s">
        <v>10613</v>
      </c>
      <c r="V34" s="514">
        <v>45930.374571759261</v>
      </c>
      <c r="W34" s="509" t="s">
        <v>10459</v>
      </c>
      <c r="X34" s="514">
        <v>45930.416238425925</v>
      </c>
      <c r="Y34" s="509" t="s">
        <v>10461</v>
      </c>
      <c r="Z34" s="509"/>
      <c r="AA34" s="509" t="s">
        <v>10460</v>
      </c>
      <c r="AB34" s="509"/>
    </row>
    <row r="35" spans="1:28" s="411" customFormat="1" ht="10.199999999999999">
      <c r="A35" s="509">
        <v>36663</v>
      </c>
      <c r="B35" s="509">
        <v>5</v>
      </c>
      <c r="C35" s="510" t="s">
        <v>11218</v>
      </c>
      <c r="D35" s="510" t="s">
        <v>11397</v>
      </c>
      <c r="E35" s="511">
        <v>45945</v>
      </c>
      <c r="F35" s="511">
        <v>45960</v>
      </c>
      <c r="G35" s="511"/>
      <c r="H35" s="509" t="s">
        <v>10262</v>
      </c>
      <c r="I35" s="512">
        <v>62738.1</v>
      </c>
      <c r="J35" s="509">
        <v>1</v>
      </c>
      <c r="K35" s="509">
        <v>0</v>
      </c>
      <c r="L35" s="509">
        <v>0</v>
      </c>
      <c r="M35" s="509">
        <v>0</v>
      </c>
      <c r="N35" s="509"/>
      <c r="O35" s="509">
        <v>0</v>
      </c>
      <c r="P35" s="509"/>
      <c r="Q35" s="513">
        <v>62738.1</v>
      </c>
      <c r="R35" s="515"/>
      <c r="S35" s="509" t="s">
        <v>1349</v>
      </c>
      <c r="T35" s="509" t="s">
        <v>741</v>
      </c>
      <c r="U35" s="509" t="s">
        <v>11525</v>
      </c>
      <c r="V35" s="514">
        <v>45952.442094907405</v>
      </c>
      <c r="W35" s="509" t="s">
        <v>10462</v>
      </c>
      <c r="X35" s="514">
        <v>45954.335810185185</v>
      </c>
      <c r="Y35" s="509" t="s">
        <v>10459</v>
      </c>
      <c r="Z35" s="509"/>
      <c r="AA35" s="509" t="s">
        <v>10460</v>
      </c>
      <c r="AB35" s="509" t="s">
        <v>10410</v>
      </c>
    </row>
    <row r="36" spans="1:28" s="411" customFormat="1" ht="10.199999999999999">
      <c r="A36" s="509">
        <v>36673</v>
      </c>
      <c r="B36" s="509">
        <v>2</v>
      </c>
      <c r="C36" s="510" t="s">
        <v>142</v>
      </c>
      <c r="D36" s="510" t="s">
        <v>11393</v>
      </c>
      <c r="E36" s="511">
        <v>45950</v>
      </c>
      <c r="F36" s="511">
        <v>45960</v>
      </c>
      <c r="G36" s="511"/>
      <c r="H36" s="509" t="s">
        <v>10262</v>
      </c>
      <c r="I36" s="512">
        <v>15490.2</v>
      </c>
      <c r="J36" s="509">
        <v>1</v>
      </c>
      <c r="K36" s="509">
        <v>0</v>
      </c>
      <c r="L36" s="509">
        <v>0</v>
      </c>
      <c r="M36" s="509">
        <v>0</v>
      </c>
      <c r="N36" s="509"/>
      <c r="O36" s="509">
        <v>0</v>
      </c>
      <c r="P36" s="509"/>
      <c r="Q36" s="513">
        <v>15490.2</v>
      </c>
      <c r="R36" s="515"/>
      <c r="S36" s="509" t="s">
        <v>1349</v>
      </c>
      <c r="T36" s="509" t="s">
        <v>741</v>
      </c>
      <c r="U36" s="509" t="s">
        <v>11521</v>
      </c>
      <c r="V36" s="514">
        <v>45952.450231481482</v>
      </c>
      <c r="W36" s="509" t="s">
        <v>10462</v>
      </c>
      <c r="X36" s="514">
        <v>45954.336481481485</v>
      </c>
      <c r="Y36" s="509" t="s">
        <v>10459</v>
      </c>
      <c r="Z36" s="509"/>
      <c r="AA36" s="509" t="s">
        <v>10460</v>
      </c>
      <c r="AB36" s="509" t="s">
        <v>10410</v>
      </c>
    </row>
    <row r="37" spans="1:28" s="411" customFormat="1" ht="10.199999999999999">
      <c r="A37" s="509">
        <v>36662</v>
      </c>
      <c r="B37" s="509">
        <v>5</v>
      </c>
      <c r="C37" s="510" t="s">
        <v>143</v>
      </c>
      <c r="D37" s="510" t="s">
        <v>11398</v>
      </c>
      <c r="E37" s="511">
        <v>45945</v>
      </c>
      <c r="F37" s="511">
        <v>45960</v>
      </c>
      <c r="G37" s="511"/>
      <c r="H37" s="509" t="s">
        <v>10262</v>
      </c>
      <c r="I37" s="512">
        <v>3528</v>
      </c>
      <c r="J37" s="509">
        <v>1</v>
      </c>
      <c r="K37" s="509">
        <v>0</v>
      </c>
      <c r="L37" s="509">
        <v>0</v>
      </c>
      <c r="M37" s="509">
        <v>0</v>
      </c>
      <c r="N37" s="509"/>
      <c r="O37" s="509">
        <v>0</v>
      </c>
      <c r="P37" s="509"/>
      <c r="Q37" s="513">
        <v>3528</v>
      </c>
      <c r="R37" s="515"/>
      <c r="S37" s="509" t="s">
        <v>1349</v>
      </c>
      <c r="T37" s="509" t="s">
        <v>741</v>
      </c>
      <c r="U37" s="509" t="s">
        <v>11526</v>
      </c>
      <c r="V37" s="514">
        <v>45952.432303240741</v>
      </c>
      <c r="W37" s="509" t="s">
        <v>10462</v>
      </c>
      <c r="X37" s="514">
        <v>45954.335405092592</v>
      </c>
      <c r="Y37" s="509" t="s">
        <v>10459</v>
      </c>
      <c r="Z37" s="509"/>
      <c r="AA37" s="509" t="s">
        <v>10460</v>
      </c>
      <c r="AB37" s="509" t="s">
        <v>10410</v>
      </c>
    </row>
    <row r="38" spans="1:28" s="411" customFormat="1" ht="10.199999999999999">
      <c r="A38" s="509">
        <v>36660</v>
      </c>
      <c r="B38" s="509">
        <v>2</v>
      </c>
      <c r="C38" s="510" t="s">
        <v>143</v>
      </c>
      <c r="D38" s="510" t="s">
        <v>11400</v>
      </c>
      <c r="E38" s="511">
        <v>45945</v>
      </c>
      <c r="F38" s="511">
        <v>45960</v>
      </c>
      <c r="G38" s="511"/>
      <c r="H38" s="509" t="s">
        <v>10262</v>
      </c>
      <c r="I38" s="512">
        <v>5050.2</v>
      </c>
      <c r="J38" s="509">
        <v>1</v>
      </c>
      <c r="K38" s="509">
        <v>0</v>
      </c>
      <c r="L38" s="509">
        <v>0</v>
      </c>
      <c r="M38" s="509">
        <v>0</v>
      </c>
      <c r="N38" s="509"/>
      <c r="O38" s="509">
        <v>0</v>
      </c>
      <c r="P38" s="509"/>
      <c r="Q38" s="513">
        <v>5050.2</v>
      </c>
      <c r="R38" s="515"/>
      <c r="S38" s="509" t="s">
        <v>1349</v>
      </c>
      <c r="T38" s="509" t="s">
        <v>741</v>
      </c>
      <c r="U38" s="509" t="s">
        <v>11528</v>
      </c>
      <c r="V38" s="514">
        <v>45952.425775462965</v>
      </c>
      <c r="W38" s="509" t="s">
        <v>10462</v>
      </c>
      <c r="X38" s="514">
        <v>45954.334560185183</v>
      </c>
      <c r="Y38" s="509" t="s">
        <v>10459</v>
      </c>
      <c r="Z38" s="509"/>
      <c r="AA38" s="509" t="s">
        <v>10460</v>
      </c>
      <c r="AB38" s="509" t="s">
        <v>10410</v>
      </c>
    </row>
    <row r="39" spans="1:28" s="411" customFormat="1" ht="10.199999999999999">
      <c r="A39" s="509">
        <v>36553</v>
      </c>
      <c r="B39" s="509">
        <v>2</v>
      </c>
      <c r="C39" s="510" t="s">
        <v>218</v>
      </c>
      <c r="D39" s="510" t="s">
        <v>11247</v>
      </c>
      <c r="E39" s="511">
        <v>45950</v>
      </c>
      <c r="F39" s="511">
        <v>45960</v>
      </c>
      <c r="G39" s="511"/>
      <c r="H39" s="509" t="s">
        <v>10262</v>
      </c>
      <c r="I39" s="512">
        <v>573.29999999999995</v>
      </c>
      <c r="J39" s="509">
        <v>1</v>
      </c>
      <c r="K39" s="509">
        <v>0</v>
      </c>
      <c r="L39" s="509">
        <v>0</v>
      </c>
      <c r="M39" s="509">
        <v>0</v>
      </c>
      <c r="N39" s="509"/>
      <c r="O39" s="509">
        <v>0</v>
      </c>
      <c r="P39" s="509"/>
      <c r="Q39" s="513">
        <v>573.29999999999995</v>
      </c>
      <c r="R39" s="515"/>
      <c r="S39" s="509" t="s">
        <v>1874</v>
      </c>
      <c r="T39" s="509" t="s">
        <v>4232</v>
      </c>
      <c r="U39" s="509" t="s">
        <v>11394</v>
      </c>
      <c r="V39" s="514">
        <v>45950.63417824074</v>
      </c>
      <c r="W39" s="509" t="s">
        <v>10577</v>
      </c>
      <c r="X39" s="514">
        <v>45952.475138888891</v>
      </c>
      <c r="Y39" s="509" t="s">
        <v>10459</v>
      </c>
      <c r="Z39" s="509"/>
      <c r="AA39" s="509" t="s">
        <v>10460</v>
      </c>
      <c r="AB39" s="509" t="s">
        <v>10410</v>
      </c>
    </row>
    <row r="40" spans="1:28" s="411" customFormat="1" ht="10.199999999999999">
      <c r="A40" s="509">
        <v>36886</v>
      </c>
      <c r="B40" s="509">
        <v>1</v>
      </c>
      <c r="C40" s="510" t="s">
        <v>19</v>
      </c>
      <c r="D40" s="510" t="s">
        <v>11656</v>
      </c>
      <c r="E40" s="511">
        <v>45958</v>
      </c>
      <c r="F40" s="511">
        <v>45960</v>
      </c>
      <c r="G40" s="511"/>
      <c r="H40" s="509" t="s">
        <v>10262</v>
      </c>
      <c r="I40" s="512">
        <v>51634.76</v>
      </c>
      <c r="J40" s="509">
        <v>1</v>
      </c>
      <c r="K40" s="509">
        <v>0</v>
      </c>
      <c r="L40" s="509">
        <v>0</v>
      </c>
      <c r="M40" s="509">
        <v>0</v>
      </c>
      <c r="N40" s="509"/>
      <c r="O40" s="509">
        <v>0</v>
      </c>
      <c r="P40" s="509"/>
      <c r="Q40" s="513">
        <v>51634.76</v>
      </c>
      <c r="R40" s="515"/>
      <c r="S40" s="509" t="s">
        <v>2725</v>
      </c>
      <c r="T40" s="509" t="s">
        <v>879</v>
      </c>
      <c r="U40" s="509" t="s">
        <v>11657</v>
      </c>
      <c r="V40" s="514">
        <v>45958.625289351854</v>
      </c>
      <c r="W40" s="509" t="s">
        <v>10459</v>
      </c>
      <c r="X40" s="514">
        <v>45958.666956018518</v>
      </c>
      <c r="Y40" s="509" t="s">
        <v>10461</v>
      </c>
      <c r="Z40" s="509"/>
      <c r="AA40" s="509" t="s">
        <v>10460</v>
      </c>
      <c r="AB40" s="509"/>
    </row>
    <row r="41" spans="1:28" s="411" customFormat="1" ht="10.199999999999999">
      <c r="A41" s="509">
        <v>36655</v>
      </c>
      <c r="B41" s="509">
        <v>4</v>
      </c>
      <c r="C41" s="510" t="s">
        <v>3280</v>
      </c>
      <c r="D41" s="510" t="s">
        <v>11404</v>
      </c>
      <c r="E41" s="511">
        <v>45945</v>
      </c>
      <c r="F41" s="511">
        <v>45960</v>
      </c>
      <c r="G41" s="511"/>
      <c r="H41" s="509" t="s">
        <v>10262</v>
      </c>
      <c r="I41" s="512">
        <v>14800</v>
      </c>
      <c r="J41" s="509">
        <v>1</v>
      </c>
      <c r="K41" s="509">
        <v>0</v>
      </c>
      <c r="L41" s="509">
        <v>0</v>
      </c>
      <c r="M41" s="509">
        <v>0</v>
      </c>
      <c r="N41" s="509"/>
      <c r="O41" s="509">
        <v>0</v>
      </c>
      <c r="P41" s="509"/>
      <c r="Q41" s="513">
        <v>14800</v>
      </c>
      <c r="R41" s="515"/>
      <c r="S41" s="509" t="s">
        <v>1349</v>
      </c>
      <c r="T41" s="509" t="s">
        <v>741</v>
      </c>
      <c r="U41" s="509" t="s">
        <v>11532</v>
      </c>
      <c r="V41" s="514">
        <v>45952.398043981484</v>
      </c>
      <c r="W41" s="509" t="s">
        <v>10462</v>
      </c>
      <c r="X41" s="514">
        <v>45954.333356481482</v>
      </c>
      <c r="Y41" s="509" t="s">
        <v>10459</v>
      </c>
      <c r="Z41" s="509"/>
      <c r="AA41" s="509" t="s">
        <v>10460</v>
      </c>
      <c r="AB41" s="509" t="s">
        <v>10410</v>
      </c>
    </row>
    <row r="42" spans="1:28" s="411" customFormat="1" ht="10.199999999999999">
      <c r="A42" s="509">
        <v>36657</v>
      </c>
      <c r="B42" s="509">
        <v>2</v>
      </c>
      <c r="C42" s="510" t="s">
        <v>3280</v>
      </c>
      <c r="D42" s="510" t="s">
        <v>11403</v>
      </c>
      <c r="E42" s="511">
        <v>45945</v>
      </c>
      <c r="F42" s="511">
        <v>45960</v>
      </c>
      <c r="G42" s="511"/>
      <c r="H42" s="509" t="s">
        <v>10262</v>
      </c>
      <c r="I42" s="512">
        <v>12272</v>
      </c>
      <c r="J42" s="509">
        <v>1</v>
      </c>
      <c r="K42" s="509">
        <v>0</v>
      </c>
      <c r="L42" s="509">
        <v>0</v>
      </c>
      <c r="M42" s="509">
        <v>0</v>
      </c>
      <c r="N42" s="509"/>
      <c r="O42" s="509">
        <v>0</v>
      </c>
      <c r="P42" s="509"/>
      <c r="Q42" s="513">
        <v>12272</v>
      </c>
      <c r="R42" s="515"/>
      <c r="S42" s="509" t="s">
        <v>1349</v>
      </c>
      <c r="T42" s="509" t="s">
        <v>741</v>
      </c>
      <c r="U42" s="509" t="s">
        <v>11531</v>
      </c>
      <c r="V42" s="514">
        <v>45952.413969907408</v>
      </c>
      <c r="W42" s="509" t="s">
        <v>10462</v>
      </c>
      <c r="X42" s="514">
        <v>45954.333622685182</v>
      </c>
      <c r="Y42" s="509" t="s">
        <v>10459</v>
      </c>
      <c r="Z42" s="509"/>
      <c r="AA42" s="509" t="s">
        <v>10460</v>
      </c>
      <c r="AB42" s="509" t="s">
        <v>10410</v>
      </c>
    </row>
    <row r="43" spans="1:28" s="411" customFormat="1" ht="10.199999999999999">
      <c r="A43" s="509">
        <v>36885</v>
      </c>
      <c r="B43" s="509">
        <v>1</v>
      </c>
      <c r="C43" s="510" t="s">
        <v>248</v>
      </c>
      <c r="D43" s="510" t="s">
        <v>11652</v>
      </c>
      <c r="E43" s="511">
        <v>45958</v>
      </c>
      <c r="F43" s="511">
        <v>45960</v>
      </c>
      <c r="G43" s="511"/>
      <c r="H43" s="509" t="s">
        <v>10262</v>
      </c>
      <c r="I43" s="512">
        <v>1351.02</v>
      </c>
      <c r="J43" s="509">
        <v>1</v>
      </c>
      <c r="K43" s="509">
        <v>0</v>
      </c>
      <c r="L43" s="509">
        <v>0</v>
      </c>
      <c r="M43" s="509">
        <v>0</v>
      </c>
      <c r="N43" s="509"/>
      <c r="O43" s="509">
        <v>0</v>
      </c>
      <c r="P43" s="509"/>
      <c r="Q43" s="513">
        <v>1351.02</v>
      </c>
      <c r="R43" s="515"/>
      <c r="S43" s="509" t="s">
        <v>2725</v>
      </c>
      <c r="T43" s="509" t="s">
        <v>671</v>
      </c>
      <c r="U43" s="509" t="s">
        <v>11658</v>
      </c>
      <c r="V43" s="514">
        <v>45958.624097222222</v>
      </c>
      <c r="W43" s="509" t="s">
        <v>10459</v>
      </c>
      <c r="X43" s="514">
        <v>45958.665763888886</v>
      </c>
      <c r="Y43" s="509" t="s">
        <v>10461</v>
      </c>
      <c r="Z43" s="509"/>
      <c r="AA43" s="509" t="s">
        <v>10460</v>
      </c>
      <c r="AB43" s="509"/>
    </row>
    <row r="44" spans="1:28" s="411" customFormat="1" ht="10.199999999999999">
      <c r="A44" s="509">
        <v>36564</v>
      </c>
      <c r="B44" s="509">
        <v>5</v>
      </c>
      <c r="C44" s="510" t="s">
        <v>10683</v>
      </c>
      <c r="D44" s="510" t="s">
        <v>11250</v>
      </c>
      <c r="E44" s="511">
        <v>45950</v>
      </c>
      <c r="F44" s="511">
        <v>45960</v>
      </c>
      <c r="G44" s="511"/>
      <c r="H44" s="509" t="s">
        <v>10262</v>
      </c>
      <c r="I44" s="512">
        <v>9740.5</v>
      </c>
      <c r="J44" s="509">
        <v>1</v>
      </c>
      <c r="K44" s="509"/>
      <c r="L44" s="509"/>
      <c r="M44" s="509"/>
      <c r="N44" s="509"/>
      <c r="O44" s="509">
        <v>0</v>
      </c>
      <c r="P44" s="509"/>
      <c r="Q44" s="513">
        <v>9740.5</v>
      </c>
      <c r="R44" s="515"/>
      <c r="S44" s="509" t="s">
        <v>1874</v>
      </c>
      <c r="T44" s="509" t="s">
        <v>1592</v>
      </c>
      <c r="U44" s="509" t="s">
        <v>11251</v>
      </c>
      <c r="V44" s="514">
        <v>45950.744664351849</v>
      </c>
      <c r="W44" s="509" t="s">
        <v>10458</v>
      </c>
      <c r="X44" s="514">
        <v>45952.476099537038</v>
      </c>
      <c r="Y44" s="509" t="s">
        <v>10459</v>
      </c>
      <c r="Z44" s="509"/>
      <c r="AA44" s="509" t="s">
        <v>10460</v>
      </c>
      <c r="AB44" s="509" t="s">
        <v>10410</v>
      </c>
    </row>
    <row r="45" spans="1:28" s="411" customFormat="1" ht="10.199999999999999">
      <c r="A45" s="509">
        <v>36888</v>
      </c>
      <c r="B45" s="509">
        <v>1</v>
      </c>
      <c r="C45" s="510" t="s">
        <v>19</v>
      </c>
      <c r="D45" s="510" t="s">
        <v>11659</v>
      </c>
      <c r="E45" s="511">
        <v>45958</v>
      </c>
      <c r="F45" s="511">
        <v>45960</v>
      </c>
      <c r="G45" s="511"/>
      <c r="H45" s="509" t="s">
        <v>10262</v>
      </c>
      <c r="I45" s="512">
        <v>620</v>
      </c>
      <c r="J45" s="509">
        <v>1</v>
      </c>
      <c r="K45" s="509">
        <v>0</v>
      </c>
      <c r="L45" s="509">
        <v>0</v>
      </c>
      <c r="M45" s="509">
        <v>0</v>
      </c>
      <c r="N45" s="509"/>
      <c r="O45" s="509">
        <v>0</v>
      </c>
      <c r="P45" s="509"/>
      <c r="Q45" s="513">
        <v>620</v>
      </c>
      <c r="R45" s="515"/>
      <c r="S45" s="509" t="s">
        <v>1342</v>
      </c>
      <c r="T45" s="509" t="s">
        <v>10329</v>
      </c>
      <c r="U45" s="509" t="s">
        <v>11660</v>
      </c>
      <c r="V45" s="514">
        <v>45958.626192129632</v>
      </c>
      <c r="W45" s="509" t="s">
        <v>10459</v>
      </c>
      <c r="X45" s="514">
        <v>45958.667858796296</v>
      </c>
      <c r="Y45" s="509" t="s">
        <v>10461</v>
      </c>
      <c r="Z45" s="509"/>
      <c r="AA45" s="509" t="s">
        <v>10460</v>
      </c>
      <c r="AB45" s="509"/>
    </row>
    <row r="46" spans="1:28" s="411" customFormat="1" ht="10.199999999999999">
      <c r="A46" s="509">
        <v>36146</v>
      </c>
      <c r="B46" s="509">
        <v>1</v>
      </c>
      <c r="C46" s="510" t="s">
        <v>22</v>
      </c>
      <c r="D46" s="510" t="s">
        <v>11075</v>
      </c>
      <c r="E46" s="511">
        <v>45938</v>
      </c>
      <c r="F46" s="511">
        <v>45960</v>
      </c>
      <c r="G46" s="511"/>
      <c r="H46" s="509" t="s">
        <v>10262</v>
      </c>
      <c r="I46" s="512">
        <v>14998.16</v>
      </c>
      <c r="J46" s="509">
        <v>1</v>
      </c>
      <c r="K46" s="509"/>
      <c r="L46" s="509"/>
      <c r="M46" s="509"/>
      <c r="N46" s="509"/>
      <c r="O46" s="509">
        <v>0</v>
      </c>
      <c r="P46" s="509"/>
      <c r="Q46" s="513">
        <v>14998.16</v>
      </c>
      <c r="R46" s="515"/>
      <c r="S46" s="509" t="s">
        <v>1346</v>
      </c>
      <c r="T46" s="509" t="s">
        <v>284</v>
      </c>
      <c r="U46" s="509" t="s">
        <v>11076</v>
      </c>
      <c r="V46" s="514">
        <v>45938.722743055558</v>
      </c>
      <c r="W46" s="509" t="s">
        <v>10459</v>
      </c>
      <c r="X46" s="514">
        <v>45939.394050925926</v>
      </c>
      <c r="Y46" s="509" t="s">
        <v>10459</v>
      </c>
      <c r="Z46" s="509"/>
      <c r="AA46" s="509" t="s">
        <v>10460</v>
      </c>
      <c r="AB46" s="509" t="s">
        <v>10410</v>
      </c>
    </row>
    <row r="47" spans="1:28" s="411" customFormat="1" ht="10.199999999999999">
      <c r="A47" s="509">
        <v>36557</v>
      </c>
      <c r="B47" s="509">
        <v>2</v>
      </c>
      <c r="C47" s="510" t="s">
        <v>305</v>
      </c>
      <c r="D47" s="510" t="s">
        <v>11248</v>
      </c>
      <c r="E47" s="511">
        <v>45950</v>
      </c>
      <c r="F47" s="511">
        <v>45960</v>
      </c>
      <c r="G47" s="511"/>
      <c r="H47" s="509" t="s">
        <v>10262</v>
      </c>
      <c r="I47" s="512">
        <v>1326.7</v>
      </c>
      <c r="J47" s="509">
        <v>1</v>
      </c>
      <c r="K47" s="509"/>
      <c r="L47" s="509"/>
      <c r="M47" s="509"/>
      <c r="N47" s="509"/>
      <c r="O47" s="509">
        <v>0</v>
      </c>
      <c r="P47" s="509"/>
      <c r="Q47" s="513">
        <v>1326.7</v>
      </c>
      <c r="R47" s="515"/>
      <c r="S47" s="509" t="s">
        <v>1874</v>
      </c>
      <c r="T47" s="509" t="s">
        <v>1358</v>
      </c>
      <c r="U47" s="509" t="s">
        <v>11249</v>
      </c>
      <c r="V47" s="514">
        <v>45950.664641203701</v>
      </c>
      <c r="W47" s="509" t="s">
        <v>10458</v>
      </c>
      <c r="X47" s="514">
        <v>45952.474942129629</v>
      </c>
      <c r="Y47" s="509" t="s">
        <v>10459</v>
      </c>
      <c r="Z47" s="509"/>
      <c r="AA47" s="509" t="s">
        <v>10460</v>
      </c>
      <c r="AB47" s="509" t="s">
        <v>10410</v>
      </c>
    </row>
    <row r="48" spans="1:28" s="411" customFormat="1" ht="10.199999999999999">
      <c r="A48" s="509">
        <v>36658</v>
      </c>
      <c r="B48" s="509">
        <v>5</v>
      </c>
      <c r="C48" s="510" t="s">
        <v>3280</v>
      </c>
      <c r="D48" s="510" t="s">
        <v>11402</v>
      </c>
      <c r="E48" s="511">
        <v>45945</v>
      </c>
      <c r="F48" s="511">
        <v>45960</v>
      </c>
      <c r="G48" s="511"/>
      <c r="H48" s="509" t="s">
        <v>10262</v>
      </c>
      <c r="I48" s="512">
        <v>21070</v>
      </c>
      <c r="J48" s="509">
        <v>1</v>
      </c>
      <c r="K48" s="509">
        <v>0</v>
      </c>
      <c r="L48" s="509">
        <v>0</v>
      </c>
      <c r="M48" s="509">
        <v>0</v>
      </c>
      <c r="N48" s="509"/>
      <c r="O48" s="509">
        <v>0</v>
      </c>
      <c r="P48" s="509"/>
      <c r="Q48" s="513">
        <v>21070</v>
      </c>
      <c r="R48" s="515"/>
      <c r="S48" s="509" t="s">
        <v>1349</v>
      </c>
      <c r="T48" s="509" t="s">
        <v>741</v>
      </c>
      <c r="U48" s="509" t="s">
        <v>11530</v>
      </c>
      <c r="V48" s="514">
        <v>45952.416979166665</v>
      </c>
      <c r="W48" s="509" t="s">
        <v>10462</v>
      </c>
      <c r="X48" s="514">
        <v>45954.333854166667</v>
      </c>
      <c r="Y48" s="509" t="s">
        <v>10459</v>
      </c>
      <c r="Z48" s="509"/>
      <c r="AA48" s="509" t="s">
        <v>10460</v>
      </c>
      <c r="AB48" s="509" t="s">
        <v>10410</v>
      </c>
    </row>
    <row r="49" spans="1:28" s="411" customFormat="1" ht="10.199999999999999">
      <c r="A49" s="509">
        <v>36887</v>
      </c>
      <c r="B49" s="509">
        <v>1</v>
      </c>
      <c r="C49" s="510" t="s">
        <v>19</v>
      </c>
      <c r="D49" s="510" t="s">
        <v>11661</v>
      </c>
      <c r="E49" s="511">
        <v>45958</v>
      </c>
      <c r="F49" s="511">
        <v>45960</v>
      </c>
      <c r="G49" s="511"/>
      <c r="H49" s="509" t="s">
        <v>10262</v>
      </c>
      <c r="I49" s="512">
        <v>3445.24</v>
      </c>
      <c r="J49" s="509">
        <v>1</v>
      </c>
      <c r="K49" s="509">
        <v>0</v>
      </c>
      <c r="L49" s="509">
        <v>0</v>
      </c>
      <c r="M49" s="509">
        <v>0</v>
      </c>
      <c r="N49" s="509"/>
      <c r="O49" s="509">
        <v>0</v>
      </c>
      <c r="P49" s="509"/>
      <c r="Q49" s="513">
        <v>3445.24</v>
      </c>
      <c r="R49" s="515"/>
      <c r="S49" s="509" t="s">
        <v>2725</v>
      </c>
      <c r="T49" s="509" t="s">
        <v>671</v>
      </c>
      <c r="U49" s="509" t="s">
        <v>11662</v>
      </c>
      <c r="V49" s="514">
        <v>45958.625960648147</v>
      </c>
      <c r="W49" s="509" t="s">
        <v>10459</v>
      </c>
      <c r="X49" s="514">
        <v>45958.667627314811</v>
      </c>
      <c r="Y49" s="509" t="s">
        <v>10461</v>
      </c>
      <c r="Z49" s="509"/>
      <c r="AA49" s="509" t="s">
        <v>10460</v>
      </c>
      <c r="AB49" s="509"/>
    </row>
    <row r="50" spans="1:28" s="411" customFormat="1" ht="10.199999999999999">
      <c r="A50" s="509">
        <v>36890</v>
      </c>
      <c r="B50" s="509">
        <v>1</v>
      </c>
      <c r="C50" s="510" t="s">
        <v>66</v>
      </c>
      <c r="D50" s="510" t="s">
        <v>11663</v>
      </c>
      <c r="E50" s="511">
        <v>45958</v>
      </c>
      <c r="F50" s="511">
        <v>45960</v>
      </c>
      <c r="G50" s="511"/>
      <c r="H50" s="509" t="s">
        <v>10262</v>
      </c>
      <c r="I50" s="512">
        <v>9539.73</v>
      </c>
      <c r="J50" s="509">
        <v>1</v>
      </c>
      <c r="K50" s="509">
        <v>0</v>
      </c>
      <c r="L50" s="509">
        <v>0</v>
      </c>
      <c r="M50" s="509">
        <v>0</v>
      </c>
      <c r="N50" s="509"/>
      <c r="O50" s="509">
        <v>0</v>
      </c>
      <c r="P50" s="509"/>
      <c r="Q50" s="513">
        <v>9539.73</v>
      </c>
      <c r="R50" s="515"/>
      <c r="S50" s="509" t="s">
        <v>1381</v>
      </c>
      <c r="T50" s="509" t="s">
        <v>888</v>
      </c>
      <c r="U50" s="509">
        <v>45931</v>
      </c>
      <c r="V50" s="514">
        <v>45958.627187500002</v>
      </c>
      <c r="W50" s="509" t="s">
        <v>10459</v>
      </c>
      <c r="X50" s="514">
        <v>45958.668854166666</v>
      </c>
      <c r="Y50" s="509" t="s">
        <v>10461</v>
      </c>
      <c r="Z50" s="509"/>
      <c r="AA50" s="509" t="s">
        <v>10460</v>
      </c>
      <c r="AB50" s="509"/>
    </row>
    <row r="51" spans="1:28" s="411" customFormat="1" ht="10.199999999999999">
      <c r="A51" s="509">
        <v>36468</v>
      </c>
      <c r="B51" s="509">
        <v>1</v>
      </c>
      <c r="C51" s="510" t="s">
        <v>3406</v>
      </c>
      <c r="D51" s="510" t="s">
        <v>11219</v>
      </c>
      <c r="E51" s="511">
        <v>45946</v>
      </c>
      <c r="F51" s="511">
        <v>45960</v>
      </c>
      <c r="G51" s="511"/>
      <c r="H51" s="509" t="s">
        <v>10262</v>
      </c>
      <c r="I51" s="512">
        <v>141.75</v>
      </c>
      <c r="J51" s="509">
        <v>1</v>
      </c>
      <c r="K51" s="509"/>
      <c r="L51" s="509"/>
      <c r="M51" s="509"/>
      <c r="N51" s="509"/>
      <c r="O51" s="509">
        <v>0</v>
      </c>
      <c r="P51" s="509"/>
      <c r="Q51" s="513">
        <v>141.75</v>
      </c>
      <c r="R51" s="515"/>
      <c r="S51" s="509" t="s">
        <v>1342</v>
      </c>
      <c r="T51" s="509" t="s">
        <v>871</v>
      </c>
      <c r="U51" s="509" t="s">
        <v>11220</v>
      </c>
      <c r="V51" s="514">
        <v>45947.488553240742</v>
      </c>
      <c r="W51" s="509" t="s">
        <v>10461</v>
      </c>
      <c r="X51" s="514">
        <v>45950.486689814818</v>
      </c>
      <c r="Y51" s="509" t="s">
        <v>10459</v>
      </c>
      <c r="Z51" s="509"/>
      <c r="AA51" s="509" t="s">
        <v>10460</v>
      </c>
      <c r="AB51" s="509" t="s">
        <v>10410</v>
      </c>
    </row>
    <row r="52" spans="1:28" s="411" customFormat="1" ht="10.199999999999999">
      <c r="A52" s="509">
        <v>36659</v>
      </c>
      <c r="B52" s="509">
        <v>2</v>
      </c>
      <c r="C52" s="510" t="s">
        <v>143</v>
      </c>
      <c r="D52" s="510" t="s">
        <v>11401</v>
      </c>
      <c r="E52" s="511">
        <v>45945</v>
      </c>
      <c r="F52" s="511">
        <v>45960</v>
      </c>
      <c r="G52" s="511"/>
      <c r="H52" s="509" t="s">
        <v>10262</v>
      </c>
      <c r="I52" s="512">
        <v>20200.8</v>
      </c>
      <c r="J52" s="509">
        <v>1</v>
      </c>
      <c r="K52" s="509">
        <v>0</v>
      </c>
      <c r="L52" s="509">
        <v>0</v>
      </c>
      <c r="M52" s="509">
        <v>0</v>
      </c>
      <c r="N52" s="509"/>
      <c r="O52" s="509">
        <v>0</v>
      </c>
      <c r="P52" s="509"/>
      <c r="Q52" s="513">
        <v>20200.8</v>
      </c>
      <c r="R52" s="515"/>
      <c r="S52" s="509" t="s">
        <v>1349</v>
      </c>
      <c r="T52" s="509" t="s">
        <v>741</v>
      </c>
      <c r="U52" s="509" t="s">
        <v>11529</v>
      </c>
      <c r="V52" s="514">
        <v>45952.42260416667</v>
      </c>
      <c r="W52" s="509" t="s">
        <v>10462</v>
      </c>
      <c r="X52" s="514">
        <v>45954.33425925926</v>
      </c>
      <c r="Y52" s="509" t="s">
        <v>10459</v>
      </c>
      <c r="Z52" s="509"/>
      <c r="AA52" s="509" t="s">
        <v>10460</v>
      </c>
      <c r="AB52" s="509" t="s">
        <v>10410</v>
      </c>
    </row>
    <row r="53" spans="1:28" s="411" customFormat="1" ht="10.199999999999999">
      <c r="A53" s="509">
        <v>36880</v>
      </c>
      <c r="B53" s="509">
        <v>1</v>
      </c>
      <c r="C53" s="510" t="s">
        <v>243</v>
      </c>
      <c r="D53" s="510" t="s">
        <v>11664</v>
      </c>
      <c r="E53" s="511">
        <v>45958</v>
      </c>
      <c r="F53" s="511">
        <v>45961</v>
      </c>
      <c r="G53" s="511"/>
      <c r="H53" s="509" t="s">
        <v>10262</v>
      </c>
      <c r="I53" s="512">
        <v>5075</v>
      </c>
      <c r="J53" s="509">
        <v>1</v>
      </c>
      <c r="K53" s="509">
        <v>0</v>
      </c>
      <c r="L53" s="509">
        <v>0</v>
      </c>
      <c r="M53" s="509">
        <v>0</v>
      </c>
      <c r="N53" s="509"/>
      <c r="O53" s="509">
        <v>0</v>
      </c>
      <c r="P53" s="509"/>
      <c r="Q53" s="513">
        <v>5075</v>
      </c>
      <c r="R53" s="515"/>
      <c r="S53" s="509" t="s">
        <v>1330</v>
      </c>
      <c r="T53" s="509" t="s">
        <v>1343</v>
      </c>
      <c r="U53" s="509" t="s">
        <v>11665</v>
      </c>
      <c r="V53" s="514">
        <v>45958.602789351855</v>
      </c>
      <c r="W53" s="509" t="s">
        <v>10459</v>
      </c>
      <c r="X53" s="514">
        <v>45958.644456018519</v>
      </c>
      <c r="Y53" s="509" t="s">
        <v>10461</v>
      </c>
      <c r="Z53" s="509"/>
      <c r="AA53" s="509" t="s">
        <v>10460</v>
      </c>
      <c r="AB53" s="509" t="s">
        <v>10410</v>
      </c>
    </row>
    <row r="54" spans="1:28" s="411" customFormat="1" ht="10.199999999999999">
      <c r="A54" s="509">
        <v>36598</v>
      </c>
      <c r="B54" s="509">
        <v>5</v>
      </c>
      <c r="C54" s="510" t="s">
        <v>785</v>
      </c>
      <c r="D54" s="510" t="s">
        <v>11326</v>
      </c>
      <c r="E54" s="511">
        <v>45951</v>
      </c>
      <c r="F54" s="511">
        <v>45961</v>
      </c>
      <c r="G54" s="511"/>
      <c r="H54" s="509" t="s">
        <v>10262</v>
      </c>
      <c r="I54" s="512">
        <v>367.31</v>
      </c>
      <c r="J54" s="509">
        <v>1</v>
      </c>
      <c r="K54" s="509"/>
      <c r="L54" s="509"/>
      <c r="M54" s="509"/>
      <c r="N54" s="509"/>
      <c r="O54" s="509">
        <v>0</v>
      </c>
      <c r="P54" s="509"/>
      <c r="Q54" s="513">
        <v>367.31</v>
      </c>
      <c r="R54" s="515"/>
      <c r="S54" s="509" t="s">
        <v>1874</v>
      </c>
      <c r="T54" s="509" t="s">
        <v>1344</v>
      </c>
      <c r="U54" s="509" t="s">
        <v>11327</v>
      </c>
      <c r="V54" s="514">
        <v>45951.402581018519</v>
      </c>
      <c r="W54" s="509" t="s">
        <v>10458</v>
      </c>
      <c r="X54" s="514">
        <v>45952.476886574077</v>
      </c>
      <c r="Y54" s="509" t="s">
        <v>10459</v>
      </c>
      <c r="Z54" s="509"/>
      <c r="AA54" s="509" t="s">
        <v>10460</v>
      </c>
      <c r="AB54" s="509" t="s">
        <v>10410</v>
      </c>
    </row>
    <row r="55" spans="1:28" s="411" customFormat="1" ht="10.199999999999999">
      <c r="A55" s="509">
        <v>36728</v>
      </c>
      <c r="B55" s="509">
        <v>5</v>
      </c>
      <c r="C55" s="510" t="s">
        <v>3779</v>
      </c>
      <c r="D55" s="510" t="s">
        <v>11466</v>
      </c>
      <c r="E55" s="511">
        <v>45935</v>
      </c>
      <c r="F55" s="511">
        <v>45961</v>
      </c>
      <c r="G55" s="511"/>
      <c r="H55" s="509" t="s">
        <v>10262</v>
      </c>
      <c r="I55" s="512">
        <v>12000</v>
      </c>
      <c r="J55" s="509">
        <v>1</v>
      </c>
      <c r="K55" s="509">
        <v>0</v>
      </c>
      <c r="L55" s="509">
        <v>0</v>
      </c>
      <c r="M55" s="509">
        <v>0</v>
      </c>
      <c r="N55" s="509"/>
      <c r="O55" s="509">
        <v>0</v>
      </c>
      <c r="P55" s="509"/>
      <c r="Q55" s="513">
        <v>12000</v>
      </c>
      <c r="R55" s="515"/>
      <c r="S55" s="509" t="s">
        <v>1874</v>
      </c>
      <c r="T55" s="509" t="s">
        <v>10405</v>
      </c>
      <c r="U55" s="509" t="s">
        <v>11467</v>
      </c>
      <c r="V55" s="514">
        <v>45953.355127314811</v>
      </c>
      <c r="W55" s="509" t="s">
        <v>10463</v>
      </c>
      <c r="X55" s="514">
        <v>45953.396793981483</v>
      </c>
      <c r="Y55" s="509" t="s">
        <v>10461</v>
      </c>
      <c r="Z55" s="509"/>
      <c r="AA55" s="509" t="s">
        <v>10460</v>
      </c>
      <c r="AB55" s="509"/>
    </row>
    <row r="56" spans="1:28" s="411" customFormat="1" ht="10.199999999999999">
      <c r="A56" s="509">
        <v>36441</v>
      </c>
      <c r="B56" s="509">
        <v>1</v>
      </c>
      <c r="C56" s="510" t="s">
        <v>8523</v>
      </c>
      <c r="D56" s="510" t="s">
        <v>11223</v>
      </c>
      <c r="E56" s="511">
        <v>45946</v>
      </c>
      <c r="F56" s="511">
        <v>45961</v>
      </c>
      <c r="G56" s="511"/>
      <c r="H56" s="509" t="s">
        <v>10262</v>
      </c>
      <c r="I56" s="512">
        <v>104.12</v>
      </c>
      <c r="J56" s="509">
        <v>1</v>
      </c>
      <c r="K56" s="509">
        <v>0</v>
      </c>
      <c r="L56" s="509">
        <v>0</v>
      </c>
      <c r="M56" s="509">
        <v>0</v>
      </c>
      <c r="N56" s="509"/>
      <c r="O56" s="509">
        <v>0</v>
      </c>
      <c r="P56" s="509"/>
      <c r="Q56" s="513">
        <v>104.12</v>
      </c>
      <c r="R56" s="515"/>
      <c r="S56" s="509" t="s">
        <v>1360</v>
      </c>
      <c r="T56" s="509" t="s">
        <v>2471</v>
      </c>
      <c r="U56" s="509" t="s">
        <v>11224</v>
      </c>
      <c r="V56" s="514">
        <v>45947.357835648145</v>
      </c>
      <c r="W56" s="509" t="s">
        <v>10459</v>
      </c>
      <c r="X56" s="514">
        <v>45950.478692129633</v>
      </c>
      <c r="Y56" s="509" t="s">
        <v>10459</v>
      </c>
      <c r="Z56" s="509"/>
      <c r="AA56" s="509" t="s">
        <v>10460</v>
      </c>
      <c r="AB56" s="509" t="s">
        <v>10410</v>
      </c>
    </row>
    <row r="57" spans="1:28" s="411" customFormat="1" ht="10.199999999999999">
      <c r="A57" s="509">
        <v>36729</v>
      </c>
      <c r="B57" s="509">
        <v>5</v>
      </c>
      <c r="C57" s="510" t="s">
        <v>51</v>
      </c>
      <c r="D57" s="510" t="s">
        <v>11468</v>
      </c>
      <c r="E57" s="511">
        <v>45935</v>
      </c>
      <c r="F57" s="511">
        <v>45961</v>
      </c>
      <c r="G57" s="511"/>
      <c r="H57" s="509" t="s">
        <v>10262</v>
      </c>
      <c r="I57" s="512">
        <v>154.22999999999999</v>
      </c>
      <c r="J57" s="509">
        <v>1</v>
      </c>
      <c r="K57" s="509">
        <v>0</v>
      </c>
      <c r="L57" s="509">
        <v>0</v>
      </c>
      <c r="M57" s="509">
        <v>0</v>
      </c>
      <c r="N57" s="509"/>
      <c r="O57" s="509">
        <v>0</v>
      </c>
      <c r="P57" s="509"/>
      <c r="Q57" s="513">
        <v>154.22999999999999</v>
      </c>
      <c r="R57" s="515"/>
      <c r="S57" s="509" t="s">
        <v>1874</v>
      </c>
      <c r="T57" s="509" t="s">
        <v>1358</v>
      </c>
      <c r="U57" s="509" t="s">
        <v>11469</v>
      </c>
      <c r="V57" s="514">
        <v>45953.355138888888</v>
      </c>
      <c r="W57" s="509" t="s">
        <v>10463</v>
      </c>
      <c r="X57" s="514">
        <v>45953.396805555552</v>
      </c>
      <c r="Y57" s="509" t="s">
        <v>10461</v>
      </c>
      <c r="Z57" s="509"/>
      <c r="AA57" s="509" t="s">
        <v>10460</v>
      </c>
      <c r="AB57" s="509"/>
    </row>
    <row r="58" spans="1:28" s="411" customFormat="1" ht="10.199999999999999">
      <c r="A58" s="509">
        <v>36730</v>
      </c>
      <c r="B58" s="509">
        <v>5</v>
      </c>
      <c r="C58" s="510" t="s">
        <v>259</v>
      </c>
      <c r="D58" s="510" t="s">
        <v>11470</v>
      </c>
      <c r="E58" s="511">
        <v>45935</v>
      </c>
      <c r="F58" s="511">
        <v>45961</v>
      </c>
      <c r="G58" s="511"/>
      <c r="H58" s="509" t="s">
        <v>10262</v>
      </c>
      <c r="I58" s="512">
        <v>3700</v>
      </c>
      <c r="J58" s="509">
        <v>1</v>
      </c>
      <c r="K58" s="509">
        <v>0</v>
      </c>
      <c r="L58" s="509">
        <v>0</v>
      </c>
      <c r="M58" s="509">
        <v>0</v>
      </c>
      <c r="N58" s="509"/>
      <c r="O58" s="509">
        <v>0</v>
      </c>
      <c r="P58" s="509"/>
      <c r="Q58" s="513">
        <v>3700</v>
      </c>
      <c r="R58" s="515"/>
      <c r="S58" s="509" t="s">
        <v>1874</v>
      </c>
      <c r="T58" s="509" t="s">
        <v>1358</v>
      </c>
      <c r="U58" s="509" t="s">
        <v>11471</v>
      </c>
      <c r="V58" s="514">
        <v>45953.355162037034</v>
      </c>
      <c r="W58" s="509" t="s">
        <v>10463</v>
      </c>
      <c r="X58" s="514">
        <v>45953.396828703706</v>
      </c>
      <c r="Y58" s="509" t="s">
        <v>10461</v>
      </c>
      <c r="Z58" s="509"/>
      <c r="AA58" s="509" t="s">
        <v>10460</v>
      </c>
      <c r="AB58" s="509"/>
    </row>
    <row r="59" spans="1:28" s="411" customFormat="1" ht="10.199999999999999">
      <c r="A59" s="509">
        <v>36731</v>
      </c>
      <c r="B59" s="509">
        <v>5</v>
      </c>
      <c r="C59" s="510" t="s">
        <v>242</v>
      </c>
      <c r="D59" s="510" t="s">
        <v>11472</v>
      </c>
      <c r="E59" s="511">
        <v>45935</v>
      </c>
      <c r="F59" s="511">
        <v>45961</v>
      </c>
      <c r="G59" s="511"/>
      <c r="H59" s="509" t="s">
        <v>10262</v>
      </c>
      <c r="I59" s="512">
        <v>42000</v>
      </c>
      <c r="J59" s="509">
        <v>1</v>
      </c>
      <c r="K59" s="509">
        <v>0</v>
      </c>
      <c r="L59" s="509">
        <v>0</v>
      </c>
      <c r="M59" s="509">
        <v>0</v>
      </c>
      <c r="N59" s="509"/>
      <c r="O59" s="509">
        <v>0</v>
      </c>
      <c r="P59" s="509"/>
      <c r="Q59" s="513">
        <v>42000</v>
      </c>
      <c r="R59" s="515"/>
      <c r="S59" s="509" t="s">
        <v>1874</v>
      </c>
      <c r="T59" s="509" t="s">
        <v>7610</v>
      </c>
      <c r="U59" s="509" t="s">
        <v>11473</v>
      </c>
      <c r="V59" s="514">
        <v>45953.355173611111</v>
      </c>
      <c r="W59" s="509" t="s">
        <v>10463</v>
      </c>
      <c r="X59" s="514">
        <v>45953.396840277775</v>
      </c>
      <c r="Y59" s="509" t="s">
        <v>10461</v>
      </c>
      <c r="Z59" s="509"/>
      <c r="AA59" s="509" t="s">
        <v>10460</v>
      </c>
      <c r="AB59" s="509"/>
    </row>
    <row r="60" spans="1:28" s="411" customFormat="1" ht="10.199999999999999">
      <c r="A60" s="509">
        <v>36637</v>
      </c>
      <c r="B60" s="509">
        <v>4</v>
      </c>
      <c r="C60" s="510" t="s">
        <v>10683</v>
      </c>
      <c r="D60" s="510" t="s">
        <v>11409</v>
      </c>
      <c r="E60" s="511">
        <v>45951</v>
      </c>
      <c r="F60" s="511">
        <v>45961</v>
      </c>
      <c r="G60" s="511"/>
      <c r="H60" s="509" t="s">
        <v>10262</v>
      </c>
      <c r="I60" s="512">
        <v>42833</v>
      </c>
      <c r="J60" s="509">
        <v>1</v>
      </c>
      <c r="K60" s="509"/>
      <c r="L60" s="509"/>
      <c r="M60" s="509"/>
      <c r="N60" s="509"/>
      <c r="O60" s="509">
        <v>0</v>
      </c>
      <c r="P60" s="509"/>
      <c r="Q60" s="513">
        <v>42833</v>
      </c>
      <c r="R60" s="515"/>
      <c r="S60" s="509" t="s">
        <v>1874</v>
      </c>
      <c r="T60" s="509" t="s">
        <v>1344</v>
      </c>
      <c r="U60" s="509" t="s">
        <v>11410</v>
      </c>
      <c r="V60" s="514">
        <v>45951.734236111108</v>
      </c>
      <c r="W60" s="509" t="s">
        <v>10458</v>
      </c>
      <c r="X60" s="514">
        <v>45952.480810185189</v>
      </c>
      <c r="Y60" s="509" t="s">
        <v>10459</v>
      </c>
      <c r="Z60" s="509"/>
      <c r="AA60" s="509" t="s">
        <v>10460</v>
      </c>
      <c r="AB60" s="509" t="s">
        <v>10410</v>
      </c>
    </row>
    <row r="61" spans="1:28" s="411" customFormat="1" ht="10.199999999999999">
      <c r="A61" s="509">
        <v>36879</v>
      </c>
      <c r="B61" s="509">
        <v>1</v>
      </c>
      <c r="C61" s="510" t="s">
        <v>52</v>
      </c>
      <c r="D61" s="510" t="s">
        <v>11666</v>
      </c>
      <c r="E61" s="511">
        <v>45958</v>
      </c>
      <c r="F61" s="511">
        <v>45961</v>
      </c>
      <c r="G61" s="511"/>
      <c r="H61" s="509" t="s">
        <v>10262</v>
      </c>
      <c r="I61" s="512">
        <v>281250.96999999997</v>
      </c>
      <c r="J61" s="509">
        <v>1</v>
      </c>
      <c r="K61" s="509">
        <v>0</v>
      </c>
      <c r="L61" s="509">
        <v>0</v>
      </c>
      <c r="M61" s="509">
        <v>0</v>
      </c>
      <c r="N61" s="509"/>
      <c r="O61" s="509">
        <v>0</v>
      </c>
      <c r="P61" s="509"/>
      <c r="Q61" s="513">
        <v>281250.96999999997</v>
      </c>
      <c r="R61" s="515"/>
      <c r="S61" s="509" t="s">
        <v>1362</v>
      </c>
      <c r="T61" s="509" t="s">
        <v>1363</v>
      </c>
      <c r="U61" s="509" t="s">
        <v>11667</v>
      </c>
      <c r="V61" s="514">
        <v>45958.59747685185</v>
      </c>
      <c r="W61" s="509" t="s">
        <v>11668</v>
      </c>
      <c r="X61" s="514">
        <v>45958.639143518521</v>
      </c>
      <c r="Y61" s="509" t="s">
        <v>10461</v>
      </c>
      <c r="Z61" s="509"/>
      <c r="AA61" s="509" t="s">
        <v>10460</v>
      </c>
      <c r="AB61" s="509"/>
    </row>
    <row r="62" spans="1:28" s="411" customFormat="1" ht="10.199999999999999">
      <c r="A62" s="509">
        <v>36699</v>
      </c>
      <c r="B62" s="509">
        <v>2</v>
      </c>
      <c r="C62" s="510" t="s">
        <v>11118</v>
      </c>
      <c r="D62" s="510" t="s">
        <v>11406</v>
      </c>
      <c r="E62" s="511">
        <v>45946</v>
      </c>
      <c r="F62" s="511">
        <v>45961</v>
      </c>
      <c r="G62" s="511"/>
      <c r="H62" s="509" t="s">
        <v>10262</v>
      </c>
      <c r="I62" s="512">
        <v>26529.3</v>
      </c>
      <c r="J62" s="509">
        <v>1</v>
      </c>
      <c r="K62" s="509">
        <v>0</v>
      </c>
      <c r="L62" s="509">
        <v>0</v>
      </c>
      <c r="M62" s="509">
        <v>0</v>
      </c>
      <c r="N62" s="509"/>
      <c r="O62" s="509">
        <v>0</v>
      </c>
      <c r="P62" s="509"/>
      <c r="Q62" s="513">
        <v>26529.3</v>
      </c>
      <c r="R62" s="515"/>
      <c r="S62" s="509" t="s">
        <v>1349</v>
      </c>
      <c r="T62" s="509" t="s">
        <v>741</v>
      </c>
      <c r="U62" s="509" t="s">
        <v>11538</v>
      </c>
      <c r="V62" s="514">
        <v>45952.57167824074</v>
      </c>
      <c r="W62" s="509" t="s">
        <v>10462</v>
      </c>
      <c r="X62" s="514">
        <v>45954.337905092594</v>
      </c>
      <c r="Y62" s="509" t="s">
        <v>10459</v>
      </c>
      <c r="Z62" s="509"/>
      <c r="AA62" s="509" t="s">
        <v>10460</v>
      </c>
      <c r="AB62" s="509" t="s">
        <v>10410</v>
      </c>
    </row>
    <row r="63" spans="1:28" s="411" customFormat="1" ht="10.199999999999999">
      <c r="A63" s="509">
        <v>34326</v>
      </c>
      <c r="B63" s="509">
        <v>1</v>
      </c>
      <c r="C63" s="510" t="s">
        <v>10472</v>
      </c>
      <c r="D63" s="510" t="s">
        <v>10395</v>
      </c>
      <c r="E63" s="511">
        <v>45887</v>
      </c>
      <c r="F63" s="511">
        <v>45961</v>
      </c>
      <c r="G63" s="511"/>
      <c r="H63" s="509" t="s">
        <v>10262</v>
      </c>
      <c r="I63" s="512">
        <v>300</v>
      </c>
      <c r="J63" s="509">
        <v>1</v>
      </c>
      <c r="K63" s="509">
        <v>0</v>
      </c>
      <c r="L63" s="509">
        <v>0</v>
      </c>
      <c r="M63" s="509">
        <v>0</v>
      </c>
      <c r="N63" s="509"/>
      <c r="O63" s="509">
        <v>0</v>
      </c>
      <c r="P63" s="509"/>
      <c r="Q63" s="513">
        <v>300</v>
      </c>
      <c r="R63" s="515"/>
      <c r="S63" s="509" t="s">
        <v>1342</v>
      </c>
      <c r="T63" s="509" t="s">
        <v>278</v>
      </c>
      <c r="U63" s="509" t="s">
        <v>11594</v>
      </c>
      <c r="V63" s="514">
        <v>45887.508090277777</v>
      </c>
      <c r="W63" s="509" t="s">
        <v>10459</v>
      </c>
      <c r="X63" s="514">
        <v>45957.671747685185</v>
      </c>
      <c r="Y63" s="509" t="s">
        <v>10459</v>
      </c>
      <c r="Z63" s="509"/>
      <c r="AA63" s="509" t="s">
        <v>10460</v>
      </c>
      <c r="AB63" s="509"/>
    </row>
    <row r="64" spans="1:28" s="411" customFormat="1" ht="10.199999999999999">
      <c r="A64" s="509">
        <v>36732</v>
      </c>
      <c r="B64" s="509">
        <v>5</v>
      </c>
      <c r="C64" s="510" t="s">
        <v>51</v>
      </c>
      <c r="D64" s="510" t="s">
        <v>11474</v>
      </c>
      <c r="E64" s="511">
        <v>45935</v>
      </c>
      <c r="F64" s="511">
        <v>45961</v>
      </c>
      <c r="G64" s="511"/>
      <c r="H64" s="509" t="s">
        <v>10262</v>
      </c>
      <c r="I64" s="512">
        <v>73000</v>
      </c>
      <c r="J64" s="509">
        <v>1</v>
      </c>
      <c r="K64" s="509">
        <v>0</v>
      </c>
      <c r="L64" s="509">
        <v>0</v>
      </c>
      <c r="M64" s="509">
        <v>0</v>
      </c>
      <c r="N64" s="509"/>
      <c r="O64" s="509">
        <v>0</v>
      </c>
      <c r="P64" s="509"/>
      <c r="Q64" s="513">
        <v>73000</v>
      </c>
      <c r="R64" s="515"/>
      <c r="S64" s="509" t="s">
        <v>1362</v>
      </c>
      <c r="T64" s="509" t="s">
        <v>11016</v>
      </c>
      <c r="U64" s="509" t="s">
        <v>11475</v>
      </c>
      <c r="V64" s="514">
        <v>45953.355185185188</v>
      </c>
      <c r="W64" s="509" t="s">
        <v>10463</v>
      </c>
      <c r="X64" s="514">
        <v>45953.396851851852</v>
      </c>
      <c r="Y64" s="509" t="s">
        <v>10461</v>
      </c>
      <c r="Z64" s="509"/>
      <c r="AA64" s="509" t="s">
        <v>10460</v>
      </c>
      <c r="AB64" s="509"/>
    </row>
    <row r="65" spans="1:28" s="411" customFormat="1" ht="10.199999999999999">
      <c r="A65" s="509">
        <v>36878</v>
      </c>
      <c r="B65" s="509">
        <v>1</v>
      </c>
      <c r="C65" s="510" t="s">
        <v>52</v>
      </c>
      <c r="D65" s="510" t="s">
        <v>11669</v>
      </c>
      <c r="E65" s="511">
        <v>45958</v>
      </c>
      <c r="F65" s="511">
        <v>45961</v>
      </c>
      <c r="G65" s="511"/>
      <c r="H65" s="509" t="s">
        <v>10262</v>
      </c>
      <c r="I65" s="512">
        <v>101970.35</v>
      </c>
      <c r="J65" s="509">
        <v>1</v>
      </c>
      <c r="K65" s="509">
        <v>0</v>
      </c>
      <c r="L65" s="509">
        <v>0</v>
      </c>
      <c r="M65" s="509">
        <v>0</v>
      </c>
      <c r="N65" s="509"/>
      <c r="O65" s="509">
        <v>0</v>
      </c>
      <c r="P65" s="509"/>
      <c r="Q65" s="513">
        <v>101970.35</v>
      </c>
      <c r="R65" s="515"/>
      <c r="S65" s="509" t="s">
        <v>1362</v>
      </c>
      <c r="T65" s="509" t="s">
        <v>1363</v>
      </c>
      <c r="U65" s="509" t="s">
        <v>11670</v>
      </c>
      <c r="V65" s="514">
        <v>45958.597430555557</v>
      </c>
      <c r="W65" s="509" t="s">
        <v>11668</v>
      </c>
      <c r="X65" s="514">
        <v>45958.639097222222</v>
      </c>
      <c r="Y65" s="509" t="s">
        <v>10461</v>
      </c>
      <c r="Z65" s="509"/>
      <c r="AA65" s="509" t="s">
        <v>10460</v>
      </c>
      <c r="AB65" s="509"/>
    </row>
    <row r="66" spans="1:28" s="411" customFormat="1" ht="10.199999999999999">
      <c r="A66" s="509">
        <v>36683</v>
      </c>
      <c r="B66" s="509">
        <v>5</v>
      </c>
      <c r="C66" s="510" t="s">
        <v>139</v>
      </c>
      <c r="D66" s="510" t="s">
        <v>11416</v>
      </c>
      <c r="E66" s="511">
        <v>45946</v>
      </c>
      <c r="F66" s="511">
        <v>45961</v>
      </c>
      <c r="G66" s="511"/>
      <c r="H66" s="509" t="s">
        <v>10262</v>
      </c>
      <c r="I66" s="512">
        <v>82225</v>
      </c>
      <c r="J66" s="509">
        <v>1</v>
      </c>
      <c r="K66" s="509">
        <v>0</v>
      </c>
      <c r="L66" s="509">
        <v>0</v>
      </c>
      <c r="M66" s="509">
        <v>0</v>
      </c>
      <c r="N66" s="509"/>
      <c r="O66" s="509">
        <v>0</v>
      </c>
      <c r="P66" s="509"/>
      <c r="Q66" s="513">
        <v>82225</v>
      </c>
      <c r="R66" s="515"/>
      <c r="S66" s="509" t="s">
        <v>1349</v>
      </c>
      <c r="T66" s="509" t="s">
        <v>741</v>
      </c>
      <c r="U66" s="509" t="s">
        <v>11536</v>
      </c>
      <c r="V66" s="514">
        <v>45952.560358796298</v>
      </c>
      <c r="W66" s="509" t="s">
        <v>10462</v>
      </c>
      <c r="X66" s="514">
        <v>45954.336689814816</v>
      </c>
      <c r="Y66" s="509" t="s">
        <v>10459</v>
      </c>
      <c r="Z66" s="509"/>
      <c r="AA66" s="509" t="s">
        <v>10460</v>
      </c>
      <c r="AB66" s="509" t="s">
        <v>10410</v>
      </c>
    </row>
    <row r="67" spans="1:28" s="411" customFormat="1" ht="10.199999999999999">
      <c r="A67" s="509">
        <v>36694</v>
      </c>
      <c r="B67" s="509">
        <v>2</v>
      </c>
      <c r="C67" s="510" t="s">
        <v>142</v>
      </c>
      <c r="D67" s="510" t="s">
        <v>11408</v>
      </c>
      <c r="E67" s="511">
        <v>45951</v>
      </c>
      <c r="F67" s="511">
        <v>45961</v>
      </c>
      <c r="G67" s="511"/>
      <c r="H67" s="509" t="s">
        <v>10262</v>
      </c>
      <c r="I67" s="512">
        <v>15385.5</v>
      </c>
      <c r="J67" s="509">
        <v>1</v>
      </c>
      <c r="K67" s="509">
        <v>0</v>
      </c>
      <c r="L67" s="509">
        <v>0</v>
      </c>
      <c r="M67" s="509">
        <v>0</v>
      </c>
      <c r="N67" s="509"/>
      <c r="O67" s="509">
        <v>0</v>
      </c>
      <c r="P67" s="509"/>
      <c r="Q67" s="513">
        <v>15385.5</v>
      </c>
      <c r="R67" s="515"/>
      <c r="S67" s="509" t="s">
        <v>1349</v>
      </c>
      <c r="T67" s="509" t="s">
        <v>741</v>
      </c>
      <c r="U67" s="509" t="s">
        <v>11537</v>
      </c>
      <c r="V67" s="514">
        <v>45952.566944444443</v>
      </c>
      <c r="W67" s="509" t="s">
        <v>10462</v>
      </c>
      <c r="X67" s="514">
        <v>45954.337337962963</v>
      </c>
      <c r="Y67" s="509" t="s">
        <v>10459</v>
      </c>
      <c r="Z67" s="509"/>
      <c r="AA67" s="509" t="s">
        <v>10460</v>
      </c>
      <c r="AB67" s="509" t="s">
        <v>10410</v>
      </c>
    </row>
    <row r="68" spans="1:28" s="411" customFormat="1" ht="10.199999999999999">
      <c r="A68" s="509">
        <v>36712</v>
      </c>
      <c r="B68" s="509">
        <v>2</v>
      </c>
      <c r="C68" s="510" t="s">
        <v>10683</v>
      </c>
      <c r="D68" s="510" t="s">
        <v>11407</v>
      </c>
      <c r="E68" s="511">
        <v>45951</v>
      </c>
      <c r="F68" s="511">
        <v>45961</v>
      </c>
      <c r="G68" s="511"/>
      <c r="H68" s="509" t="s">
        <v>10262</v>
      </c>
      <c r="I68" s="512">
        <v>84511.9</v>
      </c>
      <c r="J68" s="509">
        <v>1</v>
      </c>
      <c r="K68" s="509">
        <v>0</v>
      </c>
      <c r="L68" s="509">
        <v>0</v>
      </c>
      <c r="M68" s="509">
        <v>0</v>
      </c>
      <c r="N68" s="509"/>
      <c r="O68" s="509">
        <v>0</v>
      </c>
      <c r="P68" s="509"/>
      <c r="Q68" s="513">
        <v>84511.9</v>
      </c>
      <c r="R68" s="515"/>
      <c r="S68" s="509" t="s">
        <v>1349</v>
      </c>
      <c r="T68" s="509" t="s">
        <v>741</v>
      </c>
      <c r="U68" s="509" t="s">
        <v>11535</v>
      </c>
      <c r="V68" s="514">
        <v>45952.625671296293</v>
      </c>
      <c r="W68" s="509" t="s">
        <v>10462</v>
      </c>
      <c r="X68" s="514">
        <v>45954.338888888888</v>
      </c>
      <c r="Y68" s="509" t="s">
        <v>10459</v>
      </c>
      <c r="Z68" s="509"/>
      <c r="AA68" s="509" t="s">
        <v>10460</v>
      </c>
      <c r="AB68" s="509" t="s">
        <v>10410</v>
      </c>
    </row>
    <row r="69" spans="1:28" s="411" customFormat="1" ht="10.199999999999999">
      <c r="A69" s="509">
        <v>36599</v>
      </c>
      <c r="B69" s="509">
        <v>2</v>
      </c>
      <c r="C69" s="510" t="s">
        <v>785</v>
      </c>
      <c r="D69" s="510" t="s">
        <v>11328</v>
      </c>
      <c r="E69" s="511">
        <v>45951</v>
      </c>
      <c r="F69" s="511">
        <v>45961</v>
      </c>
      <c r="G69" s="511"/>
      <c r="H69" s="509" t="s">
        <v>10262</v>
      </c>
      <c r="I69" s="512">
        <v>39.06</v>
      </c>
      <c r="J69" s="509">
        <v>1</v>
      </c>
      <c r="K69" s="509"/>
      <c r="L69" s="509"/>
      <c r="M69" s="509"/>
      <c r="N69" s="509"/>
      <c r="O69" s="509">
        <v>0</v>
      </c>
      <c r="P69" s="509"/>
      <c r="Q69" s="513">
        <v>39.06</v>
      </c>
      <c r="R69" s="515"/>
      <c r="S69" s="509" t="s">
        <v>1874</v>
      </c>
      <c r="T69" s="509" t="s">
        <v>1344</v>
      </c>
      <c r="U69" s="509" t="s">
        <v>11329</v>
      </c>
      <c r="V69" s="514">
        <v>45951.404432870368</v>
      </c>
      <c r="W69" s="509" t="s">
        <v>10458</v>
      </c>
      <c r="X69" s="514">
        <v>45952.477106481485</v>
      </c>
      <c r="Y69" s="509" t="s">
        <v>10459</v>
      </c>
      <c r="Z69" s="509"/>
      <c r="AA69" s="509" t="s">
        <v>10460</v>
      </c>
      <c r="AB69" s="509" t="s">
        <v>10410</v>
      </c>
    </row>
    <row r="70" spans="1:28" s="411" customFormat="1" ht="10.199999999999999">
      <c r="A70" s="509">
        <v>36442</v>
      </c>
      <c r="B70" s="509">
        <v>1</v>
      </c>
      <c r="C70" s="510" t="s">
        <v>8523</v>
      </c>
      <c r="D70" s="510" t="s">
        <v>11221</v>
      </c>
      <c r="E70" s="511">
        <v>45946</v>
      </c>
      <c r="F70" s="511">
        <v>45961</v>
      </c>
      <c r="G70" s="511"/>
      <c r="H70" s="509" t="s">
        <v>10262</v>
      </c>
      <c r="I70" s="512">
        <v>156.18</v>
      </c>
      <c r="J70" s="509">
        <v>1</v>
      </c>
      <c r="K70" s="509">
        <v>0</v>
      </c>
      <c r="L70" s="509">
        <v>0</v>
      </c>
      <c r="M70" s="509">
        <v>0</v>
      </c>
      <c r="N70" s="509"/>
      <c r="O70" s="509">
        <v>0</v>
      </c>
      <c r="P70" s="509"/>
      <c r="Q70" s="513">
        <v>156.18</v>
      </c>
      <c r="R70" s="515"/>
      <c r="S70" s="509" t="s">
        <v>1360</v>
      </c>
      <c r="T70" s="509" t="s">
        <v>2471</v>
      </c>
      <c r="U70" s="509" t="s">
        <v>11222</v>
      </c>
      <c r="V70" s="514">
        <v>45947.357881944445</v>
      </c>
      <c r="W70" s="509" t="s">
        <v>10459</v>
      </c>
      <c r="X70" s="514">
        <v>45950.478877314818</v>
      </c>
      <c r="Y70" s="509" t="s">
        <v>10459</v>
      </c>
      <c r="Z70" s="509"/>
      <c r="AA70" s="509" t="s">
        <v>10460</v>
      </c>
      <c r="AB70" s="509" t="s">
        <v>10410</v>
      </c>
    </row>
    <row r="71" spans="1:28" s="411" customFormat="1" ht="10.199999999999999">
      <c r="A71" s="509">
        <v>36716</v>
      </c>
      <c r="B71" s="509">
        <v>4</v>
      </c>
      <c r="C71" s="510" t="s">
        <v>15</v>
      </c>
      <c r="D71" s="510" t="s">
        <v>11413</v>
      </c>
      <c r="E71" s="511">
        <v>45946</v>
      </c>
      <c r="F71" s="511">
        <v>45961</v>
      </c>
      <c r="G71" s="511"/>
      <c r="H71" s="509" t="s">
        <v>10262</v>
      </c>
      <c r="I71" s="512">
        <v>8404.0499999999993</v>
      </c>
      <c r="J71" s="509">
        <v>1</v>
      </c>
      <c r="K71" s="509"/>
      <c r="L71" s="509"/>
      <c r="M71" s="509"/>
      <c r="N71" s="509"/>
      <c r="O71" s="509">
        <v>0</v>
      </c>
      <c r="P71" s="509"/>
      <c r="Q71" s="513">
        <v>8404.0499999999993</v>
      </c>
      <c r="R71" s="515"/>
      <c r="S71" s="509" t="s">
        <v>10325</v>
      </c>
      <c r="T71" s="509" t="s">
        <v>10346</v>
      </c>
      <c r="U71" s="509" t="s">
        <v>10972</v>
      </c>
      <c r="V71" s="514">
        <v>45952.678715277776</v>
      </c>
      <c r="W71" s="509" t="s">
        <v>10461</v>
      </c>
      <c r="X71" s="514">
        <v>45952.748483796298</v>
      </c>
      <c r="Y71" s="509" t="s">
        <v>10459</v>
      </c>
      <c r="Z71" s="509"/>
      <c r="AA71" s="509" t="s">
        <v>10460</v>
      </c>
      <c r="AB71" s="509" t="s">
        <v>10410</v>
      </c>
    </row>
    <row r="72" spans="1:28" s="411" customFormat="1" ht="10.199999999999999">
      <c r="A72" s="509">
        <v>36740</v>
      </c>
      <c r="B72" s="509">
        <v>1</v>
      </c>
      <c r="C72" s="510" t="s">
        <v>11246</v>
      </c>
      <c r="D72" s="510" t="s">
        <v>11476</v>
      </c>
      <c r="E72" s="511">
        <v>45952</v>
      </c>
      <c r="F72" s="511">
        <v>45961</v>
      </c>
      <c r="G72" s="511"/>
      <c r="H72" s="509" t="s">
        <v>10262</v>
      </c>
      <c r="I72" s="512">
        <v>5059.42</v>
      </c>
      <c r="J72" s="509">
        <v>1</v>
      </c>
      <c r="K72" s="509"/>
      <c r="L72" s="509"/>
      <c r="M72" s="509"/>
      <c r="N72" s="509"/>
      <c r="O72" s="509">
        <v>0</v>
      </c>
      <c r="P72" s="509"/>
      <c r="Q72" s="513">
        <v>5059.42</v>
      </c>
      <c r="R72" s="515"/>
      <c r="S72" s="509" t="s">
        <v>10325</v>
      </c>
      <c r="T72" s="509" t="s">
        <v>10346</v>
      </c>
      <c r="U72" s="509" t="s">
        <v>10972</v>
      </c>
      <c r="V72" s="514">
        <v>45953.433229166665</v>
      </c>
      <c r="W72" s="509" t="s">
        <v>10461</v>
      </c>
      <c r="X72" s="514">
        <v>45954.326574074075</v>
      </c>
      <c r="Y72" s="509" t="s">
        <v>10459</v>
      </c>
      <c r="Z72" s="509"/>
      <c r="AA72" s="509" t="s">
        <v>10460</v>
      </c>
      <c r="AB72" s="509" t="s">
        <v>10410</v>
      </c>
    </row>
    <row r="73" spans="1:28" s="411" customFormat="1" ht="10.199999999999999">
      <c r="A73" s="509">
        <v>36708</v>
      </c>
      <c r="B73" s="509">
        <v>5</v>
      </c>
      <c r="C73" s="510" t="s">
        <v>2052</v>
      </c>
      <c r="D73" s="510" t="s">
        <v>11411</v>
      </c>
      <c r="E73" s="511">
        <v>45951</v>
      </c>
      <c r="F73" s="511">
        <v>45961</v>
      </c>
      <c r="G73" s="511"/>
      <c r="H73" s="509" t="s">
        <v>10262</v>
      </c>
      <c r="I73" s="512">
        <v>55030.25</v>
      </c>
      <c r="J73" s="509">
        <v>1</v>
      </c>
      <c r="K73" s="509">
        <v>0</v>
      </c>
      <c r="L73" s="509">
        <v>0</v>
      </c>
      <c r="M73" s="509">
        <v>0</v>
      </c>
      <c r="N73" s="509"/>
      <c r="O73" s="509">
        <v>0</v>
      </c>
      <c r="P73" s="509"/>
      <c r="Q73" s="513">
        <v>55030.25</v>
      </c>
      <c r="R73" s="515"/>
      <c r="S73" s="509" t="s">
        <v>1349</v>
      </c>
      <c r="T73" s="509" t="s">
        <v>741</v>
      </c>
      <c r="U73" s="509" t="s">
        <v>11539</v>
      </c>
      <c r="V73" s="514">
        <v>45952.587731481479</v>
      </c>
      <c r="W73" s="509" t="s">
        <v>10462</v>
      </c>
      <c r="X73" s="514">
        <v>45954.338587962964</v>
      </c>
      <c r="Y73" s="509" t="s">
        <v>10459</v>
      </c>
      <c r="Z73" s="509"/>
      <c r="AA73" s="509" t="s">
        <v>10460</v>
      </c>
      <c r="AB73" s="509" t="s">
        <v>10410</v>
      </c>
    </row>
    <row r="74" spans="1:28" s="411" customFormat="1" ht="10.199999999999999">
      <c r="A74" s="509">
        <v>36689</v>
      </c>
      <c r="B74" s="509">
        <v>2</v>
      </c>
      <c r="C74" s="510" t="s">
        <v>142</v>
      </c>
      <c r="D74" s="510" t="s">
        <v>11417</v>
      </c>
      <c r="E74" s="511">
        <v>45946</v>
      </c>
      <c r="F74" s="511">
        <v>45961</v>
      </c>
      <c r="G74" s="511"/>
      <c r="H74" s="509" t="s">
        <v>10262</v>
      </c>
      <c r="I74" s="512">
        <v>16368</v>
      </c>
      <c r="J74" s="509">
        <v>1</v>
      </c>
      <c r="K74" s="509">
        <v>0</v>
      </c>
      <c r="L74" s="509">
        <v>0</v>
      </c>
      <c r="M74" s="509">
        <v>0</v>
      </c>
      <c r="N74" s="509"/>
      <c r="O74" s="509">
        <v>0</v>
      </c>
      <c r="P74" s="509"/>
      <c r="Q74" s="513">
        <v>16368</v>
      </c>
      <c r="R74" s="515"/>
      <c r="S74" s="509" t="s">
        <v>1349</v>
      </c>
      <c r="T74" s="509" t="s">
        <v>741</v>
      </c>
      <c r="U74" s="509" t="s">
        <v>11534</v>
      </c>
      <c r="V74" s="514">
        <v>45952.563506944447</v>
      </c>
      <c r="W74" s="509" t="s">
        <v>10462</v>
      </c>
      <c r="X74" s="514">
        <v>45954.337106481478</v>
      </c>
      <c r="Y74" s="509" t="s">
        <v>10459</v>
      </c>
      <c r="Z74" s="509"/>
      <c r="AA74" s="509" t="s">
        <v>10460</v>
      </c>
      <c r="AB74" s="509" t="s">
        <v>10410</v>
      </c>
    </row>
    <row r="75" spans="1:28" s="411" customFormat="1" ht="10.199999999999999">
      <c r="A75" s="509">
        <v>36636</v>
      </c>
      <c r="B75" s="509">
        <v>5</v>
      </c>
      <c r="C75" s="510" t="s">
        <v>10683</v>
      </c>
      <c r="D75" s="510" t="s">
        <v>11412</v>
      </c>
      <c r="E75" s="511">
        <v>45951</v>
      </c>
      <c r="F75" s="511">
        <v>45961</v>
      </c>
      <c r="G75" s="511"/>
      <c r="H75" s="509" t="s">
        <v>10262</v>
      </c>
      <c r="I75" s="512">
        <v>28919.96</v>
      </c>
      <c r="J75" s="509">
        <v>1</v>
      </c>
      <c r="K75" s="509"/>
      <c r="L75" s="509"/>
      <c r="M75" s="509"/>
      <c r="N75" s="509"/>
      <c r="O75" s="509">
        <v>0</v>
      </c>
      <c r="P75" s="509"/>
      <c r="Q75" s="513">
        <v>28919.96</v>
      </c>
      <c r="R75" s="515"/>
      <c r="S75" s="509" t="s">
        <v>1874</v>
      </c>
      <c r="T75" s="509" t="s">
        <v>1344</v>
      </c>
      <c r="U75" s="509" t="s">
        <v>11410</v>
      </c>
      <c r="V75" s="514">
        <v>45951.732476851852</v>
      </c>
      <c r="W75" s="509" t="s">
        <v>10458</v>
      </c>
      <c r="X75" s="514">
        <v>45952.480578703704</v>
      </c>
      <c r="Y75" s="509" t="s">
        <v>10459</v>
      </c>
      <c r="Z75" s="509"/>
      <c r="AA75" s="509" t="s">
        <v>10460</v>
      </c>
      <c r="AB75" s="509" t="s">
        <v>10410</v>
      </c>
    </row>
    <row r="76" spans="1:28" s="411" customFormat="1" ht="10.199999999999999">
      <c r="A76" s="509">
        <v>36852</v>
      </c>
      <c r="B76" s="509">
        <v>2</v>
      </c>
      <c r="C76" s="510" t="s">
        <v>143</v>
      </c>
      <c r="D76" s="510" t="s">
        <v>11591</v>
      </c>
      <c r="E76" s="511">
        <v>45946</v>
      </c>
      <c r="F76" s="511">
        <v>45961</v>
      </c>
      <c r="G76" s="511"/>
      <c r="H76" s="509" t="s">
        <v>10262</v>
      </c>
      <c r="I76" s="512">
        <v>14388</v>
      </c>
      <c r="J76" s="509">
        <v>1</v>
      </c>
      <c r="K76" s="509">
        <v>0</v>
      </c>
      <c r="L76" s="509">
        <v>0</v>
      </c>
      <c r="M76" s="509">
        <v>0</v>
      </c>
      <c r="N76" s="509"/>
      <c r="O76" s="509">
        <v>0</v>
      </c>
      <c r="P76" s="509"/>
      <c r="Q76" s="513">
        <v>14388</v>
      </c>
      <c r="R76" s="515"/>
      <c r="S76" s="509" t="s">
        <v>1349</v>
      </c>
      <c r="T76" s="509" t="s">
        <v>741</v>
      </c>
      <c r="U76" s="509" t="s">
        <v>11592</v>
      </c>
      <c r="V76" s="514">
        <v>45957.703541666669</v>
      </c>
      <c r="W76" s="509" t="s">
        <v>11593</v>
      </c>
      <c r="X76" s="514">
        <v>45957.745208333334</v>
      </c>
      <c r="Y76" s="509" t="s">
        <v>10461</v>
      </c>
      <c r="Z76" s="509"/>
      <c r="AA76" s="509" t="s">
        <v>10460</v>
      </c>
      <c r="AB76" s="509"/>
    </row>
    <row r="77" spans="1:28" s="411" customFormat="1" ht="10.199999999999999">
      <c r="A77" s="509">
        <v>36850</v>
      </c>
      <c r="B77" s="509">
        <v>2</v>
      </c>
      <c r="C77" s="510" t="s">
        <v>143</v>
      </c>
      <c r="D77" s="510" t="s">
        <v>11595</v>
      </c>
      <c r="E77" s="511">
        <v>45946</v>
      </c>
      <c r="F77" s="511">
        <v>45961</v>
      </c>
      <c r="G77" s="511"/>
      <c r="H77" s="509" t="s">
        <v>10262</v>
      </c>
      <c r="I77" s="512">
        <v>15477</v>
      </c>
      <c r="J77" s="509">
        <v>1</v>
      </c>
      <c r="K77" s="509">
        <v>0</v>
      </c>
      <c r="L77" s="509">
        <v>0</v>
      </c>
      <c r="M77" s="509">
        <v>0</v>
      </c>
      <c r="N77" s="509"/>
      <c r="O77" s="509">
        <v>0</v>
      </c>
      <c r="P77" s="509"/>
      <c r="Q77" s="513">
        <v>15477</v>
      </c>
      <c r="R77" s="515"/>
      <c r="S77" s="509" t="s">
        <v>1349</v>
      </c>
      <c r="T77" s="509" t="s">
        <v>741</v>
      </c>
      <c r="U77" s="509" t="s">
        <v>11596</v>
      </c>
      <c r="V77" s="514">
        <v>45957.643043981479</v>
      </c>
      <c r="W77" s="509" t="s">
        <v>11593</v>
      </c>
      <c r="X77" s="514">
        <v>45957.684710648151</v>
      </c>
      <c r="Y77" s="509" t="s">
        <v>10461</v>
      </c>
      <c r="Z77" s="509"/>
      <c r="AA77" s="509" t="s">
        <v>10460</v>
      </c>
      <c r="AB77" s="509"/>
    </row>
    <row r="78" spans="1:28" s="411" customFormat="1" ht="10.199999999999999">
      <c r="A78" s="509">
        <v>36704</v>
      </c>
      <c r="B78" s="509">
        <v>1</v>
      </c>
      <c r="C78" s="510" t="s">
        <v>11414</v>
      </c>
      <c r="D78" s="510" t="s">
        <v>11415</v>
      </c>
      <c r="E78" s="511">
        <v>45951</v>
      </c>
      <c r="F78" s="511">
        <v>45961</v>
      </c>
      <c r="G78" s="511"/>
      <c r="H78" s="509" t="s">
        <v>10262</v>
      </c>
      <c r="I78" s="512">
        <v>14400</v>
      </c>
      <c r="J78" s="509">
        <v>1</v>
      </c>
      <c r="K78" s="509">
        <v>0</v>
      </c>
      <c r="L78" s="509">
        <v>0</v>
      </c>
      <c r="M78" s="509">
        <v>0</v>
      </c>
      <c r="N78" s="509"/>
      <c r="O78" s="509">
        <v>0</v>
      </c>
      <c r="P78" s="509"/>
      <c r="Q78" s="513">
        <v>14400</v>
      </c>
      <c r="R78" s="515"/>
      <c r="S78" s="509" t="s">
        <v>1349</v>
      </c>
      <c r="T78" s="509" t="s">
        <v>741</v>
      </c>
      <c r="U78" s="509" t="s">
        <v>11533</v>
      </c>
      <c r="V78" s="514">
        <v>45952.582615740743</v>
      </c>
      <c r="W78" s="509" t="s">
        <v>10462</v>
      </c>
      <c r="X78" s="514">
        <v>45954.338310185187</v>
      </c>
      <c r="Y78" s="509" t="s">
        <v>10459</v>
      </c>
      <c r="Z78" s="509"/>
      <c r="AA78" s="509" t="s">
        <v>10460</v>
      </c>
      <c r="AB78" s="509" t="s">
        <v>10410</v>
      </c>
    </row>
    <row r="79" spans="1:28" s="411" customFormat="1" ht="10.199999999999999">
      <c r="A79" s="509">
        <v>36727</v>
      </c>
      <c r="B79" s="509">
        <v>5</v>
      </c>
      <c r="C79" s="510" t="s">
        <v>51</v>
      </c>
      <c r="D79" s="510" t="s">
        <v>11464</v>
      </c>
      <c r="E79" s="511">
        <v>45935</v>
      </c>
      <c r="F79" s="511">
        <v>45961</v>
      </c>
      <c r="G79" s="511"/>
      <c r="H79" s="509" t="s">
        <v>10262</v>
      </c>
      <c r="I79" s="512">
        <v>16000</v>
      </c>
      <c r="J79" s="509">
        <v>1</v>
      </c>
      <c r="K79" s="509">
        <v>0</v>
      </c>
      <c r="L79" s="509">
        <v>0</v>
      </c>
      <c r="M79" s="509">
        <v>0</v>
      </c>
      <c r="N79" s="509"/>
      <c r="O79" s="509">
        <v>0</v>
      </c>
      <c r="P79" s="509"/>
      <c r="Q79" s="513">
        <v>16000</v>
      </c>
      <c r="R79" s="515"/>
      <c r="S79" s="509" t="s">
        <v>1362</v>
      </c>
      <c r="T79" s="509" t="s">
        <v>11016</v>
      </c>
      <c r="U79" s="509" t="s">
        <v>11465</v>
      </c>
      <c r="V79" s="514">
        <v>45953.355115740742</v>
      </c>
      <c r="W79" s="509" t="s">
        <v>10463</v>
      </c>
      <c r="X79" s="514">
        <v>45953.396782407406</v>
      </c>
      <c r="Y79" s="509" t="s">
        <v>10461</v>
      </c>
      <c r="Z79" s="509"/>
      <c r="AA79" s="509" t="s">
        <v>10460</v>
      </c>
      <c r="AB79" s="509"/>
    </row>
    <row r="80" spans="1:28" s="411" customFormat="1" ht="10.199999999999999">
      <c r="A80" s="509">
        <v>35990</v>
      </c>
      <c r="B80" s="509">
        <v>4</v>
      </c>
      <c r="C80" s="510" t="s">
        <v>259</v>
      </c>
      <c r="D80" s="510" t="s">
        <v>11017</v>
      </c>
      <c r="E80" s="511">
        <v>45935</v>
      </c>
      <c r="F80" s="511">
        <v>45962</v>
      </c>
      <c r="G80" s="511"/>
      <c r="H80" s="509" t="s">
        <v>10262</v>
      </c>
      <c r="I80" s="512">
        <v>104948.4</v>
      </c>
      <c r="J80" s="509">
        <v>1</v>
      </c>
      <c r="K80" s="509">
        <v>0</v>
      </c>
      <c r="L80" s="509">
        <v>0</v>
      </c>
      <c r="M80" s="509">
        <v>0</v>
      </c>
      <c r="N80" s="509"/>
      <c r="O80" s="509">
        <v>0</v>
      </c>
      <c r="P80" s="509"/>
      <c r="Q80" s="513">
        <v>104948.4</v>
      </c>
      <c r="R80" s="515"/>
      <c r="S80" s="509" t="s">
        <v>1874</v>
      </c>
      <c r="T80" s="509" t="s">
        <v>1358</v>
      </c>
      <c r="U80" s="509" t="s">
        <v>11018</v>
      </c>
      <c r="V80" s="514">
        <v>45936.323078703703</v>
      </c>
      <c r="W80" s="509" t="s">
        <v>10463</v>
      </c>
      <c r="X80" s="514">
        <v>45936.364745370367</v>
      </c>
      <c r="Y80" s="509" t="s">
        <v>10461</v>
      </c>
      <c r="Z80" s="509"/>
      <c r="AA80" s="509" t="s">
        <v>10460</v>
      </c>
      <c r="AB80" s="509"/>
    </row>
    <row r="81" spans="1:28" s="411" customFormat="1" ht="10.199999999999999">
      <c r="A81" s="509">
        <v>35992</v>
      </c>
      <c r="B81" s="509">
        <v>4</v>
      </c>
      <c r="C81" s="510" t="s">
        <v>253</v>
      </c>
      <c r="D81" s="510" t="s">
        <v>11019</v>
      </c>
      <c r="E81" s="511">
        <v>45935</v>
      </c>
      <c r="F81" s="511">
        <v>45962</v>
      </c>
      <c r="G81" s="511"/>
      <c r="H81" s="509" t="s">
        <v>10262</v>
      </c>
      <c r="I81" s="512">
        <v>285855</v>
      </c>
      <c r="J81" s="509">
        <v>1</v>
      </c>
      <c r="K81" s="509">
        <v>0</v>
      </c>
      <c r="L81" s="509">
        <v>0</v>
      </c>
      <c r="M81" s="509">
        <v>0</v>
      </c>
      <c r="N81" s="509"/>
      <c r="O81" s="509">
        <v>0</v>
      </c>
      <c r="P81" s="509"/>
      <c r="Q81" s="513">
        <v>285855</v>
      </c>
      <c r="R81" s="515"/>
      <c r="S81" s="509" t="s">
        <v>1874</v>
      </c>
      <c r="T81" s="509" t="s">
        <v>10405</v>
      </c>
      <c r="U81" s="509" t="s">
        <v>11020</v>
      </c>
      <c r="V81" s="514">
        <v>45936.323182870372</v>
      </c>
      <c r="W81" s="509" t="s">
        <v>10463</v>
      </c>
      <c r="X81" s="514">
        <v>45936.364849537036</v>
      </c>
      <c r="Y81" s="509" t="s">
        <v>10461</v>
      </c>
      <c r="Z81" s="509"/>
      <c r="AA81" s="509" t="s">
        <v>10460</v>
      </c>
      <c r="AB81" s="509"/>
    </row>
    <row r="82" spans="1:28" s="411" customFormat="1" ht="10.199999999999999">
      <c r="A82" s="509">
        <v>35991</v>
      </c>
      <c r="B82" s="509">
        <v>4</v>
      </c>
      <c r="C82" s="510" t="s">
        <v>242</v>
      </c>
      <c r="D82" s="510" t="s">
        <v>11033</v>
      </c>
      <c r="E82" s="511">
        <v>45935</v>
      </c>
      <c r="F82" s="511">
        <v>45962</v>
      </c>
      <c r="G82" s="511"/>
      <c r="H82" s="509" t="s">
        <v>10262</v>
      </c>
      <c r="I82" s="512">
        <v>505787.52</v>
      </c>
      <c r="J82" s="509">
        <v>1</v>
      </c>
      <c r="K82" s="509">
        <v>0</v>
      </c>
      <c r="L82" s="509">
        <v>0</v>
      </c>
      <c r="M82" s="509">
        <v>0</v>
      </c>
      <c r="N82" s="509"/>
      <c r="O82" s="509">
        <v>0</v>
      </c>
      <c r="P82" s="509"/>
      <c r="Q82" s="513">
        <v>505787.52</v>
      </c>
      <c r="R82" s="515"/>
      <c r="S82" s="509" t="s">
        <v>2521</v>
      </c>
      <c r="T82" s="509" t="s">
        <v>1367</v>
      </c>
      <c r="U82" s="509" t="s">
        <v>11034</v>
      </c>
      <c r="V82" s="514">
        <v>45936.323125000003</v>
      </c>
      <c r="W82" s="509" t="s">
        <v>10463</v>
      </c>
      <c r="X82" s="514">
        <v>45936.364791666667</v>
      </c>
      <c r="Y82" s="509" t="s">
        <v>10461</v>
      </c>
      <c r="Z82" s="509"/>
      <c r="AA82" s="509" t="s">
        <v>10460</v>
      </c>
      <c r="AB82" s="509"/>
    </row>
    <row r="83" spans="1:28" s="411" customFormat="1" ht="10.199999999999999">
      <c r="A83" s="509">
        <v>35993</v>
      </c>
      <c r="B83" s="509">
        <v>4</v>
      </c>
      <c r="C83" s="510" t="s">
        <v>253</v>
      </c>
      <c r="D83" s="510" t="s">
        <v>11021</v>
      </c>
      <c r="E83" s="511">
        <v>45935</v>
      </c>
      <c r="F83" s="511">
        <v>45962</v>
      </c>
      <c r="G83" s="511"/>
      <c r="H83" s="509" t="s">
        <v>10262</v>
      </c>
      <c r="I83" s="512">
        <v>289100</v>
      </c>
      <c r="J83" s="509">
        <v>1</v>
      </c>
      <c r="K83" s="509">
        <v>0</v>
      </c>
      <c r="L83" s="509">
        <v>0</v>
      </c>
      <c r="M83" s="509">
        <v>0</v>
      </c>
      <c r="N83" s="509"/>
      <c r="O83" s="509">
        <v>0</v>
      </c>
      <c r="P83" s="509"/>
      <c r="Q83" s="513">
        <v>289100</v>
      </c>
      <c r="R83" s="515"/>
      <c r="S83" s="509" t="s">
        <v>1874</v>
      </c>
      <c r="T83" s="509" t="s">
        <v>10405</v>
      </c>
      <c r="U83" s="509" t="s">
        <v>11022</v>
      </c>
      <c r="V83" s="514">
        <v>45936.327488425923</v>
      </c>
      <c r="W83" s="509" t="s">
        <v>10463</v>
      </c>
      <c r="X83" s="514">
        <v>45936.369155092594</v>
      </c>
      <c r="Y83" s="509" t="s">
        <v>10461</v>
      </c>
      <c r="Z83" s="509"/>
      <c r="AA83" s="509" t="s">
        <v>10460</v>
      </c>
      <c r="AB83" s="509"/>
    </row>
    <row r="84" spans="1:28" s="411" customFormat="1" ht="10.199999999999999">
      <c r="A84" s="509">
        <v>36576</v>
      </c>
      <c r="B84" s="509">
        <v>2</v>
      </c>
      <c r="C84" s="510" t="s">
        <v>6537</v>
      </c>
      <c r="D84" s="510" t="s">
        <v>10630</v>
      </c>
      <c r="E84" s="511">
        <v>45881</v>
      </c>
      <c r="F84" s="511">
        <v>45963</v>
      </c>
      <c r="G84" s="511"/>
      <c r="H84" s="509" t="s">
        <v>136</v>
      </c>
      <c r="I84" s="512">
        <v>7941.6</v>
      </c>
      <c r="J84" s="509">
        <v>5.3689999999999998</v>
      </c>
      <c r="K84" s="509">
        <v>0</v>
      </c>
      <c r="L84" s="509">
        <v>0</v>
      </c>
      <c r="M84" s="509">
        <v>0</v>
      </c>
      <c r="N84" s="509">
        <v>0</v>
      </c>
      <c r="O84" s="509">
        <v>0</v>
      </c>
      <c r="P84" s="509">
        <v>7941.6</v>
      </c>
      <c r="Q84" s="513">
        <v>42638.450400000002</v>
      </c>
      <c r="R84" s="515"/>
      <c r="S84" s="509" t="s">
        <v>1874</v>
      </c>
      <c r="T84" s="509" t="s">
        <v>10390</v>
      </c>
      <c r="U84" s="509" t="s">
        <v>10631</v>
      </c>
      <c r="V84" s="514">
        <v>45951.352708333332</v>
      </c>
      <c r="W84" s="509" t="s">
        <v>10577</v>
      </c>
      <c r="X84" s="514">
        <v>45951.394375000003</v>
      </c>
      <c r="Y84" s="509" t="s">
        <v>10461</v>
      </c>
      <c r="Z84" s="509"/>
      <c r="AA84" s="509" t="s">
        <v>10460</v>
      </c>
      <c r="AB84" s="509"/>
    </row>
    <row r="85" spans="1:28" s="411" customFormat="1" ht="10.199999999999999">
      <c r="A85" s="509">
        <v>36574</v>
      </c>
      <c r="B85" s="509">
        <v>4</v>
      </c>
      <c r="C85" s="510" t="s">
        <v>6537</v>
      </c>
      <c r="D85" s="510" t="s">
        <v>10634</v>
      </c>
      <c r="E85" s="511">
        <v>45881</v>
      </c>
      <c r="F85" s="511">
        <v>45963</v>
      </c>
      <c r="G85" s="511"/>
      <c r="H85" s="509" t="s">
        <v>136</v>
      </c>
      <c r="I85" s="512">
        <v>31766.38</v>
      </c>
      <c r="J85" s="509">
        <v>5.3689999999999998</v>
      </c>
      <c r="K85" s="509">
        <v>0</v>
      </c>
      <c r="L85" s="509">
        <v>0</v>
      </c>
      <c r="M85" s="509">
        <v>0</v>
      </c>
      <c r="N85" s="509">
        <v>0</v>
      </c>
      <c r="O85" s="509">
        <v>0</v>
      </c>
      <c r="P85" s="509">
        <v>31766.38</v>
      </c>
      <c r="Q85" s="513">
        <v>170553.69422</v>
      </c>
      <c r="R85" s="515"/>
      <c r="S85" s="509" t="s">
        <v>1874</v>
      </c>
      <c r="T85" s="509" t="s">
        <v>10390</v>
      </c>
      <c r="U85" s="509" t="s">
        <v>10635</v>
      </c>
      <c r="V85" s="514">
        <v>45951.3512962963</v>
      </c>
      <c r="W85" s="509" t="s">
        <v>10577</v>
      </c>
      <c r="X85" s="514">
        <v>45951.392962962964</v>
      </c>
      <c r="Y85" s="509" t="s">
        <v>10461</v>
      </c>
      <c r="Z85" s="509"/>
      <c r="AA85" s="509" t="s">
        <v>10460</v>
      </c>
      <c r="AB85" s="509"/>
    </row>
    <row r="86" spans="1:28" s="411" customFormat="1" ht="10.199999999999999">
      <c r="A86" s="509">
        <v>36575</v>
      </c>
      <c r="B86" s="509">
        <v>2</v>
      </c>
      <c r="C86" s="510" t="s">
        <v>6537</v>
      </c>
      <c r="D86" s="510" t="s">
        <v>10632</v>
      </c>
      <c r="E86" s="511">
        <v>45881</v>
      </c>
      <c r="F86" s="511">
        <v>45963</v>
      </c>
      <c r="G86" s="511"/>
      <c r="H86" s="509" t="s">
        <v>136</v>
      </c>
      <c r="I86" s="512">
        <v>7941.6</v>
      </c>
      <c r="J86" s="509">
        <v>5.3689999999999998</v>
      </c>
      <c r="K86" s="509">
        <v>0</v>
      </c>
      <c r="L86" s="509">
        <v>0</v>
      </c>
      <c r="M86" s="509">
        <v>0</v>
      </c>
      <c r="N86" s="509">
        <v>0</v>
      </c>
      <c r="O86" s="509">
        <v>0</v>
      </c>
      <c r="P86" s="509">
        <v>7941.6</v>
      </c>
      <c r="Q86" s="513">
        <v>42638.450400000002</v>
      </c>
      <c r="R86" s="515"/>
      <c r="S86" s="509" t="s">
        <v>1874</v>
      </c>
      <c r="T86" s="509" t="s">
        <v>10390</v>
      </c>
      <c r="U86" s="509" t="s">
        <v>10633</v>
      </c>
      <c r="V86" s="514">
        <v>45951.352071759262</v>
      </c>
      <c r="W86" s="509" t="s">
        <v>10577</v>
      </c>
      <c r="X86" s="514">
        <v>45951.393738425926</v>
      </c>
      <c r="Y86" s="509" t="s">
        <v>10461</v>
      </c>
      <c r="Z86" s="509"/>
      <c r="AA86" s="509" t="s">
        <v>10460</v>
      </c>
      <c r="AB86" s="509"/>
    </row>
    <row r="87" spans="1:28" s="411" customFormat="1" ht="10.199999999999999">
      <c r="A87" s="509">
        <v>35683</v>
      </c>
      <c r="B87" s="509">
        <v>1</v>
      </c>
      <c r="C87" s="510" t="s">
        <v>10754</v>
      </c>
      <c r="D87" s="510" t="s">
        <v>10755</v>
      </c>
      <c r="E87" s="511">
        <v>45926</v>
      </c>
      <c r="F87" s="511">
        <v>45964</v>
      </c>
      <c r="G87" s="511"/>
      <c r="H87" s="509" t="s">
        <v>10262</v>
      </c>
      <c r="I87" s="512">
        <v>22</v>
      </c>
      <c r="J87" s="509">
        <v>1</v>
      </c>
      <c r="K87" s="509">
        <v>0</v>
      </c>
      <c r="L87" s="509">
        <v>0</v>
      </c>
      <c r="M87" s="509">
        <v>0</v>
      </c>
      <c r="N87" s="509"/>
      <c r="O87" s="509">
        <v>0</v>
      </c>
      <c r="P87" s="509"/>
      <c r="Q87" s="513">
        <v>22</v>
      </c>
      <c r="R87" s="515"/>
      <c r="S87" s="509" t="s">
        <v>1342</v>
      </c>
      <c r="T87" s="509" t="s">
        <v>871</v>
      </c>
      <c r="U87" s="509" t="s">
        <v>11605</v>
      </c>
      <c r="V87" s="514">
        <v>45926.4765625</v>
      </c>
      <c r="W87" s="509" t="s">
        <v>10458</v>
      </c>
      <c r="X87" s="514">
        <v>45957.673252314817</v>
      </c>
      <c r="Y87" s="509" t="s">
        <v>10459</v>
      </c>
      <c r="Z87" s="509"/>
      <c r="AA87" s="509" t="s">
        <v>10460</v>
      </c>
      <c r="AB87" s="509"/>
    </row>
    <row r="88" spans="1:28" s="411" customFormat="1" ht="10.199999999999999">
      <c r="A88" s="509">
        <v>36701</v>
      </c>
      <c r="B88" s="509">
        <v>5</v>
      </c>
      <c r="C88" s="510" t="s">
        <v>4190</v>
      </c>
      <c r="D88" s="510" t="s">
        <v>11420</v>
      </c>
      <c r="E88" s="511">
        <v>45952</v>
      </c>
      <c r="F88" s="511">
        <v>45964</v>
      </c>
      <c r="G88" s="511"/>
      <c r="H88" s="509" t="s">
        <v>10262</v>
      </c>
      <c r="I88" s="512">
        <v>194.75</v>
      </c>
      <c r="J88" s="509">
        <v>1</v>
      </c>
      <c r="K88" s="509"/>
      <c r="L88" s="509"/>
      <c r="M88" s="509"/>
      <c r="N88" s="509"/>
      <c r="O88" s="509">
        <v>0</v>
      </c>
      <c r="P88" s="509"/>
      <c r="Q88" s="513">
        <v>194.75</v>
      </c>
      <c r="R88" s="515"/>
      <c r="S88" s="509" t="s">
        <v>1874</v>
      </c>
      <c r="T88" s="509" t="s">
        <v>1372</v>
      </c>
      <c r="U88" s="509" t="s">
        <v>11421</v>
      </c>
      <c r="V88" s="514">
        <v>45952.571828703702</v>
      </c>
      <c r="W88" s="509" t="s">
        <v>10458</v>
      </c>
      <c r="X88" s="514">
        <v>45954.325972222221</v>
      </c>
      <c r="Y88" s="509" t="s">
        <v>10459</v>
      </c>
      <c r="Z88" s="509"/>
      <c r="AA88" s="509" t="s">
        <v>10460</v>
      </c>
      <c r="AB88" s="509" t="s">
        <v>10410</v>
      </c>
    </row>
    <row r="89" spans="1:28" s="411" customFormat="1" ht="10.199999999999999">
      <c r="A89" s="509">
        <v>35431</v>
      </c>
      <c r="B89" s="509">
        <v>1</v>
      </c>
      <c r="C89" s="510" t="s">
        <v>1953</v>
      </c>
      <c r="D89" s="510" t="s">
        <v>11006</v>
      </c>
      <c r="E89" s="511">
        <v>45919</v>
      </c>
      <c r="F89" s="511">
        <v>45964</v>
      </c>
      <c r="G89" s="511"/>
      <c r="H89" s="509" t="s">
        <v>10262</v>
      </c>
      <c r="I89" s="512">
        <v>518.1</v>
      </c>
      <c r="J89" s="509">
        <v>1</v>
      </c>
      <c r="K89" s="509"/>
      <c r="L89" s="509"/>
      <c r="M89" s="509"/>
      <c r="N89" s="509"/>
      <c r="O89" s="509">
        <v>0</v>
      </c>
      <c r="P89" s="509"/>
      <c r="Q89" s="513">
        <v>518.1</v>
      </c>
      <c r="R89" s="515"/>
      <c r="S89" s="509" t="s">
        <v>1355</v>
      </c>
      <c r="T89" s="509" t="s">
        <v>1938</v>
      </c>
      <c r="U89" s="509"/>
      <c r="V89" s="514">
        <v>45922.426701388889</v>
      </c>
      <c r="W89" s="509" t="s">
        <v>10461</v>
      </c>
      <c r="X89" s="514">
        <v>45957.671979166669</v>
      </c>
      <c r="Y89" s="509" t="s">
        <v>10459</v>
      </c>
      <c r="Z89" s="509"/>
      <c r="AA89" s="509" t="s">
        <v>10460</v>
      </c>
      <c r="AB89" s="509"/>
    </row>
    <row r="90" spans="1:28" s="411" customFormat="1" ht="10.199999999999999">
      <c r="A90" s="509">
        <v>35432</v>
      </c>
      <c r="B90" s="509">
        <v>1</v>
      </c>
      <c r="C90" s="510" t="s">
        <v>1922</v>
      </c>
      <c r="D90" s="510" t="s">
        <v>10712</v>
      </c>
      <c r="E90" s="511">
        <v>45920</v>
      </c>
      <c r="F90" s="511">
        <v>45964</v>
      </c>
      <c r="G90" s="511"/>
      <c r="H90" s="509" t="s">
        <v>10262</v>
      </c>
      <c r="I90" s="512">
        <v>4.83</v>
      </c>
      <c r="J90" s="509">
        <v>1</v>
      </c>
      <c r="K90" s="509"/>
      <c r="L90" s="509"/>
      <c r="M90" s="509"/>
      <c r="N90" s="509"/>
      <c r="O90" s="509">
        <v>0</v>
      </c>
      <c r="P90" s="509"/>
      <c r="Q90" s="513">
        <v>4.83</v>
      </c>
      <c r="R90" s="515"/>
      <c r="S90" s="509" t="s">
        <v>1342</v>
      </c>
      <c r="T90" s="509" t="s">
        <v>880</v>
      </c>
      <c r="U90" s="509"/>
      <c r="V90" s="514">
        <v>45922.427071759259</v>
      </c>
      <c r="W90" s="509" t="s">
        <v>10461</v>
      </c>
      <c r="X90" s="514">
        <v>45957.672037037039</v>
      </c>
      <c r="Y90" s="509" t="s">
        <v>10459</v>
      </c>
      <c r="Z90" s="509"/>
      <c r="AA90" s="509" t="s">
        <v>10460</v>
      </c>
      <c r="AB90" s="509"/>
    </row>
    <row r="91" spans="1:28" s="411" customFormat="1" ht="10.199999999999999">
      <c r="A91" s="509">
        <v>35433</v>
      </c>
      <c r="B91" s="509">
        <v>1</v>
      </c>
      <c r="C91" s="510" t="s">
        <v>296</v>
      </c>
      <c r="D91" s="510" t="s">
        <v>10713</v>
      </c>
      <c r="E91" s="511">
        <v>45919</v>
      </c>
      <c r="F91" s="511">
        <v>45964</v>
      </c>
      <c r="G91" s="511"/>
      <c r="H91" s="509" t="s">
        <v>10262</v>
      </c>
      <c r="I91" s="512">
        <v>578.6</v>
      </c>
      <c r="J91" s="509">
        <v>1</v>
      </c>
      <c r="K91" s="509"/>
      <c r="L91" s="509"/>
      <c r="M91" s="509"/>
      <c r="N91" s="509"/>
      <c r="O91" s="509">
        <v>0</v>
      </c>
      <c r="P91" s="509"/>
      <c r="Q91" s="513">
        <v>578.6</v>
      </c>
      <c r="R91" s="515"/>
      <c r="S91" s="509" t="s">
        <v>1342</v>
      </c>
      <c r="T91" s="509" t="s">
        <v>871</v>
      </c>
      <c r="U91" s="509"/>
      <c r="V91" s="514">
        <v>45922.429201388892</v>
      </c>
      <c r="W91" s="509" t="s">
        <v>10461</v>
      </c>
      <c r="X91" s="514">
        <v>45957.672106481485</v>
      </c>
      <c r="Y91" s="509" t="s">
        <v>10459</v>
      </c>
      <c r="Z91" s="509"/>
      <c r="AA91" s="509" t="s">
        <v>10460</v>
      </c>
      <c r="AB91" s="509"/>
    </row>
    <row r="92" spans="1:28" s="411" customFormat="1" ht="10.199999999999999">
      <c r="A92" s="509">
        <v>35434</v>
      </c>
      <c r="B92" s="509">
        <v>1</v>
      </c>
      <c r="C92" s="510" t="s">
        <v>380</v>
      </c>
      <c r="D92" s="510" t="s">
        <v>10714</v>
      </c>
      <c r="E92" s="511">
        <v>45920</v>
      </c>
      <c r="F92" s="511">
        <v>45964</v>
      </c>
      <c r="G92" s="511"/>
      <c r="H92" s="509" t="s">
        <v>10262</v>
      </c>
      <c r="I92" s="512">
        <v>486.5</v>
      </c>
      <c r="J92" s="509">
        <v>1</v>
      </c>
      <c r="K92" s="509"/>
      <c r="L92" s="509"/>
      <c r="M92" s="509"/>
      <c r="N92" s="509"/>
      <c r="O92" s="509">
        <v>0</v>
      </c>
      <c r="P92" s="509"/>
      <c r="Q92" s="513">
        <v>486.5</v>
      </c>
      <c r="R92" s="515"/>
      <c r="S92" s="509" t="s">
        <v>1355</v>
      </c>
      <c r="T92" s="509" t="s">
        <v>873</v>
      </c>
      <c r="U92" s="509"/>
      <c r="V92" s="514">
        <v>45922.431805555556</v>
      </c>
      <c r="W92" s="509" t="s">
        <v>10461</v>
      </c>
      <c r="X92" s="514">
        <v>45957.672175925924</v>
      </c>
      <c r="Y92" s="509" t="s">
        <v>10459</v>
      </c>
      <c r="Z92" s="509"/>
      <c r="AA92" s="509" t="s">
        <v>10460</v>
      </c>
      <c r="AB92" s="509"/>
    </row>
    <row r="93" spans="1:28" s="411" customFormat="1" ht="10.199999999999999">
      <c r="A93" s="509">
        <v>35437</v>
      </c>
      <c r="B93" s="509">
        <v>1</v>
      </c>
      <c r="C93" s="510" t="s">
        <v>10580</v>
      </c>
      <c r="D93" s="510" t="s">
        <v>10719</v>
      </c>
      <c r="E93" s="511">
        <v>45920</v>
      </c>
      <c r="F93" s="511">
        <v>45964</v>
      </c>
      <c r="G93" s="511"/>
      <c r="H93" s="509" t="s">
        <v>10262</v>
      </c>
      <c r="I93" s="512">
        <v>180.81</v>
      </c>
      <c r="J93" s="509">
        <v>1</v>
      </c>
      <c r="K93" s="509"/>
      <c r="L93" s="509"/>
      <c r="M93" s="509"/>
      <c r="N93" s="509"/>
      <c r="O93" s="509">
        <v>0</v>
      </c>
      <c r="P93" s="509"/>
      <c r="Q93" s="513">
        <v>180.81</v>
      </c>
      <c r="R93" s="515"/>
      <c r="S93" s="509" t="s">
        <v>1342</v>
      </c>
      <c r="T93" s="509" t="s">
        <v>871</v>
      </c>
      <c r="U93" s="509"/>
      <c r="V93" s="514">
        <v>45922.43855324074</v>
      </c>
      <c r="W93" s="509" t="s">
        <v>10461</v>
      </c>
      <c r="X93" s="514">
        <v>45957.672314814816</v>
      </c>
      <c r="Y93" s="509" t="s">
        <v>10459</v>
      </c>
      <c r="Z93" s="509"/>
      <c r="AA93" s="509" t="s">
        <v>10460</v>
      </c>
      <c r="AB93" s="509"/>
    </row>
    <row r="94" spans="1:28" s="411" customFormat="1" ht="10.199999999999999">
      <c r="A94" s="509">
        <v>35438</v>
      </c>
      <c r="B94" s="509">
        <v>1</v>
      </c>
      <c r="C94" s="510" t="s">
        <v>5420</v>
      </c>
      <c r="D94" s="510" t="s">
        <v>10715</v>
      </c>
      <c r="E94" s="511">
        <v>45921</v>
      </c>
      <c r="F94" s="511">
        <v>45964</v>
      </c>
      <c r="G94" s="511"/>
      <c r="H94" s="509" t="s">
        <v>10262</v>
      </c>
      <c r="I94" s="512">
        <v>695.92</v>
      </c>
      <c r="J94" s="509">
        <v>1</v>
      </c>
      <c r="K94" s="509"/>
      <c r="L94" s="509"/>
      <c r="M94" s="509"/>
      <c r="N94" s="509"/>
      <c r="O94" s="509">
        <v>0</v>
      </c>
      <c r="P94" s="509"/>
      <c r="Q94" s="513">
        <v>695.92</v>
      </c>
      <c r="R94" s="515"/>
      <c r="S94" s="509" t="s">
        <v>1355</v>
      </c>
      <c r="T94" s="509" t="s">
        <v>873</v>
      </c>
      <c r="U94" s="509"/>
      <c r="V94" s="514">
        <v>45922.438877314817</v>
      </c>
      <c r="W94" s="509" t="s">
        <v>10461</v>
      </c>
      <c r="X94" s="514">
        <v>45957.672372685185</v>
      </c>
      <c r="Y94" s="509" t="s">
        <v>10459</v>
      </c>
      <c r="Z94" s="509"/>
      <c r="AA94" s="509" t="s">
        <v>10460</v>
      </c>
      <c r="AB94" s="509"/>
    </row>
    <row r="95" spans="1:28" s="411" customFormat="1" ht="10.199999999999999">
      <c r="A95" s="509">
        <v>35439</v>
      </c>
      <c r="B95" s="509">
        <v>1</v>
      </c>
      <c r="C95" s="510" t="s">
        <v>11004</v>
      </c>
      <c r="D95" s="510" t="s">
        <v>11005</v>
      </c>
      <c r="E95" s="511">
        <v>45920</v>
      </c>
      <c r="F95" s="511">
        <v>45964</v>
      </c>
      <c r="G95" s="511"/>
      <c r="H95" s="509" t="s">
        <v>10262</v>
      </c>
      <c r="I95" s="512">
        <v>13.07</v>
      </c>
      <c r="J95" s="509">
        <v>1</v>
      </c>
      <c r="K95" s="509"/>
      <c r="L95" s="509"/>
      <c r="M95" s="509"/>
      <c r="N95" s="509"/>
      <c r="O95" s="509">
        <v>0</v>
      </c>
      <c r="P95" s="509"/>
      <c r="Q95" s="513">
        <v>13.07</v>
      </c>
      <c r="R95" s="515"/>
      <c r="S95" s="509" t="s">
        <v>1342</v>
      </c>
      <c r="T95" s="509" t="s">
        <v>880</v>
      </c>
      <c r="U95" s="509"/>
      <c r="V95" s="514">
        <v>45922.43954861111</v>
      </c>
      <c r="W95" s="509" t="s">
        <v>10461</v>
      </c>
      <c r="X95" s="514">
        <v>45957.672442129631</v>
      </c>
      <c r="Y95" s="509" t="s">
        <v>10459</v>
      </c>
      <c r="Z95" s="509"/>
      <c r="AA95" s="509" t="s">
        <v>10460</v>
      </c>
      <c r="AB95" s="509"/>
    </row>
    <row r="96" spans="1:28" s="411" customFormat="1" ht="10.199999999999999">
      <c r="A96" s="509">
        <v>35440</v>
      </c>
      <c r="B96" s="509">
        <v>1</v>
      </c>
      <c r="C96" s="510" t="s">
        <v>2176</v>
      </c>
      <c r="D96" s="510" t="s">
        <v>10716</v>
      </c>
      <c r="E96" s="511">
        <v>45920</v>
      </c>
      <c r="F96" s="511">
        <v>45964</v>
      </c>
      <c r="G96" s="511"/>
      <c r="H96" s="509" t="s">
        <v>10262</v>
      </c>
      <c r="I96" s="512">
        <v>981.45</v>
      </c>
      <c r="J96" s="509">
        <v>1</v>
      </c>
      <c r="K96" s="509"/>
      <c r="L96" s="509"/>
      <c r="M96" s="509"/>
      <c r="N96" s="509"/>
      <c r="O96" s="509">
        <v>0</v>
      </c>
      <c r="P96" s="509"/>
      <c r="Q96" s="513">
        <v>981.45</v>
      </c>
      <c r="R96" s="515"/>
      <c r="S96" s="509" t="s">
        <v>1342</v>
      </c>
      <c r="T96" s="509" t="s">
        <v>10581</v>
      </c>
      <c r="U96" s="509"/>
      <c r="V96" s="514">
        <v>45922.454097222224</v>
      </c>
      <c r="W96" s="509" t="s">
        <v>10461</v>
      </c>
      <c r="X96" s="514">
        <v>45957.672500000001</v>
      </c>
      <c r="Y96" s="509" t="s">
        <v>10459</v>
      </c>
      <c r="Z96" s="509"/>
      <c r="AA96" s="509" t="s">
        <v>10460</v>
      </c>
      <c r="AB96" s="509"/>
    </row>
    <row r="97" spans="1:28" s="411" customFormat="1" ht="10.199999999999999">
      <c r="A97" s="509">
        <v>36810</v>
      </c>
      <c r="B97" s="509">
        <v>1</v>
      </c>
      <c r="C97" s="510" t="s">
        <v>11617</v>
      </c>
      <c r="D97" s="510" t="s">
        <v>11618</v>
      </c>
      <c r="E97" s="511">
        <v>45953</v>
      </c>
      <c r="F97" s="511">
        <v>45964</v>
      </c>
      <c r="G97" s="511"/>
      <c r="H97" s="509" t="s">
        <v>10262</v>
      </c>
      <c r="I97" s="512">
        <v>147.9</v>
      </c>
      <c r="J97" s="509">
        <v>1</v>
      </c>
      <c r="K97" s="509"/>
      <c r="L97" s="509"/>
      <c r="M97" s="509"/>
      <c r="N97" s="509"/>
      <c r="O97" s="509">
        <v>0</v>
      </c>
      <c r="P97" s="509"/>
      <c r="Q97" s="513">
        <v>147.9</v>
      </c>
      <c r="R97" s="515"/>
      <c r="S97" s="509" t="s">
        <v>1342</v>
      </c>
      <c r="T97" s="509" t="s">
        <v>11619</v>
      </c>
      <c r="U97" s="509"/>
      <c r="V97" s="514">
        <v>45954.509618055556</v>
      </c>
      <c r="W97" s="509" t="s">
        <v>10461</v>
      </c>
      <c r="X97" s="514">
        <v>45957.676400462966</v>
      </c>
      <c r="Y97" s="509" t="s">
        <v>10459</v>
      </c>
      <c r="Z97" s="509"/>
      <c r="AA97" s="509" t="s">
        <v>10460</v>
      </c>
      <c r="AB97" s="509"/>
    </row>
    <row r="98" spans="1:28" s="411" customFormat="1" ht="10.199999999999999">
      <c r="A98" s="509">
        <v>36775</v>
      </c>
      <c r="B98" s="509">
        <v>5</v>
      </c>
      <c r="C98" s="510" t="s">
        <v>2052</v>
      </c>
      <c r="D98" s="510" t="s">
        <v>11499</v>
      </c>
      <c r="E98" s="511">
        <v>45953</v>
      </c>
      <c r="F98" s="511">
        <v>45964</v>
      </c>
      <c r="G98" s="511"/>
      <c r="H98" s="509" t="s">
        <v>10262</v>
      </c>
      <c r="I98" s="512">
        <v>42791.78</v>
      </c>
      <c r="J98" s="509">
        <v>1</v>
      </c>
      <c r="K98" s="509">
        <v>0</v>
      </c>
      <c r="L98" s="509">
        <v>0</v>
      </c>
      <c r="M98" s="509">
        <v>0</v>
      </c>
      <c r="N98" s="509"/>
      <c r="O98" s="509">
        <v>0</v>
      </c>
      <c r="P98" s="509"/>
      <c r="Q98" s="513">
        <v>42791.78</v>
      </c>
      <c r="R98" s="515"/>
      <c r="S98" s="509" t="s">
        <v>1349</v>
      </c>
      <c r="T98" s="509" t="s">
        <v>741</v>
      </c>
      <c r="U98" s="509" t="s">
        <v>11561</v>
      </c>
      <c r="V98" s="514">
        <v>45953.642777777779</v>
      </c>
      <c r="W98" s="509" t="s">
        <v>10462</v>
      </c>
      <c r="X98" s="514">
        <v>45954.346446759257</v>
      </c>
      <c r="Y98" s="509" t="s">
        <v>10459</v>
      </c>
      <c r="Z98" s="509"/>
      <c r="AA98" s="509" t="s">
        <v>10460</v>
      </c>
      <c r="AB98" s="509" t="s">
        <v>10410</v>
      </c>
    </row>
    <row r="99" spans="1:28" s="411" customFormat="1" ht="10.199999999999999">
      <c r="A99" s="509">
        <v>35435</v>
      </c>
      <c r="B99" s="509">
        <v>1</v>
      </c>
      <c r="C99" s="510" t="s">
        <v>10717</v>
      </c>
      <c r="D99" s="510" t="s">
        <v>10718</v>
      </c>
      <c r="E99" s="511">
        <v>45919</v>
      </c>
      <c r="F99" s="511">
        <v>45964</v>
      </c>
      <c r="G99" s="511"/>
      <c r="H99" s="509" t="s">
        <v>10262</v>
      </c>
      <c r="I99" s="512">
        <v>20.76</v>
      </c>
      <c r="J99" s="509">
        <v>1</v>
      </c>
      <c r="K99" s="509"/>
      <c r="L99" s="509"/>
      <c r="M99" s="509"/>
      <c r="N99" s="509"/>
      <c r="O99" s="509">
        <v>0</v>
      </c>
      <c r="P99" s="509"/>
      <c r="Q99" s="513">
        <v>20.76</v>
      </c>
      <c r="R99" s="515"/>
      <c r="S99" s="509" t="s">
        <v>1342</v>
      </c>
      <c r="T99" s="509" t="s">
        <v>1371</v>
      </c>
      <c r="U99" s="509"/>
      <c r="V99" s="514">
        <v>45922.432638888888</v>
      </c>
      <c r="W99" s="509" t="s">
        <v>10461</v>
      </c>
      <c r="X99" s="514">
        <v>45957.67224537037</v>
      </c>
      <c r="Y99" s="509" t="s">
        <v>10459</v>
      </c>
      <c r="Z99" s="509"/>
      <c r="AA99" s="509" t="s">
        <v>10460</v>
      </c>
      <c r="AB99" s="509"/>
    </row>
    <row r="100" spans="1:28" s="411" customFormat="1" ht="10.199999999999999">
      <c r="A100" s="509">
        <v>35486</v>
      </c>
      <c r="B100" s="509">
        <v>1</v>
      </c>
      <c r="C100" s="510" t="s">
        <v>4852</v>
      </c>
      <c r="D100" s="510" t="s">
        <v>11003</v>
      </c>
      <c r="E100" s="511">
        <v>45922</v>
      </c>
      <c r="F100" s="511">
        <v>45964</v>
      </c>
      <c r="G100" s="511"/>
      <c r="H100" s="509" t="s">
        <v>10262</v>
      </c>
      <c r="I100" s="512">
        <v>362.01</v>
      </c>
      <c r="J100" s="509">
        <v>1</v>
      </c>
      <c r="K100" s="509"/>
      <c r="L100" s="509"/>
      <c r="M100" s="509"/>
      <c r="N100" s="509"/>
      <c r="O100" s="509">
        <v>0</v>
      </c>
      <c r="P100" s="509"/>
      <c r="Q100" s="513">
        <v>362.01</v>
      </c>
      <c r="R100" s="515"/>
      <c r="S100" s="509" t="s">
        <v>1355</v>
      </c>
      <c r="T100" s="509" t="s">
        <v>873</v>
      </c>
      <c r="U100" s="509"/>
      <c r="V100" s="514">
        <v>45923.422372685185</v>
      </c>
      <c r="W100" s="509" t="s">
        <v>10461</v>
      </c>
      <c r="X100" s="514">
        <v>45957.672569444447</v>
      </c>
      <c r="Y100" s="509" t="s">
        <v>10459</v>
      </c>
      <c r="Z100" s="509"/>
      <c r="AA100" s="509" t="s">
        <v>10460</v>
      </c>
      <c r="AB100" s="509" t="s">
        <v>10470</v>
      </c>
    </row>
    <row r="101" spans="1:28" s="411" customFormat="1" ht="10.199999999999999">
      <c r="A101" s="509">
        <v>35487</v>
      </c>
      <c r="B101" s="509">
        <v>1</v>
      </c>
      <c r="C101" s="510" t="s">
        <v>10359</v>
      </c>
      <c r="D101" s="510" t="s">
        <v>10720</v>
      </c>
      <c r="E101" s="511">
        <v>45922</v>
      </c>
      <c r="F101" s="511">
        <v>45964</v>
      </c>
      <c r="G101" s="511"/>
      <c r="H101" s="509" t="s">
        <v>10262</v>
      </c>
      <c r="I101" s="512">
        <v>3160</v>
      </c>
      <c r="J101" s="509">
        <v>1</v>
      </c>
      <c r="K101" s="509"/>
      <c r="L101" s="509"/>
      <c r="M101" s="509"/>
      <c r="N101" s="509"/>
      <c r="O101" s="509">
        <v>0</v>
      </c>
      <c r="P101" s="509"/>
      <c r="Q101" s="513">
        <v>3160</v>
      </c>
      <c r="R101" s="515"/>
      <c r="S101" s="509" t="s">
        <v>10325</v>
      </c>
      <c r="T101" s="509" t="s">
        <v>10346</v>
      </c>
      <c r="U101" s="509"/>
      <c r="V101" s="514">
        <v>45923.422893518517</v>
      </c>
      <c r="W101" s="509" t="s">
        <v>10461</v>
      </c>
      <c r="X101" s="514">
        <v>45957.672627314816</v>
      </c>
      <c r="Y101" s="509" t="s">
        <v>10459</v>
      </c>
      <c r="Z101" s="509"/>
      <c r="AA101" s="509" t="s">
        <v>10460</v>
      </c>
      <c r="AB101" s="509" t="s">
        <v>10721</v>
      </c>
    </row>
    <row r="102" spans="1:28" s="411" customFormat="1" ht="10.199999999999999">
      <c r="A102" s="509">
        <v>36819</v>
      </c>
      <c r="B102" s="509">
        <v>2</v>
      </c>
      <c r="C102" s="510" t="s">
        <v>4190</v>
      </c>
      <c r="D102" s="510" t="s">
        <v>11603</v>
      </c>
      <c r="E102" s="511">
        <v>45954</v>
      </c>
      <c r="F102" s="511">
        <v>45964</v>
      </c>
      <c r="G102" s="511"/>
      <c r="H102" s="509" t="s">
        <v>10262</v>
      </c>
      <c r="I102" s="512">
        <v>506.87</v>
      </c>
      <c r="J102" s="509">
        <v>1</v>
      </c>
      <c r="K102" s="509"/>
      <c r="L102" s="509"/>
      <c r="M102" s="509"/>
      <c r="N102" s="509"/>
      <c r="O102" s="509">
        <v>0</v>
      </c>
      <c r="P102" s="509"/>
      <c r="Q102" s="513">
        <v>506.87</v>
      </c>
      <c r="R102" s="515"/>
      <c r="S102" s="509" t="s">
        <v>1874</v>
      </c>
      <c r="T102" s="509" t="s">
        <v>1372</v>
      </c>
      <c r="U102" s="509" t="s">
        <v>11602</v>
      </c>
      <c r="V102" s="514">
        <v>45954.68209490741</v>
      </c>
      <c r="W102" s="509" t="s">
        <v>10458</v>
      </c>
      <c r="X102" s="514">
        <v>45957.494872685187</v>
      </c>
      <c r="Y102" s="509" t="s">
        <v>10459</v>
      </c>
      <c r="Z102" s="509"/>
      <c r="AA102" s="509" t="s">
        <v>10460</v>
      </c>
      <c r="AB102" s="509"/>
    </row>
    <row r="103" spans="1:28" s="411" customFormat="1" ht="10.199999999999999">
      <c r="A103" s="509">
        <v>36820</v>
      </c>
      <c r="B103" s="509">
        <v>2</v>
      </c>
      <c r="C103" s="510" t="s">
        <v>4190</v>
      </c>
      <c r="D103" s="510" t="s">
        <v>11601</v>
      </c>
      <c r="E103" s="511">
        <v>45954</v>
      </c>
      <c r="F103" s="511">
        <v>45964</v>
      </c>
      <c r="G103" s="511"/>
      <c r="H103" s="509" t="s">
        <v>10262</v>
      </c>
      <c r="I103" s="512">
        <v>331.3</v>
      </c>
      <c r="J103" s="509">
        <v>1</v>
      </c>
      <c r="K103" s="509"/>
      <c r="L103" s="509"/>
      <c r="M103" s="509"/>
      <c r="N103" s="509"/>
      <c r="O103" s="509">
        <v>0</v>
      </c>
      <c r="P103" s="509"/>
      <c r="Q103" s="513">
        <v>331.3</v>
      </c>
      <c r="R103" s="515"/>
      <c r="S103" s="509" t="s">
        <v>1874</v>
      </c>
      <c r="T103" s="509" t="s">
        <v>1372</v>
      </c>
      <c r="U103" s="509" t="s">
        <v>11602</v>
      </c>
      <c r="V103" s="514">
        <v>45954.682118055556</v>
      </c>
      <c r="W103" s="509" t="s">
        <v>10458</v>
      </c>
      <c r="X103" s="514">
        <v>45957.495127314818</v>
      </c>
      <c r="Y103" s="509" t="s">
        <v>10459</v>
      </c>
      <c r="Z103" s="509"/>
      <c r="AA103" s="509" t="s">
        <v>10460</v>
      </c>
      <c r="AB103" s="509"/>
    </row>
    <row r="104" spans="1:28" s="411" customFormat="1" ht="10.199999999999999">
      <c r="A104" s="509">
        <v>36872</v>
      </c>
      <c r="B104" s="509">
        <v>5</v>
      </c>
      <c r="C104" s="510" t="s">
        <v>243</v>
      </c>
      <c r="D104" s="510" t="s">
        <v>11611</v>
      </c>
      <c r="E104" s="511">
        <v>45915</v>
      </c>
      <c r="F104" s="511">
        <v>45964</v>
      </c>
      <c r="G104" s="511"/>
      <c r="H104" s="509" t="s">
        <v>10262</v>
      </c>
      <c r="I104" s="512">
        <v>20799.62</v>
      </c>
      <c r="J104" s="509">
        <v>1</v>
      </c>
      <c r="K104" s="509">
        <v>0</v>
      </c>
      <c r="L104" s="509">
        <v>0</v>
      </c>
      <c r="M104" s="509">
        <v>0</v>
      </c>
      <c r="N104" s="509"/>
      <c r="O104" s="509">
        <v>0</v>
      </c>
      <c r="P104" s="509"/>
      <c r="Q104" s="513">
        <v>20799.62</v>
      </c>
      <c r="R104" s="515"/>
      <c r="S104" s="509" t="s">
        <v>1874</v>
      </c>
      <c r="T104" s="509" t="s">
        <v>10405</v>
      </c>
      <c r="U104" s="509" t="s">
        <v>11612</v>
      </c>
      <c r="V104" s="514">
        <v>45958.472905092596</v>
      </c>
      <c r="W104" s="509" t="s">
        <v>10459</v>
      </c>
      <c r="X104" s="514">
        <v>45958.51457175926</v>
      </c>
      <c r="Y104" s="509" t="s">
        <v>10461</v>
      </c>
      <c r="Z104" s="509"/>
      <c r="AA104" s="509" t="s">
        <v>10460</v>
      </c>
      <c r="AB104" s="509"/>
    </row>
    <row r="105" spans="1:28" s="411" customFormat="1" ht="10.199999999999999">
      <c r="A105" s="509">
        <v>36822</v>
      </c>
      <c r="B105" s="509">
        <v>1</v>
      </c>
      <c r="C105" s="510" t="s">
        <v>1403</v>
      </c>
      <c r="D105" s="510" t="s">
        <v>11598</v>
      </c>
      <c r="E105" s="511">
        <v>45954</v>
      </c>
      <c r="F105" s="511">
        <v>45964</v>
      </c>
      <c r="G105" s="511"/>
      <c r="H105" s="509" t="s">
        <v>10262</v>
      </c>
      <c r="I105" s="512">
        <v>38.659999999999997</v>
      </c>
      <c r="J105" s="509">
        <v>1</v>
      </c>
      <c r="K105" s="509">
        <v>0</v>
      </c>
      <c r="L105" s="509">
        <v>0</v>
      </c>
      <c r="M105" s="509">
        <v>0</v>
      </c>
      <c r="N105" s="509"/>
      <c r="O105" s="509">
        <v>0</v>
      </c>
      <c r="P105" s="509"/>
      <c r="Q105" s="513">
        <v>38.659999999999997</v>
      </c>
      <c r="R105" s="515"/>
      <c r="S105" s="509" t="s">
        <v>1374</v>
      </c>
      <c r="T105" s="509" t="s">
        <v>874</v>
      </c>
      <c r="U105" s="509" t="s">
        <v>11599</v>
      </c>
      <c r="V105" s="514">
        <v>45954.686331018522</v>
      </c>
      <c r="W105" s="509" t="s">
        <v>10459</v>
      </c>
      <c r="X105" s="514">
        <v>45957.670115740744</v>
      </c>
      <c r="Y105" s="509" t="s">
        <v>10459</v>
      </c>
      <c r="Z105" s="509"/>
      <c r="AA105" s="509" t="s">
        <v>10460</v>
      </c>
      <c r="AB105" s="509" t="s">
        <v>11600</v>
      </c>
    </row>
    <row r="106" spans="1:28" s="411" customFormat="1" ht="10.199999999999999">
      <c r="A106" s="509">
        <v>35530</v>
      </c>
      <c r="B106" s="509">
        <v>1</v>
      </c>
      <c r="C106" s="510" t="s">
        <v>10726</v>
      </c>
      <c r="D106" s="510" t="s">
        <v>10727</v>
      </c>
      <c r="E106" s="511">
        <v>45923</v>
      </c>
      <c r="F106" s="511">
        <v>45964</v>
      </c>
      <c r="G106" s="511"/>
      <c r="H106" s="509" t="s">
        <v>10262</v>
      </c>
      <c r="I106" s="512">
        <v>72.78</v>
      </c>
      <c r="J106" s="509">
        <v>1</v>
      </c>
      <c r="K106" s="509"/>
      <c r="L106" s="509"/>
      <c r="M106" s="509"/>
      <c r="N106" s="509"/>
      <c r="O106" s="509">
        <v>0</v>
      </c>
      <c r="P106" s="509"/>
      <c r="Q106" s="513">
        <v>72.78</v>
      </c>
      <c r="R106" s="515"/>
      <c r="S106" s="509" t="s">
        <v>1342</v>
      </c>
      <c r="T106" s="509" t="s">
        <v>871</v>
      </c>
      <c r="U106" s="509"/>
      <c r="V106" s="514">
        <v>45924.433611111112</v>
      </c>
      <c r="W106" s="509" t="s">
        <v>10461</v>
      </c>
      <c r="X106" s="514">
        <v>45957.672685185185</v>
      </c>
      <c r="Y106" s="509" t="s">
        <v>10459</v>
      </c>
      <c r="Z106" s="509"/>
      <c r="AA106" s="509" t="s">
        <v>10460</v>
      </c>
      <c r="AB106" s="509"/>
    </row>
    <row r="107" spans="1:28" s="411" customFormat="1" ht="10.199999999999999">
      <c r="A107" s="509">
        <v>35531</v>
      </c>
      <c r="B107" s="509">
        <v>1</v>
      </c>
      <c r="C107" s="510" t="s">
        <v>11001</v>
      </c>
      <c r="D107" s="510" t="s">
        <v>11002</v>
      </c>
      <c r="E107" s="511">
        <v>45923</v>
      </c>
      <c r="F107" s="511">
        <v>45964</v>
      </c>
      <c r="G107" s="511"/>
      <c r="H107" s="509" t="s">
        <v>10262</v>
      </c>
      <c r="I107" s="512">
        <v>66.900000000000006</v>
      </c>
      <c r="J107" s="509">
        <v>1</v>
      </c>
      <c r="K107" s="509"/>
      <c r="L107" s="509"/>
      <c r="M107" s="509"/>
      <c r="N107" s="509"/>
      <c r="O107" s="509">
        <v>0</v>
      </c>
      <c r="P107" s="509"/>
      <c r="Q107" s="513">
        <v>66.900000000000006</v>
      </c>
      <c r="R107" s="515"/>
      <c r="S107" s="509" t="s">
        <v>1355</v>
      </c>
      <c r="T107" s="509" t="s">
        <v>1938</v>
      </c>
      <c r="U107" s="509"/>
      <c r="V107" s="514">
        <v>45924.435254629629</v>
      </c>
      <c r="W107" s="509" t="s">
        <v>10461</v>
      </c>
      <c r="X107" s="514">
        <v>45957.672754629632</v>
      </c>
      <c r="Y107" s="509" t="s">
        <v>10459</v>
      </c>
      <c r="Z107" s="509"/>
      <c r="AA107" s="509" t="s">
        <v>10460</v>
      </c>
      <c r="AB107" s="509" t="s">
        <v>10721</v>
      </c>
    </row>
    <row r="108" spans="1:28" s="411" customFormat="1" ht="10.199999999999999">
      <c r="A108" s="509">
        <v>35532</v>
      </c>
      <c r="B108" s="509">
        <v>1</v>
      </c>
      <c r="C108" s="510" t="s">
        <v>258</v>
      </c>
      <c r="D108" s="510" t="s">
        <v>10728</v>
      </c>
      <c r="E108" s="511">
        <v>45923</v>
      </c>
      <c r="F108" s="511">
        <v>45964</v>
      </c>
      <c r="G108" s="511"/>
      <c r="H108" s="509" t="s">
        <v>10262</v>
      </c>
      <c r="I108" s="512">
        <v>26.5</v>
      </c>
      <c r="J108" s="509">
        <v>1</v>
      </c>
      <c r="K108" s="509"/>
      <c r="L108" s="509"/>
      <c r="M108" s="509"/>
      <c r="N108" s="509"/>
      <c r="O108" s="509">
        <v>0</v>
      </c>
      <c r="P108" s="509"/>
      <c r="Q108" s="513">
        <v>26.5</v>
      </c>
      <c r="R108" s="515"/>
      <c r="S108" s="509" t="s">
        <v>1355</v>
      </c>
      <c r="T108" s="509" t="s">
        <v>1938</v>
      </c>
      <c r="U108" s="509"/>
      <c r="V108" s="514">
        <v>45924.438020833331</v>
      </c>
      <c r="W108" s="509" t="s">
        <v>10461</v>
      </c>
      <c r="X108" s="514">
        <v>45957.672812500001</v>
      </c>
      <c r="Y108" s="509" t="s">
        <v>10459</v>
      </c>
      <c r="Z108" s="509"/>
      <c r="AA108" s="509" t="s">
        <v>10460</v>
      </c>
      <c r="AB108" s="509"/>
    </row>
    <row r="109" spans="1:28" s="411" customFormat="1" ht="10.199999999999999">
      <c r="A109" s="509">
        <v>36779</v>
      </c>
      <c r="B109" s="509">
        <v>1</v>
      </c>
      <c r="C109" s="510" t="s">
        <v>2052</v>
      </c>
      <c r="D109" s="510" t="s">
        <v>11496</v>
      </c>
      <c r="E109" s="511">
        <v>45953</v>
      </c>
      <c r="F109" s="511">
        <v>45964</v>
      </c>
      <c r="G109" s="511"/>
      <c r="H109" s="509" t="s">
        <v>10262</v>
      </c>
      <c r="I109" s="512">
        <v>10697.94</v>
      </c>
      <c r="J109" s="509">
        <v>1</v>
      </c>
      <c r="K109" s="509">
        <v>0</v>
      </c>
      <c r="L109" s="509">
        <v>0</v>
      </c>
      <c r="M109" s="509">
        <v>0</v>
      </c>
      <c r="N109" s="509"/>
      <c r="O109" s="509">
        <v>0</v>
      </c>
      <c r="P109" s="509"/>
      <c r="Q109" s="513">
        <v>10697.94</v>
      </c>
      <c r="R109" s="515"/>
      <c r="S109" s="509" t="s">
        <v>1349</v>
      </c>
      <c r="T109" s="509" t="s">
        <v>741</v>
      </c>
      <c r="U109" s="509" t="s">
        <v>11550</v>
      </c>
      <c r="V109" s="514">
        <v>45953.662407407406</v>
      </c>
      <c r="W109" s="509" t="s">
        <v>10462</v>
      </c>
      <c r="X109" s="514">
        <v>45954.346736111111</v>
      </c>
      <c r="Y109" s="509" t="s">
        <v>10459</v>
      </c>
      <c r="Z109" s="509"/>
      <c r="AA109" s="509" t="s">
        <v>10460</v>
      </c>
      <c r="AB109" s="509" t="s">
        <v>10410</v>
      </c>
    </row>
    <row r="110" spans="1:28" s="411" customFormat="1" ht="10.199999999999999">
      <c r="A110" s="509">
        <v>36856</v>
      </c>
      <c r="B110" s="509">
        <v>5</v>
      </c>
      <c r="C110" s="510" t="s">
        <v>243</v>
      </c>
      <c r="D110" s="510" t="s">
        <v>11671</v>
      </c>
      <c r="E110" s="511">
        <v>45957</v>
      </c>
      <c r="F110" s="511">
        <v>45964</v>
      </c>
      <c r="G110" s="511">
        <v>45943</v>
      </c>
      <c r="H110" s="509" t="s">
        <v>10262</v>
      </c>
      <c r="I110" s="512">
        <v>103959.63</v>
      </c>
      <c r="J110" s="509">
        <v>1</v>
      </c>
      <c r="K110" s="509">
        <v>0</v>
      </c>
      <c r="L110" s="509">
        <v>0</v>
      </c>
      <c r="M110" s="509">
        <v>0</v>
      </c>
      <c r="N110" s="509"/>
      <c r="O110" s="509">
        <v>83160</v>
      </c>
      <c r="P110" s="509"/>
      <c r="Q110" s="513">
        <v>20799.63</v>
      </c>
      <c r="R110" s="515" t="s">
        <v>10410</v>
      </c>
      <c r="S110" s="509" t="s">
        <v>1874</v>
      </c>
      <c r="T110" s="509" t="s">
        <v>10405</v>
      </c>
      <c r="U110" s="509" t="s">
        <v>11672</v>
      </c>
      <c r="V110" s="514">
        <v>45957.743773148148</v>
      </c>
      <c r="W110" s="509" t="s">
        <v>10458</v>
      </c>
      <c r="X110" s="514">
        <v>45958.470671296294</v>
      </c>
      <c r="Y110" s="509" t="s">
        <v>10459</v>
      </c>
      <c r="Z110" s="509">
        <v>45958.467476851853</v>
      </c>
      <c r="AA110" s="509" t="s">
        <v>10459</v>
      </c>
      <c r="AB110" s="509" t="s">
        <v>10410</v>
      </c>
    </row>
    <row r="111" spans="1:28" s="411" customFormat="1" ht="10.199999999999999">
      <c r="A111" s="509">
        <v>35552</v>
      </c>
      <c r="B111" s="509">
        <v>1</v>
      </c>
      <c r="C111" s="510" t="s">
        <v>7536</v>
      </c>
      <c r="D111" s="510" t="s">
        <v>10729</v>
      </c>
      <c r="E111" s="511">
        <v>45924</v>
      </c>
      <c r="F111" s="511">
        <v>45964</v>
      </c>
      <c r="G111" s="511"/>
      <c r="H111" s="509" t="s">
        <v>10262</v>
      </c>
      <c r="I111" s="512">
        <v>29.78</v>
      </c>
      <c r="J111" s="509">
        <v>1</v>
      </c>
      <c r="K111" s="509">
        <v>0</v>
      </c>
      <c r="L111" s="509">
        <v>0</v>
      </c>
      <c r="M111" s="509">
        <v>0</v>
      </c>
      <c r="N111" s="509"/>
      <c r="O111" s="509">
        <v>0</v>
      </c>
      <c r="P111" s="509"/>
      <c r="Q111" s="513">
        <v>29.78</v>
      </c>
      <c r="R111" s="515"/>
      <c r="S111" s="509" t="s">
        <v>1342</v>
      </c>
      <c r="T111" s="509" t="s">
        <v>871</v>
      </c>
      <c r="U111" s="509" t="s">
        <v>11597</v>
      </c>
      <c r="V111" s="514">
        <v>45924.491689814815</v>
      </c>
      <c r="W111" s="509" t="s">
        <v>10458</v>
      </c>
      <c r="X111" s="514">
        <v>45957.672881944447</v>
      </c>
      <c r="Y111" s="509" t="s">
        <v>10459</v>
      </c>
      <c r="Z111" s="509"/>
      <c r="AA111" s="509" t="s">
        <v>10460</v>
      </c>
      <c r="AB111" s="509"/>
    </row>
    <row r="112" spans="1:28" s="411" customFormat="1" ht="10.199999999999999">
      <c r="A112" s="509">
        <v>36744</v>
      </c>
      <c r="B112" s="509">
        <v>2</v>
      </c>
      <c r="C112" s="510" t="s">
        <v>10683</v>
      </c>
      <c r="D112" s="510" t="s">
        <v>11479</v>
      </c>
      <c r="E112" s="511">
        <v>45952</v>
      </c>
      <c r="F112" s="511">
        <v>45964</v>
      </c>
      <c r="G112" s="511"/>
      <c r="H112" s="509" t="s">
        <v>10262</v>
      </c>
      <c r="I112" s="512">
        <v>11000</v>
      </c>
      <c r="J112" s="509">
        <v>1</v>
      </c>
      <c r="K112" s="509"/>
      <c r="L112" s="509"/>
      <c r="M112" s="509"/>
      <c r="N112" s="509"/>
      <c r="O112" s="509">
        <v>0</v>
      </c>
      <c r="P112" s="509"/>
      <c r="Q112" s="513">
        <v>11000</v>
      </c>
      <c r="R112" s="515"/>
      <c r="S112" s="509" t="s">
        <v>1874</v>
      </c>
      <c r="T112" s="509" t="s">
        <v>1344</v>
      </c>
      <c r="U112" s="509" t="s">
        <v>11478</v>
      </c>
      <c r="V112" s="514">
        <v>45953.417280092595</v>
      </c>
      <c r="W112" s="509" t="s">
        <v>10458</v>
      </c>
      <c r="X112" s="514">
        <v>45957.67082175926</v>
      </c>
      <c r="Y112" s="509" t="s">
        <v>10459</v>
      </c>
      <c r="Z112" s="509"/>
      <c r="AA112" s="509" t="s">
        <v>10460</v>
      </c>
      <c r="AB112" s="509" t="s">
        <v>10410</v>
      </c>
    </row>
    <row r="113" spans="1:28" s="411" customFormat="1" ht="10.199999999999999">
      <c r="A113" s="509">
        <v>36859</v>
      </c>
      <c r="B113" s="509">
        <v>1</v>
      </c>
      <c r="C113" s="510" t="s">
        <v>220</v>
      </c>
      <c r="D113" s="510">
        <v>23073483</v>
      </c>
      <c r="E113" s="511">
        <v>45952</v>
      </c>
      <c r="F113" s="511">
        <v>45964</v>
      </c>
      <c r="G113" s="511"/>
      <c r="H113" s="509" t="s">
        <v>10262</v>
      </c>
      <c r="I113" s="512">
        <v>58.06</v>
      </c>
      <c r="J113" s="509">
        <v>1</v>
      </c>
      <c r="K113" s="509"/>
      <c r="L113" s="509"/>
      <c r="M113" s="509"/>
      <c r="N113" s="509"/>
      <c r="O113" s="509">
        <v>0</v>
      </c>
      <c r="P113" s="509"/>
      <c r="Q113" s="513">
        <v>58.06</v>
      </c>
      <c r="R113" s="515"/>
      <c r="S113" s="509" t="s">
        <v>10473</v>
      </c>
      <c r="T113" s="509" t="s">
        <v>11673</v>
      </c>
      <c r="U113" s="509" t="s">
        <v>11674</v>
      </c>
      <c r="V113" s="514">
        <v>45958.386250000003</v>
      </c>
      <c r="W113" s="509" t="s">
        <v>10458</v>
      </c>
      <c r="X113" s="514">
        <v>45958.592939814815</v>
      </c>
      <c r="Y113" s="509" t="s">
        <v>10459</v>
      </c>
      <c r="Z113" s="509"/>
      <c r="AA113" s="509" t="s">
        <v>10460</v>
      </c>
      <c r="AB113" s="509" t="s">
        <v>269</v>
      </c>
    </row>
    <row r="114" spans="1:28" s="411" customFormat="1" ht="10.199999999999999">
      <c r="A114" s="509">
        <v>35684</v>
      </c>
      <c r="B114" s="509">
        <v>1</v>
      </c>
      <c r="C114" s="510" t="s">
        <v>10708</v>
      </c>
      <c r="D114" s="510" t="s">
        <v>10756</v>
      </c>
      <c r="E114" s="511">
        <v>45926</v>
      </c>
      <c r="F114" s="511">
        <v>45964</v>
      </c>
      <c r="G114" s="511"/>
      <c r="H114" s="509" t="s">
        <v>10262</v>
      </c>
      <c r="I114" s="512">
        <v>102.4</v>
      </c>
      <c r="J114" s="509">
        <v>1</v>
      </c>
      <c r="K114" s="509">
        <v>0</v>
      </c>
      <c r="L114" s="509">
        <v>0</v>
      </c>
      <c r="M114" s="509">
        <v>0</v>
      </c>
      <c r="N114" s="509"/>
      <c r="O114" s="509">
        <v>0</v>
      </c>
      <c r="P114" s="509"/>
      <c r="Q114" s="513">
        <v>102.4</v>
      </c>
      <c r="R114" s="515"/>
      <c r="S114" s="509" t="s">
        <v>1342</v>
      </c>
      <c r="T114" s="509" t="s">
        <v>871</v>
      </c>
      <c r="U114" s="509" t="s">
        <v>11610</v>
      </c>
      <c r="V114" s="514">
        <v>45926.478414351855</v>
      </c>
      <c r="W114" s="509" t="s">
        <v>10458</v>
      </c>
      <c r="X114" s="514">
        <v>45957.673310185186</v>
      </c>
      <c r="Y114" s="509" t="s">
        <v>10459</v>
      </c>
      <c r="Z114" s="509"/>
      <c r="AA114" s="509" t="s">
        <v>10460</v>
      </c>
      <c r="AB114" s="509"/>
    </row>
    <row r="115" spans="1:28" s="411" customFormat="1" ht="10.199999999999999">
      <c r="A115" s="509">
        <v>36865</v>
      </c>
      <c r="B115" s="509">
        <v>5</v>
      </c>
      <c r="C115" s="510" t="s">
        <v>243</v>
      </c>
      <c r="D115" s="510" t="s">
        <v>11675</v>
      </c>
      <c r="E115" s="511">
        <v>45958</v>
      </c>
      <c r="F115" s="511">
        <v>45964</v>
      </c>
      <c r="G115" s="511"/>
      <c r="H115" s="509" t="s">
        <v>10262</v>
      </c>
      <c r="I115" s="512">
        <v>154000</v>
      </c>
      <c r="J115" s="509">
        <v>1</v>
      </c>
      <c r="K115" s="509">
        <v>0</v>
      </c>
      <c r="L115" s="509">
        <v>0</v>
      </c>
      <c r="M115" s="509">
        <v>0</v>
      </c>
      <c r="N115" s="509"/>
      <c r="O115" s="509">
        <v>0</v>
      </c>
      <c r="P115" s="509"/>
      <c r="Q115" s="513">
        <v>154000</v>
      </c>
      <c r="R115" s="515"/>
      <c r="S115" s="509" t="s">
        <v>1874</v>
      </c>
      <c r="T115" s="509" t="s">
        <v>1359</v>
      </c>
      <c r="U115" s="509" t="s">
        <v>11676</v>
      </c>
      <c r="V115" s="514">
        <v>45958.398726851854</v>
      </c>
      <c r="W115" s="509" t="s">
        <v>10577</v>
      </c>
      <c r="X115" s="514">
        <v>45958.440393518518</v>
      </c>
      <c r="Y115" s="509" t="s">
        <v>10461</v>
      </c>
      <c r="Z115" s="509"/>
      <c r="AA115" s="509" t="s">
        <v>10460</v>
      </c>
      <c r="AB115" s="509"/>
    </row>
    <row r="116" spans="1:28" s="411" customFormat="1" ht="10.199999999999999">
      <c r="A116" s="509">
        <v>36864</v>
      </c>
      <c r="B116" s="509">
        <v>5</v>
      </c>
      <c r="C116" s="510" t="s">
        <v>243</v>
      </c>
      <c r="D116" s="510" t="s">
        <v>11675</v>
      </c>
      <c r="E116" s="511">
        <v>45958</v>
      </c>
      <c r="F116" s="511">
        <v>45964</v>
      </c>
      <c r="G116" s="511"/>
      <c r="H116" s="509" t="s">
        <v>10262</v>
      </c>
      <c r="I116" s="512">
        <v>115500</v>
      </c>
      <c r="J116" s="509">
        <v>1</v>
      </c>
      <c r="K116" s="509">
        <v>0</v>
      </c>
      <c r="L116" s="509">
        <v>0</v>
      </c>
      <c r="M116" s="509">
        <v>0</v>
      </c>
      <c r="N116" s="509"/>
      <c r="O116" s="509">
        <v>0</v>
      </c>
      <c r="P116" s="509"/>
      <c r="Q116" s="513">
        <v>115500</v>
      </c>
      <c r="R116" s="515"/>
      <c r="S116" s="509" t="s">
        <v>1874</v>
      </c>
      <c r="T116" s="509" t="s">
        <v>1359</v>
      </c>
      <c r="U116" s="509" t="s">
        <v>11677</v>
      </c>
      <c r="V116" s="514">
        <v>45958.3987037037</v>
      </c>
      <c r="W116" s="509" t="s">
        <v>10577</v>
      </c>
      <c r="X116" s="514">
        <v>45958.440370370372</v>
      </c>
      <c r="Y116" s="509" t="s">
        <v>10461</v>
      </c>
      <c r="Z116" s="509"/>
      <c r="AA116" s="509" t="s">
        <v>10460</v>
      </c>
      <c r="AB116" s="509"/>
    </row>
    <row r="117" spans="1:28" s="411" customFormat="1" ht="10.199999999999999">
      <c r="A117" s="509">
        <v>36821</v>
      </c>
      <c r="B117" s="509">
        <v>4</v>
      </c>
      <c r="C117" s="510" t="s">
        <v>4190</v>
      </c>
      <c r="D117" s="510" t="s">
        <v>11609</v>
      </c>
      <c r="E117" s="511">
        <v>45954</v>
      </c>
      <c r="F117" s="511">
        <v>45964</v>
      </c>
      <c r="G117" s="511"/>
      <c r="H117" s="509" t="s">
        <v>10262</v>
      </c>
      <c r="I117" s="512">
        <v>1525.25</v>
      </c>
      <c r="J117" s="509">
        <v>1</v>
      </c>
      <c r="K117" s="509"/>
      <c r="L117" s="509"/>
      <c r="M117" s="509"/>
      <c r="N117" s="509"/>
      <c r="O117" s="509">
        <v>0</v>
      </c>
      <c r="P117" s="509"/>
      <c r="Q117" s="513">
        <v>1525.25</v>
      </c>
      <c r="R117" s="515"/>
      <c r="S117" s="509" t="s">
        <v>1874</v>
      </c>
      <c r="T117" s="509" t="s">
        <v>1372</v>
      </c>
      <c r="U117" s="509" t="s">
        <v>11602</v>
      </c>
      <c r="V117" s="514">
        <v>45954.682546296295</v>
      </c>
      <c r="W117" s="509" t="s">
        <v>10458</v>
      </c>
      <c r="X117" s="514">
        <v>45957.495347222219</v>
      </c>
      <c r="Y117" s="509" t="s">
        <v>10459</v>
      </c>
      <c r="Z117" s="509"/>
      <c r="AA117" s="509" t="s">
        <v>10460</v>
      </c>
      <c r="AB117" s="509"/>
    </row>
    <row r="118" spans="1:28" s="411" customFormat="1" ht="10.199999999999999">
      <c r="A118" s="509">
        <v>36839</v>
      </c>
      <c r="B118" s="509">
        <v>1</v>
      </c>
      <c r="C118" s="510" t="s">
        <v>23</v>
      </c>
      <c r="D118" s="510" t="s">
        <v>11606</v>
      </c>
      <c r="E118" s="511">
        <v>45932</v>
      </c>
      <c r="F118" s="511">
        <v>45964</v>
      </c>
      <c r="G118" s="511"/>
      <c r="H118" s="509" t="s">
        <v>10262</v>
      </c>
      <c r="I118" s="512">
        <v>364.23</v>
      </c>
      <c r="J118" s="509">
        <v>1</v>
      </c>
      <c r="K118" s="509">
        <v>0</v>
      </c>
      <c r="L118" s="509">
        <v>0</v>
      </c>
      <c r="M118" s="509">
        <v>0</v>
      </c>
      <c r="N118" s="509"/>
      <c r="O118" s="509">
        <v>0</v>
      </c>
      <c r="P118" s="509"/>
      <c r="Q118" s="513">
        <v>364.23</v>
      </c>
      <c r="R118" s="515"/>
      <c r="S118" s="509" t="s">
        <v>10308</v>
      </c>
      <c r="T118" s="509" t="s">
        <v>11607</v>
      </c>
      <c r="U118" s="509" t="s">
        <v>11608</v>
      </c>
      <c r="V118" s="514">
        <v>45957.460439814815</v>
      </c>
      <c r="W118" s="509" t="s">
        <v>10459</v>
      </c>
      <c r="X118" s="514">
        <v>45957.502106481479</v>
      </c>
      <c r="Y118" s="509" t="s">
        <v>10461</v>
      </c>
      <c r="Z118" s="509"/>
      <c r="AA118" s="509" t="s">
        <v>10460</v>
      </c>
      <c r="AB118" s="509"/>
    </row>
    <row r="119" spans="1:28" s="411" customFormat="1" ht="10.199999999999999">
      <c r="A119" s="509">
        <v>36700</v>
      </c>
      <c r="B119" s="509">
        <v>5</v>
      </c>
      <c r="C119" s="510" t="s">
        <v>4190</v>
      </c>
      <c r="D119" s="510" t="s">
        <v>11422</v>
      </c>
      <c r="E119" s="511">
        <v>45952</v>
      </c>
      <c r="F119" s="511">
        <v>45964</v>
      </c>
      <c r="G119" s="511"/>
      <c r="H119" s="509" t="s">
        <v>10262</v>
      </c>
      <c r="I119" s="512">
        <v>189.74</v>
      </c>
      <c r="J119" s="509">
        <v>1</v>
      </c>
      <c r="K119" s="509"/>
      <c r="L119" s="509"/>
      <c r="M119" s="509"/>
      <c r="N119" s="509"/>
      <c r="O119" s="509">
        <v>0</v>
      </c>
      <c r="P119" s="509"/>
      <c r="Q119" s="513">
        <v>189.74</v>
      </c>
      <c r="R119" s="515"/>
      <c r="S119" s="509" t="s">
        <v>1874</v>
      </c>
      <c r="T119" s="509" t="s">
        <v>1372</v>
      </c>
      <c r="U119" s="509" t="s">
        <v>11421</v>
      </c>
      <c r="V119" s="514">
        <v>45952.571817129632</v>
      </c>
      <c r="W119" s="509" t="s">
        <v>10458</v>
      </c>
      <c r="X119" s="514">
        <v>45954.326157407406</v>
      </c>
      <c r="Y119" s="509" t="s">
        <v>10459</v>
      </c>
      <c r="Z119" s="509"/>
      <c r="AA119" s="509" t="s">
        <v>10460</v>
      </c>
      <c r="AB119" s="509" t="s">
        <v>10410</v>
      </c>
    </row>
    <row r="120" spans="1:28" s="411" customFormat="1" ht="10.199999999999999">
      <c r="A120" s="509">
        <v>36062</v>
      </c>
      <c r="B120" s="509">
        <v>5</v>
      </c>
      <c r="C120" s="510" t="s">
        <v>243</v>
      </c>
      <c r="D120" s="510" t="s">
        <v>10567</v>
      </c>
      <c r="E120" s="511">
        <v>45936</v>
      </c>
      <c r="F120" s="511">
        <v>45964</v>
      </c>
      <c r="G120" s="511"/>
      <c r="H120" s="509" t="s">
        <v>10262</v>
      </c>
      <c r="I120" s="512">
        <v>41580</v>
      </c>
      <c r="J120" s="509">
        <v>1</v>
      </c>
      <c r="K120" s="509">
        <v>0</v>
      </c>
      <c r="L120" s="509">
        <v>0</v>
      </c>
      <c r="M120" s="509">
        <v>0</v>
      </c>
      <c r="N120" s="509"/>
      <c r="O120" s="509">
        <v>0</v>
      </c>
      <c r="P120" s="509"/>
      <c r="Q120" s="513">
        <v>41580</v>
      </c>
      <c r="R120" s="515"/>
      <c r="S120" s="509" t="s">
        <v>1874</v>
      </c>
      <c r="T120" s="509" t="s">
        <v>10405</v>
      </c>
      <c r="U120" s="509" t="s">
        <v>11035</v>
      </c>
      <c r="V120" s="514">
        <v>45936.730127314811</v>
      </c>
      <c r="W120" s="509" t="s">
        <v>10577</v>
      </c>
      <c r="X120" s="514">
        <v>45936.771793981483</v>
      </c>
      <c r="Y120" s="509" t="s">
        <v>10461</v>
      </c>
      <c r="Z120" s="509"/>
      <c r="AA120" s="509" t="s">
        <v>10460</v>
      </c>
      <c r="AB120" s="509"/>
    </row>
    <row r="121" spans="1:28" s="411" customFormat="1" ht="10.199999999999999">
      <c r="A121" s="509">
        <v>35890</v>
      </c>
      <c r="B121" s="509">
        <v>1</v>
      </c>
      <c r="C121" s="510" t="s">
        <v>10652</v>
      </c>
      <c r="D121" s="510" t="s">
        <v>11007</v>
      </c>
      <c r="E121" s="511">
        <v>45931</v>
      </c>
      <c r="F121" s="511">
        <v>45964</v>
      </c>
      <c r="G121" s="511"/>
      <c r="H121" s="509" t="s">
        <v>10262</v>
      </c>
      <c r="I121" s="512">
        <v>179.9</v>
      </c>
      <c r="J121" s="509">
        <v>1</v>
      </c>
      <c r="K121" s="509"/>
      <c r="L121" s="509"/>
      <c r="M121" s="509"/>
      <c r="N121" s="509"/>
      <c r="O121" s="509">
        <v>0</v>
      </c>
      <c r="P121" s="509"/>
      <c r="Q121" s="513">
        <v>179.9</v>
      </c>
      <c r="R121" s="515"/>
      <c r="S121" s="509" t="s">
        <v>1342</v>
      </c>
      <c r="T121" s="509" t="s">
        <v>880</v>
      </c>
      <c r="U121" s="509"/>
      <c r="V121" s="514">
        <v>45932.438611111109</v>
      </c>
      <c r="W121" s="509" t="s">
        <v>10461</v>
      </c>
      <c r="X121" s="514">
        <v>45932.466041666667</v>
      </c>
      <c r="Y121" s="509" t="s">
        <v>10459</v>
      </c>
      <c r="Z121" s="509"/>
      <c r="AA121" s="509" t="s">
        <v>10460</v>
      </c>
      <c r="AB121" s="509"/>
    </row>
    <row r="122" spans="1:28" s="411" customFormat="1" ht="10.199999999999999">
      <c r="A122" s="509">
        <v>35583</v>
      </c>
      <c r="B122" s="509">
        <v>1</v>
      </c>
      <c r="C122" s="510" t="s">
        <v>10738</v>
      </c>
      <c r="D122" s="510" t="s">
        <v>10739</v>
      </c>
      <c r="E122" s="511">
        <v>45924</v>
      </c>
      <c r="F122" s="511">
        <v>45964</v>
      </c>
      <c r="G122" s="511"/>
      <c r="H122" s="509" t="s">
        <v>10262</v>
      </c>
      <c r="I122" s="512">
        <v>380.61</v>
      </c>
      <c r="J122" s="509">
        <v>1</v>
      </c>
      <c r="K122" s="509"/>
      <c r="L122" s="509"/>
      <c r="M122" s="509"/>
      <c r="N122" s="509"/>
      <c r="O122" s="509">
        <v>0</v>
      </c>
      <c r="P122" s="509"/>
      <c r="Q122" s="513">
        <v>380.61</v>
      </c>
      <c r="R122" s="515"/>
      <c r="S122" s="509" t="s">
        <v>1342</v>
      </c>
      <c r="T122" s="509" t="s">
        <v>10684</v>
      </c>
      <c r="U122" s="509"/>
      <c r="V122" s="514">
        <v>45925.456770833334</v>
      </c>
      <c r="W122" s="509" t="s">
        <v>10461</v>
      </c>
      <c r="X122" s="514">
        <v>45957.67292824074</v>
      </c>
      <c r="Y122" s="509" t="s">
        <v>10459</v>
      </c>
      <c r="Z122" s="509"/>
      <c r="AA122" s="509" t="s">
        <v>10460</v>
      </c>
      <c r="AB122" s="509"/>
    </row>
    <row r="123" spans="1:28" s="411" customFormat="1" ht="10.199999999999999">
      <c r="A123" s="509">
        <v>35584</v>
      </c>
      <c r="B123" s="509">
        <v>1</v>
      </c>
      <c r="C123" s="510" t="s">
        <v>10742</v>
      </c>
      <c r="D123" s="510" t="s">
        <v>10743</v>
      </c>
      <c r="E123" s="511">
        <v>45924</v>
      </c>
      <c r="F123" s="511">
        <v>45964</v>
      </c>
      <c r="G123" s="511"/>
      <c r="H123" s="509" t="s">
        <v>10262</v>
      </c>
      <c r="I123" s="512">
        <v>79.900000000000006</v>
      </c>
      <c r="J123" s="509">
        <v>1</v>
      </c>
      <c r="K123" s="509"/>
      <c r="L123" s="509"/>
      <c r="M123" s="509"/>
      <c r="N123" s="509"/>
      <c r="O123" s="509">
        <v>0</v>
      </c>
      <c r="P123" s="509"/>
      <c r="Q123" s="513">
        <v>79.900000000000006</v>
      </c>
      <c r="R123" s="515"/>
      <c r="S123" s="509" t="s">
        <v>10473</v>
      </c>
      <c r="T123" s="509" t="s">
        <v>10744</v>
      </c>
      <c r="U123" s="509"/>
      <c r="V123" s="514">
        <v>45925.457141203704</v>
      </c>
      <c r="W123" s="509" t="s">
        <v>10461</v>
      </c>
      <c r="X123" s="514">
        <v>45957.672986111109</v>
      </c>
      <c r="Y123" s="509" t="s">
        <v>10459</v>
      </c>
      <c r="Z123" s="509"/>
      <c r="AA123" s="509" t="s">
        <v>10460</v>
      </c>
      <c r="AB123" s="509"/>
    </row>
    <row r="124" spans="1:28" s="411" customFormat="1" ht="10.199999999999999">
      <c r="A124" s="509">
        <v>35781</v>
      </c>
      <c r="B124" s="509">
        <v>1</v>
      </c>
      <c r="C124" s="510" t="s">
        <v>380</v>
      </c>
      <c r="D124" s="510" t="s">
        <v>10969</v>
      </c>
      <c r="E124" s="511">
        <v>45927</v>
      </c>
      <c r="F124" s="511">
        <v>45964</v>
      </c>
      <c r="G124" s="511"/>
      <c r="H124" s="509" t="s">
        <v>10262</v>
      </c>
      <c r="I124" s="512">
        <v>769.23</v>
      </c>
      <c r="J124" s="509">
        <v>1</v>
      </c>
      <c r="K124" s="509"/>
      <c r="L124" s="509"/>
      <c r="M124" s="509"/>
      <c r="N124" s="509"/>
      <c r="O124" s="509">
        <v>0</v>
      </c>
      <c r="P124" s="509"/>
      <c r="Q124" s="513">
        <v>769.23</v>
      </c>
      <c r="R124" s="515"/>
      <c r="S124" s="509" t="s">
        <v>1355</v>
      </c>
      <c r="T124" s="509" t="s">
        <v>873</v>
      </c>
      <c r="U124" s="509"/>
      <c r="V124" s="514">
        <v>45929.695393518516</v>
      </c>
      <c r="W124" s="509" t="s">
        <v>10461</v>
      </c>
      <c r="X124" s="514">
        <v>45957.673518518517</v>
      </c>
      <c r="Y124" s="509" t="s">
        <v>10459</v>
      </c>
      <c r="Z124" s="509"/>
      <c r="AA124" s="509" t="s">
        <v>10460</v>
      </c>
      <c r="AB124" s="509"/>
    </row>
    <row r="125" spans="1:28" s="411" customFormat="1" ht="10.199999999999999">
      <c r="A125" s="509">
        <v>35590</v>
      </c>
      <c r="B125" s="509">
        <v>1</v>
      </c>
      <c r="C125" s="510" t="s">
        <v>252</v>
      </c>
      <c r="D125" s="510" t="s">
        <v>10999</v>
      </c>
      <c r="E125" s="511">
        <v>45924</v>
      </c>
      <c r="F125" s="511">
        <v>45964</v>
      </c>
      <c r="G125" s="511"/>
      <c r="H125" s="509" t="s">
        <v>10262</v>
      </c>
      <c r="I125" s="512">
        <v>2040.15</v>
      </c>
      <c r="J125" s="509">
        <v>1</v>
      </c>
      <c r="K125" s="509"/>
      <c r="L125" s="509"/>
      <c r="M125" s="509"/>
      <c r="N125" s="509"/>
      <c r="O125" s="509">
        <v>0</v>
      </c>
      <c r="P125" s="509"/>
      <c r="Q125" s="513">
        <v>2040.15</v>
      </c>
      <c r="R125" s="515"/>
      <c r="S125" s="509" t="s">
        <v>10325</v>
      </c>
      <c r="T125" s="509" t="s">
        <v>10346</v>
      </c>
      <c r="U125" s="509" t="s">
        <v>10972</v>
      </c>
      <c r="V125" s="514">
        <v>45925.460740740738</v>
      </c>
      <c r="W125" s="509" t="s">
        <v>10461</v>
      </c>
      <c r="X125" s="514">
        <v>45957.673055555555</v>
      </c>
      <c r="Y125" s="509" t="s">
        <v>10459</v>
      </c>
      <c r="Z125" s="509"/>
      <c r="AA125" s="509" t="s">
        <v>10460</v>
      </c>
      <c r="AB125" s="509"/>
    </row>
    <row r="126" spans="1:28" s="411" customFormat="1" ht="10.199999999999999">
      <c r="A126" s="509">
        <v>35591</v>
      </c>
      <c r="B126" s="509">
        <v>1</v>
      </c>
      <c r="C126" s="510" t="s">
        <v>252</v>
      </c>
      <c r="D126" s="510" t="s">
        <v>11000</v>
      </c>
      <c r="E126" s="511">
        <v>45924</v>
      </c>
      <c r="F126" s="511">
        <v>45964</v>
      </c>
      <c r="G126" s="511"/>
      <c r="H126" s="509" t="s">
        <v>10262</v>
      </c>
      <c r="I126" s="512">
        <v>6242.25</v>
      </c>
      <c r="J126" s="509">
        <v>1</v>
      </c>
      <c r="K126" s="509"/>
      <c r="L126" s="509"/>
      <c r="M126" s="509"/>
      <c r="N126" s="509"/>
      <c r="O126" s="509">
        <v>0</v>
      </c>
      <c r="P126" s="509"/>
      <c r="Q126" s="513">
        <v>6242.25</v>
      </c>
      <c r="R126" s="515"/>
      <c r="S126" s="509" t="s">
        <v>10325</v>
      </c>
      <c r="T126" s="509" t="s">
        <v>10346</v>
      </c>
      <c r="U126" s="509" t="s">
        <v>10972</v>
      </c>
      <c r="V126" s="514">
        <v>45925.461053240739</v>
      </c>
      <c r="W126" s="509" t="s">
        <v>10461</v>
      </c>
      <c r="X126" s="514">
        <v>45957.673136574071</v>
      </c>
      <c r="Y126" s="509" t="s">
        <v>10459</v>
      </c>
      <c r="Z126" s="509"/>
      <c r="AA126" s="509" t="s">
        <v>10460</v>
      </c>
      <c r="AB126" s="509"/>
    </row>
    <row r="127" spans="1:28" s="411" customFormat="1" ht="10.199999999999999">
      <c r="A127" s="509">
        <v>35593</v>
      </c>
      <c r="B127" s="509">
        <v>1</v>
      </c>
      <c r="C127" s="510" t="s">
        <v>5204</v>
      </c>
      <c r="D127" s="510" t="s">
        <v>10740</v>
      </c>
      <c r="E127" s="511">
        <v>45924</v>
      </c>
      <c r="F127" s="511">
        <v>45964</v>
      </c>
      <c r="G127" s="511"/>
      <c r="H127" s="509" t="s">
        <v>10262</v>
      </c>
      <c r="I127" s="512">
        <v>28</v>
      </c>
      <c r="J127" s="509">
        <v>1</v>
      </c>
      <c r="K127" s="509"/>
      <c r="L127" s="509"/>
      <c r="M127" s="509"/>
      <c r="N127" s="509"/>
      <c r="O127" s="509">
        <v>0</v>
      </c>
      <c r="P127" s="509"/>
      <c r="Q127" s="513">
        <v>28</v>
      </c>
      <c r="R127" s="515"/>
      <c r="S127" s="509" t="s">
        <v>10308</v>
      </c>
      <c r="T127" s="509" t="s">
        <v>10741</v>
      </c>
      <c r="U127" s="509"/>
      <c r="V127" s="514">
        <v>45925.465277777781</v>
      </c>
      <c r="W127" s="509" t="s">
        <v>10461</v>
      </c>
      <c r="X127" s="514">
        <v>45957.673194444447</v>
      </c>
      <c r="Y127" s="509" t="s">
        <v>10459</v>
      </c>
      <c r="Z127" s="509"/>
      <c r="AA127" s="509" t="s">
        <v>10460</v>
      </c>
      <c r="AB127" s="509"/>
    </row>
    <row r="128" spans="1:28" s="411" customFormat="1" ht="10.199999999999999">
      <c r="A128" s="509">
        <v>36607</v>
      </c>
      <c r="B128" s="509">
        <v>1</v>
      </c>
      <c r="C128" s="510" t="s">
        <v>220</v>
      </c>
      <c r="D128" s="510">
        <v>22953730</v>
      </c>
      <c r="E128" s="511">
        <v>45947</v>
      </c>
      <c r="F128" s="511">
        <v>45964</v>
      </c>
      <c r="G128" s="511"/>
      <c r="H128" s="509" t="s">
        <v>10262</v>
      </c>
      <c r="I128" s="512">
        <v>353.69</v>
      </c>
      <c r="J128" s="509">
        <v>1</v>
      </c>
      <c r="K128" s="509"/>
      <c r="L128" s="509"/>
      <c r="M128" s="509"/>
      <c r="N128" s="509"/>
      <c r="O128" s="509">
        <v>0</v>
      </c>
      <c r="P128" s="509"/>
      <c r="Q128" s="513">
        <v>353.69</v>
      </c>
      <c r="R128" s="515"/>
      <c r="S128" s="509" t="s">
        <v>1342</v>
      </c>
      <c r="T128" s="509" t="s">
        <v>286</v>
      </c>
      <c r="U128" s="509" t="s">
        <v>11336</v>
      </c>
      <c r="V128" s="514">
        <v>45951.435300925928</v>
      </c>
      <c r="W128" s="509" t="s">
        <v>10458</v>
      </c>
      <c r="X128" s="514">
        <v>45951.687025462961</v>
      </c>
      <c r="Y128" s="509" t="s">
        <v>10459</v>
      </c>
      <c r="Z128" s="509"/>
      <c r="AA128" s="509" t="s">
        <v>10460</v>
      </c>
      <c r="AB128" s="509" t="s">
        <v>269</v>
      </c>
    </row>
    <row r="129" spans="1:28" s="411" customFormat="1" ht="10.199999999999999">
      <c r="A129" s="509">
        <v>36725</v>
      </c>
      <c r="B129" s="509">
        <v>1</v>
      </c>
      <c r="C129" s="510" t="s">
        <v>138</v>
      </c>
      <c r="D129" s="510" t="s">
        <v>11489</v>
      </c>
      <c r="E129" s="511">
        <v>45943</v>
      </c>
      <c r="F129" s="511">
        <v>45964</v>
      </c>
      <c r="G129" s="511"/>
      <c r="H129" s="509" t="s">
        <v>10262</v>
      </c>
      <c r="I129" s="512">
        <v>9756.68</v>
      </c>
      <c r="J129" s="509">
        <v>1</v>
      </c>
      <c r="K129" s="509">
        <v>0</v>
      </c>
      <c r="L129" s="509">
        <v>0</v>
      </c>
      <c r="M129" s="509">
        <v>0</v>
      </c>
      <c r="N129" s="509"/>
      <c r="O129" s="509">
        <v>0</v>
      </c>
      <c r="P129" s="509"/>
      <c r="Q129" s="513">
        <v>9756.68</v>
      </c>
      <c r="R129" s="515"/>
      <c r="S129" s="509" t="s">
        <v>1349</v>
      </c>
      <c r="T129" s="509" t="s">
        <v>741</v>
      </c>
      <c r="U129" s="509" t="s">
        <v>11560</v>
      </c>
      <c r="V129" s="514">
        <v>45953.354189814818</v>
      </c>
      <c r="W129" s="509" t="s">
        <v>10462</v>
      </c>
      <c r="X129" s="514">
        <v>45954.341932870368</v>
      </c>
      <c r="Y129" s="509" t="s">
        <v>10459</v>
      </c>
      <c r="Z129" s="509"/>
      <c r="AA129" s="509" t="s">
        <v>10460</v>
      </c>
      <c r="AB129" s="509" t="s">
        <v>10410</v>
      </c>
    </row>
    <row r="130" spans="1:28" s="411" customFormat="1" ht="10.199999999999999">
      <c r="A130" s="509">
        <v>36802</v>
      </c>
      <c r="B130" s="509">
        <v>1</v>
      </c>
      <c r="C130" s="510" t="s">
        <v>5204</v>
      </c>
      <c r="D130" s="510" t="s">
        <v>11540</v>
      </c>
      <c r="E130" s="511">
        <v>45924</v>
      </c>
      <c r="F130" s="511">
        <v>45964</v>
      </c>
      <c r="G130" s="511"/>
      <c r="H130" s="509" t="s">
        <v>10262</v>
      </c>
      <c r="I130" s="512">
        <v>570</v>
      </c>
      <c r="J130" s="509">
        <v>1</v>
      </c>
      <c r="K130" s="509"/>
      <c r="L130" s="509"/>
      <c r="M130" s="509"/>
      <c r="N130" s="509"/>
      <c r="O130" s="509">
        <v>0</v>
      </c>
      <c r="P130" s="509"/>
      <c r="Q130" s="513">
        <v>570</v>
      </c>
      <c r="R130" s="515"/>
      <c r="S130" s="509" t="s">
        <v>10308</v>
      </c>
      <c r="T130" s="509" t="s">
        <v>11541</v>
      </c>
      <c r="U130" s="509" t="s">
        <v>11542</v>
      </c>
      <c r="V130" s="514">
        <v>45954.420844907407</v>
      </c>
      <c r="W130" s="509" t="s">
        <v>10458</v>
      </c>
      <c r="X130" s="514">
        <v>45957.67046296296</v>
      </c>
      <c r="Y130" s="509" t="s">
        <v>10459</v>
      </c>
      <c r="Z130" s="509"/>
      <c r="AA130" s="509" t="s">
        <v>10460</v>
      </c>
      <c r="AB130" s="509" t="s">
        <v>11543</v>
      </c>
    </row>
    <row r="131" spans="1:28" s="411" customFormat="1" ht="10.199999999999999">
      <c r="A131" s="509">
        <v>36747</v>
      </c>
      <c r="B131" s="509">
        <v>2</v>
      </c>
      <c r="C131" s="510" t="s">
        <v>10683</v>
      </c>
      <c r="D131" s="510" t="s">
        <v>11481</v>
      </c>
      <c r="E131" s="511">
        <v>45952</v>
      </c>
      <c r="F131" s="511">
        <v>45964</v>
      </c>
      <c r="G131" s="511"/>
      <c r="H131" s="509" t="s">
        <v>10262</v>
      </c>
      <c r="I131" s="512">
        <v>1254.83</v>
      </c>
      <c r="J131" s="509">
        <v>1</v>
      </c>
      <c r="K131" s="509"/>
      <c r="L131" s="509"/>
      <c r="M131" s="509"/>
      <c r="N131" s="509"/>
      <c r="O131" s="509">
        <v>0</v>
      </c>
      <c r="P131" s="509"/>
      <c r="Q131" s="513">
        <v>1254.83</v>
      </c>
      <c r="R131" s="515"/>
      <c r="S131" s="509" t="s">
        <v>1874</v>
      </c>
      <c r="T131" s="509" t="s">
        <v>1344</v>
      </c>
      <c r="U131" s="509" t="s">
        <v>11478</v>
      </c>
      <c r="V131" s="514">
        <v>45953.421319444446</v>
      </c>
      <c r="W131" s="509" t="s">
        <v>10458</v>
      </c>
      <c r="X131" s="514">
        <v>45957.670752314814</v>
      </c>
      <c r="Y131" s="509" t="s">
        <v>10459</v>
      </c>
      <c r="Z131" s="509"/>
      <c r="AA131" s="509" t="s">
        <v>10460</v>
      </c>
      <c r="AB131" s="509" t="s">
        <v>10410</v>
      </c>
    </row>
    <row r="132" spans="1:28" s="411" customFormat="1" ht="10.199999999999999">
      <c r="A132" s="509">
        <v>36795</v>
      </c>
      <c r="B132" s="509">
        <v>2</v>
      </c>
      <c r="C132" s="510" t="s">
        <v>244</v>
      </c>
      <c r="D132" s="510" t="s">
        <v>11551</v>
      </c>
      <c r="E132" s="511">
        <v>45947</v>
      </c>
      <c r="F132" s="511">
        <v>45964</v>
      </c>
      <c r="G132" s="511"/>
      <c r="H132" s="509" t="s">
        <v>10262</v>
      </c>
      <c r="I132" s="512">
        <v>97458</v>
      </c>
      <c r="J132" s="509">
        <v>1</v>
      </c>
      <c r="K132" s="509">
        <v>0</v>
      </c>
      <c r="L132" s="509">
        <v>0</v>
      </c>
      <c r="M132" s="509">
        <v>0</v>
      </c>
      <c r="N132" s="509"/>
      <c r="O132" s="509">
        <v>0</v>
      </c>
      <c r="P132" s="509"/>
      <c r="Q132" s="513">
        <v>97458</v>
      </c>
      <c r="R132" s="515"/>
      <c r="S132" s="509" t="s">
        <v>1349</v>
      </c>
      <c r="T132" s="509" t="s">
        <v>741</v>
      </c>
      <c r="U132" s="509" t="s">
        <v>11552</v>
      </c>
      <c r="V132" s="514">
        <v>45954.353518518517</v>
      </c>
      <c r="W132" s="509" t="s">
        <v>10462</v>
      </c>
      <c r="X132" s="514">
        <v>45954.395185185182</v>
      </c>
      <c r="Y132" s="509" t="s">
        <v>10461</v>
      </c>
      <c r="Z132" s="509"/>
      <c r="AA132" s="509" t="s">
        <v>10460</v>
      </c>
      <c r="AB132" s="509"/>
    </row>
    <row r="133" spans="1:28" s="411" customFormat="1" ht="10.199999999999999">
      <c r="A133" s="509">
        <v>36746</v>
      </c>
      <c r="B133" s="509">
        <v>4</v>
      </c>
      <c r="C133" s="510" t="s">
        <v>10683</v>
      </c>
      <c r="D133" s="510" t="s">
        <v>11477</v>
      </c>
      <c r="E133" s="511">
        <v>45952</v>
      </c>
      <c r="F133" s="511">
        <v>45964</v>
      </c>
      <c r="G133" s="511"/>
      <c r="H133" s="509" t="s">
        <v>10262</v>
      </c>
      <c r="I133" s="512">
        <v>57251.8</v>
      </c>
      <c r="J133" s="509">
        <v>1</v>
      </c>
      <c r="K133" s="509"/>
      <c r="L133" s="509"/>
      <c r="M133" s="509"/>
      <c r="N133" s="509"/>
      <c r="O133" s="509">
        <v>0</v>
      </c>
      <c r="P133" s="509"/>
      <c r="Q133" s="513">
        <v>57251.8</v>
      </c>
      <c r="R133" s="515"/>
      <c r="S133" s="509" t="s">
        <v>1874</v>
      </c>
      <c r="T133" s="509" t="s">
        <v>1344</v>
      </c>
      <c r="U133" s="509" t="s">
        <v>11478</v>
      </c>
      <c r="V133" s="514">
        <v>45953.418067129627</v>
      </c>
      <c r="W133" s="509" t="s">
        <v>10458</v>
      </c>
      <c r="X133" s="514">
        <v>45957.670914351853</v>
      </c>
      <c r="Y133" s="509" t="s">
        <v>10459</v>
      </c>
      <c r="Z133" s="509"/>
      <c r="AA133" s="509" t="s">
        <v>10460</v>
      </c>
      <c r="AB133" s="509" t="s">
        <v>10410</v>
      </c>
    </row>
    <row r="134" spans="1:28" s="411" customFormat="1" ht="10.199999999999999">
      <c r="A134" s="509">
        <v>36724</v>
      </c>
      <c r="B134" s="509">
        <v>1</v>
      </c>
      <c r="C134" s="510" t="s">
        <v>138</v>
      </c>
      <c r="D134" s="510" t="s">
        <v>11487</v>
      </c>
      <c r="E134" s="511">
        <v>45943</v>
      </c>
      <c r="F134" s="511">
        <v>45964</v>
      </c>
      <c r="G134" s="511"/>
      <c r="H134" s="509" t="s">
        <v>10262</v>
      </c>
      <c r="I134" s="512">
        <v>13727</v>
      </c>
      <c r="J134" s="509">
        <v>1</v>
      </c>
      <c r="K134" s="509">
        <v>0</v>
      </c>
      <c r="L134" s="509">
        <v>0</v>
      </c>
      <c r="M134" s="509">
        <v>0</v>
      </c>
      <c r="N134" s="509"/>
      <c r="O134" s="509">
        <v>0</v>
      </c>
      <c r="P134" s="509"/>
      <c r="Q134" s="513">
        <v>13727</v>
      </c>
      <c r="R134" s="515"/>
      <c r="S134" s="509" t="s">
        <v>1349</v>
      </c>
      <c r="T134" s="509" t="s">
        <v>741</v>
      </c>
      <c r="U134" s="509" t="s">
        <v>11555</v>
      </c>
      <c r="V134" s="514">
        <v>45953.348495370374</v>
      </c>
      <c r="W134" s="509" t="s">
        <v>10462</v>
      </c>
      <c r="X134" s="514">
        <v>45954.340520833335</v>
      </c>
      <c r="Y134" s="509" t="s">
        <v>10459</v>
      </c>
      <c r="Z134" s="509"/>
      <c r="AA134" s="509" t="s">
        <v>10460</v>
      </c>
      <c r="AB134" s="509" t="s">
        <v>10410</v>
      </c>
    </row>
    <row r="135" spans="1:28" s="411" customFormat="1" ht="10.199999999999999">
      <c r="A135" s="509">
        <v>34979</v>
      </c>
      <c r="B135" s="509">
        <v>1</v>
      </c>
      <c r="C135" s="510" t="s">
        <v>10637</v>
      </c>
      <c r="D135" s="510" t="s">
        <v>10638</v>
      </c>
      <c r="E135" s="511">
        <v>45884</v>
      </c>
      <c r="F135" s="511">
        <v>45964</v>
      </c>
      <c r="G135" s="511">
        <v>45931</v>
      </c>
      <c r="H135" s="509" t="s">
        <v>10262</v>
      </c>
      <c r="I135" s="512">
        <v>126000</v>
      </c>
      <c r="J135" s="509">
        <v>1</v>
      </c>
      <c r="K135" s="509">
        <v>0</v>
      </c>
      <c r="L135" s="509">
        <v>0</v>
      </c>
      <c r="M135" s="509">
        <v>0</v>
      </c>
      <c r="N135" s="509"/>
      <c r="O135" s="509">
        <v>5250</v>
      </c>
      <c r="P135" s="509"/>
      <c r="Q135" s="513">
        <v>115500</v>
      </c>
      <c r="R135" s="515" t="s">
        <v>10470</v>
      </c>
      <c r="S135" s="509" t="s">
        <v>2636</v>
      </c>
      <c r="T135" s="509" t="s">
        <v>10639</v>
      </c>
      <c r="U135" s="509" t="s">
        <v>10640</v>
      </c>
      <c r="V135" s="514">
        <v>45905.465590277781</v>
      </c>
      <c r="W135" s="509" t="s">
        <v>10461</v>
      </c>
      <c r="X135" s="514">
        <v>45957.671412037038</v>
      </c>
      <c r="Y135" s="509" t="s">
        <v>10459</v>
      </c>
      <c r="Z135" s="509">
        <v>45931.410775462966</v>
      </c>
      <c r="AA135" s="509" t="s">
        <v>10459</v>
      </c>
      <c r="AB135" s="509" t="s">
        <v>10470</v>
      </c>
    </row>
    <row r="136" spans="1:28" s="411" customFormat="1" ht="10.199999999999999">
      <c r="A136" s="509">
        <v>28747</v>
      </c>
      <c r="B136" s="509">
        <v>1</v>
      </c>
      <c r="C136" s="510" t="s">
        <v>2634</v>
      </c>
      <c r="D136" s="510" t="s">
        <v>10386</v>
      </c>
      <c r="E136" s="511">
        <v>45722</v>
      </c>
      <c r="F136" s="511">
        <v>45964</v>
      </c>
      <c r="G136" s="511">
        <v>45931</v>
      </c>
      <c r="H136" s="509" t="s">
        <v>10262</v>
      </c>
      <c r="I136" s="512">
        <v>7237.7</v>
      </c>
      <c r="J136" s="509">
        <v>1</v>
      </c>
      <c r="K136" s="509">
        <v>0</v>
      </c>
      <c r="L136" s="509">
        <v>0</v>
      </c>
      <c r="M136" s="509">
        <v>0</v>
      </c>
      <c r="N136" s="509"/>
      <c r="O136" s="509">
        <v>603.14</v>
      </c>
      <c r="P136" s="509"/>
      <c r="Q136" s="513">
        <v>3015.72</v>
      </c>
      <c r="R136" s="515" t="s">
        <v>10409</v>
      </c>
      <c r="S136" s="509" t="s">
        <v>2636</v>
      </c>
      <c r="T136" s="509" t="s">
        <v>2637</v>
      </c>
      <c r="U136" s="509" t="s">
        <v>10471</v>
      </c>
      <c r="V136" s="514">
        <v>45723.394143518519</v>
      </c>
      <c r="W136" s="509" t="s">
        <v>10461</v>
      </c>
      <c r="X136" s="514">
        <v>45957.318194444444</v>
      </c>
      <c r="Y136" s="509" t="s">
        <v>10459</v>
      </c>
      <c r="Z136" s="509">
        <v>45931.401990740742</v>
      </c>
      <c r="AA136" s="509" t="s">
        <v>10459</v>
      </c>
      <c r="AB136" s="509" t="s">
        <v>10409</v>
      </c>
    </row>
    <row r="137" spans="1:28" s="411" customFormat="1" ht="10.199999999999999">
      <c r="A137" s="509">
        <v>36745</v>
      </c>
      <c r="B137" s="509">
        <v>2</v>
      </c>
      <c r="C137" s="510" t="s">
        <v>10683</v>
      </c>
      <c r="D137" s="510" t="s">
        <v>11480</v>
      </c>
      <c r="E137" s="511">
        <v>45952</v>
      </c>
      <c r="F137" s="511">
        <v>45964</v>
      </c>
      <c r="G137" s="511"/>
      <c r="H137" s="509" t="s">
        <v>10262</v>
      </c>
      <c r="I137" s="512">
        <v>1338.35</v>
      </c>
      <c r="J137" s="509">
        <v>1</v>
      </c>
      <c r="K137" s="509"/>
      <c r="L137" s="509"/>
      <c r="M137" s="509"/>
      <c r="N137" s="509"/>
      <c r="O137" s="509">
        <v>0</v>
      </c>
      <c r="P137" s="509"/>
      <c r="Q137" s="513">
        <v>1338.35</v>
      </c>
      <c r="R137" s="515"/>
      <c r="S137" s="509" t="s">
        <v>1874</v>
      </c>
      <c r="T137" s="509" t="s">
        <v>1344</v>
      </c>
      <c r="U137" s="509" t="s">
        <v>11478</v>
      </c>
      <c r="V137" s="514">
        <v>45953.417291666665</v>
      </c>
      <c r="W137" s="509" t="s">
        <v>10458</v>
      </c>
      <c r="X137" s="514">
        <v>45957.670995370368</v>
      </c>
      <c r="Y137" s="509" t="s">
        <v>10459</v>
      </c>
      <c r="Z137" s="509"/>
      <c r="AA137" s="509" t="s">
        <v>10460</v>
      </c>
      <c r="AB137" s="509" t="s">
        <v>10410</v>
      </c>
    </row>
    <row r="138" spans="1:28" s="411" customFormat="1" ht="10.199999999999999">
      <c r="A138" s="509">
        <v>36723</v>
      </c>
      <c r="B138" s="509">
        <v>5</v>
      </c>
      <c r="C138" s="510" t="s">
        <v>138</v>
      </c>
      <c r="D138" s="510" t="s">
        <v>11488</v>
      </c>
      <c r="E138" s="511">
        <v>45938</v>
      </c>
      <c r="F138" s="511">
        <v>45964</v>
      </c>
      <c r="G138" s="511"/>
      <c r="H138" s="509" t="s">
        <v>10262</v>
      </c>
      <c r="I138" s="512">
        <v>2664</v>
      </c>
      <c r="J138" s="509">
        <v>1</v>
      </c>
      <c r="K138" s="509">
        <v>0</v>
      </c>
      <c r="L138" s="509">
        <v>0</v>
      </c>
      <c r="M138" s="509">
        <v>0</v>
      </c>
      <c r="N138" s="509"/>
      <c r="O138" s="509">
        <v>0</v>
      </c>
      <c r="P138" s="509"/>
      <c r="Q138" s="513">
        <v>2664</v>
      </c>
      <c r="R138" s="515"/>
      <c r="S138" s="509" t="s">
        <v>1349</v>
      </c>
      <c r="T138" s="509" t="s">
        <v>741</v>
      </c>
      <c r="U138" s="509" t="s">
        <v>11553</v>
      </c>
      <c r="V138" s="514">
        <v>45953.341678240744</v>
      </c>
      <c r="W138" s="509" t="s">
        <v>10462</v>
      </c>
      <c r="X138" s="514">
        <v>45954.340289351851</v>
      </c>
      <c r="Y138" s="509" t="s">
        <v>10459</v>
      </c>
      <c r="Z138" s="509"/>
      <c r="AA138" s="509" t="s">
        <v>10460</v>
      </c>
      <c r="AB138" s="509" t="s">
        <v>10410</v>
      </c>
    </row>
    <row r="139" spans="1:28" s="411" customFormat="1" ht="10.199999999999999">
      <c r="A139" s="509">
        <v>36702</v>
      </c>
      <c r="B139" s="509">
        <v>5</v>
      </c>
      <c r="C139" s="510" t="s">
        <v>4190</v>
      </c>
      <c r="D139" s="510" t="s">
        <v>11423</v>
      </c>
      <c r="E139" s="511">
        <v>45952</v>
      </c>
      <c r="F139" s="511">
        <v>45964</v>
      </c>
      <c r="G139" s="511"/>
      <c r="H139" s="509" t="s">
        <v>10262</v>
      </c>
      <c r="I139" s="512">
        <v>8.3699999999999992</v>
      </c>
      <c r="J139" s="509">
        <v>1</v>
      </c>
      <c r="K139" s="509"/>
      <c r="L139" s="509"/>
      <c r="M139" s="509"/>
      <c r="N139" s="509"/>
      <c r="O139" s="509">
        <v>0</v>
      </c>
      <c r="P139" s="509"/>
      <c r="Q139" s="513">
        <v>8.3699999999999992</v>
      </c>
      <c r="R139" s="515"/>
      <c r="S139" s="509" t="s">
        <v>1874</v>
      </c>
      <c r="T139" s="509" t="s">
        <v>1372</v>
      </c>
      <c r="U139" s="509" t="s">
        <v>11421</v>
      </c>
      <c r="V139" s="514">
        <v>45952.571840277778</v>
      </c>
      <c r="W139" s="509" t="s">
        <v>10458</v>
      </c>
      <c r="X139" s="514">
        <v>45954.326342592591</v>
      </c>
      <c r="Y139" s="509" t="s">
        <v>10459</v>
      </c>
      <c r="Z139" s="509"/>
      <c r="AA139" s="509" t="s">
        <v>10460</v>
      </c>
      <c r="AB139" s="509" t="s">
        <v>10410</v>
      </c>
    </row>
    <row r="140" spans="1:28" s="411" customFormat="1" ht="10.199999999999999">
      <c r="A140" s="509">
        <v>36743</v>
      </c>
      <c r="B140" s="509">
        <v>2</v>
      </c>
      <c r="C140" s="510" t="s">
        <v>10683</v>
      </c>
      <c r="D140" s="510">
        <v>2184</v>
      </c>
      <c r="E140" s="511">
        <v>45952</v>
      </c>
      <c r="F140" s="511">
        <v>45964</v>
      </c>
      <c r="G140" s="511"/>
      <c r="H140" s="509" t="s">
        <v>10262</v>
      </c>
      <c r="I140" s="512">
        <v>48661.71</v>
      </c>
      <c r="J140" s="509">
        <v>1</v>
      </c>
      <c r="K140" s="509"/>
      <c r="L140" s="509"/>
      <c r="M140" s="509"/>
      <c r="N140" s="509"/>
      <c r="O140" s="509">
        <v>0</v>
      </c>
      <c r="P140" s="509"/>
      <c r="Q140" s="513">
        <v>48661.71</v>
      </c>
      <c r="R140" s="515"/>
      <c r="S140" s="509" t="s">
        <v>1874</v>
      </c>
      <c r="T140" s="509" t="s">
        <v>1344</v>
      </c>
      <c r="U140" s="509" t="s">
        <v>11484</v>
      </c>
      <c r="V140" s="514">
        <v>45953.415393518517</v>
      </c>
      <c r="W140" s="509" t="s">
        <v>10458</v>
      </c>
      <c r="X140" s="514">
        <v>45957.676319444443</v>
      </c>
      <c r="Y140" s="509" t="s">
        <v>10459</v>
      </c>
      <c r="Z140" s="509"/>
      <c r="AA140" s="509" t="s">
        <v>10460</v>
      </c>
      <c r="AB140" s="509" t="s">
        <v>10410</v>
      </c>
    </row>
    <row r="141" spans="1:28" s="411" customFormat="1" ht="10.199999999999999">
      <c r="A141" s="509">
        <v>36206</v>
      </c>
      <c r="B141" s="509">
        <v>1</v>
      </c>
      <c r="C141" s="510" t="s">
        <v>11093</v>
      </c>
      <c r="D141" s="510" t="s">
        <v>11094</v>
      </c>
      <c r="E141" s="511">
        <v>45939</v>
      </c>
      <c r="F141" s="511">
        <v>45964</v>
      </c>
      <c r="G141" s="511"/>
      <c r="H141" s="509" t="s">
        <v>10262</v>
      </c>
      <c r="I141" s="512">
        <v>1208.74</v>
      </c>
      <c r="J141" s="509">
        <v>1</v>
      </c>
      <c r="K141" s="509"/>
      <c r="L141" s="509"/>
      <c r="M141" s="509"/>
      <c r="N141" s="509"/>
      <c r="O141" s="509">
        <v>0</v>
      </c>
      <c r="P141" s="509"/>
      <c r="Q141" s="513">
        <v>1208.74</v>
      </c>
      <c r="R141" s="515"/>
      <c r="S141" s="509" t="s">
        <v>1342</v>
      </c>
      <c r="T141" s="509" t="s">
        <v>10581</v>
      </c>
      <c r="U141" s="509"/>
      <c r="V141" s="514">
        <v>45940.654814814814</v>
      </c>
      <c r="W141" s="509" t="s">
        <v>10461</v>
      </c>
      <c r="X141" s="514">
        <v>45957.67465277778</v>
      </c>
      <c r="Y141" s="509" t="s">
        <v>10459</v>
      </c>
      <c r="Z141" s="509"/>
      <c r="AA141" s="509" t="s">
        <v>10460</v>
      </c>
      <c r="AB141" s="509"/>
    </row>
    <row r="142" spans="1:28" s="411" customFormat="1" ht="10.199999999999999">
      <c r="A142" s="509">
        <v>36758</v>
      </c>
      <c r="B142" s="509">
        <v>5</v>
      </c>
      <c r="C142" s="510" t="s">
        <v>244</v>
      </c>
      <c r="D142" s="510" t="s">
        <v>11490</v>
      </c>
      <c r="E142" s="511">
        <v>45947</v>
      </c>
      <c r="F142" s="511">
        <v>45964</v>
      </c>
      <c r="G142" s="511"/>
      <c r="H142" s="509" t="s">
        <v>10262</v>
      </c>
      <c r="I142" s="512">
        <v>57400.7</v>
      </c>
      <c r="J142" s="509">
        <v>1</v>
      </c>
      <c r="K142" s="509">
        <v>0</v>
      </c>
      <c r="L142" s="509">
        <v>0</v>
      </c>
      <c r="M142" s="509">
        <v>0</v>
      </c>
      <c r="N142" s="509"/>
      <c r="O142" s="509">
        <v>0</v>
      </c>
      <c r="P142" s="509"/>
      <c r="Q142" s="513">
        <v>57400.7</v>
      </c>
      <c r="R142" s="515"/>
      <c r="S142" s="509" t="s">
        <v>1349</v>
      </c>
      <c r="T142" s="509" t="s">
        <v>741</v>
      </c>
      <c r="U142" s="509" t="s">
        <v>11545</v>
      </c>
      <c r="V142" s="514">
        <v>45953.567662037036</v>
      </c>
      <c r="W142" s="509" t="s">
        <v>10462</v>
      </c>
      <c r="X142" s="514">
        <v>45954.344618055555</v>
      </c>
      <c r="Y142" s="509" t="s">
        <v>10459</v>
      </c>
      <c r="Z142" s="509"/>
      <c r="AA142" s="509" t="s">
        <v>10460</v>
      </c>
      <c r="AB142" s="509" t="s">
        <v>10410</v>
      </c>
    </row>
    <row r="143" spans="1:28" s="411" customFormat="1" ht="10.199999999999999">
      <c r="A143" s="509">
        <v>36597</v>
      </c>
      <c r="B143" s="509">
        <v>1</v>
      </c>
      <c r="C143" s="510" t="s">
        <v>11330</v>
      </c>
      <c r="D143" s="510" t="s">
        <v>3769</v>
      </c>
      <c r="E143" s="511">
        <v>45946</v>
      </c>
      <c r="F143" s="511">
        <v>45964</v>
      </c>
      <c r="G143" s="511"/>
      <c r="H143" s="509" t="s">
        <v>10262</v>
      </c>
      <c r="I143" s="512">
        <v>366</v>
      </c>
      <c r="J143" s="509">
        <v>1</v>
      </c>
      <c r="K143" s="509"/>
      <c r="L143" s="509"/>
      <c r="M143" s="509"/>
      <c r="N143" s="509"/>
      <c r="O143" s="509">
        <v>0</v>
      </c>
      <c r="P143" s="509"/>
      <c r="Q143" s="513">
        <v>366</v>
      </c>
      <c r="R143" s="515"/>
      <c r="S143" s="509" t="s">
        <v>1342</v>
      </c>
      <c r="T143" s="509" t="s">
        <v>10684</v>
      </c>
      <c r="U143" s="509" t="s">
        <v>11331</v>
      </c>
      <c r="V143" s="514">
        <v>45951.40079861111</v>
      </c>
      <c r="W143" s="509" t="s">
        <v>10458</v>
      </c>
      <c r="X143" s="514">
        <v>45957.676678240743</v>
      </c>
      <c r="Y143" s="509" t="s">
        <v>10459</v>
      </c>
      <c r="Z143" s="509"/>
      <c r="AA143" s="509" t="s">
        <v>10460</v>
      </c>
      <c r="AB143" s="509"/>
    </row>
    <row r="144" spans="1:28" s="411" customFormat="1" ht="10.199999999999999">
      <c r="A144" s="509">
        <v>36752</v>
      </c>
      <c r="B144" s="509">
        <v>5</v>
      </c>
      <c r="C144" s="510" t="s">
        <v>16</v>
      </c>
      <c r="D144" s="510" t="s">
        <v>11491</v>
      </c>
      <c r="E144" s="511">
        <v>45947</v>
      </c>
      <c r="F144" s="511">
        <v>45964</v>
      </c>
      <c r="G144" s="511"/>
      <c r="H144" s="509" t="s">
        <v>10262</v>
      </c>
      <c r="I144" s="512">
        <v>20680</v>
      </c>
      <c r="J144" s="509">
        <v>1</v>
      </c>
      <c r="K144" s="509">
        <v>0</v>
      </c>
      <c r="L144" s="509">
        <v>0</v>
      </c>
      <c r="M144" s="509">
        <v>0</v>
      </c>
      <c r="N144" s="509"/>
      <c r="O144" s="509">
        <v>0</v>
      </c>
      <c r="P144" s="509"/>
      <c r="Q144" s="513">
        <v>20680</v>
      </c>
      <c r="R144" s="515"/>
      <c r="S144" s="509" t="s">
        <v>1349</v>
      </c>
      <c r="T144" s="509" t="s">
        <v>741</v>
      </c>
      <c r="U144" s="509" t="s">
        <v>11558</v>
      </c>
      <c r="V144" s="514">
        <v>45953.428391203706</v>
      </c>
      <c r="W144" s="509" t="s">
        <v>10462</v>
      </c>
      <c r="X144" s="514">
        <v>45954.343668981484</v>
      </c>
      <c r="Y144" s="509" t="s">
        <v>10459</v>
      </c>
      <c r="Z144" s="509"/>
      <c r="AA144" s="509" t="s">
        <v>10460</v>
      </c>
      <c r="AB144" s="509" t="s">
        <v>10410</v>
      </c>
    </row>
    <row r="145" spans="1:28" s="411" customFormat="1" ht="10.199999999999999">
      <c r="A145" s="509">
        <v>36596</v>
      </c>
      <c r="B145" s="509">
        <v>1</v>
      </c>
      <c r="C145" s="510" t="s">
        <v>11333</v>
      </c>
      <c r="D145" s="510" t="s">
        <v>11334</v>
      </c>
      <c r="E145" s="511">
        <v>45938</v>
      </c>
      <c r="F145" s="511">
        <v>45964</v>
      </c>
      <c r="G145" s="511"/>
      <c r="H145" s="509" t="s">
        <v>10262</v>
      </c>
      <c r="I145" s="512">
        <v>678</v>
      </c>
      <c r="J145" s="509">
        <v>1</v>
      </c>
      <c r="K145" s="509"/>
      <c r="L145" s="509"/>
      <c r="M145" s="509"/>
      <c r="N145" s="509"/>
      <c r="O145" s="509">
        <v>0</v>
      </c>
      <c r="P145" s="509"/>
      <c r="Q145" s="513">
        <v>678</v>
      </c>
      <c r="R145" s="515"/>
      <c r="S145" s="509" t="s">
        <v>1329</v>
      </c>
      <c r="T145" s="509" t="s">
        <v>10387</v>
      </c>
      <c r="U145" s="509" t="s">
        <v>11335</v>
      </c>
      <c r="V145" s="514">
        <v>45951.399918981479</v>
      </c>
      <c r="W145" s="509" t="s">
        <v>10458</v>
      </c>
      <c r="X145" s="514">
        <v>45957.67591435185</v>
      </c>
      <c r="Y145" s="509" t="s">
        <v>10459</v>
      </c>
      <c r="Z145" s="509"/>
      <c r="AA145" s="509" t="s">
        <v>10460</v>
      </c>
      <c r="AB145" s="509"/>
    </row>
    <row r="146" spans="1:28" s="411" customFormat="1" ht="10.199999999999999">
      <c r="A146" s="509">
        <v>36204</v>
      </c>
      <c r="B146" s="509">
        <v>1</v>
      </c>
      <c r="C146" s="510" t="s">
        <v>10580</v>
      </c>
      <c r="D146" s="510" t="s">
        <v>11092</v>
      </c>
      <c r="E146" s="511">
        <v>45939</v>
      </c>
      <c r="F146" s="511">
        <v>45964</v>
      </c>
      <c r="G146" s="511"/>
      <c r="H146" s="509" t="s">
        <v>10262</v>
      </c>
      <c r="I146" s="512">
        <v>155.88</v>
      </c>
      <c r="J146" s="509">
        <v>1</v>
      </c>
      <c r="K146" s="509"/>
      <c r="L146" s="509"/>
      <c r="M146" s="509"/>
      <c r="N146" s="509"/>
      <c r="O146" s="509">
        <v>0</v>
      </c>
      <c r="P146" s="509"/>
      <c r="Q146" s="513">
        <v>155.88</v>
      </c>
      <c r="R146" s="515"/>
      <c r="S146" s="509" t="s">
        <v>1342</v>
      </c>
      <c r="T146" s="509" t="s">
        <v>871</v>
      </c>
      <c r="U146" s="509"/>
      <c r="V146" s="514">
        <v>45940.649895833332</v>
      </c>
      <c r="W146" s="509" t="s">
        <v>10461</v>
      </c>
      <c r="X146" s="514">
        <v>45957.674571759257</v>
      </c>
      <c r="Y146" s="509" t="s">
        <v>10459</v>
      </c>
      <c r="Z146" s="509"/>
      <c r="AA146" s="509" t="s">
        <v>10460</v>
      </c>
      <c r="AB146" s="509"/>
    </row>
    <row r="147" spans="1:28" s="411" customFormat="1" ht="10.199999999999999">
      <c r="A147" s="509">
        <v>36739</v>
      </c>
      <c r="B147" s="509">
        <v>1</v>
      </c>
      <c r="C147" s="510" t="s">
        <v>16</v>
      </c>
      <c r="D147" s="510" t="s">
        <v>11492</v>
      </c>
      <c r="E147" s="511">
        <v>45947</v>
      </c>
      <c r="F147" s="511">
        <v>45964</v>
      </c>
      <c r="G147" s="511"/>
      <c r="H147" s="509" t="s">
        <v>10262</v>
      </c>
      <c r="I147" s="512">
        <v>26163.45</v>
      </c>
      <c r="J147" s="509">
        <v>1</v>
      </c>
      <c r="K147" s="509">
        <v>0</v>
      </c>
      <c r="L147" s="509">
        <v>0</v>
      </c>
      <c r="M147" s="509">
        <v>0</v>
      </c>
      <c r="N147" s="509"/>
      <c r="O147" s="509">
        <v>0</v>
      </c>
      <c r="P147" s="509"/>
      <c r="Q147" s="513">
        <v>26163.45</v>
      </c>
      <c r="R147" s="515"/>
      <c r="S147" s="509" t="s">
        <v>1349</v>
      </c>
      <c r="T147" s="509" t="s">
        <v>741</v>
      </c>
      <c r="U147" s="509" t="s">
        <v>11559</v>
      </c>
      <c r="V147" s="514">
        <v>45953.388483796298</v>
      </c>
      <c r="W147" s="509" t="s">
        <v>10462</v>
      </c>
      <c r="X147" s="514">
        <v>45954.343124999999</v>
      </c>
      <c r="Y147" s="509" t="s">
        <v>10459</v>
      </c>
      <c r="Z147" s="509"/>
      <c r="AA147" s="509" t="s">
        <v>10460</v>
      </c>
      <c r="AB147" s="509" t="s">
        <v>10410</v>
      </c>
    </row>
    <row r="148" spans="1:28" s="411" customFormat="1" ht="10.199999999999999">
      <c r="A148" s="509">
        <v>36738</v>
      </c>
      <c r="B148" s="509">
        <v>2</v>
      </c>
      <c r="C148" s="510" t="s">
        <v>11118</v>
      </c>
      <c r="D148" s="510" t="s">
        <v>11493</v>
      </c>
      <c r="E148" s="511">
        <v>45947</v>
      </c>
      <c r="F148" s="511">
        <v>45964</v>
      </c>
      <c r="G148" s="511"/>
      <c r="H148" s="509" t="s">
        <v>10262</v>
      </c>
      <c r="I148" s="512">
        <v>12236.4</v>
      </c>
      <c r="J148" s="509">
        <v>1</v>
      </c>
      <c r="K148" s="509">
        <v>0</v>
      </c>
      <c r="L148" s="509">
        <v>0</v>
      </c>
      <c r="M148" s="509">
        <v>0</v>
      </c>
      <c r="N148" s="509"/>
      <c r="O148" s="509">
        <v>0</v>
      </c>
      <c r="P148" s="509"/>
      <c r="Q148" s="513">
        <v>12236.4</v>
      </c>
      <c r="R148" s="515"/>
      <c r="S148" s="509" t="s">
        <v>1349</v>
      </c>
      <c r="T148" s="509" t="s">
        <v>741</v>
      </c>
      <c r="U148" s="509" t="s">
        <v>11557</v>
      </c>
      <c r="V148" s="514">
        <v>45953.382418981484</v>
      </c>
      <c r="W148" s="509" t="s">
        <v>10462</v>
      </c>
      <c r="X148" s="514">
        <v>45954.342835648145</v>
      </c>
      <c r="Y148" s="509" t="s">
        <v>10459</v>
      </c>
      <c r="Z148" s="509"/>
      <c r="AA148" s="509" t="s">
        <v>10460</v>
      </c>
      <c r="AB148" s="509" t="s">
        <v>10410</v>
      </c>
    </row>
    <row r="149" spans="1:28" s="411" customFormat="1" ht="10.199999999999999">
      <c r="A149" s="509">
        <v>36751</v>
      </c>
      <c r="B149" s="509">
        <v>5</v>
      </c>
      <c r="C149" s="510" t="s">
        <v>16</v>
      </c>
      <c r="D149" s="510" t="s">
        <v>11495</v>
      </c>
      <c r="E149" s="511">
        <v>45947</v>
      </c>
      <c r="F149" s="511">
        <v>45964</v>
      </c>
      <c r="G149" s="511"/>
      <c r="H149" s="509" t="s">
        <v>10262</v>
      </c>
      <c r="I149" s="512">
        <v>5076</v>
      </c>
      <c r="J149" s="509">
        <v>1</v>
      </c>
      <c r="K149" s="509">
        <v>0</v>
      </c>
      <c r="L149" s="509">
        <v>0</v>
      </c>
      <c r="M149" s="509">
        <v>0</v>
      </c>
      <c r="N149" s="509"/>
      <c r="O149" s="509">
        <v>0</v>
      </c>
      <c r="P149" s="509"/>
      <c r="Q149" s="513">
        <v>5076</v>
      </c>
      <c r="R149" s="515"/>
      <c r="S149" s="509" t="s">
        <v>1349</v>
      </c>
      <c r="T149" s="509" t="s">
        <v>741</v>
      </c>
      <c r="U149" s="509" t="s">
        <v>11556</v>
      </c>
      <c r="V149" s="514">
        <v>45953.426840277774</v>
      </c>
      <c r="W149" s="509" t="s">
        <v>10462</v>
      </c>
      <c r="X149" s="514">
        <v>45954.343356481484</v>
      </c>
      <c r="Y149" s="509" t="s">
        <v>10459</v>
      </c>
      <c r="Z149" s="509"/>
      <c r="AA149" s="509" t="s">
        <v>10460</v>
      </c>
      <c r="AB149" s="509" t="s">
        <v>10410</v>
      </c>
    </row>
    <row r="150" spans="1:28" s="411" customFormat="1" ht="10.199999999999999">
      <c r="A150" s="509">
        <v>36591</v>
      </c>
      <c r="B150" s="509">
        <v>1</v>
      </c>
      <c r="C150" s="510" t="s">
        <v>4824</v>
      </c>
      <c r="D150" s="510" t="s">
        <v>11332</v>
      </c>
      <c r="E150" s="511">
        <v>45950</v>
      </c>
      <c r="F150" s="511">
        <v>45964</v>
      </c>
      <c r="G150" s="511"/>
      <c r="H150" s="509" t="s">
        <v>10262</v>
      </c>
      <c r="I150" s="512">
        <v>659.58</v>
      </c>
      <c r="J150" s="509">
        <v>1</v>
      </c>
      <c r="K150" s="509">
        <v>0</v>
      </c>
      <c r="L150" s="509">
        <v>0</v>
      </c>
      <c r="M150" s="509">
        <v>0</v>
      </c>
      <c r="N150" s="509"/>
      <c r="O150" s="509">
        <v>0</v>
      </c>
      <c r="P150" s="509"/>
      <c r="Q150" s="513">
        <v>659.58</v>
      </c>
      <c r="R150" s="515"/>
      <c r="S150" s="509" t="s">
        <v>1355</v>
      </c>
      <c r="T150" s="509" t="s">
        <v>873</v>
      </c>
      <c r="U150" s="509"/>
      <c r="V150" s="514">
        <v>45951.416018518517</v>
      </c>
      <c r="W150" s="509" t="s">
        <v>10461</v>
      </c>
      <c r="X150" s="514">
        <v>45957.675844907404</v>
      </c>
      <c r="Y150" s="509" t="s">
        <v>10459</v>
      </c>
      <c r="Z150" s="509"/>
      <c r="AA150" s="509" t="s">
        <v>10460</v>
      </c>
      <c r="AB150" s="509"/>
    </row>
    <row r="151" spans="1:28" s="411" customFormat="1" ht="10.199999999999999">
      <c r="A151" s="509">
        <v>36736</v>
      </c>
      <c r="B151" s="509">
        <v>1</v>
      </c>
      <c r="C151" s="510" t="s">
        <v>232</v>
      </c>
      <c r="D151" s="510" t="s">
        <v>11482</v>
      </c>
      <c r="E151" s="511">
        <v>45951</v>
      </c>
      <c r="F151" s="511">
        <v>45964</v>
      </c>
      <c r="G151" s="511"/>
      <c r="H151" s="509" t="s">
        <v>10262</v>
      </c>
      <c r="I151" s="512">
        <v>45.25</v>
      </c>
      <c r="J151" s="509">
        <v>1</v>
      </c>
      <c r="K151" s="509"/>
      <c r="L151" s="509"/>
      <c r="M151" s="509"/>
      <c r="N151" s="509"/>
      <c r="O151" s="509">
        <v>0</v>
      </c>
      <c r="P151" s="509"/>
      <c r="Q151" s="513">
        <v>45.25</v>
      </c>
      <c r="R151" s="515"/>
      <c r="S151" s="509" t="s">
        <v>1342</v>
      </c>
      <c r="T151" s="509" t="s">
        <v>2152</v>
      </c>
      <c r="U151" s="509" t="s">
        <v>11483</v>
      </c>
      <c r="V151" s="514">
        <v>45953.37023148148</v>
      </c>
      <c r="W151" s="509" t="s">
        <v>10459</v>
      </c>
      <c r="X151" s="514">
        <v>45957.676226851851</v>
      </c>
      <c r="Y151" s="509" t="s">
        <v>10459</v>
      </c>
      <c r="Z151" s="509"/>
      <c r="AA151" s="509" t="s">
        <v>10460</v>
      </c>
      <c r="AB151" s="509" t="s">
        <v>10470</v>
      </c>
    </row>
    <row r="152" spans="1:28" s="411" customFormat="1" ht="10.199999999999999">
      <c r="A152" s="509">
        <v>36769</v>
      </c>
      <c r="B152" s="509">
        <v>1</v>
      </c>
      <c r="C152" s="510" t="s">
        <v>142</v>
      </c>
      <c r="D152" s="510" t="s">
        <v>11497</v>
      </c>
      <c r="E152" s="511">
        <v>45952</v>
      </c>
      <c r="F152" s="511">
        <v>45964</v>
      </c>
      <c r="G152" s="511"/>
      <c r="H152" s="509" t="s">
        <v>10262</v>
      </c>
      <c r="I152" s="512">
        <v>22500</v>
      </c>
      <c r="J152" s="509">
        <v>1</v>
      </c>
      <c r="K152" s="509">
        <v>0</v>
      </c>
      <c r="L152" s="509">
        <v>0</v>
      </c>
      <c r="M152" s="509">
        <v>0</v>
      </c>
      <c r="N152" s="509"/>
      <c r="O152" s="509">
        <v>0</v>
      </c>
      <c r="P152" s="509"/>
      <c r="Q152" s="513">
        <v>22500</v>
      </c>
      <c r="R152" s="515"/>
      <c r="S152" s="509" t="s">
        <v>1349</v>
      </c>
      <c r="T152" s="509" t="s">
        <v>741</v>
      </c>
      <c r="U152" s="509" t="s">
        <v>11544</v>
      </c>
      <c r="V152" s="514">
        <v>45953.587488425925</v>
      </c>
      <c r="W152" s="509" t="s">
        <v>10462</v>
      </c>
      <c r="X152" s="514">
        <v>45954.34615740741</v>
      </c>
      <c r="Y152" s="509" t="s">
        <v>10459</v>
      </c>
      <c r="Z152" s="509"/>
      <c r="AA152" s="509" t="s">
        <v>10460</v>
      </c>
      <c r="AB152" s="509" t="s">
        <v>10410</v>
      </c>
    </row>
    <row r="153" spans="1:28" s="411" customFormat="1" ht="10.199999999999999">
      <c r="A153" s="509">
        <v>34760</v>
      </c>
      <c r="B153" s="509">
        <v>1</v>
      </c>
      <c r="C153" s="510" t="s">
        <v>227</v>
      </c>
      <c r="D153" s="510" t="s">
        <v>11485</v>
      </c>
      <c r="E153" s="511">
        <v>45900</v>
      </c>
      <c r="F153" s="511">
        <v>45964</v>
      </c>
      <c r="G153" s="511"/>
      <c r="H153" s="509" t="s">
        <v>10262</v>
      </c>
      <c r="I153" s="512">
        <v>7</v>
      </c>
      <c r="J153" s="509">
        <v>1</v>
      </c>
      <c r="K153" s="509"/>
      <c r="L153" s="509"/>
      <c r="M153" s="509"/>
      <c r="N153" s="509"/>
      <c r="O153" s="509">
        <v>0</v>
      </c>
      <c r="P153" s="509"/>
      <c r="Q153" s="513">
        <v>7</v>
      </c>
      <c r="R153" s="515"/>
      <c r="S153" s="509" t="s">
        <v>1355</v>
      </c>
      <c r="T153" s="509" t="s">
        <v>1938</v>
      </c>
      <c r="U153" s="509"/>
      <c r="V153" s="514">
        <v>45901.42460648148</v>
      </c>
      <c r="W153" s="509" t="s">
        <v>10461</v>
      </c>
      <c r="X153" s="514">
        <v>45957.6719212963</v>
      </c>
      <c r="Y153" s="509" t="s">
        <v>10459</v>
      </c>
      <c r="Z153" s="509"/>
      <c r="AA153" s="509" t="s">
        <v>10460</v>
      </c>
      <c r="AB153" s="509"/>
    </row>
    <row r="154" spans="1:28" s="411" customFormat="1" ht="10.199999999999999">
      <c r="A154" s="509">
        <v>34339</v>
      </c>
      <c r="B154" s="509">
        <v>1</v>
      </c>
      <c r="C154" s="510" t="s">
        <v>27</v>
      </c>
      <c r="D154" s="510" t="s">
        <v>10395</v>
      </c>
      <c r="E154" s="511">
        <v>45887</v>
      </c>
      <c r="F154" s="511">
        <v>45964</v>
      </c>
      <c r="G154" s="511"/>
      <c r="H154" s="509" t="s">
        <v>10262</v>
      </c>
      <c r="I154" s="512">
        <v>9980</v>
      </c>
      <c r="J154" s="509">
        <v>1</v>
      </c>
      <c r="K154" s="509">
        <v>0</v>
      </c>
      <c r="L154" s="509">
        <v>0</v>
      </c>
      <c r="M154" s="509">
        <v>0</v>
      </c>
      <c r="N154" s="509"/>
      <c r="O154" s="509">
        <v>0</v>
      </c>
      <c r="P154" s="509"/>
      <c r="Q154" s="513">
        <v>9980</v>
      </c>
      <c r="R154" s="515"/>
      <c r="S154" s="509" t="s">
        <v>10473</v>
      </c>
      <c r="T154" s="509" t="s">
        <v>10474</v>
      </c>
      <c r="U154" s="509" t="s">
        <v>11604</v>
      </c>
      <c r="V154" s="514">
        <v>45887.571423611109</v>
      </c>
      <c r="W154" s="509" t="s">
        <v>10459</v>
      </c>
      <c r="X154" s="514">
        <v>45957.671851851854</v>
      </c>
      <c r="Y154" s="509" t="s">
        <v>10459</v>
      </c>
      <c r="Z154" s="509"/>
      <c r="AA154" s="509" t="s">
        <v>10460</v>
      </c>
      <c r="AB154" s="509"/>
    </row>
    <row r="155" spans="1:28" s="411" customFormat="1" ht="10.199999999999999">
      <c r="A155" s="509">
        <v>36767</v>
      </c>
      <c r="B155" s="509">
        <v>1</v>
      </c>
      <c r="C155" s="510" t="s">
        <v>142</v>
      </c>
      <c r="D155" s="510" t="s">
        <v>11498</v>
      </c>
      <c r="E155" s="511">
        <v>45679</v>
      </c>
      <c r="F155" s="511">
        <v>45964</v>
      </c>
      <c r="G155" s="511"/>
      <c r="H155" s="509" t="s">
        <v>10262</v>
      </c>
      <c r="I155" s="512">
        <v>6500</v>
      </c>
      <c r="J155" s="509">
        <v>1</v>
      </c>
      <c r="K155" s="509">
        <v>0</v>
      </c>
      <c r="L155" s="509">
        <v>0</v>
      </c>
      <c r="M155" s="509">
        <v>0</v>
      </c>
      <c r="N155" s="509"/>
      <c r="O155" s="509">
        <v>0</v>
      </c>
      <c r="P155" s="509"/>
      <c r="Q155" s="513">
        <v>6500</v>
      </c>
      <c r="R155" s="515"/>
      <c r="S155" s="509" t="s">
        <v>1349</v>
      </c>
      <c r="T155" s="509" t="s">
        <v>741</v>
      </c>
      <c r="U155" s="509" t="s">
        <v>11546</v>
      </c>
      <c r="V155" s="514">
        <v>45953.585381944446</v>
      </c>
      <c r="W155" s="509" t="s">
        <v>10462</v>
      </c>
      <c r="X155" s="514">
        <v>45954.345752314817</v>
      </c>
      <c r="Y155" s="509" t="s">
        <v>10459</v>
      </c>
      <c r="Z155" s="509"/>
      <c r="AA155" s="509" t="s">
        <v>10460</v>
      </c>
      <c r="AB155" s="509" t="s">
        <v>10410</v>
      </c>
    </row>
    <row r="156" spans="1:28" s="411" customFormat="1" ht="10.199999999999999">
      <c r="A156" s="509">
        <v>36842</v>
      </c>
      <c r="B156" s="509">
        <v>1</v>
      </c>
      <c r="C156" s="510" t="s">
        <v>23</v>
      </c>
      <c r="D156" s="510" t="s">
        <v>11620</v>
      </c>
      <c r="E156" s="511">
        <v>45932</v>
      </c>
      <c r="F156" s="511">
        <v>45964</v>
      </c>
      <c r="G156" s="511"/>
      <c r="H156" s="509" t="s">
        <v>10262</v>
      </c>
      <c r="I156" s="512">
        <v>212.88</v>
      </c>
      <c r="J156" s="509">
        <v>1</v>
      </c>
      <c r="K156" s="509">
        <v>0</v>
      </c>
      <c r="L156" s="509">
        <v>0</v>
      </c>
      <c r="M156" s="509">
        <v>0</v>
      </c>
      <c r="N156" s="509"/>
      <c r="O156" s="509">
        <v>0</v>
      </c>
      <c r="P156" s="509"/>
      <c r="Q156" s="513">
        <v>212.88</v>
      </c>
      <c r="R156" s="515"/>
      <c r="S156" s="509" t="s">
        <v>10325</v>
      </c>
      <c r="T156" s="509" t="s">
        <v>11090</v>
      </c>
      <c r="U156" s="509" t="s">
        <v>11621</v>
      </c>
      <c r="V156" s="514">
        <v>45957.463865740741</v>
      </c>
      <c r="W156" s="509" t="s">
        <v>10459</v>
      </c>
      <c r="X156" s="514">
        <v>45957.505532407406</v>
      </c>
      <c r="Y156" s="509" t="s">
        <v>10461</v>
      </c>
      <c r="Z156" s="509"/>
      <c r="AA156" s="509" t="s">
        <v>10460</v>
      </c>
      <c r="AB156" s="509"/>
    </row>
    <row r="157" spans="1:28" s="411" customFormat="1" ht="10.199999999999999">
      <c r="A157" s="509">
        <v>36682</v>
      </c>
      <c r="B157" s="509">
        <v>2</v>
      </c>
      <c r="C157" s="510" t="s">
        <v>785</v>
      </c>
      <c r="D157" s="510" t="s">
        <v>11418</v>
      </c>
      <c r="E157" s="511">
        <v>45952</v>
      </c>
      <c r="F157" s="511">
        <v>45964</v>
      </c>
      <c r="G157" s="511"/>
      <c r="H157" s="509" t="s">
        <v>10262</v>
      </c>
      <c r="I157" s="512">
        <v>259.56</v>
      </c>
      <c r="J157" s="509">
        <v>1</v>
      </c>
      <c r="K157" s="509"/>
      <c r="L157" s="509"/>
      <c r="M157" s="509"/>
      <c r="N157" s="509"/>
      <c r="O157" s="509">
        <v>0</v>
      </c>
      <c r="P157" s="509"/>
      <c r="Q157" s="513">
        <v>259.56</v>
      </c>
      <c r="R157" s="515"/>
      <c r="S157" s="509" t="s">
        <v>1874</v>
      </c>
      <c r="T157" s="509" t="s">
        <v>1344</v>
      </c>
      <c r="U157" s="509" t="s">
        <v>11419</v>
      </c>
      <c r="V157" s="514">
        <v>45952.499282407407</v>
      </c>
      <c r="W157" s="509" t="s">
        <v>10459</v>
      </c>
      <c r="X157" s="514">
        <v>45957.676076388889</v>
      </c>
      <c r="Y157" s="509" t="s">
        <v>10459</v>
      </c>
      <c r="Z157" s="509"/>
      <c r="AA157" s="509" t="s">
        <v>10460</v>
      </c>
      <c r="AB157" s="509" t="s">
        <v>10410</v>
      </c>
    </row>
    <row r="158" spans="1:28" s="411" customFormat="1" ht="10.199999999999999">
      <c r="A158" s="509">
        <v>35736</v>
      </c>
      <c r="B158" s="509">
        <v>1</v>
      </c>
      <c r="C158" s="510" t="s">
        <v>10652</v>
      </c>
      <c r="D158" s="510" t="s">
        <v>10970</v>
      </c>
      <c r="E158" s="511">
        <v>45926</v>
      </c>
      <c r="F158" s="511">
        <v>45964</v>
      </c>
      <c r="G158" s="511"/>
      <c r="H158" s="509" t="s">
        <v>10262</v>
      </c>
      <c r="I158" s="512">
        <v>233.6</v>
      </c>
      <c r="J158" s="509">
        <v>1</v>
      </c>
      <c r="K158" s="509"/>
      <c r="L158" s="509"/>
      <c r="M158" s="509"/>
      <c r="N158" s="509"/>
      <c r="O158" s="509">
        <v>0</v>
      </c>
      <c r="P158" s="509"/>
      <c r="Q158" s="513">
        <v>233.6</v>
      </c>
      <c r="R158" s="515"/>
      <c r="S158" s="509" t="s">
        <v>1342</v>
      </c>
      <c r="T158" s="509" t="s">
        <v>880</v>
      </c>
      <c r="U158" s="509"/>
      <c r="V158" s="514">
        <v>45929.419849537036</v>
      </c>
      <c r="W158" s="509" t="s">
        <v>10461</v>
      </c>
      <c r="X158" s="514">
        <v>45957.673437500001</v>
      </c>
      <c r="Y158" s="509" t="s">
        <v>10459</v>
      </c>
      <c r="Z158" s="509"/>
      <c r="AA158" s="509" t="s">
        <v>10460</v>
      </c>
      <c r="AB158" s="509"/>
    </row>
    <row r="159" spans="1:28" s="411" customFormat="1" ht="10.199999999999999">
      <c r="A159" s="509">
        <v>35848</v>
      </c>
      <c r="B159" s="509">
        <v>1</v>
      </c>
      <c r="C159" s="510" t="s">
        <v>10994</v>
      </c>
      <c r="D159" s="510" t="s">
        <v>10995</v>
      </c>
      <c r="E159" s="511">
        <v>45923</v>
      </c>
      <c r="F159" s="511">
        <v>45964</v>
      </c>
      <c r="G159" s="511"/>
      <c r="H159" s="509" t="s">
        <v>10262</v>
      </c>
      <c r="I159" s="512">
        <v>250</v>
      </c>
      <c r="J159" s="509">
        <v>1</v>
      </c>
      <c r="K159" s="509"/>
      <c r="L159" s="509"/>
      <c r="M159" s="509"/>
      <c r="N159" s="509"/>
      <c r="O159" s="509">
        <v>0</v>
      </c>
      <c r="P159" s="509"/>
      <c r="Q159" s="513">
        <v>250</v>
      </c>
      <c r="R159" s="515"/>
      <c r="S159" s="509" t="s">
        <v>10325</v>
      </c>
      <c r="T159" s="509" t="s">
        <v>10996</v>
      </c>
      <c r="U159" s="509" t="s">
        <v>10997</v>
      </c>
      <c r="V159" s="514">
        <v>45931.467685185184</v>
      </c>
      <c r="W159" s="509" t="s">
        <v>10458</v>
      </c>
      <c r="X159" s="514">
        <v>45957.673784722225</v>
      </c>
      <c r="Y159" s="509" t="s">
        <v>10459</v>
      </c>
      <c r="Z159" s="509"/>
      <c r="AA159" s="509" t="s">
        <v>10460</v>
      </c>
      <c r="AB159" s="509"/>
    </row>
    <row r="160" spans="1:28" s="411" customFormat="1" ht="10.199999999999999">
      <c r="A160" s="509">
        <v>33701</v>
      </c>
      <c r="B160" s="509">
        <v>1</v>
      </c>
      <c r="C160" s="510" t="s">
        <v>251</v>
      </c>
      <c r="D160" s="510" t="s">
        <v>11143</v>
      </c>
      <c r="E160" s="511">
        <v>45845</v>
      </c>
      <c r="F160" s="511">
        <v>45964</v>
      </c>
      <c r="G160" s="511"/>
      <c r="H160" s="509" t="s">
        <v>10262</v>
      </c>
      <c r="I160" s="512">
        <v>314.64999999999998</v>
      </c>
      <c r="J160" s="509">
        <v>1</v>
      </c>
      <c r="K160" s="509"/>
      <c r="L160" s="509"/>
      <c r="M160" s="509"/>
      <c r="N160" s="509"/>
      <c r="O160" s="509">
        <v>0</v>
      </c>
      <c r="P160" s="509"/>
      <c r="Q160" s="513">
        <v>314.64999999999998</v>
      </c>
      <c r="R160" s="515"/>
      <c r="S160" s="509" t="s">
        <v>1329</v>
      </c>
      <c r="T160" s="509" t="s">
        <v>10387</v>
      </c>
      <c r="U160" s="509" t="s">
        <v>11144</v>
      </c>
      <c r="V160" s="514">
        <v>45868.404791666668</v>
      </c>
      <c r="W160" s="509" t="s">
        <v>10458</v>
      </c>
      <c r="X160" s="514">
        <v>45957.671273148146</v>
      </c>
      <c r="Y160" s="509" t="s">
        <v>10459</v>
      </c>
      <c r="Z160" s="509"/>
      <c r="AA160" s="509" t="s">
        <v>10460</v>
      </c>
      <c r="AB160" s="509"/>
    </row>
    <row r="161" spans="1:28" s="411" customFormat="1" ht="10.199999999999999">
      <c r="A161" s="509">
        <v>36025</v>
      </c>
      <c r="B161" s="509">
        <v>7</v>
      </c>
      <c r="C161" s="510" t="s">
        <v>11030</v>
      </c>
      <c r="D161" s="510" t="s">
        <v>11031</v>
      </c>
      <c r="E161" s="511">
        <v>45933</v>
      </c>
      <c r="F161" s="511">
        <v>45964</v>
      </c>
      <c r="G161" s="511"/>
      <c r="H161" s="509" t="s">
        <v>10262</v>
      </c>
      <c r="I161" s="512">
        <v>150</v>
      </c>
      <c r="J161" s="509">
        <v>1</v>
      </c>
      <c r="K161" s="509"/>
      <c r="L161" s="509"/>
      <c r="M161" s="509"/>
      <c r="N161" s="509"/>
      <c r="O161" s="509">
        <v>0</v>
      </c>
      <c r="P161" s="509"/>
      <c r="Q161" s="513">
        <v>150</v>
      </c>
      <c r="R161" s="515"/>
      <c r="S161" s="509" t="s">
        <v>1342</v>
      </c>
      <c r="T161" s="509" t="s">
        <v>1345</v>
      </c>
      <c r="U161" s="509" t="s">
        <v>11032</v>
      </c>
      <c r="V161" s="514">
        <v>45936.503831018519</v>
      </c>
      <c r="W161" s="509" t="s">
        <v>10461</v>
      </c>
      <c r="X161" s="514">
        <v>45957.674340277779</v>
      </c>
      <c r="Y161" s="509" t="s">
        <v>10459</v>
      </c>
      <c r="Z161" s="509"/>
      <c r="AA161" s="509" t="s">
        <v>10460</v>
      </c>
      <c r="AB161" s="509" t="s">
        <v>11614</v>
      </c>
    </row>
    <row r="162" spans="1:28" s="411" customFormat="1" ht="10.199999999999999">
      <c r="A162" s="509">
        <v>34186</v>
      </c>
      <c r="B162" s="509">
        <v>1</v>
      </c>
      <c r="C162" s="510" t="s">
        <v>12</v>
      </c>
      <c r="D162" s="510" t="s">
        <v>10446</v>
      </c>
      <c r="E162" s="511">
        <v>45882</v>
      </c>
      <c r="F162" s="511">
        <v>45964</v>
      </c>
      <c r="G162" s="511"/>
      <c r="H162" s="509" t="s">
        <v>10262</v>
      </c>
      <c r="I162" s="512">
        <v>10730</v>
      </c>
      <c r="J162" s="509">
        <v>1</v>
      </c>
      <c r="K162" s="509">
        <v>0</v>
      </c>
      <c r="L162" s="509">
        <v>0</v>
      </c>
      <c r="M162" s="509">
        <v>0</v>
      </c>
      <c r="N162" s="509"/>
      <c r="O162" s="509">
        <v>0</v>
      </c>
      <c r="P162" s="509"/>
      <c r="Q162" s="513">
        <v>10730</v>
      </c>
      <c r="R162" s="515"/>
      <c r="S162" s="509" t="s">
        <v>1342</v>
      </c>
      <c r="T162" s="509" t="s">
        <v>278</v>
      </c>
      <c r="U162" s="509" t="s">
        <v>10482</v>
      </c>
      <c r="V162" s="514">
        <v>45882.691423611112</v>
      </c>
      <c r="W162" s="509" t="s">
        <v>10459</v>
      </c>
      <c r="X162" s="514">
        <v>45957.669965277775</v>
      </c>
      <c r="Y162" s="509" t="s">
        <v>10459</v>
      </c>
      <c r="Z162" s="509"/>
      <c r="AA162" s="509" t="s">
        <v>10460</v>
      </c>
      <c r="AB162" s="509" t="s">
        <v>269</v>
      </c>
    </row>
    <row r="163" spans="1:28" s="411" customFormat="1" ht="10.199999999999999">
      <c r="A163" s="509">
        <v>36250</v>
      </c>
      <c r="B163" s="509">
        <v>1</v>
      </c>
      <c r="C163" s="510" t="s">
        <v>10742</v>
      </c>
      <c r="D163" s="510" t="s">
        <v>11113</v>
      </c>
      <c r="E163" s="511">
        <v>45940</v>
      </c>
      <c r="F163" s="511">
        <v>45964</v>
      </c>
      <c r="G163" s="511"/>
      <c r="H163" s="509" t="s">
        <v>10262</v>
      </c>
      <c r="I163" s="512">
        <v>117.2</v>
      </c>
      <c r="J163" s="509">
        <v>1</v>
      </c>
      <c r="K163" s="509"/>
      <c r="L163" s="509"/>
      <c r="M163" s="509"/>
      <c r="N163" s="509"/>
      <c r="O163" s="509">
        <v>0</v>
      </c>
      <c r="P163" s="509"/>
      <c r="Q163" s="513">
        <v>117.2</v>
      </c>
      <c r="R163" s="515"/>
      <c r="S163" s="509" t="s">
        <v>10473</v>
      </c>
      <c r="T163" s="509" t="s">
        <v>10744</v>
      </c>
      <c r="U163" s="509"/>
      <c r="V163" s="514">
        <v>45943.541967592595</v>
      </c>
      <c r="W163" s="509" t="s">
        <v>10461</v>
      </c>
      <c r="X163" s="514">
        <v>45957.674733796295</v>
      </c>
      <c r="Y163" s="509" t="s">
        <v>10459</v>
      </c>
      <c r="Z163" s="509"/>
      <c r="AA163" s="509" t="s">
        <v>10460</v>
      </c>
      <c r="AB163" s="509"/>
    </row>
    <row r="164" spans="1:28" s="411" customFormat="1" ht="10.199999999999999">
      <c r="A164" s="509">
        <v>36066</v>
      </c>
      <c r="B164" s="509">
        <v>1</v>
      </c>
      <c r="C164" s="510" t="s">
        <v>10359</v>
      </c>
      <c r="D164" s="510" t="s">
        <v>11041</v>
      </c>
      <c r="E164" s="511">
        <v>45936</v>
      </c>
      <c r="F164" s="511">
        <v>45964</v>
      </c>
      <c r="G164" s="511"/>
      <c r="H164" s="509" t="s">
        <v>10262</v>
      </c>
      <c r="I164" s="512">
        <v>8113.3</v>
      </c>
      <c r="J164" s="509">
        <v>1</v>
      </c>
      <c r="K164" s="509"/>
      <c r="L164" s="509"/>
      <c r="M164" s="509"/>
      <c r="N164" s="509"/>
      <c r="O164" s="509">
        <v>0</v>
      </c>
      <c r="P164" s="509"/>
      <c r="Q164" s="513">
        <v>8113.3</v>
      </c>
      <c r="R164" s="515"/>
      <c r="S164" s="509" t="s">
        <v>10325</v>
      </c>
      <c r="T164" s="509" t="s">
        <v>10346</v>
      </c>
      <c r="U164" s="509" t="s">
        <v>10972</v>
      </c>
      <c r="V164" s="514">
        <v>45937.402199074073</v>
      </c>
      <c r="W164" s="509" t="s">
        <v>10461</v>
      </c>
      <c r="X164" s="514">
        <v>45957.674432870372</v>
      </c>
      <c r="Y164" s="509" t="s">
        <v>10459</v>
      </c>
      <c r="Z164" s="509"/>
      <c r="AA164" s="509" t="s">
        <v>10460</v>
      </c>
      <c r="AB164" s="509" t="s">
        <v>10721</v>
      </c>
    </row>
    <row r="165" spans="1:28" s="411" customFormat="1" ht="10.199999999999999">
      <c r="A165" s="509">
        <v>36024</v>
      </c>
      <c r="B165" s="509">
        <v>7</v>
      </c>
      <c r="C165" s="510" t="s">
        <v>11027</v>
      </c>
      <c r="D165" s="510" t="s">
        <v>11028</v>
      </c>
      <c r="E165" s="511">
        <v>45934</v>
      </c>
      <c r="F165" s="511">
        <v>45964</v>
      </c>
      <c r="G165" s="511"/>
      <c r="H165" s="509" t="s">
        <v>10262</v>
      </c>
      <c r="I165" s="512">
        <v>309.58999999999997</v>
      </c>
      <c r="J165" s="509">
        <v>1</v>
      </c>
      <c r="K165" s="509"/>
      <c r="L165" s="509"/>
      <c r="M165" s="509"/>
      <c r="N165" s="509"/>
      <c r="O165" s="509">
        <v>0</v>
      </c>
      <c r="P165" s="509"/>
      <c r="Q165" s="513">
        <v>309.58999999999997</v>
      </c>
      <c r="R165" s="515"/>
      <c r="S165" s="509" t="s">
        <v>1342</v>
      </c>
      <c r="T165" s="509" t="s">
        <v>10581</v>
      </c>
      <c r="U165" s="509" t="s">
        <v>11029</v>
      </c>
      <c r="V165" s="514">
        <v>45936.503379629627</v>
      </c>
      <c r="W165" s="509" t="s">
        <v>10461</v>
      </c>
      <c r="X165" s="514">
        <v>45957.674259259256</v>
      </c>
      <c r="Y165" s="509" t="s">
        <v>10459</v>
      </c>
      <c r="Z165" s="509"/>
      <c r="AA165" s="509" t="s">
        <v>10460</v>
      </c>
      <c r="AB165" s="509" t="s">
        <v>11614</v>
      </c>
    </row>
    <row r="166" spans="1:28" s="411" customFormat="1" ht="10.199999999999999">
      <c r="A166" s="509">
        <v>36780</v>
      </c>
      <c r="B166" s="509">
        <v>2</v>
      </c>
      <c r="C166" s="510" t="s">
        <v>2052</v>
      </c>
      <c r="D166" s="510" t="s">
        <v>11494</v>
      </c>
      <c r="E166" s="511">
        <v>45953</v>
      </c>
      <c r="F166" s="511">
        <v>45964</v>
      </c>
      <c r="G166" s="511"/>
      <c r="H166" s="509" t="s">
        <v>10262</v>
      </c>
      <c r="I166" s="512">
        <v>15509</v>
      </c>
      <c r="J166" s="509">
        <v>1</v>
      </c>
      <c r="K166" s="509">
        <v>0</v>
      </c>
      <c r="L166" s="509">
        <v>0</v>
      </c>
      <c r="M166" s="509">
        <v>0</v>
      </c>
      <c r="N166" s="509"/>
      <c r="O166" s="509">
        <v>0</v>
      </c>
      <c r="P166" s="509"/>
      <c r="Q166" s="513">
        <v>15509</v>
      </c>
      <c r="R166" s="515"/>
      <c r="S166" s="509" t="s">
        <v>1349</v>
      </c>
      <c r="T166" s="509" t="s">
        <v>741</v>
      </c>
      <c r="U166" s="509" t="s">
        <v>11547</v>
      </c>
      <c r="V166" s="514">
        <v>45953.666238425925</v>
      </c>
      <c r="W166" s="509" t="s">
        <v>10462</v>
      </c>
      <c r="X166" s="514">
        <v>45954.34715277778</v>
      </c>
      <c r="Y166" s="509" t="s">
        <v>10459</v>
      </c>
      <c r="Z166" s="509"/>
      <c r="AA166" s="509" t="s">
        <v>10460</v>
      </c>
      <c r="AB166" s="509" t="s">
        <v>10410</v>
      </c>
    </row>
    <row r="167" spans="1:28" s="411" customFormat="1" ht="10.199999999999999">
      <c r="A167" s="509">
        <v>36764</v>
      </c>
      <c r="B167" s="509">
        <v>2</v>
      </c>
      <c r="C167" s="510" t="s">
        <v>244</v>
      </c>
      <c r="D167" s="510" t="s">
        <v>11500</v>
      </c>
      <c r="E167" s="511">
        <v>45947</v>
      </c>
      <c r="F167" s="511">
        <v>45964</v>
      </c>
      <c r="G167" s="511"/>
      <c r="H167" s="509" t="s">
        <v>10262</v>
      </c>
      <c r="I167" s="512">
        <v>106683.64</v>
      </c>
      <c r="J167" s="509">
        <v>1</v>
      </c>
      <c r="K167" s="509">
        <v>0</v>
      </c>
      <c r="L167" s="509">
        <v>0</v>
      </c>
      <c r="M167" s="509">
        <v>0</v>
      </c>
      <c r="N167" s="509"/>
      <c r="O167" s="509">
        <v>0</v>
      </c>
      <c r="P167" s="509"/>
      <c r="Q167" s="513">
        <v>106683.64</v>
      </c>
      <c r="R167" s="515"/>
      <c r="S167" s="509" t="s">
        <v>1349</v>
      </c>
      <c r="T167" s="509" t="s">
        <v>741</v>
      </c>
      <c r="U167" s="509" t="s">
        <v>11548</v>
      </c>
      <c r="V167" s="514">
        <v>45953.578680555554</v>
      </c>
      <c r="W167" s="509" t="s">
        <v>10462</v>
      </c>
      <c r="X167" s="514">
        <v>45954.344861111109</v>
      </c>
      <c r="Y167" s="509" t="s">
        <v>10459</v>
      </c>
      <c r="Z167" s="509"/>
      <c r="AA167" s="509" t="s">
        <v>10460</v>
      </c>
      <c r="AB167" s="509" t="s">
        <v>10410</v>
      </c>
    </row>
    <row r="168" spans="1:28" s="411" customFormat="1" ht="10.199999999999999">
      <c r="A168" s="509">
        <v>36734</v>
      </c>
      <c r="B168" s="509">
        <v>5</v>
      </c>
      <c r="C168" s="510" t="s">
        <v>138</v>
      </c>
      <c r="D168" s="510" t="s">
        <v>11503</v>
      </c>
      <c r="E168" s="511">
        <v>45943</v>
      </c>
      <c r="F168" s="511">
        <v>45964</v>
      </c>
      <c r="G168" s="511"/>
      <c r="H168" s="509" t="s">
        <v>10262</v>
      </c>
      <c r="I168" s="512">
        <v>15514.4</v>
      </c>
      <c r="J168" s="509">
        <v>1</v>
      </c>
      <c r="K168" s="509">
        <v>0</v>
      </c>
      <c r="L168" s="509">
        <v>0</v>
      </c>
      <c r="M168" s="509">
        <v>0</v>
      </c>
      <c r="N168" s="509"/>
      <c r="O168" s="509">
        <v>0</v>
      </c>
      <c r="P168" s="509"/>
      <c r="Q168" s="513">
        <v>15514.4</v>
      </c>
      <c r="R168" s="515"/>
      <c r="S168" s="509" t="s">
        <v>1349</v>
      </c>
      <c r="T168" s="509" t="s">
        <v>741</v>
      </c>
      <c r="U168" s="509" t="s">
        <v>11549</v>
      </c>
      <c r="V168" s="514">
        <v>45953.360891203702</v>
      </c>
      <c r="W168" s="509" t="s">
        <v>10462</v>
      </c>
      <c r="X168" s="514">
        <v>45954.342152777775</v>
      </c>
      <c r="Y168" s="509" t="s">
        <v>10459</v>
      </c>
      <c r="Z168" s="509"/>
      <c r="AA168" s="509" t="s">
        <v>10460</v>
      </c>
      <c r="AB168" s="509" t="s">
        <v>10410</v>
      </c>
    </row>
    <row r="169" spans="1:28" s="411" customFormat="1" ht="10.199999999999999">
      <c r="A169" s="509">
        <v>36021</v>
      </c>
      <c r="B169" s="509">
        <v>7</v>
      </c>
      <c r="C169" s="510" t="s">
        <v>11025</v>
      </c>
      <c r="D169" s="510" t="s">
        <v>11026</v>
      </c>
      <c r="E169" s="511">
        <v>45933</v>
      </c>
      <c r="F169" s="511">
        <v>45964</v>
      </c>
      <c r="G169" s="511"/>
      <c r="H169" s="509" t="s">
        <v>10262</v>
      </c>
      <c r="I169" s="512">
        <v>52.7</v>
      </c>
      <c r="J169" s="509">
        <v>1</v>
      </c>
      <c r="K169" s="509"/>
      <c r="L169" s="509"/>
      <c r="M169" s="509"/>
      <c r="N169" s="509"/>
      <c r="O169" s="509">
        <v>0</v>
      </c>
      <c r="P169" s="509"/>
      <c r="Q169" s="513">
        <v>52.7</v>
      </c>
      <c r="R169" s="515"/>
      <c r="S169" s="509" t="s">
        <v>1342</v>
      </c>
      <c r="T169" s="509" t="s">
        <v>10581</v>
      </c>
      <c r="U169" s="509" t="s">
        <v>11615</v>
      </c>
      <c r="V169" s="514">
        <v>45936.498368055552</v>
      </c>
      <c r="W169" s="509" t="s">
        <v>10461</v>
      </c>
      <c r="X169" s="514">
        <v>45957.674189814818</v>
      </c>
      <c r="Y169" s="509" t="s">
        <v>10459</v>
      </c>
      <c r="Z169" s="509"/>
      <c r="AA169" s="509" t="s">
        <v>10460</v>
      </c>
      <c r="AB169" s="509" t="s">
        <v>11614</v>
      </c>
    </row>
    <row r="170" spans="1:28" s="411" customFormat="1" ht="10.199999999999999">
      <c r="A170" s="509">
        <v>35932</v>
      </c>
      <c r="B170" s="509">
        <v>1</v>
      </c>
      <c r="C170" s="510" t="s">
        <v>4824</v>
      </c>
      <c r="D170" s="510" t="s">
        <v>11012</v>
      </c>
      <c r="E170" s="511">
        <v>45932</v>
      </c>
      <c r="F170" s="511">
        <v>45964</v>
      </c>
      <c r="G170" s="511"/>
      <c r="H170" s="509" t="s">
        <v>10262</v>
      </c>
      <c r="I170" s="512">
        <v>716.89</v>
      </c>
      <c r="J170" s="509">
        <v>1</v>
      </c>
      <c r="K170" s="509"/>
      <c r="L170" s="509"/>
      <c r="M170" s="509"/>
      <c r="N170" s="509"/>
      <c r="O170" s="509">
        <v>0</v>
      </c>
      <c r="P170" s="509"/>
      <c r="Q170" s="513">
        <v>716.89</v>
      </c>
      <c r="R170" s="515"/>
      <c r="S170" s="509" t="s">
        <v>1355</v>
      </c>
      <c r="T170" s="509" t="s">
        <v>873</v>
      </c>
      <c r="U170" s="509"/>
      <c r="V170" s="514">
        <v>45933.451562499999</v>
      </c>
      <c r="W170" s="509" t="s">
        <v>10461</v>
      </c>
      <c r="X170" s="514">
        <v>45957.673842592594</v>
      </c>
      <c r="Y170" s="509" t="s">
        <v>10459</v>
      </c>
      <c r="Z170" s="509"/>
      <c r="AA170" s="509" t="s">
        <v>10460</v>
      </c>
      <c r="AB170" s="509"/>
    </row>
    <row r="171" spans="1:28" s="411" customFormat="1" ht="10.199999999999999">
      <c r="A171" s="509">
        <v>36020</v>
      </c>
      <c r="B171" s="509">
        <v>7</v>
      </c>
      <c r="C171" s="510" t="s">
        <v>11023</v>
      </c>
      <c r="D171" s="510" t="s">
        <v>11024</v>
      </c>
      <c r="E171" s="511">
        <v>45933</v>
      </c>
      <c r="F171" s="511">
        <v>45964</v>
      </c>
      <c r="G171" s="511"/>
      <c r="H171" s="509" t="s">
        <v>10262</v>
      </c>
      <c r="I171" s="512">
        <v>61.9</v>
      </c>
      <c r="J171" s="509">
        <v>1</v>
      </c>
      <c r="K171" s="509"/>
      <c r="L171" s="509"/>
      <c r="M171" s="509"/>
      <c r="N171" s="509"/>
      <c r="O171" s="509">
        <v>0</v>
      </c>
      <c r="P171" s="509"/>
      <c r="Q171" s="513">
        <v>61.9</v>
      </c>
      <c r="R171" s="515"/>
      <c r="S171" s="509" t="s">
        <v>1342</v>
      </c>
      <c r="T171" s="509" t="s">
        <v>871</v>
      </c>
      <c r="U171" s="509" t="s">
        <v>11616</v>
      </c>
      <c r="V171" s="514">
        <v>45936.497812499998</v>
      </c>
      <c r="W171" s="509" t="s">
        <v>10461</v>
      </c>
      <c r="X171" s="514">
        <v>45957.674097222225</v>
      </c>
      <c r="Y171" s="509" t="s">
        <v>10459</v>
      </c>
      <c r="Z171" s="509"/>
      <c r="AA171" s="509" t="s">
        <v>10460</v>
      </c>
      <c r="AB171" s="509" t="s">
        <v>11614</v>
      </c>
    </row>
    <row r="172" spans="1:28" s="411" customFormat="1" ht="10.199999999999999">
      <c r="A172" s="509">
        <v>35804</v>
      </c>
      <c r="B172" s="509">
        <v>1</v>
      </c>
      <c r="C172" s="510" t="s">
        <v>252</v>
      </c>
      <c r="D172" s="510" t="s">
        <v>11112</v>
      </c>
      <c r="E172" s="511">
        <v>45929</v>
      </c>
      <c r="F172" s="511">
        <v>45964</v>
      </c>
      <c r="G172" s="511"/>
      <c r="H172" s="509" t="s">
        <v>10262</v>
      </c>
      <c r="I172" s="512">
        <v>3620</v>
      </c>
      <c r="J172" s="509">
        <v>1</v>
      </c>
      <c r="K172" s="509"/>
      <c r="L172" s="509"/>
      <c r="M172" s="509"/>
      <c r="N172" s="509"/>
      <c r="O172" s="509">
        <v>0</v>
      </c>
      <c r="P172" s="509"/>
      <c r="Q172" s="513">
        <v>3620</v>
      </c>
      <c r="R172" s="515"/>
      <c r="S172" s="509" t="s">
        <v>10325</v>
      </c>
      <c r="T172" s="509" t="s">
        <v>10346</v>
      </c>
      <c r="U172" s="509" t="s">
        <v>11047</v>
      </c>
      <c r="V172" s="514">
        <v>45930.438831018517</v>
      </c>
      <c r="W172" s="509" t="s">
        <v>10461</v>
      </c>
      <c r="X172" s="514">
        <v>45957.673645833333</v>
      </c>
      <c r="Y172" s="509" t="s">
        <v>10459</v>
      </c>
      <c r="Z172" s="509"/>
      <c r="AA172" s="509" t="s">
        <v>10460</v>
      </c>
      <c r="AB172" s="509"/>
    </row>
    <row r="173" spans="1:28" s="411" customFormat="1" ht="10.199999999999999">
      <c r="A173" s="509">
        <v>35933</v>
      </c>
      <c r="B173" s="509">
        <v>1</v>
      </c>
      <c r="C173" s="510" t="s">
        <v>226</v>
      </c>
      <c r="D173" s="510" t="s">
        <v>11011</v>
      </c>
      <c r="E173" s="511">
        <v>45932</v>
      </c>
      <c r="F173" s="511">
        <v>45964</v>
      </c>
      <c r="G173" s="511"/>
      <c r="H173" s="509" t="s">
        <v>10262</v>
      </c>
      <c r="I173" s="512">
        <v>266.27</v>
      </c>
      <c r="J173" s="509">
        <v>1</v>
      </c>
      <c r="K173" s="509"/>
      <c r="L173" s="509"/>
      <c r="M173" s="509"/>
      <c r="N173" s="509"/>
      <c r="O173" s="509">
        <v>0</v>
      </c>
      <c r="P173" s="509"/>
      <c r="Q173" s="513">
        <v>266.27</v>
      </c>
      <c r="R173" s="515"/>
      <c r="S173" s="509" t="s">
        <v>1342</v>
      </c>
      <c r="T173" s="509" t="s">
        <v>1345</v>
      </c>
      <c r="U173" s="509"/>
      <c r="V173" s="514">
        <v>45933.451840277776</v>
      </c>
      <c r="W173" s="509" t="s">
        <v>10461</v>
      </c>
      <c r="X173" s="514">
        <v>45957.67391203704</v>
      </c>
      <c r="Y173" s="509" t="s">
        <v>10459</v>
      </c>
      <c r="Z173" s="509"/>
      <c r="AA173" s="509" t="s">
        <v>10460</v>
      </c>
      <c r="AB173" s="509"/>
    </row>
    <row r="174" spans="1:28" s="411" customFormat="1" ht="10.199999999999999">
      <c r="A174" s="509">
        <v>35934</v>
      </c>
      <c r="B174" s="509">
        <v>1</v>
      </c>
      <c r="C174" s="510" t="s">
        <v>260</v>
      </c>
      <c r="D174" s="510" t="s">
        <v>11010</v>
      </c>
      <c r="E174" s="511">
        <v>45932</v>
      </c>
      <c r="F174" s="511">
        <v>45964</v>
      </c>
      <c r="G174" s="511"/>
      <c r="H174" s="509" t="s">
        <v>10262</v>
      </c>
      <c r="I174" s="512">
        <v>300</v>
      </c>
      <c r="J174" s="509">
        <v>1</v>
      </c>
      <c r="K174" s="509"/>
      <c r="L174" s="509"/>
      <c r="M174" s="509"/>
      <c r="N174" s="509"/>
      <c r="O174" s="509">
        <v>0</v>
      </c>
      <c r="P174" s="509"/>
      <c r="Q174" s="513">
        <v>300</v>
      </c>
      <c r="R174" s="515"/>
      <c r="S174" s="509" t="s">
        <v>1342</v>
      </c>
      <c r="T174" s="509" t="s">
        <v>871</v>
      </c>
      <c r="U174" s="509"/>
      <c r="V174" s="514">
        <v>45933.452175925922</v>
      </c>
      <c r="W174" s="509" t="s">
        <v>10461</v>
      </c>
      <c r="X174" s="514">
        <v>45957.674004629633</v>
      </c>
      <c r="Y174" s="509" t="s">
        <v>10459</v>
      </c>
      <c r="Z174" s="509"/>
      <c r="AA174" s="509" t="s">
        <v>10460</v>
      </c>
      <c r="AB174" s="509"/>
    </row>
    <row r="175" spans="1:28" s="411" customFormat="1" ht="10.199999999999999">
      <c r="A175" s="509">
        <v>36507</v>
      </c>
      <c r="B175" s="509">
        <v>1</v>
      </c>
      <c r="C175" s="510" t="s">
        <v>380</v>
      </c>
      <c r="D175" s="510" t="s">
        <v>11254</v>
      </c>
      <c r="E175" s="511">
        <v>45949</v>
      </c>
      <c r="F175" s="511">
        <v>45964</v>
      </c>
      <c r="G175" s="511"/>
      <c r="H175" s="509" t="s">
        <v>10262</v>
      </c>
      <c r="I175" s="512">
        <v>520</v>
      </c>
      <c r="J175" s="509">
        <v>1</v>
      </c>
      <c r="K175" s="509"/>
      <c r="L175" s="509"/>
      <c r="M175" s="509"/>
      <c r="N175" s="509"/>
      <c r="O175" s="509">
        <v>0</v>
      </c>
      <c r="P175" s="509"/>
      <c r="Q175" s="513">
        <v>520</v>
      </c>
      <c r="R175" s="515"/>
      <c r="S175" s="509" t="s">
        <v>1355</v>
      </c>
      <c r="T175" s="509" t="s">
        <v>873</v>
      </c>
      <c r="U175" s="509" t="s">
        <v>11255</v>
      </c>
      <c r="V175" s="514">
        <v>45950.416817129626</v>
      </c>
      <c r="W175" s="509" t="s">
        <v>10461</v>
      </c>
      <c r="X175" s="514">
        <v>45957.675532407404</v>
      </c>
      <c r="Y175" s="509" t="s">
        <v>10459</v>
      </c>
      <c r="Z175" s="509"/>
      <c r="AA175" s="509" t="s">
        <v>10460</v>
      </c>
      <c r="AB175" s="509"/>
    </row>
    <row r="176" spans="1:28" s="411" customFormat="1" ht="10.199999999999999">
      <c r="A176" s="509">
        <v>36508</v>
      </c>
      <c r="B176" s="509">
        <v>1</v>
      </c>
      <c r="C176" s="510" t="s">
        <v>11256</v>
      </c>
      <c r="D176" s="510" t="s">
        <v>11257</v>
      </c>
      <c r="E176" s="511">
        <v>45947</v>
      </c>
      <c r="F176" s="511">
        <v>45964</v>
      </c>
      <c r="G176" s="511"/>
      <c r="H176" s="509" t="s">
        <v>10262</v>
      </c>
      <c r="I176" s="512">
        <v>230.27</v>
      </c>
      <c r="J176" s="509">
        <v>1</v>
      </c>
      <c r="K176" s="509"/>
      <c r="L176" s="509"/>
      <c r="M176" s="509"/>
      <c r="N176" s="509"/>
      <c r="O176" s="509">
        <v>0</v>
      </c>
      <c r="P176" s="509"/>
      <c r="Q176" s="513">
        <v>230.27</v>
      </c>
      <c r="R176" s="515"/>
      <c r="S176" s="509" t="s">
        <v>1342</v>
      </c>
      <c r="T176" s="509" t="s">
        <v>10684</v>
      </c>
      <c r="U176" s="509"/>
      <c r="V176" s="514">
        <v>45950.417268518519</v>
      </c>
      <c r="W176" s="509" t="s">
        <v>10461</v>
      </c>
      <c r="X176" s="514">
        <v>45957.67560185185</v>
      </c>
      <c r="Y176" s="509" t="s">
        <v>10459</v>
      </c>
      <c r="Z176" s="509"/>
      <c r="AA176" s="509" t="s">
        <v>10460</v>
      </c>
      <c r="AB176" s="509"/>
    </row>
    <row r="177" spans="1:28" s="411" customFormat="1" ht="10.199999999999999">
      <c r="A177" s="509">
        <v>36362</v>
      </c>
      <c r="B177" s="509">
        <v>1</v>
      </c>
      <c r="C177" s="510" t="s">
        <v>10717</v>
      </c>
      <c r="D177" s="510" t="s">
        <v>11162</v>
      </c>
      <c r="E177" s="511">
        <v>45944</v>
      </c>
      <c r="F177" s="511">
        <v>45964</v>
      </c>
      <c r="G177" s="511"/>
      <c r="H177" s="509" t="s">
        <v>10262</v>
      </c>
      <c r="I177" s="512">
        <v>24.57</v>
      </c>
      <c r="J177" s="509">
        <v>1</v>
      </c>
      <c r="K177" s="509"/>
      <c r="L177" s="509"/>
      <c r="M177" s="509"/>
      <c r="N177" s="509"/>
      <c r="O177" s="509">
        <v>0</v>
      </c>
      <c r="P177" s="509"/>
      <c r="Q177" s="513">
        <v>24.57</v>
      </c>
      <c r="R177" s="515"/>
      <c r="S177" s="509" t="s">
        <v>1342</v>
      </c>
      <c r="T177" s="509" t="s">
        <v>10684</v>
      </c>
      <c r="U177" s="509" t="s">
        <v>11163</v>
      </c>
      <c r="V177" s="514">
        <v>45946.411608796298</v>
      </c>
      <c r="W177" s="509" t="s">
        <v>10461</v>
      </c>
      <c r="X177" s="514">
        <v>45957.675057870372</v>
      </c>
      <c r="Y177" s="509" t="s">
        <v>10459</v>
      </c>
      <c r="Z177" s="509"/>
      <c r="AA177" s="509" t="s">
        <v>10460</v>
      </c>
      <c r="AB177" s="509" t="s">
        <v>11123</v>
      </c>
    </row>
    <row r="178" spans="1:28" s="411" customFormat="1" ht="10.199999999999999">
      <c r="A178" s="509">
        <v>36709</v>
      </c>
      <c r="B178" s="509">
        <v>1</v>
      </c>
      <c r="C178" s="510" t="s">
        <v>10359</v>
      </c>
      <c r="D178" s="510" t="s">
        <v>11486</v>
      </c>
      <c r="E178" s="511">
        <v>45951</v>
      </c>
      <c r="F178" s="511">
        <v>45964</v>
      </c>
      <c r="G178" s="511"/>
      <c r="H178" s="509" t="s">
        <v>10262</v>
      </c>
      <c r="I178" s="512">
        <v>8729.5</v>
      </c>
      <c r="J178" s="509">
        <v>1</v>
      </c>
      <c r="K178" s="509"/>
      <c r="L178" s="509"/>
      <c r="M178" s="509"/>
      <c r="N178" s="509"/>
      <c r="O178" s="509">
        <v>0</v>
      </c>
      <c r="P178" s="509"/>
      <c r="Q178" s="513">
        <v>8729.5</v>
      </c>
      <c r="R178" s="515"/>
      <c r="S178" s="509" t="s">
        <v>10325</v>
      </c>
      <c r="T178" s="509" t="s">
        <v>10346</v>
      </c>
      <c r="U178" s="509" t="s">
        <v>10972</v>
      </c>
      <c r="V178" s="514">
        <v>45952.634398148148</v>
      </c>
      <c r="W178" s="509" t="s">
        <v>10461</v>
      </c>
      <c r="X178" s="514">
        <v>45957.676168981481</v>
      </c>
      <c r="Y178" s="509" t="s">
        <v>10459</v>
      </c>
      <c r="Z178" s="509"/>
      <c r="AA178" s="509" t="s">
        <v>10460</v>
      </c>
      <c r="AB178" s="509" t="s">
        <v>10721</v>
      </c>
    </row>
    <row r="179" spans="1:28" s="411" customFormat="1" ht="10.199999999999999">
      <c r="A179" s="509">
        <v>36366</v>
      </c>
      <c r="B179" s="509">
        <v>1</v>
      </c>
      <c r="C179" s="510" t="s">
        <v>2154</v>
      </c>
      <c r="D179" s="510" t="s">
        <v>11164</v>
      </c>
      <c r="E179" s="511">
        <v>45944</v>
      </c>
      <c r="F179" s="511">
        <v>45964</v>
      </c>
      <c r="G179" s="511"/>
      <c r="H179" s="509" t="s">
        <v>10262</v>
      </c>
      <c r="I179" s="512">
        <v>99.8</v>
      </c>
      <c r="J179" s="509">
        <v>1</v>
      </c>
      <c r="K179" s="509"/>
      <c r="L179" s="509"/>
      <c r="M179" s="509"/>
      <c r="N179" s="509"/>
      <c r="O179" s="509">
        <v>0</v>
      </c>
      <c r="P179" s="509"/>
      <c r="Q179" s="513">
        <v>99.8</v>
      </c>
      <c r="R179" s="515"/>
      <c r="S179" s="509" t="s">
        <v>1342</v>
      </c>
      <c r="T179" s="509" t="s">
        <v>10684</v>
      </c>
      <c r="U179" s="509" t="s">
        <v>11165</v>
      </c>
      <c r="V179" s="514">
        <v>45946.417025462964</v>
      </c>
      <c r="W179" s="509" t="s">
        <v>10461</v>
      </c>
      <c r="X179" s="514">
        <v>45957.675127314818</v>
      </c>
      <c r="Y179" s="509" t="s">
        <v>10459</v>
      </c>
      <c r="Z179" s="509"/>
      <c r="AA179" s="509" t="s">
        <v>10460</v>
      </c>
      <c r="AB179" s="509" t="s">
        <v>11123</v>
      </c>
    </row>
    <row r="180" spans="1:28" s="411" customFormat="1" ht="10.199999999999999">
      <c r="A180" s="509">
        <v>36367</v>
      </c>
      <c r="B180" s="509">
        <v>1</v>
      </c>
      <c r="C180" s="510" t="s">
        <v>10359</v>
      </c>
      <c r="D180" s="510" t="s">
        <v>11166</v>
      </c>
      <c r="E180" s="511">
        <v>45944</v>
      </c>
      <c r="F180" s="511">
        <v>45964</v>
      </c>
      <c r="G180" s="511"/>
      <c r="H180" s="509" t="s">
        <v>10262</v>
      </c>
      <c r="I180" s="512">
        <v>7236.4</v>
      </c>
      <c r="J180" s="509">
        <v>1</v>
      </c>
      <c r="K180" s="509"/>
      <c r="L180" s="509"/>
      <c r="M180" s="509"/>
      <c r="N180" s="509"/>
      <c r="O180" s="509">
        <v>0</v>
      </c>
      <c r="P180" s="509"/>
      <c r="Q180" s="513">
        <v>7236.4</v>
      </c>
      <c r="R180" s="515"/>
      <c r="S180" s="509" t="s">
        <v>10325</v>
      </c>
      <c r="T180" s="509" t="s">
        <v>10346</v>
      </c>
      <c r="U180" s="509" t="s">
        <v>10972</v>
      </c>
      <c r="V180" s="514">
        <v>45946.417800925927</v>
      </c>
      <c r="W180" s="509" t="s">
        <v>10461</v>
      </c>
      <c r="X180" s="514">
        <v>45957.675208333334</v>
      </c>
      <c r="Y180" s="509" t="s">
        <v>10459</v>
      </c>
      <c r="Z180" s="509"/>
      <c r="AA180" s="509" t="s">
        <v>10460</v>
      </c>
      <c r="AB180" s="509" t="s">
        <v>10721</v>
      </c>
    </row>
    <row r="181" spans="1:28" s="411" customFormat="1" ht="10.199999999999999">
      <c r="A181" s="509">
        <v>36368</v>
      </c>
      <c r="B181" s="509">
        <v>1</v>
      </c>
      <c r="C181" s="510" t="s">
        <v>10726</v>
      </c>
      <c r="D181" s="510" t="s">
        <v>11167</v>
      </c>
      <c r="E181" s="511">
        <v>45944</v>
      </c>
      <c r="F181" s="511">
        <v>45964</v>
      </c>
      <c r="G181" s="511"/>
      <c r="H181" s="509" t="s">
        <v>10262</v>
      </c>
      <c r="I181" s="512">
        <v>24</v>
      </c>
      <c r="J181" s="509">
        <v>1</v>
      </c>
      <c r="K181" s="509"/>
      <c r="L181" s="509"/>
      <c r="M181" s="509"/>
      <c r="N181" s="509"/>
      <c r="O181" s="509">
        <v>0</v>
      </c>
      <c r="P181" s="509"/>
      <c r="Q181" s="513">
        <v>24</v>
      </c>
      <c r="R181" s="515"/>
      <c r="S181" s="509" t="s">
        <v>1342</v>
      </c>
      <c r="T181" s="509" t="s">
        <v>10684</v>
      </c>
      <c r="U181" s="509" t="s">
        <v>11168</v>
      </c>
      <c r="V181" s="514">
        <v>45946.418495370373</v>
      </c>
      <c r="W181" s="509" t="s">
        <v>10461</v>
      </c>
      <c r="X181" s="514">
        <v>45957.67528935185</v>
      </c>
      <c r="Y181" s="509" t="s">
        <v>10459</v>
      </c>
      <c r="Z181" s="509"/>
      <c r="AA181" s="509" t="s">
        <v>10460</v>
      </c>
      <c r="AB181" s="509" t="s">
        <v>11123</v>
      </c>
    </row>
    <row r="182" spans="1:28" s="411" customFormat="1" ht="10.199999999999999">
      <c r="A182" s="509">
        <v>36561</v>
      </c>
      <c r="B182" s="509">
        <v>1</v>
      </c>
      <c r="C182" s="510" t="s">
        <v>11258</v>
      </c>
      <c r="D182" s="510" t="s">
        <v>11259</v>
      </c>
      <c r="E182" s="511">
        <v>45947</v>
      </c>
      <c r="F182" s="511">
        <v>45964</v>
      </c>
      <c r="G182" s="511"/>
      <c r="H182" s="509" t="s">
        <v>10262</v>
      </c>
      <c r="I182" s="512">
        <v>270</v>
      </c>
      <c r="J182" s="509">
        <v>1</v>
      </c>
      <c r="K182" s="509"/>
      <c r="L182" s="509"/>
      <c r="M182" s="509"/>
      <c r="N182" s="509"/>
      <c r="O182" s="509">
        <v>0</v>
      </c>
      <c r="P182" s="509"/>
      <c r="Q182" s="513">
        <v>270</v>
      </c>
      <c r="R182" s="515"/>
      <c r="S182" s="509" t="s">
        <v>1342</v>
      </c>
      <c r="T182" s="509" t="s">
        <v>10684</v>
      </c>
      <c r="U182" s="509" t="s">
        <v>11260</v>
      </c>
      <c r="V182" s="514">
        <v>45950.732175925928</v>
      </c>
      <c r="W182" s="509" t="s">
        <v>10458</v>
      </c>
      <c r="X182" s="514">
        <v>45957.675729166665</v>
      </c>
      <c r="Y182" s="509" t="s">
        <v>10459</v>
      </c>
      <c r="Z182" s="509"/>
      <c r="AA182" s="509" t="s">
        <v>10460</v>
      </c>
      <c r="AB182" s="509" t="s">
        <v>10410</v>
      </c>
    </row>
    <row r="183" spans="1:28" s="411" customFormat="1" ht="10.199999999999999">
      <c r="A183" s="509">
        <v>36370</v>
      </c>
      <c r="B183" s="509">
        <v>1</v>
      </c>
      <c r="C183" s="510" t="s">
        <v>10717</v>
      </c>
      <c r="D183" s="510" t="s">
        <v>11169</v>
      </c>
      <c r="E183" s="511">
        <v>45945</v>
      </c>
      <c r="F183" s="511">
        <v>45964</v>
      </c>
      <c r="G183" s="511"/>
      <c r="H183" s="509" t="s">
        <v>10262</v>
      </c>
      <c r="I183" s="512">
        <v>39.979999999999997</v>
      </c>
      <c r="J183" s="509">
        <v>1</v>
      </c>
      <c r="K183" s="509"/>
      <c r="L183" s="509"/>
      <c r="M183" s="509"/>
      <c r="N183" s="509"/>
      <c r="O183" s="509">
        <v>0</v>
      </c>
      <c r="P183" s="509"/>
      <c r="Q183" s="513">
        <v>39.979999999999997</v>
      </c>
      <c r="R183" s="515"/>
      <c r="S183" s="509" t="s">
        <v>1342</v>
      </c>
      <c r="T183" s="509" t="s">
        <v>10684</v>
      </c>
      <c r="U183" s="509" t="s">
        <v>11170</v>
      </c>
      <c r="V183" s="514">
        <v>45946.423807870371</v>
      </c>
      <c r="W183" s="509" t="s">
        <v>10461</v>
      </c>
      <c r="X183" s="514">
        <v>45957.675370370373</v>
      </c>
      <c r="Y183" s="509" t="s">
        <v>10459</v>
      </c>
      <c r="Z183" s="509"/>
      <c r="AA183" s="509" t="s">
        <v>10460</v>
      </c>
      <c r="AB183" s="509" t="s">
        <v>11123</v>
      </c>
    </row>
    <row r="184" spans="1:28" s="411" customFormat="1" ht="10.199999999999999">
      <c r="A184" s="509">
        <v>36735</v>
      </c>
      <c r="B184" s="509">
        <v>2</v>
      </c>
      <c r="C184" s="510" t="s">
        <v>11501</v>
      </c>
      <c r="D184" s="510" t="s">
        <v>11502</v>
      </c>
      <c r="E184" s="511">
        <v>45943</v>
      </c>
      <c r="F184" s="511">
        <v>45964</v>
      </c>
      <c r="G184" s="511"/>
      <c r="H184" s="509" t="s">
        <v>10262</v>
      </c>
      <c r="I184" s="512">
        <v>15345</v>
      </c>
      <c r="J184" s="509">
        <v>1</v>
      </c>
      <c r="K184" s="509">
        <v>0</v>
      </c>
      <c r="L184" s="509">
        <v>0</v>
      </c>
      <c r="M184" s="509">
        <v>0</v>
      </c>
      <c r="N184" s="509"/>
      <c r="O184" s="509">
        <v>0</v>
      </c>
      <c r="P184" s="509"/>
      <c r="Q184" s="513">
        <v>15345</v>
      </c>
      <c r="R184" s="515"/>
      <c r="S184" s="509" t="s">
        <v>1349</v>
      </c>
      <c r="T184" s="509" t="s">
        <v>741</v>
      </c>
      <c r="U184" s="509" t="s">
        <v>11554</v>
      </c>
      <c r="V184" s="514">
        <v>45953.364768518521</v>
      </c>
      <c r="W184" s="509" t="s">
        <v>10462</v>
      </c>
      <c r="X184" s="514">
        <v>45954.34238425926</v>
      </c>
      <c r="Y184" s="509" t="s">
        <v>10459</v>
      </c>
      <c r="Z184" s="509"/>
      <c r="AA184" s="509" t="s">
        <v>10460</v>
      </c>
      <c r="AB184" s="509" t="s">
        <v>10410</v>
      </c>
    </row>
    <row r="185" spans="1:28" s="411" customFormat="1" ht="10.199999999999999">
      <c r="A185" s="509">
        <v>36372</v>
      </c>
      <c r="B185" s="509">
        <v>1</v>
      </c>
      <c r="C185" s="510" t="s">
        <v>11171</v>
      </c>
      <c r="D185" s="510" t="s">
        <v>11172</v>
      </c>
      <c r="E185" s="511">
        <v>45945</v>
      </c>
      <c r="F185" s="511">
        <v>45964</v>
      </c>
      <c r="G185" s="511"/>
      <c r="H185" s="509" t="s">
        <v>10262</v>
      </c>
      <c r="I185" s="512">
        <v>40</v>
      </c>
      <c r="J185" s="509">
        <v>1</v>
      </c>
      <c r="K185" s="509"/>
      <c r="L185" s="509"/>
      <c r="M185" s="509"/>
      <c r="N185" s="509"/>
      <c r="O185" s="509">
        <v>0</v>
      </c>
      <c r="P185" s="509"/>
      <c r="Q185" s="513">
        <v>40</v>
      </c>
      <c r="R185" s="515"/>
      <c r="S185" s="509" t="s">
        <v>1342</v>
      </c>
      <c r="T185" s="509" t="s">
        <v>880</v>
      </c>
      <c r="U185" s="509" t="s">
        <v>11173</v>
      </c>
      <c r="V185" s="514">
        <v>45946.424189814818</v>
      </c>
      <c r="W185" s="509" t="s">
        <v>10461</v>
      </c>
      <c r="X185" s="514">
        <v>45957.675451388888</v>
      </c>
      <c r="Y185" s="509" t="s">
        <v>10459</v>
      </c>
      <c r="Z185" s="509"/>
      <c r="AA185" s="509" t="s">
        <v>10460</v>
      </c>
      <c r="AB185" s="509" t="s">
        <v>11123</v>
      </c>
    </row>
    <row r="186" spans="1:28" s="411" customFormat="1" ht="10.199999999999999">
      <c r="A186" s="509">
        <v>36269</v>
      </c>
      <c r="B186" s="509">
        <v>1</v>
      </c>
      <c r="C186" s="510" t="s">
        <v>11120</v>
      </c>
      <c r="D186" s="510" t="s">
        <v>11121</v>
      </c>
      <c r="E186" s="511">
        <v>45943</v>
      </c>
      <c r="F186" s="511">
        <v>45964</v>
      </c>
      <c r="G186" s="511"/>
      <c r="H186" s="509" t="s">
        <v>10262</v>
      </c>
      <c r="I186" s="512">
        <v>35.08</v>
      </c>
      <c r="J186" s="509">
        <v>1</v>
      </c>
      <c r="K186" s="509"/>
      <c r="L186" s="509"/>
      <c r="M186" s="509"/>
      <c r="N186" s="509"/>
      <c r="O186" s="509">
        <v>0</v>
      </c>
      <c r="P186" s="509"/>
      <c r="Q186" s="513">
        <v>35.08</v>
      </c>
      <c r="R186" s="515"/>
      <c r="S186" s="509" t="s">
        <v>1342</v>
      </c>
      <c r="T186" s="509" t="s">
        <v>880</v>
      </c>
      <c r="U186" s="509"/>
      <c r="V186" s="514">
        <v>45944.407199074078</v>
      </c>
      <c r="W186" s="509" t="s">
        <v>10461</v>
      </c>
      <c r="X186" s="514">
        <v>45957.674826388888</v>
      </c>
      <c r="Y186" s="509" t="s">
        <v>10459</v>
      </c>
      <c r="Z186" s="509"/>
      <c r="AA186" s="509" t="s">
        <v>10460</v>
      </c>
      <c r="AB186" s="509"/>
    </row>
    <row r="187" spans="1:28" s="411" customFormat="1" ht="10.199999999999999">
      <c r="A187" s="509">
        <v>36270</v>
      </c>
      <c r="B187" s="509">
        <v>1</v>
      </c>
      <c r="C187" s="510" t="s">
        <v>1922</v>
      </c>
      <c r="D187" s="510" t="s">
        <v>11122</v>
      </c>
      <c r="E187" s="511">
        <v>45943</v>
      </c>
      <c r="F187" s="511">
        <v>45964</v>
      </c>
      <c r="G187" s="511"/>
      <c r="H187" s="509" t="s">
        <v>10262</v>
      </c>
      <c r="I187" s="512">
        <v>48.9</v>
      </c>
      <c r="J187" s="509">
        <v>1</v>
      </c>
      <c r="K187" s="509"/>
      <c r="L187" s="509"/>
      <c r="M187" s="509"/>
      <c r="N187" s="509"/>
      <c r="O187" s="509">
        <v>0</v>
      </c>
      <c r="P187" s="509"/>
      <c r="Q187" s="513">
        <v>48.9</v>
      </c>
      <c r="R187" s="515"/>
      <c r="S187" s="509" t="s">
        <v>1342</v>
      </c>
      <c r="T187" s="509" t="s">
        <v>880</v>
      </c>
      <c r="U187" s="509"/>
      <c r="V187" s="514">
        <v>45944.407939814817</v>
      </c>
      <c r="W187" s="509" t="s">
        <v>10461</v>
      </c>
      <c r="X187" s="514">
        <v>45957.674895833334</v>
      </c>
      <c r="Y187" s="509" t="s">
        <v>10459</v>
      </c>
      <c r="Z187" s="509"/>
      <c r="AA187" s="509" t="s">
        <v>10460</v>
      </c>
      <c r="AB187" s="509" t="s">
        <v>11123</v>
      </c>
    </row>
    <row r="188" spans="1:28" s="411" customFormat="1" ht="10.199999999999999">
      <c r="A188" s="509">
        <v>36271</v>
      </c>
      <c r="B188" s="509">
        <v>1</v>
      </c>
      <c r="C188" s="510" t="s">
        <v>1922</v>
      </c>
      <c r="D188" s="510" t="s">
        <v>11124</v>
      </c>
      <c r="E188" s="511">
        <v>45943</v>
      </c>
      <c r="F188" s="511">
        <v>45964</v>
      </c>
      <c r="G188" s="511"/>
      <c r="H188" s="509" t="s">
        <v>10262</v>
      </c>
      <c r="I188" s="512">
        <v>23.29</v>
      </c>
      <c r="J188" s="509">
        <v>1</v>
      </c>
      <c r="K188" s="509"/>
      <c r="L188" s="509"/>
      <c r="M188" s="509"/>
      <c r="N188" s="509"/>
      <c r="O188" s="509">
        <v>0</v>
      </c>
      <c r="P188" s="509"/>
      <c r="Q188" s="513">
        <v>23.29</v>
      </c>
      <c r="R188" s="515"/>
      <c r="S188" s="509" t="s">
        <v>1342</v>
      </c>
      <c r="T188" s="509" t="s">
        <v>880</v>
      </c>
      <c r="U188" s="509"/>
      <c r="V188" s="514">
        <v>45944.408252314817</v>
      </c>
      <c r="W188" s="509" t="s">
        <v>10461</v>
      </c>
      <c r="X188" s="514">
        <v>45957.674976851849</v>
      </c>
      <c r="Y188" s="509" t="s">
        <v>10459</v>
      </c>
      <c r="Z188" s="509"/>
      <c r="AA188" s="509" t="s">
        <v>10460</v>
      </c>
      <c r="AB188" s="509" t="s">
        <v>11123</v>
      </c>
    </row>
    <row r="189" spans="1:28" s="411" customFormat="1" ht="10.199999999999999">
      <c r="A189" s="509">
        <v>35694</v>
      </c>
      <c r="B189" s="509">
        <v>1</v>
      </c>
      <c r="C189" s="510" t="s">
        <v>10752</v>
      </c>
      <c r="D189" s="510" t="s">
        <v>10753</v>
      </c>
      <c r="E189" s="511">
        <v>45926</v>
      </c>
      <c r="F189" s="511">
        <v>45964</v>
      </c>
      <c r="G189" s="511"/>
      <c r="H189" s="509" t="s">
        <v>10262</v>
      </c>
      <c r="I189" s="512">
        <v>1415.81</v>
      </c>
      <c r="J189" s="509">
        <v>1</v>
      </c>
      <c r="K189" s="509"/>
      <c r="L189" s="509"/>
      <c r="M189" s="509"/>
      <c r="N189" s="509"/>
      <c r="O189" s="509">
        <v>0</v>
      </c>
      <c r="P189" s="509"/>
      <c r="Q189" s="513">
        <v>1415.81</v>
      </c>
      <c r="R189" s="515"/>
      <c r="S189" s="509" t="s">
        <v>1342</v>
      </c>
      <c r="T189" s="509" t="s">
        <v>10684</v>
      </c>
      <c r="U189" s="509" t="s">
        <v>11613</v>
      </c>
      <c r="V189" s="514">
        <v>45926.574687499997</v>
      </c>
      <c r="W189" s="509" t="s">
        <v>10461</v>
      </c>
      <c r="X189" s="514">
        <v>45957.673368055555</v>
      </c>
      <c r="Y189" s="509" t="s">
        <v>10459</v>
      </c>
      <c r="Z189" s="509"/>
      <c r="AA189" s="509" t="s">
        <v>10460</v>
      </c>
      <c r="AB189" s="509" t="s">
        <v>11600</v>
      </c>
    </row>
    <row r="190" spans="1:28" s="411" customFormat="1" ht="10.199999999999999">
      <c r="A190" s="509">
        <v>35738</v>
      </c>
      <c r="B190" s="509">
        <v>1</v>
      </c>
      <c r="C190" s="510" t="s">
        <v>10359</v>
      </c>
      <c r="D190" s="510" t="s">
        <v>10971</v>
      </c>
      <c r="E190" s="511">
        <v>45926</v>
      </c>
      <c r="F190" s="511">
        <v>45964</v>
      </c>
      <c r="G190" s="511"/>
      <c r="H190" s="509" t="s">
        <v>10262</v>
      </c>
      <c r="I190" s="512">
        <v>5356.2</v>
      </c>
      <c r="J190" s="509">
        <v>1</v>
      </c>
      <c r="K190" s="509"/>
      <c r="L190" s="509"/>
      <c r="M190" s="509"/>
      <c r="N190" s="509"/>
      <c r="O190" s="509">
        <v>0</v>
      </c>
      <c r="P190" s="509"/>
      <c r="Q190" s="513">
        <v>5356.2</v>
      </c>
      <c r="R190" s="515"/>
      <c r="S190" s="509" t="s">
        <v>10325</v>
      </c>
      <c r="T190" s="509" t="s">
        <v>10346</v>
      </c>
      <c r="U190" s="509" t="s">
        <v>10972</v>
      </c>
      <c r="V190" s="514">
        <v>45929.420393518521</v>
      </c>
      <c r="W190" s="509" t="s">
        <v>10461</v>
      </c>
      <c r="X190" s="514">
        <v>45957.673587962963</v>
      </c>
      <c r="Y190" s="509" t="s">
        <v>10459</v>
      </c>
      <c r="Z190" s="509"/>
      <c r="AA190" s="509" t="s">
        <v>10460</v>
      </c>
      <c r="AB190" s="509"/>
    </row>
    <row r="191" spans="1:28" s="411" customFormat="1" ht="10.199999999999999">
      <c r="A191" s="509">
        <v>33108</v>
      </c>
      <c r="B191" s="509">
        <v>1</v>
      </c>
      <c r="C191" s="510" t="s">
        <v>10330</v>
      </c>
      <c r="D191" s="510" t="s">
        <v>10395</v>
      </c>
      <c r="E191" s="511">
        <v>45847</v>
      </c>
      <c r="F191" s="511">
        <v>45964</v>
      </c>
      <c r="G191" s="511"/>
      <c r="H191" s="509" t="s">
        <v>10262</v>
      </c>
      <c r="I191" s="512">
        <v>4397.25</v>
      </c>
      <c r="J191" s="509">
        <v>1</v>
      </c>
      <c r="K191" s="509">
        <v>0</v>
      </c>
      <c r="L191" s="509">
        <v>0</v>
      </c>
      <c r="M191" s="509">
        <v>0</v>
      </c>
      <c r="N191" s="509"/>
      <c r="O191" s="509">
        <v>0</v>
      </c>
      <c r="P191" s="509"/>
      <c r="Q191" s="513">
        <v>4397.25</v>
      </c>
      <c r="R191" s="515"/>
      <c r="S191" s="509" t="s">
        <v>1381</v>
      </c>
      <c r="T191" s="509" t="s">
        <v>10331</v>
      </c>
      <c r="U191" s="509" t="s">
        <v>10483</v>
      </c>
      <c r="V191" s="514">
        <v>45847.66978009259</v>
      </c>
      <c r="W191" s="509" t="s">
        <v>10459</v>
      </c>
      <c r="X191" s="514">
        <v>45847.711446759262</v>
      </c>
      <c r="Y191" s="509" t="s">
        <v>10461</v>
      </c>
      <c r="Z191" s="509"/>
      <c r="AA191" s="509" t="s">
        <v>10460</v>
      </c>
      <c r="AB191" s="509"/>
    </row>
    <row r="192" spans="1:28" s="411" customFormat="1" ht="10.199999999999999">
      <c r="A192" s="509">
        <v>36195</v>
      </c>
      <c r="B192" s="509">
        <v>1</v>
      </c>
      <c r="C192" s="510" t="s">
        <v>10742</v>
      </c>
      <c r="D192" s="510" t="s">
        <v>11091</v>
      </c>
      <c r="E192" s="511">
        <v>45939</v>
      </c>
      <c r="F192" s="511">
        <v>45964</v>
      </c>
      <c r="G192" s="511"/>
      <c r="H192" s="509" t="s">
        <v>10262</v>
      </c>
      <c r="I192" s="512">
        <v>183.6</v>
      </c>
      <c r="J192" s="509">
        <v>1</v>
      </c>
      <c r="K192" s="509"/>
      <c r="L192" s="509"/>
      <c r="M192" s="509"/>
      <c r="N192" s="509"/>
      <c r="O192" s="509">
        <v>0</v>
      </c>
      <c r="P192" s="509"/>
      <c r="Q192" s="513">
        <v>183.6</v>
      </c>
      <c r="R192" s="515"/>
      <c r="S192" s="509" t="s">
        <v>1342</v>
      </c>
      <c r="T192" s="509" t="s">
        <v>282</v>
      </c>
      <c r="U192" s="509"/>
      <c r="V192" s="514">
        <v>45940.459664351853</v>
      </c>
      <c r="W192" s="509" t="s">
        <v>10461</v>
      </c>
      <c r="X192" s="514">
        <v>45957.674490740741</v>
      </c>
      <c r="Y192" s="509" t="s">
        <v>10459</v>
      </c>
      <c r="Z192" s="509"/>
      <c r="AA192" s="509" t="s">
        <v>10460</v>
      </c>
      <c r="AB192" s="509"/>
    </row>
    <row r="193" spans="1:28" s="411" customFormat="1" ht="10.199999999999999">
      <c r="A193" s="509">
        <v>31137</v>
      </c>
      <c r="B193" s="509">
        <v>1</v>
      </c>
      <c r="C193" s="510" t="s">
        <v>2634</v>
      </c>
      <c r="D193" s="510" t="s">
        <v>10403</v>
      </c>
      <c r="E193" s="511">
        <v>45722</v>
      </c>
      <c r="F193" s="511">
        <v>45964</v>
      </c>
      <c r="G193" s="511">
        <v>45931</v>
      </c>
      <c r="H193" s="509" t="s">
        <v>10262</v>
      </c>
      <c r="I193" s="512">
        <v>158.30000000000001</v>
      </c>
      <c r="J193" s="509">
        <v>1</v>
      </c>
      <c r="K193" s="509">
        <v>0</v>
      </c>
      <c r="L193" s="509">
        <v>0</v>
      </c>
      <c r="M193" s="509">
        <v>0</v>
      </c>
      <c r="N193" s="509"/>
      <c r="O193" s="509">
        <v>13.19</v>
      </c>
      <c r="P193" s="509"/>
      <c r="Q193" s="513">
        <v>65.97</v>
      </c>
      <c r="R193" s="515" t="s">
        <v>10409</v>
      </c>
      <c r="S193" s="509" t="s">
        <v>2636</v>
      </c>
      <c r="T193" s="509" t="s">
        <v>2637</v>
      </c>
      <c r="U193" s="509" t="s">
        <v>10468</v>
      </c>
      <c r="V193" s="514">
        <v>45791.601747685185</v>
      </c>
      <c r="W193" s="509" t="s">
        <v>10469</v>
      </c>
      <c r="X193" s="514">
        <v>45957.31826388889</v>
      </c>
      <c r="Y193" s="509" t="s">
        <v>10459</v>
      </c>
      <c r="Z193" s="509">
        <v>45931.402916666666</v>
      </c>
      <c r="AA193" s="509" t="s">
        <v>10459</v>
      </c>
      <c r="AB193" s="509" t="s">
        <v>10409</v>
      </c>
    </row>
    <row r="194" spans="1:28" s="411" customFormat="1" ht="10.199999999999999">
      <c r="A194" s="509">
        <v>36814</v>
      </c>
      <c r="B194" s="509">
        <v>5</v>
      </c>
      <c r="C194" s="510" t="s">
        <v>16</v>
      </c>
      <c r="D194" s="510" t="s">
        <v>11568</v>
      </c>
      <c r="E194" s="511">
        <v>45950</v>
      </c>
      <c r="F194" s="511">
        <v>45965</v>
      </c>
      <c r="G194" s="511"/>
      <c r="H194" s="509" t="s">
        <v>10262</v>
      </c>
      <c r="I194" s="512">
        <v>14618.2</v>
      </c>
      <c r="J194" s="509">
        <v>1</v>
      </c>
      <c r="K194" s="509">
        <v>0</v>
      </c>
      <c r="L194" s="509">
        <v>0</v>
      </c>
      <c r="M194" s="509">
        <v>0</v>
      </c>
      <c r="N194" s="509"/>
      <c r="O194" s="509">
        <v>0</v>
      </c>
      <c r="P194" s="509"/>
      <c r="Q194" s="513">
        <v>14618.2</v>
      </c>
      <c r="R194" s="515"/>
      <c r="S194" s="509" t="s">
        <v>1349</v>
      </c>
      <c r="T194" s="509" t="s">
        <v>741</v>
      </c>
      <c r="U194" s="509" t="s">
        <v>11569</v>
      </c>
      <c r="V194" s="514">
        <v>45954.560868055552</v>
      </c>
      <c r="W194" s="509" t="s">
        <v>10462</v>
      </c>
      <c r="X194" s="514">
        <v>45954.602534722224</v>
      </c>
      <c r="Y194" s="509" t="s">
        <v>10461</v>
      </c>
      <c r="Z194" s="509"/>
      <c r="AA194" s="509" t="s">
        <v>10460</v>
      </c>
      <c r="AB194" s="509"/>
    </row>
    <row r="195" spans="1:28" s="411" customFormat="1" ht="10.199999999999999">
      <c r="A195" s="509">
        <v>36815</v>
      </c>
      <c r="B195" s="509">
        <v>5</v>
      </c>
      <c r="C195" s="510" t="s">
        <v>16</v>
      </c>
      <c r="D195" s="510" t="s">
        <v>11566</v>
      </c>
      <c r="E195" s="511">
        <v>45950</v>
      </c>
      <c r="F195" s="511">
        <v>45965</v>
      </c>
      <c r="G195" s="511"/>
      <c r="H195" s="509" t="s">
        <v>10262</v>
      </c>
      <c r="I195" s="512">
        <v>58132.2</v>
      </c>
      <c r="J195" s="509">
        <v>1</v>
      </c>
      <c r="K195" s="509">
        <v>0</v>
      </c>
      <c r="L195" s="509">
        <v>0</v>
      </c>
      <c r="M195" s="509">
        <v>0</v>
      </c>
      <c r="N195" s="509"/>
      <c r="O195" s="509">
        <v>0</v>
      </c>
      <c r="P195" s="509"/>
      <c r="Q195" s="513">
        <v>58132.2</v>
      </c>
      <c r="R195" s="515"/>
      <c r="S195" s="509" t="s">
        <v>1349</v>
      </c>
      <c r="T195" s="509" t="s">
        <v>741</v>
      </c>
      <c r="U195" s="509" t="s">
        <v>11567</v>
      </c>
      <c r="V195" s="514">
        <v>45954.568101851852</v>
      </c>
      <c r="W195" s="509" t="s">
        <v>10462</v>
      </c>
      <c r="X195" s="514">
        <v>45954.609768518516</v>
      </c>
      <c r="Y195" s="509" t="s">
        <v>10461</v>
      </c>
      <c r="Z195" s="509"/>
      <c r="AA195" s="509" t="s">
        <v>10460</v>
      </c>
      <c r="AB195" s="509"/>
    </row>
    <row r="196" spans="1:28" s="411" customFormat="1" ht="10.199999999999999">
      <c r="A196" s="509">
        <v>36811</v>
      </c>
      <c r="B196" s="509">
        <v>2</v>
      </c>
      <c r="C196" s="510" t="s">
        <v>143</v>
      </c>
      <c r="D196" s="510" t="s">
        <v>11562</v>
      </c>
      <c r="E196" s="511">
        <v>45950</v>
      </c>
      <c r="F196" s="511">
        <v>45965</v>
      </c>
      <c r="G196" s="511"/>
      <c r="H196" s="509" t="s">
        <v>10262</v>
      </c>
      <c r="I196" s="512">
        <v>31270.799999999999</v>
      </c>
      <c r="J196" s="509">
        <v>1</v>
      </c>
      <c r="K196" s="509">
        <v>0</v>
      </c>
      <c r="L196" s="509">
        <v>0</v>
      </c>
      <c r="M196" s="509">
        <v>0</v>
      </c>
      <c r="N196" s="509"/>
      <c r="O196" s="509">
        <v>0</v>
      </c>
      <c r="P196" s="509"/>
      <c r="Q196" s="513">
        <v>31270.799999999999</v>
      </c>
      <c r="R196" s="515"/>
      <c r="S196" s="509" t="s">
        <v>1349</v>
      </c>
      <c r="T196" s="509" t="s">
        <v>741</v>
      </c>
      <c r="U196" s="509" t="s">
        <v>11563</v>
      </c>
      <c r="V196" s="514">
        <v>45954.550185185188</v>
      </c>
      <c r="W196" s="509" t="s">
        <v>10462</v>
      </c>
      <c r="X196" s="514">
        <v>45954.591851851852</v>
      </c>
      <c r="Y196" s="509" t="s">
        <v>10461</v>
      </c>
      <c r="Z196" s="509"/>
      <c r="AA196" s="509" t="s">
        <v>10460</v>
      </c>
      <c r="AB196" s="509"/>
    </row>
    <row r="197" spans="1:28" s="411" customFormat="1" ht="10.199999999999999">
      <c r="A197" s="509">
        <v>36812</v>
      </c>
      <c r="B197" s="509">
        <v>2</v>
      </c>
      <c r="C197" s="510" t="s">
        <v>143</v>
      </c>
      <c r="D197" s="510" t="s">
        <v>11570</v>
      </c>
      <c r="E197" s="511">
        <v>45950</v>
      </c>
      <c r="F197" s="511">
        <v>45965</v>
      </c>
      <c r="G197" s="511"/>
      <c r="H197" s="509" t="s">
        <v>10262</v>
      </c>
      <c r="I197" s="512">
        <v>14934</v>
      </c>
      <c r="J197" s="509">
        <v>1</v>
      </c>
      <c r="K197" s="509">
        <v>0</v>
      </c>
      <c r="L197" s="509">
        <v>0</v>
      </c>
      <c r="M197" s="509">
        <v>0</v>
      </c>
      <c r="N197" s="509"/>
      <c r="O197" s="509">
        <v>0</v>
      </c>
      <c r="P197" s="509"/>
      <c r="Q197" s="513">
        <v>14934</v>
      </c>
      <c r="R197" s="515"/>
      <c r="S197" s="509" t="s">
        <v>1349</v>
      </c>
      <c r="T197" s="509" t="s">
        <v>741</v>
      </c>
      <c r="U197" s="509" t="s">
        <v>11571</v>
      </c>
      <c r="V197" s="514">
        <v>45954.55263888889</v>
      </c>
      <c r="W197" s="509" t="s">
        <v>10462</v>
      </c>
      <c r="X197" s="514">
        <v>45954.594305555554</v>
      </c>
      <c r="Y197" s="509" t="s">
        <v>10461</v>
      </c>
      <c r="Z197" s="509"/>
      <c r="AA197" s="509" t="s">
        <v>10460</v>
      </c>
      <c r="AB197" s="509"/>
    </row>
    <row r="198" spans="1:28" s="411" customFormat="1" ht="10.199999999999999">
      <c r="A198" s="509">
        <v>36813</v>
      </c>
      <c r="B198" s="509">
        <v>5</v>
      </c>
      <c r="C198" s="510" t="s">
        <v>11217</v>
      </c>
      <c r="D198" s="510" t="s">
        <v>11564</v>
      </c>
      <c r="E198" s="511">
        <v>45950</v>
      </c>
      <c r="F198" s="511">
        <v>45965</v>
      </c>
      <c r="G198" s="511"/>
      <c r="H198" s="509" t="s">
        <v>10262</v>
      </c>
      <c r="I198" s="512">
        <v>18944.599999999999</v>
      </c>
      <c r="J198" s="509">
        <v>1</v>
      </c>
      <c r="K198" s="509">
        <v>0</v>
      </c>
      <c r="L198" s="509">
        <v>0</v>
      </c>
      <c r="M198" s="509">
        <v>0</v>
      </c>
      <c r="N198" s="509"/>
      <c r="O198" s="509">
        <v>0</v>
      </c>
      <c r="P198" s="509"/>
      <c r="Q198" s="513">
        <v>18944.599999999999</v>
      </c>
      <c r="R198" s="515"/>
      <c r="S198" s="509" t="s">
        <v>1349</v>
      </c>
      <c r="T198" s="509" t="s">
        <v>741</v>
      </c>
      <c r="U198" s="509" t="s">
        <v>11565</v>
      </c>
      <c r="V198" s="514">
        <v>45954.557789351849</v>
      </c>
      <c r="W198" s="509" t="s">
        <v>10462</v>
      </c>
      <c r="X198" s="514">
        <v>45954.599456018521</v>
      </c>
      <c r="Y198" s="509" t="s">
        <v>10461</v>
      </c>
      <c r="Z198" s="509"/>
      <c r="AA198" s="509" t="s">
        <v>10460</v>
      </c>
      <c r="AB198" s="509"/>
    </row>
    <row r="199" spans="1:28" s="411" customFormat="1" ht="10.199999999999999">
      <c r="A199" s="509">
        <v>36679</v>
      </c>
      <c r="B199" s="509">
        <v>4</v>
      </c>
      <c r="C199" s="510" t="s">
        <v>7820</v>
      </c>
      <c r="D199" s="510" t="s">
        <v>11426</v>
      </c>
      <c r="E199" s="511">
        <v>45951</v>
      </c>
      <c r="F199" s="511">
        <v>45966</v>
      </c>
      <c r="G199" s="511"/>
      <c r="H199" s="509" t="s">
        <v>10262</v>
      </c>
      <c r="I199" s="512">
        <v>168086.52</v>
      </c>
      <c r="J199" s="509">
        <v>1</v>
      </c>
      <c r="K199" s="509"/>
      <c r="L199" s="509"/>
      <c r="M199" s="509"/>
      <c r="N199" s="509"/>
      <c r="O199" s="509">
        <v>0</v>
      </c>
      <c r="P199" s="509"/>
      <c r="Q199" s="513">
        <v>168086.52</v>
      </c>
      <c r="R199" s="515"/>
      <c r="S199" s="509" t="s">
        <v>1874</v>
      </c>
      <c r="T199" s="509" t="s">
        <v>10405</v>
      </c>
      <c r="U199" s="509" t="s">
        <v>11427</v>
      </c>
      <c r="V199" s="514">
        <v>45952.490925925929</v>
      </c>
      <c r="W199" s="509" t="s">
        <v>10459</v>
      </c>
      <c r="X199" s="514">
        <v>45952.542453703703</v>
      </c>
      <c r="Y199" s="509" t="s">
        <v>10459</v>
      </c>
      <c r="Z199" s="509"/>
      <c r="AA199" s="509" t="s">
        <v>10460</v>
      </c>
      <c r="AB199" s="509" t="s">
        <v>10410</v>
      </c>
    </row>
    <row r="200" spans="1:28" s="411" customFormat="1" ht="10.199999999999999">
      <c r="A200" s="509">
        <v>36881</v>
      </c>
      <c r="B200" s="509">
        <v>2</v>
      </c>
      <c r="C200" s="510" t="s">
        <v>11111</v>
      </c>
      <c r="D200" s="510" t="s">
        <v>11678</v>
      </c>
      <c r="E200" s="511">
        <v>45951</v>
      </c>
      <c r="F200" s="511">
        <v>45966</v>
      </c>
      <c r="G200" s="511"/>
      <c r="H200" s="509" t="s">
        <v>10262</v>
      </c>
      <c r="I200" s="512">
        <v>31105.8</v>
      </c>
      <c r="J200" s="509">
        <v>1</v>
      </c>
      <c r="K200" s="509">
        <v>0</v>
      </c>
      <c r="L200" s="509">
        <v>0</v>
      </c>
      <c r="M200" s="509">
        <v>0</v>
      </c>
      <c r="N200" s="509"/>
      <c r="O200" s="509">
        <v>0</v>
      </c>
      <c r="P200" s="509"/>
      <c r="Q200" s="513">
        <v>31105.8</v>
      </c>
      <c r="R200" s="515"/>
      <c r="S200" s="509" t="s">
        <v>1349</v>
      </c>
      <c r="T200" s="509" t="s">
        <v>741</v>
      </c>
      <c r="U200" s="509" t="s">
        <v>11679</v>
      </c>
      <c r="V200" s="514">
        <v>45958.602835648147</v>
      </c>
      <c r="W200" s="509" t="s">
        <v>10462</v>
      </c>
      <c r="X200" s="514">
        <v>45958.644502314812</v>
      </c>
      <c r="Y200" s="509" t="s">
        <v>10461</v>
      </c>
      <c r="Z200" s="509"/>
      <c r="AA200" s="509" t="s">
        <v>10460</v>
      </c>
      <c r="AB200" s="509"/>
    </row>
    <row r="201" spans="1:28" s="411" customFormat="1" ht="10.199999999999999">
      <c r="A201" s="509">
        <v>34199</v>
      </c>
      <c r="B201" s="509">
        <v>1</v>
      </c>
      <c r="C201" s="510" t="s">
        <v>28</v>
      </c>
      <c r="D201" s="510" t="s">
        <v>10395</v>
      </c>
      <c r="E201" s="511">
        <v>45882</v>
      </c>
      <c r="F201" s="511">
        <v>45966</v>
      </c>
      <c r="G201" s="511"/>
      <c r="H201" s="509" t="s">
        <v>10262</v>
      </c>
      <c r="I201" s="512">
        <v>3471.36</v>
      </c>
      <c r="J201" s="509">
        <v>1</v>
      </c>
      <c r="K201" s="509">
        <v>0</v>
      </c>
      <c r="L201" s="509">
        <v>0</v>
      </c>
      <c r="M201" s="509">
        <v>0</v>
      </c>
      <c r="N201" s="509"/>
      <c r="O201" s="509">
        <v>0</v>
      </c>
      <c r="P201" s="509"/>
      <c r="Q201" s="513">
        <v>3471.36</v>
      </c>
      <c r="R201" s="515"/>
      <c r="S201" s="509" t="s">
        <v>1342</v>
      </c>
      <c r="T201" s="509" t="s">
        <v>278</v>
      </c>
      <c r="U201" s="509" t="s">
        <v>10487</v>
      </c>
      <c r="V201" s="514">
        <v>45882.727662037039</v>
      </c>
      <c r="W201" s="509" t="s">
        <v>10459</v>
      </c>
      <c r="X201" s="514">
        <v>45882.769328703704</v>
      </c>
      <c r="Y201" s="509" t="s">
        <v>10461</v>
      </c>
      <c r="Z201" s="509"/>
      <c r="AA201" s="509" t="s">
        <v>10460</v>
      </c>
      <c r="AB201" s="509"/>
    </row>
    <row r="202" spans="1:28" s="411" customFormat="1" ht="10.199999999999999">
      <c r="A202" s="509">
        <v>34331</v>
      </c>
      <c r="B202" s="509">
        <v>1</v>
      </c>
      <c r="C202" s="510" t="s">
        <v>39</v>
      </c>
      <c r="D202" s="510" t="s">
        <v>10395</v>
      </c>
      <c r="E202" s="511">
        <v>45887</v>
      </c>
      <c r="F202" s="511">
        <v>45966</v>
      </c>
      <c r="G202" s="511"/>
      <c r="H202" s="509" t="s">
        <v>10262</v>
      </c>
      <c r="I202" s="512">
        <v>1000</v>
      </c>
      <c r="J202" s="509">
        <v>1</v>
      </c>
      <c r="K202" s="509">
        <v>0</v>
      </c>
      <c r="L202" s="509">
        <v>0</v>
      </c>
      <c r="M202" s="509">
        <v>0</v>
      </c>
      <c r="N202" s="509"/>
      <c r="O202" s="509">
        <v>0</v>
      </c>
      <c r="P202" s="509"/>
      <c r="Q202" s="513">
        <v>1000</v>
      </c>
      <c r="R202" s="515"/>
      <c r="S202" s="509" t="s">
        <v>1329</v>
      </c>
      <c r="T202" s="509" t="s">
        <v>10387</v>
      </c>
      <c r="U202" s="509" t="s">
        <v>10484</v>
      </c>
      <c r="V202" s="514">
        <v>45887.566423611112</v>
      </c>
      <c r="W202" s="509" t="s">
        <v>10459</v>
      </c>
      <c r="X202" s="514">
        <v>45887.608090277776</v>
      </c>
      <c r="Y202" s="509" t="s">
        <v>10461</v>
      </c>
      <c r="Z202" s="509"/>
      <c r="AA202" s="509" t="s">
        <v>10460</v>
      </c>
      <c r="AB202" s="509"/>
    </row>
    <row r="203" spans="1:28" s="411" customFormat="1" ht="10.199999999999999">
      <c r="A203" s="509">
        <v>36680</v>
      </c>
      <c r="B203" s="509">
        <v>2</v>
      </c>
      <c r="C203" s="510" t="s">
        <v>7820</v>
      </c>
      <c r="D203" s="510" t="s">
        <v>11428</v>
      </c>
      <c r="E203" s="511">
        <v>45951</v>
      </c>
      <c r="F203" s="511">
        <v>45966</v>
      </c>
      <c r="G203" s="511"/>
      <c r="H203" s="509" t="s">
        <v>10262</v>
      </c>
      <c r="I203" s="512">
        <v>42021.63</v>
      </c>
      <c r="J203" s="509">
        <v>1</v>
      </c>
      <c r="K203" s="509"/>
      <c r="L203" s="509"/>
      <c r="M203" s="509"/>
      <c r="N203" s="509"/>
      <c r="O203" s="509">
        <v>0</v>
      </c>
      <c r="P203" s="509"/>
      <c r="Q203" s="513">
        <v>42021.63</v>
      </c>
      <c r="R203" s="515"/>
      <c r="S203" s="509" t="s">
        <v>1874</v>
      </c>
      <c r="T203" s="509" t="s">
        <v>10405</v>
      </c>
      <c r="U203" s="509" t="s">
        <v>11429</v>
      </c>
      <c r="V203" s="514">
        <v>45952.493888888886</v>
      </c>
      <c r="W203" s="509" t="s">
        <v>10459</v>
      </c>
      <c r="X203" s="514">
        <v>45952.54550925926</v>
      </c>
      <c r="Y203" s="509" t="s">
        <v>10459</v>
      </c>
      <c r="Z203" s="509"/>
      <c r="AA203" s="509" t="s">
        <v>10460</v>
      </c>
      <c r="AB203" s="509" t="s">
        <v>10410</v>
      </c>
    </row>
    <row r="204" spans="1:28" s="411" customFormat="1" ht="10.199999999999999">
      <c r="A204" s="509">
        <v>36848</v>
      </c>
      <c r="B204" s="509">
        <v>5</v>
      </c>
      <c r="C204" s="510" t="s">
        <v>11072</v>
      </c>
      <c r="D204" s="510" t="s">
        <v>11073</v>
      </c>
      <c r="E204" s="511">
        <v>45880</v>
      </c>
      <c r="F204" s="511">
        <v>45966</v>
      </c>
      <c r="G204" s="511"/>
      <c r="H204" s="509" t="s">
        <v>10262</v>
      </c>
      <c r="I204" s="512">
        <v>159750</v>
      </c>
      <c r="J204" s="509">
        <v>1</v>
      </c>
      <c r="K204" s="509">
        <v>0</v>
      </c>
      <c r="L204" s="509">
        <v>0</v>
      </c>
      <c r="M204" s="509">
        <v>0</v>
      </c>
      <c r="N204" s="509"/>
      <c r="O204" s="509">
        <v>0</v>
      </c>
      <c r="P204" s="509"/>
      <c r="Q204" s="513">
        <v>159750</v>
      </c>
      <c r="R204" s="515"/>
      <c r="S204" s="509" t="s">
        <v>1874</v>
      </c>
      <c r="T204" s="509" t="s">
        <v>10405</v>
      </c>
      <c r="U204" s="509" t="s">
        <v>11074</v>
      </c>
      <c r="V204" s="514">
        <v>45957.63726851852</v>
      </c>
      <c r="W204" s="509" t="s">
        <v>10463</v>
      </c>
      <c r="X204" s="514">
        <v>45957.678935185184</v>
      </c>
      <c r="Y204" s="509" t="s">
        <v>10461</v>
      </c>
      <c r="Z204" s="509"/>
      <c r="AA204" s="509" t="s">
        <v>10460</v>
      </c>
      <c r="AB204" s="509"/>
    </row>
    <row r="205" spans="1:28" s="411" customFormat="1" ht="10.199999999999999">
      <c r="A205" s="509">
        <v>36643</v>
      </c>
      <c r="B205" s="509">
        <v>4</v>
      </c>
      <c r="C205" s="510" t="s">
        <v>8549</v>
      </c>
      <c r="D205" s="510" t="s">
        <v>10570</v>
      </c>
      <c r="E205" s="511">
        <v>45880</v>
      </c>
      <c r="F205" s="511">
        <v>45966</v>
      </c>
      <c r="G205" s="511"/>
      <c r="H205" s="509" t="s">
        <v>10262</v>
      </c>
      <c r="I205" s="512">
        <v>252000</v>
      </c>
      <c r="J205" s="509">
        <v>1</v>
      </c>
      <c r="K205" s="509">
        <v>0</v>
      </c>
      <c r="L205" s="509">
        <v>0</v>
      </c>
      <c r="M205" s="509">
        <v>0</v>
      </c>
      <c r="N205" s="509"/>
      <c r="O205" s="509">
        <v>0</v>
      </c>
      <c r="P205" s="509"/>
      <c r="Q205" s="513">
        <v>252000</v>
      </c>
      <c r="R205" s="515"/>
      <c r="S205" s="509" t="s">
        <v>1874</v>
      </c>
      <c r="T205" s="509" t="s">
        <v>10405</v>
      </c>
      <c r="U205" s="509" t="s">
        <v>10467</v>
      </c>
      <c r="V205" s="514">
        <v>45952.341851851852</v>
      </c>
      <c r="W205" s="509" t="s">
        <v>10463</v>
      </c>
      <c r="X205" s="514">
        <v>45952.383518518516</v>
      </c>
      <c r="Y205" s="509" t="s">
        <v>10461</v>
      </c>
      <c r="Z205" s="509"/>
      <c r="AA205" s="509" t="s">
        <v>10460</v>
      </c>
      <c r="AB205" s="509"/>
    </row>
    <row r="206" spans="1:28" s="411" customFormat="1" ht="10.199999999999999">
      <c r="A206" s="509">
        <v>36849</v>
      </c>
      <c r="B206" s="509">
        <v>5</v>
      </c>
      <c r="C206" s="510" t="s">
        <v>243</v>
      </c>
      <c r="D206" s="510" t="s">
        <v>11244</v>
      </c>
      <c r="E206" s="511">
        <v>45915</v>
      </c>
      <c r="F206" s="511">
        <v>45966</v>
      </c>
      <c r="G206" s="511"/>
      <c r="H206" s="509" t="s">
        <v>10262</v>
      </c>
      <c r="I206" s="512">
        <v>69300</v>
      </c>
      <c r="J206" s="509">
        <v>1</v>
      </c>
      <c r="K206" s="509">
        <v>0</v>
      </c>
      <c r="L206" s="509">
        <v>0</v>
      </c>
      <c r="M206" s="509">
        <v>0</v>
      </c>
      <c r="N206" s="509"/>
      <c r="O206" s="509">
        <v>0</v>
      </c>
      <c r="P206" s="509"/>
      <c r="Q206" s="513">
        <v>69300</v>
      </c>
      <c r="R206" s="515"/>
      <c r="S206" s="509" t="s">
        <v>1874</v>
      </c>
      <c r="T206" s="509" t="s">
        <v>10405</v>
      </c>
      <c r="U206" s="509" t="s">
        <v>11245</v>
      </c>
      <c r="V206" s="514">
        <v>45957.637280092589</v>
      </c>
      <c r="W206" s="509" t="s">
        <v>10463</v>
      </c>
      <c r="X206" s="514">
        <v>45957.678946759261</v>
      </c>
      <c r="Y206" s="509" t="s">
        <v>10461</v>
      </c>
      <c r="Z206" s="509"/>
      <c r="AA206" s="509" t="s">
        <v>10460</v>
      </c>
      <c r="AB206" s="509"/>
    </row>
    <row r="207" spans="1:28" s="411" customFormat="1" ht="10.199999999999999">
      <c r="A207" s="509">
        <v>36882</v>
      </c>
      <c r="B207" s="509">
        <v>2</v>
      </c>
      <c r="C207" s="510" t="s">
        <v>142</v>
      </c>
      <c r="D207" s="510" t="s">
        <v>11680</v>
      </c>
      <c r="E207" s="511">
        <v>45954</v>
      </c>
      <c r="F207" s="511">
        <v>45966</v>
      </c>
      <c r="G207" s="511"/>
      <c r="H207" s="509" t="s">
        <v>10262</v>
      </c>
      <c r="I207" s="512">
        <v>12645.6</v>
      </c>
      <c r="J207" s="509">
        <v>1</v>
      </c>
      <c r="K207" s="509">
        <v>0</v>
      </c>
      <c r="L207" s="509">
        <v>0</v>
      </c>
      <c r="M207" s="509">
        <v>0</v>
      </c>
      <c r="N207" s="509"/>
      <c r="O207" s="509">
        <v>0</v>
      </c>
      <c r="P207" s="509"/>
      <c r="Q207" s="513">
        <v>12645.6</v>
      </c>
      <c r="R207" s="515"/>
      <c r="S207" s="509" t="s">
        <v>1349</v>
      </c>
      <c r="T207" s="509" t="s">
        <v>741</v>
      </c>
      <c r="U207" s="509" t="s">
        <v>11681</v>
      </c>
      <c r="V207" s="514">
        <v>45958.60665509259</v>
      </c>
      <c r="W207" s="509" t="s">
        <v>10462</v>
      </c>
      <c r="X207" s="514">
        <v>45958.648321759261</v>
      </c>
      <c r="Y207" s="509" t="s">
        <v>10461</v>
      </c>
      <c r="Z207" s="509"/>
      <c r="AA207" s="509" t="s">
        <v>10460</v>
      </c>
      <c r="AB207" s="509"/>
    </row>
    <row r="208" spans="1:28" s="411" customFormat="1" ht="10.199999999999999">
      <c r="A208" s="509">
        <v>34335</v>
      </c>
      <c r="B208" s="509">
        <v>1</v>
      </c>
      <c r="C208" s="510" t="s">
        <v>10475</v>
      </c>
      <c r="D208" s="510" t="s">
        <v>10395</v>
      </c>
      <c r="E208" s="511">
        <v>45887</v>
      </c>
      <c r="F208" s="511">
        <v>45966</v>
      </c>
      <c r="G208" s="511"/>
      <c r="H208" s="509" t="s">
        <v>10262</v>
      </c>
      <c r="I208" s="512">
        <v>1212</v>
      </c>
      <c r="J208" s="509">
        <v>1</v>
      </c>
      <c r="K208" s="509">
        <v>0</v>
      </c>
      <c r="L208" s="509">
        <v>0</v>
      </c>
      <c r="M208" s="509">
        <v>0</v>
      </c>
      <c r="N208" s="509"/>
      <c r="O208" s="509">
        <v>0</v>
      </c>
      <c r="P208" s="509"/>
      <c r="Q208" s="513">
        <v>1212</v>
      </c>
      <c r="R208" s="515"/>
      <c r="S208" s="509" t="s">
        <v>1329</v>
      </c>
      <c r="T208" s="509" t="s">
        <v>10387</v>
      </c>
      <c r="U208" s="509" t="s">
        <v>10485</v>
      </c>
      <c r="V208" s="514">
        <v>45887.568391203706</v>
      </c>
      <c r="W208" s="509" t="s">
        <v>10459</v>
      </c>
      <c r="X208" s="514">
        <v>45887.61005787037</v>
      </c>
      <c r="Y208" s="509" t="s">
        <v>10461</v>
      </c>
      <c r="Z208" s="509"/>
      <c r="AA208" s="509" t="s">
        <v>10460</v>
      </c>
      <c r="AB208" s="509"/>
    </row>
    <row r="209" spans="1:28" s="411" customFormat="1" ht="10.199999999999999">
      <c r="A209" s="509">
        <v>36645</v>
      </c>
      <c r="B209" s="509">
        <v>2</v>
      </c>
      <c r="C209" s="510" t="s">
        <v>7425</v>
      </c>
      <c r="D209" s="510" t="s">
        <v>10641</v>
      </c>
      <c r="E209" s="511">
        <v>45881</v>
      </c>
      <c r="F209" s="511">
        <v>45966</v>
      </c>
      <c r="G209" s="511"/>
      <c r="H209" s="509" t="s">
        <v>136</v>
      </c>
      <c r="I209" s="512">
        <v>22080.92</v>
      </c>
      <c r="J209" s="509">
        <v>5.3689999999999998</v>
      </c>
      <c r="K209" s="509">
        <v>0</v>
      </c>
      <c r="L209" s="509">
        <v>0</v>
      </c>
      <c r="M209" s="509">
        <v>0</v>
      </c>
      <c r="N209" s="509">
        <v>0</v>
      </c>
      <c r="O209" s="509">
        <v>0</v>
      </c>
      <c r="P209" s="509">
        <v>22080.92</v>
      </c>
      <c r="Q209" s="513">
        <v>118552.45947999999</v>
      </c>
      <c r="R209" s="515"/>
      <c r="S209" s="509" t="s">
        <v>1874</v>
      </c>
      <c r="T209" s="509" t="s">
        <v>10390</v>
      </c>
      <c r="U209" s="509" t="s">
        <v>10642</v>
      </c>
      <c r="V209" s="514">
        <v>45952.346979166665</v>
      </c>
      <c r="W209" s="509" t="s">
        <v>10463</v>
      </c>
      <c r="X209" s="514">
        <v>45952.388645833336</v>
      </c>
      <c r="Y209" s="509" t="s">
        <v>10461</v>
      </c>
      <c r="Z209" s="509"/>
      <c r="AA209" s="509" t="s">
        <v>10460</v>
      </c>
      <c r="AB209" s="509"/>
    </row>
    <row r="210" spans="1:28" s="411" customFormat="1" ht="10.199999999999999">
      <c r="A210" s="509">
        <v>36677</v>
      </c>
      <c r="B210" s="509">
        <v>1</v>
      </c>
      <c r="C210" s="510" t="s">
        <v>10333</v>
      </c>
      <c r="D210" s="510" t="s">
        <v>2066</v>
      </c>
      <c r="E210" s="511">
        <v>45950</v>
      </c>
      <c r="F210" s="511">
        <v>45966</v>
      </c>
      <c r="G210" s="511"/>
      <c r="H210" s="509" t="s">
        <v>10262</v>
      </c>
      <c r="I210" s="512">
        <v>3150</v>
      </c>
      <c r="J210" s="509">
        <v>1</v>
      </c>
      <c r="K210" s="509"/>
      <c r="L210" s="509"/>
      <c r="M210" s="509"/>
      <c r="N210" s="509"/>
      <c r="O210" s="509">
        <v>0</v>
      </c>
      <c r="P210" s="509"/>
      <c r="Q210" s="513">
        <v>3150</v>
      </c>
      <c r="R210" s="515"/>
      <c r="S210" s="509" t="s">
        <v>1346</v>
      </c>
      <c r="T210" s="509" t="s">
        <v>284</v>
      </c>
      <c r="U210" s="509" t="s">
        <v>11430</v>
      </c>
      <c r="V210" s="514">
        <v>45952.47247685185</v>
      </c>
      <c r="W210" s="509" t="s">
        <v>10459</v>
      </c>
      <c r="X210" s="514">
        <v>45952.473240740743</v>
      </c>
      <c r="Y210" s="509" t="s">
        <v>10459</v>
      </c>
      <c r="Z210" s="509"/>
      <c r="AA210" s="509" t="s">
        <v>10460</v>
      </c>
      <c r="AB210" s="509" t="s">
        <v>10410</v>
      </c>
    </row>
    <row r="211" spans="1:28" s="411" customFormat="1" ht="10.199999999999999">
      <c r="A211" s="509">
        <v>36873</v>
      </c>
      <c r="B211" s="509">
        <v>5</v>
      </c>
      <c r="C211" s="510" t="s">
        <v>11682</v>
      </c>
      <c r="D211" s="510" t="s">
        <v>11683</v>
      </c>
      <c r="E211" s="511">
        <v>45943</v>
      </c>
      <c r="F211" s="511">
        <v>45966</v>
      </c>
      <c r="G211" s="511"/>
      <c r="H211" s="509" t="s">
        <v>10262</v>
      </c>
      <c r="I211" s="512">
        <v>82500</v>
      </c>
      <c r="J211" s="509">
        <v>1</v>
      </c>
      <c r="K211" s="509">
        <v>0</v>
      </c>
      <c r="L211" s="509">
        <v>0</v>
      </c>
      <c r="M211" s="509">
        <v>0</v>
      </c>
      <c r="N211" s="509"/>
      <c r="O211" s="509">
        <v>0</v>
      </c>
      <c r="P211" s="509"/>
      <c r="Q211" s="513">
        <v>82500</v>
      </c>
      <c r="R211" s="515"/>
      <c r="S211" s="509" t="s">
        <v>1349</v>
      </c>
      <c r="T211" s="509" t="s">
        <v>741</v>
      </c>
      <c r="U211" s="509" t="s">
        <v>11684</v>
      </c>
      <c r="V211" s="514">
        <v>45958.570590277777</v>
      </c>
      <c r="W211" s="509" t="s">
        <v>10462</v>
      </c>
      <c r="X211" s="514">
        <v>45958.612256944441</v>
      </c>
      <c r="Y211" s="509" t="s">
        <v>10461</v>
      </c>
      <c r="Z211" s="509"/>
      <c r="AA211" s="509" t="s">
        <v>10460</v>
      </c>
      <c r="AB211" s="509"/>
    </row>
    <row r="212" spans="1:28" s="411" customFormat="1" ht="10.199999999999999">
      <c r="A212" s="509">
        <v>36883</v>
      </c>
      <c r="B212" s="509">
        <v>5</v>
      </c>
      <c r="C212" s="510" t="s">
        <v>16</v>
      </c>
      <c r="D212" s="510" t="s">
        <v>11685</v>
      </c>
      <c r="E212" s="511">
        <v>45947</v>
      </c>
      <c r="F212" s="511">
        <v>45966</v>
      </c>
      <c r="G212" s="511"/>
      <c r="H212" s="509" t="s">
        <v>10262</v>
      </c>
      <c r="I212" s="512">
        <v>123796.75</v>
      </c>
      <c r="J212" s="509">
        <v>1</v>
      </c>
      <c r="K212" s="509">
        <v>0</v>
      </c>
      <c r="L212" s="509">
        <v>0</v>
      </c>
      <c r="M212" s="509">
        <v>0</v>
      </c>
      <c r="N212" s="509"/>
      <c r="O212" s="509">
        <v>0</v>
      </c>
      <c r="P212" s="509"/>
      <c r="Q212" s="513">
        <v>123796.75</v>
      </c>
      <c r="R212" s="515"/>
      <c r="S212" s="509" t="s">
        <v>1349</v>
      </c>
      <c r="T212" s="509" t="s">
        <v>741</v>
      </c>
      <c r="U212" s="509" t="s">
        <v>11686</v>
      </c>
      <c r="V212" s="514">
        <v>45958.613321759258</v>
      </c>
      <c r="W212" s="509" t="s">
        <v>10462</v>
      </c>
      <c r="X212" s="514">
        <v>45958.654988425929</v>
      </c>
      <c r="Y212" s="509" t="s">
        <v>10461</v>
      </c>
      <c r="Z212" s="509"/>
      <c r="AA212" s="509" t="s">
        <v>10460</v>
      </c>
      <c r="AB212" s="509"/>
    </row>
    <row r="213" spans="1:28" s="411" customFormat="1" ht="10.199999999999999">
      <c r="A213" s="509">
        <v>36874</v>
      </c>
      <c r="B213" s="509">
        <v>2</v>
      </c>
      <c r="C213" s="510" t="s">
        <v>11111</v>
      </c>
      <c r="D213" s="510" t="s">
        <v>11687</v>
      </c>
      <c r="E213" s="511">
        <v>45951</v>
      </c>
      <c r="F213" s="511">
        <v>45966</v>
      </c>
      <c r="G213" s="511"/>
      <c r="H213" s="509" t="s">
        <v>10262</v>
      </c>
      <c r="I213" s="512">
        <v>15622.2</v>
      </c>
      <c r="J213" s="509">
        <v>1</v>
      </c>
      <c r="K213" s="509">
        <v>0</v>
      </c>
      <c r="L213" s="509">
        <v>0</v>
      </c>
      <c r="M213" s="509">
        <v>0</v>
      </c>
      <c r="N213" s="509"/>
      <c r="O213" s="509">
        <v>0</v>
      </c>
      <c r="P213" s="509"/>
      <c r="Q213" s="513">
        <v>15622.2</v>
      </c>
      <c r="R213" s="515"/>
      <c r="S213" s="509" t="s">
        <v>1349</v>
      </c>
      <c r="T213" s="509" t="s">
        <v>741</v>
      </c>
      <c r="U213" s="509" t="s">
        <v>11688</v>
      </c>
      <c r="V213" s="514">
        <v>45958.582824074074</v>
      </c>
      <c r="W213" s="509" t="s">
        <v>10462</v>
      </c>
      <c r="X213" s="514">
        <v>45958.624490740738</v>
      </c>
      <c r="Y213" s="509" t="s">
        <v>10461</v>
      </c>
      <c r="Z213" s="509"/>
      <c r="AA213" s="509" t="s">
        <v>10460</v>
      </c>
      <c r="AB213" s="509"/>
    </row>
    <row r="214" spans="1:28" s="411" customFormat="1" ht="10.199999999999999">
      <c r="A214" s="509">
        <v>36876</v>
      </c>
      <c r="B214" s="509">
        <v>4</v>
      </c>
      <c r="C214" s="510" t="s">
        <v>11689</v>
      </c>
      <c r="D214" s="510" t="s">
        <v>11690</v>
      </c>
      <c r="E214" s="511">
        <v>45951</v>
      </c>
      <c r="F214" s="511">
        <v>45966</v>
      </c>
      <c r="G214" s="511"/>
      <c r="H214" s="509" t="s">
        <v>10262</v>
      </c>
      <c r="I214" s="512">
        <v>2000</v>
      </c>
      <c r="J214" s="509">
        <v>1</v>
      </c>
      <c r="K214" s="509">
        <v>0</v>
      </c>
      <c r="L214" s="509">
        <v>0</v>
      </c>
      <c r="M214" s="509">
        <v>0</v>
      </c>
      <c r="N214" s="509"/>
      <c r="O214" s="509">
        <v>0</v>
      </c>
      <c r="P214" s="509"/>
      <c r="Q214" s="513">
        <v>2000</v>
      </c>
      <c r="R214" s="515"/>
      <c r="S214" s="509" t="s">
        <v>1349</v>
      </c>
      <c r="T214" s="509" t="s">
        <v>741</v>
      </c>
      <c r="U214" s="509" t="s">
        <v>11691</v>
      </c>
      <c r="V214" s="514">
        <v>45958.591469907406</v>
      </c>
      <c r="W214" s="509" t="s">
        <v>10462</v>
      </c>
      <c r="X214" s="514">
        <v>45958.633136574077</v>
      </c>
      <c r="Y214" s="509" t="s">
        <v>10461</v>
      </c>
      <c r="Z214" s="509"/>
      <c r="AA214" s="509" t="s">
        <v>10460</v>
      </c>
      <c r="AB214" s="509"/>
    </row>
    <row r="215" spans="1:28" s="411" customFormat="1" ht="10.199999999999999">
      <c r="A215" s="509">
        <v>36875</v>
      </c>
      <c r="B215" s="509">
        <v>2</v>
      </c>
      <c r="C215" s="510" t="s">
        <v>11317</v>
      </c>
      <c r="D215" s="510" t="s">
        <v>11692</v>
      </c>
      <c r="E215" s="511">
        <v>45951</v>
      </c>
      <c r="F215" s="511">
        <v>45966</v>
      </c>
      <c r="G215" s="511"/>
      <c r="H215" s="509" t="s">
        <v>10262</v>
      </c>
      <c r="I215" s="512">
        <v>11155</v>
      </c>
      <c r="J215" s="509">
        <v>1</v>
      </c>
      <c r="K215" s="509">
        <v>0</v>
      </c>
      <c r="L215" s="509">
        <v>0</v>
      </c>
      <c r="M215" s="509">
        <v>0</v>
      </c>
      <c r="N215" s="509"/>
      <c r="O215" s="509">
        <v>0</v>
      </c>
      <c r="P215" s="509"/>
      <c r="Q215" s="513">
        <v>11155</v>
      </c>
      <c r="R215" s="515"/>
      <c r="S215" s="509" t="s">
        <v>1349</v>
      </c>
      <c r="T215" s="509" t="s">
        <v>741</v>
      </c>
      <c r="U215" s="509" t="s">
        <v>11693</v>
      </c>
      <c r="V215" s="514">
        <v>45958.586631944447</v>
      </c>
      <c r="W215" s="509" t="s">
        <v>10462</v>
      </c>
      <c r="X215" s="514">
        <v>45958.628298611111</v>
      </c>
      <c r="Y215" s="509" t="s">
        <v>10461</v>
      </c>
      <c r="Z215" s="509"/>
      <c r="AA215" s="509" t="s">
        <v>10460</v>
      </c>
      <c r="AB215" s="509"/>
    </row>
    <row r="216" spans="1:28" s="411" customFormat="1" ht="10.199999999999999">
      <c r="A216" s="509">
        <v>36877</v>
      </c>
      <c r="B216" s="509">
        <v>4</v>
      </c>
      <c r="C216" s="510" t="s">
        <v>11111</v>
      </c>
      <c r="D216" s="510" t="s">
        <v>11694</v>
      </c>
      <c r="E216" s="511">
        <v>45951</v>
      </c>
      <c r="F216" s="511">
        <v>45966</v>
      </c>
      <c r="G216" s="511"/>
      <c r="H216" s="509" t="s">
        <v>10262</v>
      </c>
      <c r="I216" s="512">
        <v>12750</v>
      </c>
      <c r="J216" s="509">
        <v>1</v>
      </c>
      <c r="K216" s="509">
        <v>0</v>
      </c>
      <c r="L216" s="509">
        <v>0</v>
      </c>
      <c r="M216" s="509">
        <v>0</v>
      </c>
      <c r="N216" s="509"/>
      <c r="O216" s="509">
        <v>0</v>
      </c>
      <c r="P216" s="509"/>
      <c r="Q216" s="513">
        <v>12750</v>
      </c>
      <c r="R216" s="515"/>
      <c r="S216" s="509" t="s">
        <v>1349</v>
      </c>
      <c r="T216" s="509" t="s">
        <v>741</v>
      </c>
      <c r="U216" s="509" t="s">
        <v>11695</v>
      </c>
      <c r="V216" s="514">
        <v>45958.596724537034</v>
      </c>
      <c r="W216" s="509" t="s">
        <v>10462</v>
      </c>
      <c r="X216" s="514">
        <v>45958.638391203705</v>
      </c>
      <c r="Y216" s="509" t="s">
        <v>10461</v>
      </c>
      <c r="Z216" s="509"/>
      <c r="AA216" s="509" t="s">
        <v>10460</v>
      </c>
      <c r="AB216" s="509"/>
    </row>
    <row r="217" spans="1:28" s="411" customFormat="1" ht="10.199999999999999">
      <c r="A217" s="509">
        <v>36681</v>
      </c>
      <c r="B217" s="509">
        <v>2</v>
      </c>
      <c r="C217" s="510" t="s">
        <v>7820</v>
      </c>
      <c r="D217" s="510" t="s">
        <v>11424</v>
      </c>
      <c r="E217" s="511">
        <v>45951</v>
      </c>
      <c r="F217" s="511">
        <v>45966</v>
      </c>
      <c r="G217" s="511"/>
      <c r="H217" s="509" t="s">
        <v>10262</v>
      </c>
      <c r="I217" s="512">
        <v>42021.63</v>
      </c>
      <c r="J217" s="509">
        <v>1</v>
      </c>
      <c r="K217" s="509"/>
      <c r="L217" s="509"/>
      <c r="M217" s="509"/>
      <c r="N217" s="509"/>
      <c r="O217" s="509">
        <v>0</v>
      </c>
      <c r="P217" s="509"/>
      <c r="Q217" s="513">
        <v>42021.63</v>
      </c>
      <c r="R217" s="515"/>
      <c r="S217" s="509" t="s">
        <v>1874</v>
      </c>
      <c r="T217" s="509" t="s">
        <v>10405</v>
      </c>
      <c r="U217" s="509" t="s">
        <v>11425</v>
      </c>
      <c r="V217" s="514">
        <v>45952.496655092589</v>
      </c>
      <c r="W217" s="509" t="s">
        <v>10459</v>
      </c>
      <c r="X217" s="514">
        <v>45952.545254629629</v>
      </c>
      <c r="Y217" s="509" t="s">
        <v>10459</v>
      </c>
      <c r="Z217" s="509"/>
      <c r="AA217" s="509" t="s">
        <v>10460</v>
      </c>
      <c r="AB217" s="509" t="s">
        <v>10410</v>
      </c>
    </row>
    <row r="218" spans="1:28" s="411" customFormat="1" ht="10.199999999999999">
      <c r="A218" s="509">
        <v>33643</v>
      </c>
      <c r="B218" s="509">
        <v>1</v>
      </c>
      <c r="C218" s="510" t="s">
        <v>10419</v>
      </c>
      <c r="D218" s="510" t="s">
        <v>10420</v>
      </c>
      <c r="E218" s="511">
        <v>45866</v>
      </c>
      <c r="F218" s="511">
        <v>45966</v>
      </c>
      <c r="G218" s="511"/>
      <c r="H218" s="509" t="s">
        <v>10262</v>
      </c>
      <c r="I218" s="512">
        <v>15000</v>
      </c>
      <c r="J218" s="509">
        <v>1</v>
      </c>
      <c r="K218" s="509">
        <v>0</v>
      </c>
      <c r="L218" s="509">
        <v>0</v>
      </c>
      <c r="M218" s="509">
        <v>0</v>
      </c>
      <c r="N218" s="509"/>
      <c r="O218" s="509">
        <v>0</v>
      </c>
      <c r="P218" s="509"/>
      <c r="Q218" s="513">
        <v>15000</v>
      </c>
      <c r="R218" s="515"/>
      <c r="S218" s="509" t="s">
        <v>1329</v>
      </c>
      <c r="T218" s="509" t="s">
        <v>10387</v>
      </c>
      <c r="U218" s="509" t="s">
        <v>10486</v>
      </c>
      <c r="V218" s="514">
        <v>45866.603981481479</v>
      </c>
      <c r="W218" s="509" t="s">
        <v>10459</v>
      </c>
      <c r="X218" s="514">
        <v>45866.645648148151</v>
      </c>
      <c r="Y218" s="509" t="s">
        <v>10461</v>
      </c>
      <c r="Z218" s="509"/>
      <c r="AA218" s="509" t="s">
        <v>10460</v>
      </c>
      <c r="AB218" s="509"/>
    </row>
    <row r="219" spans="1:28" s="411" customFormat="1" ht="10.199999999999999">
      <c r="A219" s="509">
        <v>34515</v>
      </c>
      <c r="B219" s="509">
        <v>5</v>
      </c>
      <c r="C219" s="510" t="s">
        <v>243</v>
      </c>
      <c r="D219" s="510" t="s">
        <v>10578</v>
      </c>
      <c r="E219" s="511">
        <v>45890</v>
      </c>
      <c r="F219" s="511">
        <v>45967</v>
      </c>
      <c r="G219" s="511"/>
      <c r="H219" s="509" t="s">
        <v>10262</v>
      </c>
      <c r="I219" s="512">
        <v>218700</v>
      </c>
      <c r="J219" s="509">
        <v>1</v>
      </c>
      <c r="K219" s="509">
        <v>0</v>
      </c>
      <c r="L219" s="509">
        <v>0</v>
      </c>
      <c r="M219" s="509">
        <v>0</v>
      </c>
      <c r="N219" s="509"/>
      <c r="O219" s="509">
        <v>0</v>
      </c>
      <c r="P219" s="509"/>
      <c r="Q219" s="513">
        <v>218700</v>
      </c>
      <c r="R219" s="515"/>
      <c r="S219" s="509" t="s">
        <v>1874</v>
      </c>
      <c r="T219" s="509" t="s">
        <v>10405</v>
      </c>
      <c r="U219" s="509" t="s">
        <v>10579</v>
      </c>
      <c r="V219" s="514">
        <v>45890.606574074074</v>
      </c>
      <c r="W219" s="509" t="s">
        <v>10463</v>
      </c>
      <c r="X219" s="514">
        <v>45890.648240740738</v>
      </c>
      <c r="Y219" s="509" t="s">
        <v>10461</v>
      </c>
      <c r="Z219" s="509"/>
      <c r="AA219" s="509" t="s">
        <v>10460</v>
      </c>
      <c r="AB219" s="509"/>
    </row>
    <row r="220" spans="1:28" s="411" customFormat="1" ht="10.199999999999999">
      <c r="A220" s="509">
        <v>36753</v>
      </c>
      <c r="B220" s="509">
        <v>4</v>
      </c>
      <c r="C220" s="510" t="s">
        <v>15</v>
      </c>
      <c r="D220" s="510" t="s">
        <v>11504</v>
      </c>
      <c r="E220" s="511">
        <v>45952</v>
      </c>
      <c r="F220" s="511">
        <v>45967</v>
      </c>
      <c r="G220" s="511"/>
      <c r="H220" s="509" t="s">
        <v>10262</v>
      </c>
      <c r="I220" s="512">
        <v>4475</v>
      </c>
      <c r="J220" s="509">
        <v>1</v>
      </c>
      <c r="K220" s="509"/>
      <c r="L220" s="509"/>
      <c r="M220" s="509"/>
      <c r="N220" s="509"/>
      <c r="O220" s="509">
        <v>0</v>
      </c>
      <c r="P220" s="509"/>
      <c r="Q220" s="513">
        <v>4475</v>
      </c>
      <c r="R220" s="515"/>
      <c r="S220" s="509" t="s">
        <v>10325</v>
      </c>
      <c r="T220" s="509" t="s">
        <v>10346</v>
      </c>
      <c r="U220" s="509" t="s">
        <v>10972</v>
      </c>
      <c r="V220" s="514">
        <v>45953.470520833333</v>
      </c>
      <c r="W220" s="509" t="s">
        <v>10461</v>
      </c>
      <c r="X220" s="514">
        <v>45954.326805555553</v>
      </c>
      <c r="Y220" s="509" t="s">
        <v>10459</v>
      </c>
      <c r="Z220" s="509"/>
      <c r="AA220" s="509" t="s">
        <v>10460</v>
      </c>
      <c r="AB220" s="509" t="s">
        <v>10410</v>
      </c>
    </row>
    <row r="221" spans="1:28" s="411" customFormat="1" ht="10.199999999999999">
      <c r="A221" s="509">
        <v>36797</v>
      </c>
      <c r="B221" s="509">
        <v>1</v>
      </c>
      <c r="C221" s="510" t="s">
        <v>4098</v>
      </c>
      <c r="D221" s="510" t="s">
        <v>11572</v>
      </c>
      <c r="E221" s="511">
        <v>45954</v>
      </c>
      <c r="F221" s="511">
        <v>45968</v>
      </c>
      <c r="G221" s="511"/>
      <c r="H221" s="509" t="s">
        <v>10262</v>
      </c>
      <c r="I221" s="512">
        <v>247.97</v>
      </c>
      <c r="J221" s="509">
        <v>1</v>
      </c>
      <c r="K221" s="509"/>
      <c r="L221" s="509"/>
      <c r="M221" s="509"/>
      <c r="N221" s="509"/>
      <c r="O221" s="509">
        <v>0</v>
      </c>
      <c r="P221" s="509"/>
      <c r="Q221" s="513">
        <v>247.97</v>
      </c>
      <c r="R221" s="515"/>
      <c r="S221" s="509" t="s">
        <v>1874</v>
      </c>
      <c r="T221" s="509" t="s">
        <v>1344</v>
      </c>
      <c r="U221" s="509" t="s">
        <v>11573</v>
      </c>
      <c r="V221" s="514">
        <v>45954.397511574076</v>
      </c>
      <c r="W221" s="509" t="s">
        <v>10458</v>
      </c>
      <c r="X221" s="514">
        <v>45954.500833333332</v>
      </c>
      <c r="Y221" s="509" t="s">
        <v>10459</v>
      </c>
      <c r="Z221" s="509"/>
      <c r="AA221" s="509" t="s">
        <v>10460</v>
      </c>
      <c r="AB221" s="509" t="s">
        <v>10410</v>
      </c>
    </row>
    <row r="222" spans="1:28" s="411" customFormat="1" ht="10.199999999999999">
      <c r="A222" s="509">
        <v>36801</v>
      </c>
      <c r="B222" s="509">
        <v>5</v>
      </c>
      <c r="C222" s="510" t="s">
        <v>4098</v>
      </c>
      <c r="D222" s="510" t="s">
        <v>11574</v>
      </c>
      <c r="E222" s="511">
        <v>45954</v>
      </c>
      <c r="F222" s="511">
        <v>45968</v>
      </c>
      <c r="G222" s="511"/>
      <c r="H222" s="509" t="s">
        <v>10262</v>
      </c>
      <c r="I222" s="512">
        <v>3457.7</v>
      </c>
      <c r="J222" s="509">
        <v>1</v>
      </c>
      <c r="K222" s="509"/>
      <c r="L222" s="509"/>
      <c r="M222" s="509"/>
      <c r="N222" s="509"/>
      <c r="O222" s="509">
        <v>0</v>
      </c>
      <c r="P222" s="509"/>
      <c r="Q222" s="513">
        <v>3457.7</v>
      </c>
      <c r="R222" s="515"/>
      <c r="S222" s="509" t="s">
        <v>1874</v>
      </c>
      <c r="T222" s="509" t="s">
        <v>1344</v>
      </c>
      <c r="U222" s="509" t="s">
        <v>11575</v>
      </c>
      <c r="V222" s="514">
        <v>45954.415671296294</v>
      </c>
      <c r="W222" s="509" t="s">
        <v>10458</v>
      </c>
      <c r="X222" s="514">
        <v>45954.501354166663</v>
      </c>
      <c r="Y222" s="509" t="s">
        <v>10459</v>
      </c>
      <c r="Z222" s="509"/>
      <c r="AA222" s="509" t="s">
        <v>10460</v>
      </c>
      <c r="AB222" s="509" t="s">
        <v>10410</v>
      </c>
    </row>
    <row r="223" spans="1:28" s="411" customFormat="1" ht="10.199999999999999">
      <c r="A223" s="509">
        <v>36646</v>
      </c>
      <c r="B223" s="509">
        <v>2</v>
      </c>
      <c r="C223" s="510" t="s">
        <v>10596</v>
      </c>
      <c r="D223" s="510" t="s">
        <v>10643</v>
      </c>
      <c r="E223" s="511">
        <v>45905</v>
      </c>
      <c r="F223" s="511">
        <v>45968</v>
      </c>
      <c r="G223" s="511"/>
      <c r="H223" s="509" t="s">
        <v>136</v>
      </c>
      <c r="I223" s="512">
        <v>23020.26</v>
      </c>
      <c r="J223" s="509">
        <v>5.3689999999999998</v>
      </c>
      <c r="K223" s="509">
        <v>0</v>
      </c>
      <c r="L223" s="509">
        <v>0</v>
      </c>
      <c r="M223" s="509">
        <v>0</v>
      </c>
      <c r="N223" s="509">
        <v>0</v>
      </c>
      <c r="O223" s="509">
        <v>0</v>
      </c>
      <c r="P223" s="509">
        <v>23020.26</v>
      </c>
      <c r="Q223" s="513">
        <v>123595.77593999999</v>
      </c>
      <c r="R223" s="515"/>
      <c r="S223" s="509" t="s">
        <v>1874</v>
      </c>
      <c r="T223" s="509" t="s">
        <v>10390</v>
      </c>
      <c r="U223" s="509" t="s">
        <v>10644</v>
      </c>
      <c r="V223" s="514">
        <v>45952.34783564815</v>
      </c>
      <c r="W223" s="509" t="s">
        <v>10463</v>
      </c>
      <c r="X223" s="514">
        <v>45952.389502314814</v>
      </c>
      <c r="Y223" s="509" t="s">
        <v>10461</v>
      </c>
      <c r="Z223" s="509"/>
      <c r="AA223" s="509" t="s">
        <v>10460</v>
      </c>
      <c r="AB223" s="509"/>
    </row>
    <row r="224" spans="1:28" s="411" customFormat="1" ht="10.199999999999999">
      <c r="A224" s="509">
        <v>36889</v>
      </c>
      <c r="B224" s="509">
        <v>2</v>
      </c>
      <c r="C224" s="510" t="s">
        <v>785</v>
      </c>
      <c r="D224" s="510" t="s">
        <v>11696</v>
      </c>
      <c r="E224" s="511">
        <v>45958</v>
      </c>
      <c r="F224" s="511">
        <v>45968</v>
      </c>
      <c r="G224" s="511"/>
      <c r="H224" s="509" t="s">
        <v>10262</v>
      </c>
      <c r="I224" s="512">
        <v>6100.45</v>
      </c>
      <c r="J224" s="509">
        <v>1</v>
      </c>
      <c r="K224" s="509"/>
      <c r="L224" s="509"/>
      <c r="M224" s="509"/>
      <c r="N224" s="509"/>
      <c r="O224" s="509">
        <v>0</v>
      </c>
      <c r="P224" s="509"/>
      <c r="Q224" s="513">
        <v>6100.45</v>
      </c>
      <c r="R224" s="515"/>
      <c r="S224" s="509" t="s">
        <v>1874</v>
      </c>
      <c r="T224" s="509" t="s">
        <v>1344</v>
      </c>
      <c r="U224" s="509" t="s">
        <v>11697</v>
      </c>
      <c r="V224" s="514">
        <v>45958.627187500002</v>
      </c>
      <c r="W224" s="509" t="s">
        <v>10458</v>
      </c>
      <c r="X224" s="514">
        <v>45958.628865740742</v>
      </c>
      <c r="Y224" s="509" t="s">
        <v>10459</v>
      </c>
      <c r="Z224" s="509"/>
      <c r="AA224" s="509" t="s">
        <v>10460</v>
      </c>
      <c r="AB224" s="509"/>
    </row>
    <row r="225" spans="1:28" s="411" customFormat="1" ht="10.199999999999999">
      <c r="A225" s="509">
        <v>36800</v>
      </c>
      <c r="B225" s="509">
        <v>5</v>
      </c>
      <c r="C225" s="510" t="s">
        <v>4098</v>
      </c>
      <c r="D225" s="510" t="s">
        <v>11576</v>
      </c>
      <c r="E225" s="511">
        <v>45954</v>
      </c>
      <c r="F225" s="511">
        <v>45968</v>
      </c>
      <c r="G225" s="511"/>
      <c r="H225" s="509" t="s">
        <v>10262</v>
      </c>
      <c r="I225" s="512">
        <v>13500</v>
      </c>
      <c r="J225" s="509">
        <v>1</v>
      </c>
      <c r="K225" s="509"/>
      <c r="L225" s="509"/>
      <c r="M225" s="509"/>
      <c r="N225" s="509"/>
      <c r="O225" s="509">
        <v>0</v>
      </c>
      <c r="P225" s="509"/>
      <c r="Q225" s="513">
        <v>13500</v>
      </c>
      <c r="R225" s="515"/>
      <c r="S225" s="509" t="s">
        <v>1874</v>
      </c>
      <c r="T225" s="509" t="s">
        <v>1344</v>
      </c>
      <c r="U225" s="509" t="s">
        <v>11575</v>
      </c>
      <c r="V225" s="514">
        <v>45954.415648148148</v>
      </c>
      <c r="W225" s="509" t="s">
        <v>10458</v>
      </c>
      <c r="X225" s="514">
        <v>45954.500578703701</v>
      </c>
      <c r="Y225" s="509" t="s">
        <v>10459</v>
      </c>
      <c r="Z225" s="509"/>
      <c r="AA225" s="509" t="s">
        <v>10460</v>
      </c>
      <c r="AB225" s="509" t="s">
        <v>10410</v>
      </c>
    </row>
    <row r="226" spans="1:28" s="411" customFormat="1" ht="10.199999999999999">
      <c r="A226" s="509">
        <v>36555</v>
      </c>
      <c r="B226" s="509">
        <v>2</v>
      </c>
      <c r="C226" s="510" t="s">
        <v>11261</v>
      </c>
      <c r="D226" s="510" t="s">
        <v>11264</v>
      </c>
      <c r="E226" s="511">
        <v>45950</v>
      </c>
      <c r="F226" s="511">
        <v>45968</v>
      </c>
      <c r="G226" s="511"/>
      <c r="H226" s="509" t="s">
        <v>10262</v>
      </c>
      <c r="I226" s="512">
        <v>804</v>
      </c>
      <c r="J226" s="509">
        <v>1</v>
      </c>
      <c r="K226" s="509"/>
      <c r="L226" s="509"/>
      <c r="M226" s="509"/>
      <c r="N226" s="509"/>
      <c r="O226" s="509">
        <v>0</v>
      </c>
      <c r="P226" s="509"/>
      <c r="Q226" s="513">
        <v>804</v>
      </c>
      <c r="R226" s="515"/>
      <c r="S226" s="509" t="s">
        <v>1874</v>
      </c>
      <c r="T226" s="509" t="s">
        <v>10405</v>
      </c>
      <c r="U226" s="509" t="s">
        <v>11265</v>
      </c>
      <c r="V226" s="514">
        <v>45950.663506944446</v>
      </c>
      <c r="W226" s="509" t="s">
        <v>10458</v>
      </c>
      <c r="X226" s="514">
        <v>45952.474062499998</v>
      </c>
      <c r="Y226" s="509" t="s">
        <v>10459</v>
      </c>
      <c r="Z226" s="509"/>
      <c r="AA226" s="509" t="s">
        <v>10460</v>
      </c>
      <c r="AB226" s="509" t="s">
        <v>10410</v>
      </c>
    </row>
    <row r="227" spans="1:28" s="411" customFormat="1" ht="10.199999999999999">
      <c r="A227" s="509">
        <v>36556</v>
      </c>
      <c r="B227" s="509">
        <v>5</v>
      </c>
      <c r="C227" s="510" t="s">
        <v>11261</v>
      </c>
      <c r="D227" s="510" t="s">
        <v>11266</v>
      </c>
      <c r="E227" s="511">
        <v>45950</v>
      </c>
      <c r="F227" s="511">
        <v>45968</v>
      </c>
      <c r="G227" s="511"/>
      <c r="H227" s="509" t="s">
        <v>10262</v>
      </c>
      <c r="I227" s="512">
        <v>1404</v>
      </c>
      <c r="J227" s="509">
        <v>1</v>
      </c>
      <c r="K227" s="509"/>
      <c r="L227" s="509"/>
      <c r="M227" s="509"/>
      <c r="N227" s="509"/>
      <c r="O227" s="509">
        <v>0</v>
      </c>
      <c r="P227" s="509"/>
      <c r="Q227" s="513">
        <v>1404</v>
      </c>
      <c r="R227" s="515"/>
      <c r="S227" s="509" t="s">
        <v>1874</v>
      </c>
      <c r="T227" s="509" t="s">
        <v>10405</v>
      </c>
      <c r="U227" s="509" t="s">
        <v>11265</v>
      </c>
      <c r="V227" s="514">
        <v>45950.6640162037</v>
      </c>
      <c r="W227" s="509" t="s">
        <v>10458</v>
      </c>
      <c r="X227" s="514">
        <v>45952.474664351852</v>
      </c>
      <c r="Y227" s="509" t="s">
        <v>10459</v>
      </c>
      <c r="Z227" s="509"/>
      <c r="AA227" s="509" t="s">
        <v>10460</v>
      </c>
      <c r="AB227" s="509" t="s">
        <v>10410</v>
      </c>
    </row>
    <row r="228" spans="1:28" s="411" customFormat="1" ht="10.199999999999999">
      <c r="A228" s="509">
        <v>36799</v>
      </c>
      <c r="B228" s="509">
        <v>2</v>
      </c>
      <c r="C228" s="510" t="s">
        <v>4098</v>
      </c>
      <c r="D228" s="510" t="s">
        <v>11577</v>
      </c>
      <c r="E228" s="511">
        <v>45954</v>
      </c>
      <c r="F228" s="511">
        <v>45968</v>
      </c>
      <c r="G228" s="511"/>
      <c r="H228" s="509" t="s">
        <v>10262</v>
      </c>
      <c r="I228" s="512">
        <v>3009.94</v>
      </c>
      <c r="J228" s="509">
        <v>1</v>
      </c>
      <c r="K228" s="509"/>
      <c r="L228" s="509"/>
      <c r="M228" s="509"/>
      <c r="N228" s="509"/>
      <c r="O228" s="509">
        <v>0</v>
      </c>
      <c r="P228" s="509"/>
      <c r="Q228" s="513">
        <v>3009.94</v>
      </c>
      <c r="R228" s="515"/>
      <c r="S228" s="509" t="s">
        <v>1874</v>
      </c>
      <c r="T228" s="509" t="s">
        <v>1344</v>
      </c>
      <c r="U228" s="509" t="s">
        <v>11578</v>
      </c>
      <c r="V228" s="514">
        <v>45954.410219907404</v>
      </c>
      <c r="W228" s="509" t="s">
        <v>10458</v>
      </c>
      <c r="X228" s="514">
        <v>45954.501655092594</v>
      </c>
      <c r="Y228" s="509" t="s">
        <v>10459</v>
      </c>
      <c r="Z228" s="509"/>
      <c r="AA228" s="509" t="s">
        <v>10460</v>
      </c>
      <c r="AB228" s="509" t="s">
        <v>10410</v>
      </c>
    </row>
    <row r="229" spans="1:28" s="411" customFormat="1" ht="10.199999999999999">
      <c r="A229" s="509">
        <v>36554</v>
      </c>
      <c r="B229" s="509">
        <v>4</v>
      </c>
      <c r="C229" s="510" t="s">
        <v>11261</v>
      </c>
      <c r="D229" s="510" t="s">
        <v>11262</v>
      </c>
      <c r="E229" s="511">
        <v>45950</v>
      </c>
      <c r="F229" s="511">
        <v>45968</v>
      </c>
      <c r="G229" s="511"/>
      <c r="H229" s="509" t="s">
        <v>10262</v>
      </c>
      <c r="I229" s="512">
        <v>1140</v>
      </c>
      <c r="J229" s="509">
        <v>1</v>
      </c>
      <c r="K229" s="509"/>
      <c r="L229" s="509"/>
      <c r="M229" s="509"/>
      <c r="N229" s="509"/>
      <c r="O229" s="509">
        <v>0</v>
      </c>
      <c r="P229" s="509"/>
      <c r="Q229" s="513">
        <v>1140</v>
      </c>
      <c r="R229" s="515"/>
      <c r="S229" s="509" t="s">
        <v>1874</v>
      </c>
      <c r="T229" s="509" t="s">
        <v>10405</v>
      </c>
      <c r="U229" s="509" t="s">
        <v>11263</v>
      </c>
      <c r="V229" s="514">
        <v>45950.662939814814</v>
      </c>
      <c r="W229" s="509" t="s">
        <v>10458</v>
      </c>
      <c r="X229" s="514">
        <v>45952.474305555559</v>
      </c>
      <c r="Y229" s="509" t="s">
        <v>10459</v>
      </c>
      <c r="Z229" s="509"/>
      <c r="AA229" s="509" t="s">
        <v>10460</v>
      </c>
      <c r="AB229" s="509" t="s">
        <v>10410</v>
      </c>
    </row>
    <row r="230" spans="1:28" s="411" customFormat="1" ht="10.199999999999999">
      <c r="A230" s="509">
        <v>36798</v>
      </c>
      <c r="B230" s="509">
        <v>2</v>
      </c>
      <c r="C230" s="510" t="s">
        <v>4098</v>
      </c>
      <c r="D230" s="510" t="s">
        <v>11579</v>
      </c>
      <c r="E230" s="511">
        <v>45954</v>
      </c>
      <c r="F230" s="511">
        <v>45968</v>
      </c>
      <c r="G230" s="511"/>
      <c r="H230" s="509" t="s">
        <v>10262</v>
      </c>
      <c r="I230" s="512">
        <v>4550</v>
      </c>
      <c r="J230" s="509">
        <v>1</v>
      </c>
      <c r="K230" s="509"/>
      <c r="L230" s="509"/>
      <c r="M230" s="509"/>
      <c r="N230" s="509"/>
      <c r="O230" s="509">
        <v>0</v>
      </c>
      <c r="P230" s="509"/>
      <c r="Q230" s="513">
        <v>4550</v>
      </c>
      <c r="R230" s="515"/>
      <c r="S230" s="509" t="s">
        <v>1874</v>
      </c>
      <c r="T230" s="509" t="s">
        <v>1344</v>
      </c>
      <c r="U230" s="509" t="s">
        <v>11578</v>
      </c>
      <c r="V230" s="514">
        <v>45954.410208333335</v>
      </c>
      <c r="W230" s="509" t="s">
        <v>10458</v>
      </c>
      <c r="X230" s="514">
        <v>45954.501898148148</v>
      </c>
      <c r="Y230" s="509" t="s">
        <v>10459</v>
      </c>
      <c r="Z230" s="509"/>
      <c r="AA230" s="509" t="s">
        <v>10460</v>
      </c>
      <c r="AB230" s="509" t="s">
        <v>10410</v>
      </c>
    </row>
    <row r="231" spans="1:28" s="411" customFormat="1" ht="10.199999999999999">
      <c r="A231" s="509">
        <v>35333</v>
      </c>
      <c r="B231" s="509">
        <v>2</v>
      </c>
      <c r="C231" s="510" t="s">
        <v>10685</v>
      </c>
      <c r="D231" s="510" t="s">
        <v>10689</v>
      </c>
      <c r="E231" s="511">
        <v>45917</v>
      </c>
      <c r="F231" s="511">
        <v>45969</v>
      </c>
      <c r="G231" s="511"/>
      <c r="H231" s="509" t="s">
        <v>10262</v>
      </c>
      <c r="I231" s="512">
        <v>2587.19</v>
      </c>
      <c r="J231" s="509">
        <v>1</v>
      </c>
      <c r="K231" s="509"/>
      <c r="L231" s="509"/>
      <c r="M231" s="509"/>
      <c r="N231" s="509"/>
      <c r="O231" s="509">
        <v>0</v>
      </c>
      <c r="P231" s="509"/>
      <c r="Q231" s="513">
        <v>2587.19</v>
      </c>
      <c r="R231" s="515"/>
      <c r="S231" s="509" t="s">
        <v>10308</v>
      </c>
      <c r="T231" s="509" t="s">
        <v>10686</v>
      </c>
      <c r="U231" s="509" t="s">
        <v>10697</v>
      </c>
      <c r="V231" s="514">
        <v>45918.407280092593</v>
      </c>
      <c r="W231" s="509" t="s">
        <v>10461</v>
      </c>
      <c r="X231" s="514">
        <v>45918.629317129627</v>
      </c>
      <c r="Y231" s="509" t="s">
        <v>10459</v>
      </c>
      <c r="Z231" s="509"/>
      <c r="AA231" s="509" t="s">
        <v>10460</v>
      </c>
      <c r="AB231" s="509" t="s">
        <v>269</v>
      </c>
    </row>
    <row r="232" spans="1:28" s="411" customFormat="1" ht="10.199999999999999">
      <c r="A232" s="509">
        <v>36166</v>
      </c>
      <c r="B232" s="509">
        <v>5</v>
      </c>
      <c r="C232" s="510" t="s">
        <v>132</v>
      </c>
      <c r="D232" s="510" t="s">
        <v>11079</v>
      </c>
      <c r="E232" s="511">
        <v>45881</v>
      </c>
      <c r="F232" s="511">
        <v>45969</v>
      </c>
      <c r="G232" s="511"/>
      <c r="H232" s="509" t="s">
        <v>136</v>
      </c>
      <c r="I232" s="512">
        <v>13149.06</v>
      </c>
      <c r="J232" s="509">
        <v>5.3689999999999998</v>
      </c>
      <c r="K232" s="509">
        <v>0</v>
      </c>
      <c r="L232" s="509">
        <v>0</v>
      </c>
      <c r="M232" s="509">
        <v>0</v>
      </c>
      <c r="N232" s="509">
        <v>0</v>
      </c>
      <c r="O232" s="509">
        <v>0</v>
      </c>
      <c r="P232" s="509">
        <v>13149.06</v>
      </c>
      <c r="Q232" s="513">
        <v>70597.303139999989</v>
      </c>
      <c r="R232" s="515"/>
      <c r="S232" s="509" t="s">
        <v>1874</v>
      </c>
      <c r="T232" s="509" t="s">
        <v>10390</v>
      </c>
      <c r="U232" s="509" t="s">
        <v>11080</v>
      </c>
      <c r="V232" s="514">
        <v>45939.442349537036</v>
      </c>
      <c r="W232" s="509" t="s">
        <v>10463</v>
      </c>
      <c r="X232" s="514">
        <v>45939.484016203707</v>
      </c>
      <c r="Y232" s="509" t="s">
        <v>10461</v>
      </c>
      <c r="Z232" s="509"/>
      <c r="AA232" s="509" t="s">
        <v>10460</v>
      </c>
      <c r="AB232" s="509"/>
    </row>
    <row r="233" spans="1:28" s="411" customFormat="1" ht="10.199999999999999">
      <c r="A233" s="509">
        <v>25209</v>
      </c>
      <c r="B233" s="509">
        <v>1</v>
      </c>
      <c r="C233" s="510" t="s">
        <v>239</v>
      </c>
      <c r="D233" s="510" t="s">
        <v>10335</v>
      </c>
      <c r="E233" s="511">
        <v>45604</v>
      </c>
      <c r="F233" s="511">
        <v>45969</v>
      </c>
      <c r="G233" s="511"/>
      <c r="H233" s="509" t="s">
        <v>10262</v>
      </c>
      <c r="I233" s="512">
        <v>1147.3</v>
      </c>
      <c r="J233" s="509">
        <v>1</v>
      </c>
      <c r="K233" s="509">
        <v>0</v>
      </c>
      <c r="L233" s="509">
        <v>0</v>
      </c>
      <c r="M233" s="509">
        <v>0</v>
      </c>
      <c r="N233" s="509"/>
      <c r="O233" s="509">
        <v>0</v>
      </c>
      <c r="P233" s="509"/>
      <c r="Q233" s="513">
        <v>1147.3</v>
      </c>
      <c r="R233" s="515"/>
      <c r="S233" s="509" t="s">
        <v>2636</v>
      </c>
      <c r="T233" s="509" t="s">
        <v>10336</v>
      </c>
      <c r="U233" s="509" t="s">
        <v>10477</v>
      </c>
      <c r="V233" s="514">
        <v>45608.474594907406</v>
      </c>
      <c r="W233" s="509" t="s">
        <v>10469</v>
      </c>
      <c r="X233" s="514">
        <v>45608.516261574077</v>
      </c>
      <c r="Y233" s="509" t="s">
        <v>10461</v>
      </c>
      <c r="Z233" s="509"/>
      <c r="AA233" s="509" t="s">
        <v>10460</v>
      </c>
      <c r="AB233" s="509" t="s">
        <v>1328</v>
      </c>
    </row>
    <row r="234" spans="1:28" s="411" customFormat="1" ht="10.199999999999999">
      <c r="A234" s="509">
        <v>36167</v>
      </c>
      <c r="B234" s="509">
        <v>2</v>
      </c>
      <c r="C234" s="510" t="s">
        <v>132</v>
      </c>
      <c r="D234" s="510" t="s">
        <v>11077</v>
      </c>
      <c r="E234" s="511">
        <v>45881</v>
      </c>
      <c r="F234" s="511">
        <v>45969</v>
      </c>
      <c r="G234" s="511"/>
      <c r="H234" s="509" t="s">
        <v>136</v>
      </c>
      <c r="I234" s="512">
        <v>19723.59</v>
      </c>
      <c r="J234" s="509">
        <v>5.3689999999999998</v>
      </c>
      <c r="K234" s="509">
        <v>0</v>
      </c>
      <c r="L234" s="509">
        <v>0</v>
      </c>
      <c r="M234" s="509">
        <v>0</v>
      </c>
      <c r="N234" s="509">
        <v>0</v>
      </c>
      <c r="O234" s="509">
        <v>0</v>
      </c>
      <c r="P234" s="509">
        <v>19723.59</v>
      </c>
      <c r="Q234" s="513">
        <v>105895.95470999999</v>
      </c>
      <c r="R234" s="515"/>
      <c r="S234" s="509" t="s">
        <v>1874</v>
      </c>
      <c r="T234" s="509" t="s">
        <v>10390</v>
      </c>
      <c r="U234" s="509" t="s">
        <v>11078</v>
      </c>
      <c r="V234" s="514">
        <v>45939.442361111112</v>
      </c>
      <c r="W234" s="509" t="s">
        <v>10463</v>
      </c>
      <c r="X234" s="514">
        <v>45939.484027777777</v>
      </c>
      <c r="Y234" s="509" t="s">
        <v>10461</v>
      </c>
      <c r="Z234" s="509"/>
      <c r="AA234" s="509" t="s">
        <v>10460</v>
      </c>
      <c r="AB234" s="509"/>
    </row>
    <row r="235" spans="1:28" s="411" customFormat="1" ht="10.199999999999999">
      <c r="A235" s="509">
        <v>25257</v>
      </c>
      <c r="B235" s="509">
        <v>1</v>
      </c>
      <c r="C235" s="510" t="s">
        <v>239</v>
      </c>
      <c r="D235" s="510" t="s">
        <v>10337</v>
      </c>
      <c r="E235" s="511">
        <v>45604</v>
      </c>
      <c r="F235" s="511">
        <v>45969</v>
      </c>
      <c r="G235" s="511"/>
      <c r="H235" s="509" t="s">
        <v>10262</v>
      </c>
      <c r="I235" s="512">
        <v>1147.3</v>
      </c>
      <c r="J235" s="509">
        <v>1</v>
      </c>
      <c r="K235" s="509">
        <v>0</v>
      </c>
      <c r="L235" s="509">
        <v>0</v>
      </c>
      <c r="M235" s="509">
        <v>0</v>
      </c>
      <c r="N235" s="509"/>
      <c r="O235" s="509">
        <v>0</v>
      </c>
      <c r="P235" s="509"/>
      <c r="Q235" s="513">
        <v>1147.3</v>
      </c>
      <c r="R235" s="515"/>
      <c r="S235" s="509" t="s">
        <v>2636</v>
      </c>
      <c r="T235" s="509" t="s">
        <v>10336</v>
      </c>
      <c r="U235" s="509" t="s">
        <v>10476</v>
      </c>
      <c r="V235" s="514">
        <v>45608.475636574076</v>
      </c>
      <c r="W235" s="509" t="s">
        <v>10469</v>
      </c>
      <c r="X235" s="514">
        <v>45608.51730324074</v>
      </c>
      <c r="Y235" s="509" t="s">
        <v>10461</v>
      </c>
      <c r="Z235" s="509"/>
      <c r="AA235" s="509" t="s">
        <v>10460</v>
      </c>
      <c r="AB235" s="509" t="s">
        <v>1328</v>
      </c>
    </row>
    <row r="236" spans="1:28" s="411" customFormat="1" ht="10.199999999999999">
      <c r="A236" s="509">
        <v>33081</v>
      </c>
      <c r="B236" s="509">
        <v>1</v>
      </c>
      <c r="C236" s="510" t="s">
        <v>10326</v>
      </c>
      <c r="D236" s="510" t="s">
        <v>10395</v>
      </c>
      <c r="E236" s="511">
        <v>45847</v>
      </c>
      <c r="F236" s="511">
        <v>45971</v>
      </c>
      <c r="G236" s="511"/>
      <c r="H236" s="509" t="s">
        <v>10262</v>
      </c>
      <c r="I236" s="512">
        <v>3678.65</v>
      </c>
      <c r="J236" s="509">
        <v>1</v>
      </c>
      <c r="K236" s="509">
        <v>0</v>
      </c>
      <c r="L236" s="509">
        <v>0</v>
      </c>
      <c r="M236" s="509">
        <v>0</v>
      </c>
      <c r="N236" s="509"/>
      <c r="O236" s="509">
        <v>0</v>
      </c>
      <c r="P236" s="509"/>
      <c r="Q236" s="513">
        <v>3678.65</v>
      </c>
      <c r="R236" s="515"/>
      <c r="S236" s="509" t="s">
        <v>1329</v>
      </c>
      <c r="T236" s="509" t="s">
        <v>878</v>
      </c>
      <c r="U236" s="509" t="s">
        <v>10491</v>
      </c>
      <c r="V236" s="514">
        <v>45847.615127314813</v>
      </c>
      <c r="W236" s="509" t="s">
        <v>10459</v>
      </c>
      <c r="X236" s="514">
        <v>45847.656793981485</v>
      </c>
      <c r="Y236" s="509" t="s">
        <v>10461</v>
      </c>
      <c r="Z236" s="509"/>
      <c r="AA236" s="509" t="s">
        <v>10460</v>
      </c>
      <c r="AB236" s="509"/>
    </row>
    <row r="237" spans="1:28" s="411" customFormat="1" ht="10.199999999999999">
      <c r="A237" s="509">
        <v>36834</v>
      </c>
      <c r="B237" s="509">
        <v>5</v>
      </c>
      <c r="C237" s="510" t="s">
        <v>245</v>
      </c>
      <c r="D237" s="510" t="s">
        <v>11630</v>
      </c>
      <c r="E237" s="511">
        <v>45957</v>
      </c>
      <c r="F237" s="511">
        <v>45971</v>
      </c>
      <c r="G237" s="511"/>
      <c r="H237" s="509" t="s">
        <v>10262</v>
      </c>
      <c r="I237" s="512">
        <v>274.02</v>
      </c>
      <c r="J237" s="509">
        <v>1</v>
      </c>
      <c r="K237" s="509"/>
      <c r="L237" s="509"/>
      <c r="M237" s="509"/>
      <c r="N237" s="509"/>
      <c r="O237" s="509">
        <v>0</v>
      </c>
      <c r="P237" s="509"/>
      <c r="Q237" s="513">
        <v>274.02</v>
      </c>
      <c r="R237" s="515"/>
      <c r="S237" s="509" t="s">
        <v>1874</v>
      </c>
      <c r="T237" s="509" t="s">
        <v>1344</v>
      </c>
      <c r="U237" s="509" t="s">
        <v>11631</v>
      </c>
      <c r="V237" s="514">
        <v>45957.431238425925</v>
      </c>
      <c r="W237" s="509" t="s">
        <v>10458</v>
      </c>
      <c r="X237" s="514">
        <v>45957.496678240743</v>
      </c>
      <c r="Y237" s="509" t="s">
        <v>10459</v>
      </c>
      <c r="Z237" s="509"/>
      <c r="AA237" s="509" t="s">
        <v>10460</v>
      </c>
      <c r="AB237" s="509"/>
    </row>
    <row r="238" spans="1:28" s="411" customFormat="1" ht="10.199999999999999">
      <c r="A238" s="509">
        <v>36837</v>
      </c>
      <c r="B238" s="509">
        <v>5</v>
      </c>
      <c r="C238" s="510" t="s">
        <v>245</v>
      </c>
      <c r="D238" s="510" t="s">
        <v>11632</v>
      </c>
      <c r="E238" s="511">
        <v>45957</v>
      </c>
      <c r="F238" s="511">
        <v>45971</v>
      </c>
      <c r="G238" s="511"/>
      <c r="H238" s="509" t="s">
        <v>10262</v>
      </c>
      <c r="I238" s="512">
        <v>187.07</v>
      </c>
      <c r="J238" s="509">
        <v>1</v>
      </c>
      <c r="K238" s="509"/>
      <c r="L238" s="509"/>
      <c r="M238" s="509"/>
      <c r="N238" s="509"/>
      <c r="O238" s="509">
        <v>0</v>
      </c>
      <c r="P238" s="509"/>
      <c r="Q238" s="513">
        <v>187.07</v>
      </c>
      <c r="R238" s="515"/>
      <c r="S238" s="509" t="s">
        <v>1874</v>
      </c>
      <c r="T238" s="509" t="s">
        <v>1344</v>
      </c>
      <c r="U238" s="509" t="s">
        <v>11633</v>
      </c>
      <c r="V238" s="514">
        <v>45957.447152777779</v>
      </c>
      <c r="W238" s="509" t="s">
        <v>10458</v>
      </c>
      <c r="X238" s="514">
        <v>45957.49863425926</v>
      </c>
      <c r="Y238" s="509" t="s">
        <v>10459</v>
      </c>
      <c r="Z238" s="509"/>
      <c r="AA238" s="509" t="s">
        <v>10460</v>
      </c>
      <c r="AB238" s="509"/>
    </row>
    <row r="239" spans="1:28" s="411" customFormat="1" ht="10.199999999999999">
      <c r="A239" s="509">
        <v>36838</v>
      </c>
      <c r="B239" s="509">
        <v>5</v>
      </c>
      <c r="C239" s="510" t="s">
        <v>245</v>
      </c>
      <c r="D239" s="510" t="s">
        <v>11634</v>
      </c>
      <c r="E239" s="511">
        <v>45957</v>
      </c>
      <c r="F239" s="511">
        <v>45971</v>
      </c>
      <c r="G239" s="511"/>
      <c r="H239" s="509" t="s">
        <v>10262</v>
      </c>
      <c r="I239" s="512">
        <v>107.01</v>
      </c>
      <c r="J239" s="509">
        <v>1</v>
      </c>
      <c r="K239" s="509"/>
      <c r="L239" s="509"/>
      <c r="M239" s="509"/>
      <c r="N239" s="509"/>
      <c r="O239" s="509">
        <v>0</v>
      </c>
      <c r="P239" s="509"/>
      <c r="Q239" s="513">
        <v>107.01</v>
      </c>
      <c r="R239" s="515"/>
      <c r="S239" s="509" t="s">
        <v>1874</v>
      </c>
      <c r="T239" s="509" t="s">
        <v>1344</v>
      </c>
      <c r="U239" s="509" t="s">
        <v>11635</v>
      </c>
      <c r="V239" s="514">
        <v>45957.447905092595</v>
      </c>
      <c r="W239" s="509" t="s">
        <v>10458</v>
      </c>
      <c r="X239" s="514">
        <v>45957.497824074075</v>
      </c>
      <c r="Y239" s="509" t="s">
        <v>10459</v>
      </c>
      <c r="Z239" s="509"/>
      <c r="AA239" s="509" t="s">
        <v>10460</v>
      </c>
      <c r="AB239" s="509"/>
    </row>
    <row r="240" spans="1:28" s="411" customFormat="1" ht="10.199999999999999">
      <c r="A240" s="509">
        <v>36853</v>
      </c>
      <c r="B240" s="509">
        <v>5</v>
      </c>
      <c r="C240" s="510" t="s">
        <v>7602</v>
      </c>
      <c r="D240" s="510" t="s">
        <v>11698</v>
      </c>
      <c r="E240" s="511">
        <v>45957</v>
      </c>
      <c r="F240" s="511">
        <v>45971</v>
      </c>
      <c r="G240" s="511"/>
      <c r="H240" s="509" t="s">
        <v>10262</v>
      </c>
      <c r="I240" s="512">
        <v>1680.43</v>
      </c>
      <c r="J240" s="509">
        <v>1</v>
      </c>
      <c r="K240" s="509"/>
      <c r="L240" s="509"/>
      <c r="M240" s="509"/>
      <c r="N240" s="509"/>
      <c r="O240" s="509">
        <v>0</v>
      </c>
      <c r="P240" s="509"/>
      <c r="Q240" s="513">
        <v>1680.43</v>
      </c>
      <c r="R240" s="515"/>
      <c r="S240" s="509" t="s">
        <v>1874</v>
      </c>
      <c r="T240" s="509" t="s">
        <v>10405</v>
      </c>
      <c r="U240" s="509" t="s">
        <v>11699</v>
      </c>
      <c r="V240" s="514">
        <v>45957.737326388888</v>
      </c>
      <c r="W240" s="509" t="s">
        <v>10458</v>
      </c>
      <c r="X240" s="514">
        <v>45958.593402777777</v>
      </c>
      <c r="Y240" s="509" t="s">
        <v>10459</v>
      </c>
      <c r="Z240" s="509"/>
      <c r="AA240" s="509" t="s">
        <v>10460</v>
      </c>
      <c r="AB240" s="509"/>
    </row>
    <row r="241" spans="1:28" s="411" customFormat="1" ht="10.199999999999999">
      <c r="A241" s="509">
        <v>33100</v>
      </c>
      <c r="B241" s="509">
        <v>1</v>
      </c>
      <c r="C241" s="510" t="s">
        <v>44</v>
      </c>
      <c r="D241" s="510" t="s">
        <v>10395</v>
      </c>
      <c r="E241" s="511">
        <v>45847</v>
      </c>
      <c r="F241" s="511">
        <v>45971</v>
      </c>
      <c r="G241" s="511"/>
      <c r="H241" s="509" t="s">
        <v>10262</v>
      </c>
      <c r="I241" s="512">
        <v>64881.48</v>
      </c>
      <c r="J241" s="509">
        <v>1</v>
      </c>
      <c r="K241" s="509">
        <v>0</v>
      </c>
      <c r="L241" s="509">
        <v>0</v>
      </c>
      <c r="M241" s="509">
        <v>0</v>
      </c>
      <c r="N241" s="509"/>
      <c r="O241" s="509">
        <v>0</v>
      </c>
      <c r="P241" s="509"/>
      <c r="Q241" s="513">
        <v>64881.48</v>
      </c>
      <c r="R241" s="515"/>
      <c r="S241" s="509" t="s">
        <v>1381</v>
      </c>
      <c r="T241" s="509" t="s">
        <v>10375</v>
      </c>
      <c r="U241" s="509" t="s">
        <v>10492</v>
      </c>
      <c r="V241" s="514">
        <v>45847.661886574075</v>
      </c>
      <c r="W241" s="509" t="s">
        <v>10459</v>
      </c>
      <c r="X241" s="514">
        <v>45847.703553240739</v>
      </c>
      <c r="Y241" s="509" t="s">
        <v>10461</v>
      </c>
      <c r="Z241" s="509"/>
      <c r="AA241" s="509" t="s">
        <v>10460</v>
      </c>
      <c r="AB241" s="509"/>
    </row>
    <row r="242" spans="1:28" s="411" customFormat="1" ht="10.199999999999999">
      <c r="A242" s="509">
        <v>24380</v>
      </c>
      <c r="B242" s="509">
        <v>1</v>
      </c>
      <c r="C242" s="510" t="s">
        <v>239</v>
      </c>
      <c r="D242" s="510" t="s">
        <v>10306</v>
      </c>
      <c r="E242" s="511">
        <v>45323</v>
      </c>
      <c r="F242" s="511">
        <v>45971</v>
      </c>
      <c r="G242" s="511"/>
      <c r="H242" s="509" t="s">
        <v>10262</v>
      </c>
      <c r="I242" s="512">
        <v>2677.76</v>
      </c>
      <c r="J242" s="509">
        <v>1</v>
      </c>
      <c r="K242" s="509">
        <v>0</v>
      </c>
      <c r="L242" s="509">
        <v>0</v>
      </c>
      <c r="M242" s="509">
        <v>0</v>
      </c>
      <c r="N242" s="509"/>
      <c r="O242" s="509">
        <v>0</v>
      </c>
      <c r="P242" s="509"/>
      <c r="Q242" s="513">
        <v>2677.76</v>
      </c>
      <c r="R242" s="515"/>
      <c r="S242" s="509" t="s">
        <v>2636</v>
      </c>
      <c r="T242" s="509" t="s">
        <v>10336</v>
      </c>
      <c r="U242" s="509" t="s">
        <v>10478</v>
      </c>
      <c r="V242" s="514">
        <v>45576.442939814813</v>
      </c>
      <c r="W242" s="509" t="s">
        <v>10469</v>
      </c>
      <c r="X242" s="514">
        <v>45576.484606481485</v>
      </c>
      <c r="Y242" s="509" t="s">
        <v>10461</v>
      </c>
      <c r="Z242" s="509"/>
      <c r="AA242" s="509" t="s">
        <v>10460</v>
      </c>
      <c r="AB242" s="509" t="s">
        <v>1328</v>
      </c>
    </row>
    <row r="243" spans="1:28" s="411" customFormat="1" ht="10.199999999999999">
      <c r="A243" s="509">
        <v>36857</v>
      </c>
      <c r="B243" s="509">
        <v>5</v>
      </c>
      <c r="C243" s="510" t="s">
        <v>245</v>
      </c>
      <c r="D243" s="510" t="s">
        <v>11700</v>
      </c>
      <c r="E243" s="511">
        <v>45957</v>
      </c>
      <c r="F243" s="511">
        <v>45971</v>
      </c>
      <c r="G243" s="511"/>
      <c r="H243" s="509" t="s">
        <v>10262</v>
      </c>
      <c r="I243" s="512">
        <v>66393.45</v>
      </c>
      <c r="J243" s="509">
        <v>1</v>
      </c>
      <c r="K243" s="509"/>
      <c r="L243" s="509"/>
      <c r="M243" s="509"/>
      <c r="N243" s="509"/>
      <c r="O243" s="509">
        <v>0</v>
      </c>
      <c r="P243" s="509"/>
      <c r="Q243" s="513">
        <v>66393.45</v>
      </c>
      <c r="R243" s="515"/>
      <c r="S243" s="509" t="s">
        <v>1874</v>
      </c>
      <c r="T243" s="509" t="s">
        <v>1344</v>
      </c>
      <c r="U243" s="509" t="s">
        <v>11701</v>
      </c>
      <c r="V243" s="514">
        <v>45957.745520833334</v>
      </c>
      <c r="W243" s="509" t="s">
        <v>10458</v>
      </c>
      <c r="X243" s="514">
        <v>45958.595208333332</v>
      </c>
      <c r="Y243" s="509" t="s">
        <v>10459</v>
      </c>
      <c r="Z243" s="509"/>
      <c r="AA243" s="509" t="s">
        <v>10460</v>
      </c>
      <c r="AB243" s="509"/>
    </row>
    <row r="244" spans="1:28" s="411" customFormat="1" ht="10.199999999999999">
      <c r="A244" s="509">
        <v>33031</v>
      </c>
      <c r="B244" s="509">
        <v>1</v>
      </c>
      <c r="C244" s="510" t="s">
        <v>10305</v>
      </c>
      <c r="D244" s="510" t="s">
        <v>10391</v>
      </c>
      <c r="E244" s="511">
        <v>45847</v>
      </c>
      <c r="F244" s="511">
        <v>45971</v>
      </c>
      <c r="G244" s="511"/>
      <c r="H244" s="509" t="s">
        <v>10262</v>
      </c>
      <c r="I244" s="512">
        <v>1683.92</v>
      </c>
      <c r="J244" s="509">
        <v>1</v>
      </c>
      <c r="K244" s="509">
        <v>0</v>
      </c>
      <c r="L244" s="509">
        <v>0</v>
      </c>
      <c r="M244" s="509">
        <v>0</v>
      </c>
      <c r="N244" s="509"/>
      <c r="O244" s="509">
        <v>0</v>
      </c>
      <c r="P244" s="509"/>
      <c r="Q244" s="513">
        <v>1683.92</v>
      </c>
      <c r="R244" s="515"/>
      <c r="S244" s="509" t="s">
        <v>1342</v>
      </c>
      <c r="T244" s="509" t="s">
        <v>278</v>
      </c>
      <c r="U244" s="509" t="s">
        <v>10489</v>
      </c>
      <c r="V244" s="514">
        <v>45847.462280092594</v>
      </c>
      <c r="W244" s="509" t="s">
        <v>10459</v>
      </c>
      <c r="X244" s="514">
        <v>45847.503946759258</v>
      </c>
      <c r="Y244" s="509" t="s">
        <v>10461</v>
      </c>
      <c r="Z244" s="509"/>
      <c r="AA244" s="509" t="s">
        <v>10460</v>
      </c>
      <c r="AB244" s="509"/>
    </row>
    <row r="245" spans="1:28" s="411" customFormat="1" ht="10.199999999999999">
      <c r="A245" s="509">
        <v>36836</v>
      </c>
      <c r="B245" s="509">
        <v>5</v>
      </c>
      <c r="C245" s="510" t="s">
        <v>245</v>
      </c>
      <c r="D245" s="510" t="s">
        <v>11628</v>
      </c>
      <c r="E245" s="511">
        <v>45957</v>
      </c>
      <c r="F245" s="511">
        <v>45971</v>
      </c>
      <c r="G245" s="511"/>
      <c r="H245" s="509" t="s">
        <v>10262</v>
      </c>
      <c r="I245" s="512">
        <v>534.03</v>
      </c>
      <c r="J245" s="509">
        <v>1</v>
      </c>
      <c r="K245" s="509"/>
      <c r="L245" s="509"/>
      <c r="M245" s="509"/>
      <c r="N245" s="509"/>
      <c r="O245" s="509">
        <v>0</v>
      </c>
      <c r="P245" s="509"/>
      <c r="Q245" s="513">
        <v>534.03</v>
      </c>
      <c r="R245" s="515"/>
      <c r="S245" s="509" t="s">
        <v>1874</v>
      </c>
      <c r="T245" s="509" t="s">
        <v>1344</v>
      </c>
      <c r="U245" s="509" t="s">
        <v>11629</v>
      </c>
      <c r="V245" s="514">
        <v>45957.446643518517</v>
      </c>
      <c r="W245" s="509" t="s">
        <v>10458</v>
      </c>
      <c r="X245" s="514">
        <v>45957.497233796297</v>
      </c>
      <c r="Y245" s="509" t="s">
        <v>10459</v>
      </c>
      <c r="Z245" s="509"/>
      <c r="AA245" s="509" t="s">
        <v>10460</v>
      </c>
      <c r="AB245" s="509"/>
    </row>
    <row r="246" spans="1:28" s="411" customFormat="1" ht="10.199999999999999">
      <c r="A246" s="509">
        <v>36835</v>
      </c>
      <c r="B246" s="509">
        <v>5</v>
      </c>
      <c r="C246" s="510" t="s">
        <v>245</v>
      </c>
      <c r="D246" s="510" t="s">
        <v>11626</v>
      </c>
      <c r="E246" s="511">
        <v>45957</v>
      </c>
      <c r="F246" s="511">
        <v>45971</v>
      </c>
      <c r="G246" s="511"/>
      <c r="H246" s="509" t="s">
        <v>10262</v>
      </c>
      <c r="I246" s="512">
        <v>107.39</v>
      </c>
      <c r="J246" s="509">
        <v>1</v>
      </c>
      <c r="K246" s="509"/>
      <c r="L246" s="509"/>
      <c r="M246" s="509"/>
      <c r="N246" s="509"/>
      <c r="O246" s="509">
        <v>0</v>
      </c>
      <c r="P246" s="509"/>
      <c r="Q246" s="513">
        <v>107.39</v>
      </c>
      <c r="R246" s="515"/>
      <c r="S246" s="509" t="s">
        <v>1874</v>
      </c>
      <c r="T246" s="509" t="s">
        <v>1344</v>
      </c>
      <c r="U246" s="509" t="s">
        <v>11627</v>
      </c>
      <c r="V246" s="514">
        <v>45957.445914351854</v>
      </c>
      <c r="W246" s="509" t="s">
        <v>10458</v>
      </c>
      <c r="X246" s="514">
        <v>45957.496967592589</v>
      </c>
      <c r="Y246" s="509" t="s">
        <v>10459</v>
      </c>
      <c r="Z246" s="509"/>
      <c r="AA246" s="509" t="s">
        <v>10460</v>
      </c>
      <c r="AB246" s="509"/>
    </row>
    <row r="247" spans="1:28" s="411" customFormat="1" ht="10.199999999999999">
      <c r="A247" s="509">
        <v>33038</v>
      </c>
      <c r="B247" s="509">
        <v>1</v>
      </c>
      <c r="C247" s="510" t="s">
        <v>10305</v>
      </c>
      <c r="D247" s="510" t="s">
        <v>10391</v>
      </c>
      <c r="E247" s="511">
        <v>45847</v>
      </c>
      <c r="F247" s="511">
        <v>45971</v>
      </c>
      <c r="G247" s="511"/>
      <c r="H247" s="509" t="s">
        <v>10262</v>
      </c>
      <c r="I247" s="512">
        <v>1670.4</v>
      </c>
      <c r="J247" s="509">
        <v>1</v>
      </c>
      <c r="K247" s="509">
        <v>0</v>
      </c>
      <c r="L247" s="509">
        <v>0</v>
      </c>
      <c r="M247" s="509">
        <v>0</v>
      </c>
      <c r="N247" s="509"/>
      <c r="O247" s="509">
        <v>0</v>
      </c>
      <c r="P247" s="509"/>
      <c r="Q247" s="513">
        <v>1670.4</v>
      </c>
      <c r="R247" s="515"/>
      <c r="S247" s="509" t="s">
        <v>1342</v>
      </c>
      <c r="T247" s="509" t="s">
        <v>278</v>
      </c>
      <c r="U247" s="509" t="s">
        <v>10488</v>
      </c>
      <c r="V247" s="514">
        <v>45847.466898148145</v>
      </c>
      <c r="W247" s="509" t="s">
        <v>10459</v>
      </c>
      <c r="X247" s="514">
        <v>45847.508564814816</v>
      </c>
      <c r="Y247" s="509" t="s">
        <v>10461</v>
      </c>
      <c r="Z247" s="509"/>
      <c r="AA247" s="509" t="s">
        <v>10460</v>
      </c>
      <c r="AB247" s="509"/>
    </row>
    <row r="248" spans="1:28" s="411" customFormat="1" ht="10.199999999999999">
      <c r="A248" s="509">
        <v>36717</v>
      </c>
      <c r="B248" s="509">
        <v>1</v>
      </c>
      <c r="C248" s="510" t="s">
        <v>29</v>
      </c>
      <c r="D248" s="510" t="s">
        <v>11505</v>
      </c>
      <c r="E248" s="511">
        <v>45951</v>
      </c>
      <c r="F248" s="511">
        <v>45971</v>
      </c>
      <c r="G248" s="511"/>
      <c r="H248" s="509" t="s">
        <v>10262</v>
      </c>
      <c r="I248" s="512">
        <v>4375</v>
      </c>
      <c r="J248" s="509">
        <v>1</v>
      </c>
      <c r="K248" s="509"/>
      <c r="L248" s="509"/>
      <c r="M248" s="509"/>
      <c r="N248" s="509"/>
      <c r="O248" s="509">
        <v>0</v>
      </c>
      <c r="P248" s="509"/>
      <c r="Q248" s="513">
        <v>4375</v>
      </c>
      <c r="R248" s="515"/>
      <c r="S248" s="509" t="s">
        <v>10325</v>
      </c>
      <c r="T248" s="509" t="s">
        <v>10346</v>
      </c>
      <c r="U248" s="509" t="s">
        <v>10972</v>
      </c>
      <c r="V248" s="514">
        <v>45952.684930555559</v>
      </c>
      <c r="W248" s="509" t="s">
        <v>10461</v>
      </c>
      <c r="X248" s="514">
        <v>45954.32576388889</v>
      </c>
      <c r="Y248" s="509" t="s">
        <v>10459</v>
      </c>
      <c r="Z248" s="509"/>
      <c r="AA248" s="509" t="s">
        <v>10460</v>
      </c>
      <c r="AB248" s="509" t="s">
        <v>10410</v>
      </c>
    </row>
    <row r="249" spans="1:28" s="411" customFormat="1" ht="10.199999999999999">
      <c r="A249" s="509">
        <v>33041</v>
      </c>
      <c r="B249" s="509">
        <v>1</v>
      </c>
      <c r="C249" s="510" t="s">
        <v>10348</v>
      </c>
      <c r="D249" s="510" t="s">
        <v>10392</v>
      </c>
      <c r="E249" s="511">
        <v>45847</v>
      </c>
      <c r="F249" s="511">
        <v>45971</v>
      </c>
      <c r="G249" s="511"/>
      <c r="H249" s="509" t="s">
        <v>10262</v>
      </c>
      <c r="I249" s="512">
        <v>3464.34</v>
      </c>
      <c r="J249" s="509">
        <v>1</v>
      </c>
      <c r="K249" s="509">
        <v>0</v>
      </c>
      <c r="L249" s="509">
        <v>0</v>
      </c>
      <c r="M249" s="509">
        <v>0</v>
      </c>
      <c r="N249" s="509"/>
      <c r="O249" s="509">
        <v>0</v>
      </c>
      <c r="P249" s="509"/>
      <c r="Q249" s="513">
        <v>3464.34</v>
      </c>
      <c r="R249" s="515"/>
      <c r="S249" s="509" t="s">
        <v>1342</v>
      </c>
      <c r="T249" s="509" t="s">
        <v>278</v>
      </c>
      <c r="U249" s="509" t="s">
        <v>10490</v>
      </c>
      <c r="V249" s="514">
        <v>45847.476793981485</v>
      </c>
      <c r="W249" s="509" t="s">
        <v>10459</v>
      </c>
      <c r="X249" s="514">
        <v>45847.518460648149</v>
      </c>
      <c r="Y249" s="509" t="s">
        <v>10461</v>
      </c>
      <c r="Z249" s="509"/>
      <c r="AA249" s="509" t="s">
        <v>10460</v>
      </c>
      <c r="AB249" s="509"/>
    </row>
    <row r="250" spans="1:28" s="411" customFormat="1" ht="10.199999999999999">
      <c r="A250" s="509">
        <v>36590</v>
      </c>
      <c r="B250" s="509">
        <v>2</v>
      </c>
      <c r="C250" s="510" t="s">
        <v>7820</v>
      </c>
      <c r="D250" s="510" t="s">
        <v>10611</v>
      </c>
      <c r="E250" s="511">
        <v>45898</v>
      </c>
      <c r="F250" s="511">
        <v>45971</v>
      </c>
      <c r="G250" s="511"/>
      <c r="H250" s="509" t="s">
        <v>10262</v>
      </c>
      <c r="I250" s="512">
        <v>42000</v>
      </c>
      <c r="J250" s="509">
        <v>1</v>
      </c>
      <c r="K250" s="509">
        <v>0</v>
      </c>
      <c r="L250" s="509">
        <v>0</v>
      </c>
      <c r="M250" s="509">
        <v>0</v>
      </c>
      <c r="N250" s="509"/>
      <c r="O250" s="509">
        <v>0</v>
      </c>
      <c r="P250" s="509"/>
      <c r="Q250" s="513">
        <v>42000</v>
      </c>
      <c r="R250" s="515"/>
      <c r="S250" s="509" t="s">
        <v>1874</v>
      </c>
      <c r="T250" s="509" t="s">
        <v>10405</v>
      </c>
      <c r="U250" s="509" t="s">
        <v>10612</v>
      </c>
      <c r="V250" s="514">
        <v>45951.373101851852</v>
      </c>
      <c r="W250" s="509" t="s">
        <v>10577</v>
      </c>
      <c r="X250" s="514">
        <v>45951.414768518516</v>
      </c>
      <c r="Y250" s="509" t="s">
        <v>10461</v>
      </c>
      <c r="Z250" s="509"/>
      <c r="AA250" s="509" t="s">
        <v>10460</v>
      </c>
      <c r="AB250" s="509"/>
    </row>
    <row r="251" spans="1:28" s="411" customFormat="1" ht="10.199999999999999">
      <c r="A251" s="509">
        <v>36426</v>
      </c>
      <c r="B251" s="509">
        <v>5</v>
      </c>
      <c r="C251" s="510" t="s">
        <v>243</v>
      </c>
      <c r="D251" s="510" t="s">
        <v>10569</v>
      </c>
      <c r="E251" s="511">
        <v>45882</v>
      </c>
      <c r="F251" s="511">
        <v>45971</v>
      </c>
      <c r="G251" s="511"/>
      <c r="H251" s="509" t="s">
        <v>10262</v>
      </c>
      <c r="I251" s="512">
        <v>177500</v>
      </c>
      <c r="J251" s="509">
        <v>1</v>
      </c>
      <c r="K251" s="509">
        <v>0</v>
      </c>
      <c r="L251" s="509">
        <v>0</v>
      </c>
      <c r="M251" s="509">
        <v>0</v>
      </c>
      <c r="N251" s="509"/>
      <c r="O251" s="509">
        <v>0</v>
      </c>
      <c r="P251" s="509"/>
      <c r="Q251" s="513">
        <v>177500</v>
      </c>
      <c r="R251" s="515"/>
      <c r="S251" s="509" t="s">
        <v>1874</v>
      </c>
      <c r="T251" s="509" t="s">
        <v>10405</v>
      </c>
      <c r="U251" s="509" t="s">
        <v>10480</v>
      </c>
      <c r="V251" s="514">
        <v>45946.747650462959</v>
      </c>
      <c r="W251" s="509" t="s">
        <v>10577</v>
      </c>
      <c r="X251" s="514">
        <v>45946.789317129631</v>
      </c>
      <c r="Y251" s="509" t="s">
        <v>10461</v>
      </c>
      <c r="Z251" s="509"/>
      <c r="AA251" s="509" t="s">
        <v>10460</v>
      </c>
      <c r="AB251" s="509"/>
    </row>
    <row r="252" spans="1:28" s="411" customFormat="1" ht="10.199999999999999">
      <c r="A252" s="509">
        <v>36854</v>
      </c>
      <c r="B252" s="509">
        <v>5</v>
      </c>
      <c r="C252" s="510" t="s">
        <v>7602</v>
      </c>
      <c r="D252" s="510" t="s">
        <v>11702</v>
      </c>
      <c r="E252" s="511">
        <v>45953</v>
      </c>
      <c r="F252" s="511">
        <v>45971</v>
      </c>
      <c r="G252" s="511"/>
      <c r="H252" s="509" t="s">
        <v>10262</v>
      </c>
      <c r="I252" s="512">
        <v>3400</v>
      </c>
      <c r="J252" s="509">
        <v>1</v>
      </c>
      <c r="K252" s="509"/>
      <c r="L252" s="509"/>
      <c r="M252" s="509"/>
      <c r="N252" s="509"/>
      <c r="O252" s="509">
        <v>0</v>
      </c>
      <c r="P252" s="509"/>
      <c r="Q252" s="513">
        <v>3400</v>
      </c>
      <c r="R252" s="515"/>
      <c r="S252" s="509" t="s">
        <v>1874</v>
      </c>
      <c r="T252" s="509" t="s">
        <v>10405</v>
      </c>
      <c r="U252" s="509" t="s">
        <v>11699</v>
      </c>
      <c r="V252" s="514">
        <v>45957.739027777781</v>
      </c>
      <c r="W252" s="509" t="s">
        <v>10458</v>
      </c>
      <c r="X252" s="514">
        <v>45958.593923611108</v>
      </c>
      <c r="Y252" s="509" t="s">
        <v>10459</v>
      </c>
      <c r="Z252" s="509"/>
      <c r="AA252" s="509" t="s">
        <v>10460</v>
      </c>
      <c r="AB252" s="509"/>
    </row>
    <row r="253" spans="1:28" s="411" customFormat="1" ht="10.199999999999999">
      <c r="A253" s="509">
        <v>36828</v>
      </c>
      <c r="B253" s="509">
        <v>1</v>
      </c>
      <c r="C253" s="510" t="s">
        <v>11380</v>
      </c>
      <c r="D253" s="510" t="s">
        <v>11622</v>
      </c>
      <c r="E253" s="511">
        <v>45952</v>
      </c>
      <c r="F253" s="511">
        <v>45971</v>
      </c>
      <c r="G253" s="511"/>
      <c r="H253" s="509" t="s">
        <v>10262</v>
      </c>
      <c r="I253" s="512">
        <v>1877</v>
      </c>
      <c r="J253" s="509">
        <v>1</v>
      </c>
      <c r="K253" s="509"/>
      <c r="L253" s="509"/>
      <c r="M253" s="509"/>
      <c r="N253" s="509"/>
      <c r="O253" s="509">
        <v>0</v>
      </c>
      <c r="P253" s="509"/>
      <c r="Q253" s="513">
        <v>1877</v>
      </c>
      <c r="R253" s="515"/>
      <c r="S253" s="509" t="s">
        <v>10325</v>
      </c>
      <c r="T253" s="509" t="s">
        <v>10373</v>
      </c>
      <c r="U253" s="509" t="s">
        <v>11623</v>
      </c>
      <c r="V253" s="514">
        <v>45957.352986111109</v>
      </c>
      <c r="W253" s="509" t="s">
        <v>10459</v>
      </c>
      <c r="X253" s="514">
        <v>45957.496053240742</v>
      </c>
      <c r="Y253" s="509" t="s">
        <v>10459</v>
      </c>
      <c r="Z253" s="509"/>
      <c r="AA253" s="509" t="s">
        <v>10460</v>
      </c>
      <c r="AB253" s="509"/>
    </row>
    <row r="254" spans="1:28" s="411" customFormat="1" ht="10.199999999999999">
      <c r="A254" s="509">
        <v>36855</v>
      </c>
      <c r="B254" s="509">
        <v>5</v>
      </c>
      <c r="C254" s="510" t="s">
        <v>11703</v>
      </c>
      <c r="D254" s="510" t="s">
        <v>11704</v>
      </c>
      <c r="E254" s="511">
        <v>45957</v>
      </c>
      <c r="F254" s="511">
        <v>45971</v>
      </c>
      <c r="G254" s="511"/>
      <c r="H254" s="509" t="s">
        <v>10262</v>
      </c>
      <c r="I254" s="512">
        <v>600</v>
      </c>
      <c r="J254" s="509">
        <v>1</v>
      </c>
      <c r="K254" s="509"/>
      <c r="L254" s="509"/>
      <c r="M254" s="509"/>
      <c r="N254" s="509"/>
      <c r="O254" s="509">
        <v>0</v>
      </c>
      <c r="P254" s="509"/>
      <c r="Q254" s="513">
        <v>600</v>
      </c>
      <c r="R254" s="515"/>
      <c r="S254" s="509" t="s">
        <v>1874</v>
      </c>
      <c r="T254" s="509" t="s">
        <v>10405</v>
      </c>
      <c r="U254" s="509" t="s">
        <v>11705</v>
      </c>
      <c r="V254" s="514">
        <v>45957.742407407408</v>
      </c>
      <c r="W254" s="509" t="s">
        <v>10458</v>
      </c>
      <c r="X254" s="514">
        <v>45958.594722222224</v>
      </c>
      <c r="Y254" s="509" t="s">
        <v>10459</v>
      </c>
      <c r="Z254" s="509"/>
      <c r="AA254" s="509" t="s">
        <v>10460</v>
      </c>
      <c r="AB254" s="509"/>
    </row>
    <row r="255" spans="1:28" s="411" customFormat="1" ht="10.199999999999999">
      <c r="A255" s="509">
        <v>36833</v>
      </c>
      <c r="B255" s="509">
        <v>5</v>
      </c>
      <c r="C255" s="510" t="s">
        <v>245</v>
      </c>
      <c r="D255" s="510" t="s">
        <v>11624</v>
      </c>
      <c r="E255" s="511">
        <v>45957</v>
      </c>
      <c r="F255" s="511">
        <v>45971</v>
      </c>
      <c r="G255" s="511"/>
      <c r="H255" s="509" t="s">
        <v>10262</v>
      </c>
      <c r="I255" s="512">
        <v>672.38</v>
      </c>
      <c r="J255" s="509">
        <v>1</v>
      </c>
      <c r="K255" s="509"/>
      <c r="L255" s="509"/>
      <c r="M255" s="509"/>
      <c r="N255" s="509"/>
      <c r="O255" s="509">
        <v>0</v>
      </c>
      <c r="P255" s="509"/>
      <c r="Q255" s="513">
        <v>672.38</v>
      </c>
      <c r="R255" s="515"/>
      <c r="S255" s="509" t="s">
        <v>1874</v>
      </c>
      <c r="T255" s="509" t="s">
        <v>1344</v>
      </c>
      <c r="U255" s="509" t="s">
        <v>11625</v>
      </c>
      <c r="V255" s="514">
        <v>45957.428773148145</v>
      </c>
      <c r="W255" s="509" t="s">
        <v>10458</v>
      </c>
      <c r="X255" s="514">
        <v>45957.496296296296</v>
      </c>
      <c r="Y255" s="509" t="s">
        <v>10459</v>
      </c>
      <c r="Z255" s="509"/>
      <c r="AA255" s="509" t="s">
        <v>10460</v>
      </c>
      <c r="AB255" s="509"/>
    </row>
    <row r="256" spans="1:28" s="411" customFormat="1" ht="10.199999999999999">
      <c r="A256" s="509">
        <v>36478</v>
      </c>
      <c r="B256" s="509">
        <v>4</v>
      </c>
      <c r="C256" s="510" t="s">
        <v>10445</v>
      </c>
      <c r="D256" s="510">
        <v>12340686</v>
      </c>
      <c r="E256" s="511">
        <v>45944</v>
      </c>
      <c r="F256" s="511">
        <v>45972</v>
      </c>
      <c r="G256" s="511"/>
      <c r="H256" s="509" t="s">
        <v>10262</v>
      </c>
      <c r="I256" s="512">
        <v>278.36</v>
      </c>
      <c r="J256" s="509">
        <v>1</v>
      </c>
      <c r="K256" s="509"/>
      <c r="L256" s="509"/>
      <c r="M256" s="509"/>
      <c r="N256" s="509"/>
      <c r="O256" s="509">
        <v>0</v>
      </c>
      <c r="P256" s="509"/>
      <c r="Q256" s="513">
        <v>278.36</v>
      </c>
      <c r="R256" s="515"/>
      <c r="S256" s="509" t="s">
        <v>1342</v>
      </c>
      <c r="T256" s="509" t="s">
        <v>286</v>
      </c>
      <c r="U256" s="509" t="s">
        <v>11225</v>
      </c>
      <c r="V256" s="514">
        <v>45947.580821759257</v>
      </c>
      <c r="W256" s="509" t="s">
        <v>10458</v>
      </c>
      <c r="X256" s="514">
        <v>45947.649791666663</v>
      </c>
      <c r="Y256" s="509" t="s">
        <v>10459</v>
      </c>
      <c r="Z256" s="509"/>
      <c r="AA256" s="509" t="s">
        <v>10460</v>
      </c>
      <c r="AB256" s="509"/>
    </row>
    <row r="257" spans="1:28" s="411" customFormat="1" ht="10.199999999999999">
      <c r="A257" s="509">
        <v>33133</v>
      </c>
      <c r="B257" s="509">
        <v>1</v>
      </c>
      <c r="C257" s="510" t="s">
        <v>10359</v>
      </c>
      <c r="D257" s="510" t="s">
        <v>10395</v>
      </c>
      <c r="E257" s="511">
        <v>45847</v>
      </c>
      <c r="F257" s="511">
        <v>45972</v>
      </c>
      <c r="G257" s="511"/>
      <c r="H257" s="509" t="s">
        <v>10262</v>
      </c>
      <c r="I257" s="512">
        <v>11000</v>
      </c>
      <c r="J257" s="509">
        <v>1</v>
      </c>
      <c r="K257" s="509">
        <v>0</v>
      </c>
      <c r="L257" s="509">
        <v>0</v>
      </c>
      <c r="M257" s="509">
        <v>0</v>
      </c>
      <c r="N257" s="509"/>
      <c r="O257" s="509">
        <v>0</v>
      </c>
      <c r="P257" s="509"/>
      <c r="Q257" s="513">
        <v>11000</v>
      </c>
      <c r="R257" s="515"/>
      <c r="S257" s="509" t="s">
        <v>10325</v>
      </c>
      <c r="T257" s="509" t="s">
        <v>10373</v>
      </c>
      <c r="U257" s="509" t="s">
        <v>10494</v>
      </c>
      <c r="V257" s="514">
        <v>45847.693796296298</v>
      </c>
      <c r="W257" s="509" t="s">
        <v>10459</v>
      </c>
      <c r="X257" s="514">
        <v>45847.735462962963</v>
      </c>
      <c r="Y257" s="509" t="s">
        <v>10461</v>
      </c>
      <c r="Z257" s="509"/>
      <c r="AA257" s="509" t="s">
        <v>10460</v>
      </c>
      <c r="AB257" s="509"/>
    </row>
    <row r="258" spans="1:28" s="411" customFormat="1" ht="10.199999999999999">
      <c r="A258" s="509">
        <v>36479</v>
      </c>
      <c r="B258" s="509">
        <v>4</v>
      </c>
      <c r="C258" s="510" t="s">
        <v>10445</v>
      </c>
      <c r="D258" s="510">
        <v>12340869</v>
      </c>
      <c r="E258" s="511">
        <v>45944</v>
      </c>
      <c r="F258" s="511">
        <v>45972</v>
      </c>
      <c r="G258" s="511"/>
      <c r="H258" s="509" t="s">
        <v>10262</v>
      </c>
      <c r="I258" s="512">
        <v>89.99</v>
      </c>
      <c r="J258" s="509">
        <v>1</v>
      </c>
      <c r="K258" s="509"/>
      <c r="L258" s="509"/>
      <c r="M258" s="509"/>
      <c r="N258" s="509"/>
      <c r="O258" s="509">
        <v>0</v>
      </c>
      <c r="P258" s="509"/>
      <c r="Q258" s="513">
        <v>89.99</v>
      </c>
      <c r="R258" s="515"/>
      <c r="S258" s="509" t="s">
        <v>1342</v>
      </c>
      <c r="T258" s="509" t="s">
        <v>286</v>
      </c>
      <c r="U258" s="509" t="s">
        <v>11226</v>
      </c>
      <c r="V258" s="514">
        <v>45947.580833333333</v>
      </c>
      <c r="W258" s="509" t="s">
        <v>10458</v>
      </c>
      <c r="X258" s="514">
        <v>45947.649560185186</v>
      </c>
      <c r="Y258" s="509" t="s">
        <v>10459</v>
      </c>
      <c r="Z258" s="509"/>
      <c r="AA258" s="509" t="s">
        <v>10460</v>
      </c>
      <c r="AB258" s="509"/>
    </row>
    <row r="259" spans="1:28" s="411" customFormat="1" ht="10.199999999999999">
      <c r="A259" s="509">
        <v>33139</v>
      </c>
      <c r="B259" s="509">
        <v>1</v>
      </c>
      <c r="C259" s="510" t="s">
        <v>10359</v>
      </c>
      <c r="D259" s="510" t="s">
        <v>10395</v>
      </c>
      <c r="E259" s="511">
        <v>45847</v>
      </c>
      <c r="F259" s="511">
        <v>45972</v>
      </c>
      <c r="G259" s="511"/>
      <c r="H259" s="509" t="s">
        <v>10262</v>
      </c>
      <c r="I259" s="512">
        <v>7000</v>
      </c>
      <c r="J259" s="509">
        <v>1</v>
      </c>
      <c r="K259" s="509">
        <v>0</v>
      </c>
      <c r="L259" s="509">
        <v>0</v>
      </c>
      <c r="M259" s="509">
        <v>0</v>
      </c>
      <c r="N259" s="509"/>
      <c r="O259" s="509">
        <v>0</v>
      </c>
      <c r="P259" s="509"/>
      <c r="Q259" s="513">
        <v>7000</v>
      </c>
      <c r="R259" s="515"/>
      <c r="S259" s="509" t="s">
        <v>10308</v>
      </c>
      <c r="T259" s="509" t="s">
        <v>10374</v>
      </c>
      <c r="U259" s="509" t="s">
        <v>10493</v>
      </c>
      <c r="V259" s="514">
        <v>45847.696828703702</v>
      </c>
      <c r="W259" s="509" t="s">
        <v>10459</v>
      </c>
      <c r="X259" s="514">
        <v>45847.738495370373</v>
      </c>
      <c r="Y259" s="509" t="s">
        <v>10461</v>
      </c>
      <c r="Z259" s="509"/>
      <c r="AA259" s="509" t="s">
        <v>10460</v>
      </c>
      <c r="AB259" s="509"/>
    </row>
    <row r="260" spans="1:28" s="411" customFormat="1" ht="10.199999999999999">
      <c r="A260" s="509">
        <v>36866</v>
      </c>
      <c r="B260" s="509">
        <v>4</v>
      </c>
      <c r="C260" s="510" t="s">
        <v>9388</v>
      </c>
      <c r="D260" s="510" t="s">
        <v>11706</v>
      </c>
      <c r="E260" s="511">
        <v>45957</v>
      </c>
      <c r="F260" s="511">
        <v>45972</v>
      </c>
      <c r="G260" s="511"/>
      <c r="H260" s="509" t="s">
        <v>10262</v>
      </c>
      <c r="I260" s="512">
        <v>4528.7</v>
      </c>
      <c r="J260" s="509">
        <v>1</v>
      </c>
      <c r="K260" s="509"/>
      <c r="L260" s="509"/>
      <c r="M260" s="509"/>
      <c r="N260" s="509"/>
      <c r="O260" s="509">
        <v>0</v>
      </c>
      <c r="P260" s="509"/>
      <c r="Q260" s="513">
        <v>4528.7</v>
      </c>
      <c r="R260" s="515"/>
      <c r="S260" s="509" t="s">
        <v>10325</v>
      </c>
      <c r="T260" s="509" t="s">
        <v>10346</v>
      </c>
      <c r="U260" s="509" t="s">
        <v>10972</v>
      </c>
      <c r="V260" s="514">
        <v>45958.452962962961</v>
      </c>
      <c r="W260" s="509" t="s">
        <v>10461</v>
      </c>
      <c r="X260" s="514">
        <v>45958.595833333333</v>
      </c>
      <c r="Y260" s="509" t="s">
        <v>10459</v>
      </c>
      <c r="Z260" s="509"/>
      <c r="AA260" s="509" t="s">
        <v>10460</v>
      </c>
      <c r="AB260" s="509"/>
    </row>
    <row r="261" spans="1:28" s="411" customFormat="1" ht="10.199999999999999">
      <c r="A261" s="509">
        <v>36365</v>
      </c>
      <c r="B261" s="509">
        <v>1</v>
      </c>
      <c r="C261" s="510" t="s">
        <v>13</v>
      </c>
      <c r="D261" s="510" t="s">
        <v>11174</v>
      </c>
      <c r="E261" s="511">
        <v>45944</v>
      </c>
      <c r="F261" s="511">
        <v>45972</v>
      </c>
      <c r="G261" s="511"/>
      <c r="H261" s="509" t="s">
        <v>10262</v>
      </c>
      <c r="I261" s="512">
        <v>98400</v>
      </c>
      <c r="J261" s="509">
        <v>1</v>
      </c>
      <c r="K261" s="509"/>
      <c r="L261" s="509"/>
      <c r="M261" s="509"/>
      <c r="N261" s="509"/>
      <c r="O261" s="509">
        <v>0</v>
      </c>
      <c r="P261" s="509"/>
      <c r="Q261" s="513">
        <v>98400</v>
      </c>
      <c r="R261" s="515"/>
      <c r="S261" s="509" t="s">
        <v>1330</v>
      </c>
      <c r="T261" s="509" t="s">
        <v>1821</v>
      </c>
      <c r="U261" s="509" t="s">
        <v>11175</v>
      </c>
      <c r="V261" s="514">
        <v>45946.416539351849</v>
      </c>
      <c r="W261" s="509" t="s">
        <v>10461</v>
      </c>
      <c r="X261" s="514">
        <v>45946.38212962963</v>
      </c>
      <c r="Y261" s="509" t="s">
        <v>10459</v>
      </c>
      <c r="Z261" s="509"/>
      <c r="AA261" s="509" t="s">
        <v>10460</v>
      </c>
      <c r="AB261" s="509" t="s">
        <v>10410</v>
      </c>
    </row>
    <row r="262" spans="1:28" s="411" customFormat="1" ht="10.199999999999999">
      <c r="A262" s="509">
        <v>33077</v>
      </c>
      <c r="B262" s="509">
        <v>1</v>
      </c>
      <c r="C262" s="510" t="s">
        <v>10381</v>
      </c>
      <c r="D262" s="510" t="s">
        <v>10395</v>
      </c>
      <c r="E262" s="511">
        <v>45847</v>
      </c>
      <c r="F262" s="511">
        <v>45973</v>
      </c>
      <c r="G262" s="511"/>
      <c r="H262" s="509" t="s">
        <v>10262</v>
      </c>
      <c r="I262" s="512">
        <v>610.88</v>
      </c>
      <c r="J262" s="509">
        <v>1</v>
      </c>
      <c r="K262" s="509">
        <v>0</v>
      </c>
      <c r="L262" s="509">
        <v>0</v>
      </c>
      <c r="M262" s="509">
        <v>0</v>
      </c>
      <c r="N262" s="509"/>
      <c r="O262" s="509">
        <v>0</v>
      </c>
      <c r="P262" s="509"/>
      <c r="Q262" s="513">
        <v>610.88</v>
      </c>
      <c r="R262" s="515"/>
      <c r="S262" s="509" t="s">
        <v>1342</v>
      </c>
      <c r="T262" s="509" t="s">
        <v>1380</v>
      </c>
      <c r="U262" s="509" t="s">
        <v>10495</v>
      </c>
      <c r="V262" s="514">
        <v>45847.609224537038</v>
      </c>
      <c r="W262" s="509" t="s">
        <v>10459</v>
      </c>
      <c r="X262" s="514">
        <v>45847.650891203702</v>
      </c>
      <c r="Y262" s="509" t="s">
        <v>10461</v>
      </c>
      <c r="Z262" s="509"/>
      <c r="AA262" s="509" t="s">
        <v>10460</v>
      </c>
      <c r="AB262" s="509"/>
    </row>
    <row r="263" spans="1:28" s="411" customFormat="1" ht="10.199999999999999">
      <c r="A263" s="509">
        <v>36578</v>
      </c>
      <c r="B263" s="509">
        <v>2</v>
      </c>
      <c r="C263" s="510" t="s">
        <v>10582</v>
      </c>
      <c r="D263" s="510" t="s">
        <v>10709</v>
      </c>
      <c r="E263" s="511">
        <v>45905</v>
      </c>
      <c r="F263" s="511">
        <v>45975</v>
      </c>
      <c r="G263" s="511"/>
      <c r="H263" s="509" t="s">
        <v>136</v>
      </c>
      <c r="I263" s="512">
        <v>13563.56</v>
      </c>
      <c r="J263" s="509">
        <v>5.3689999999999998</v>
      </c>
      <c r="K263" s="509">
        <v>0</v>
      </c>
      <c r="L263" s="509">
        <v>0</v>
      </c>
      <c r="M263" s="509">
        <v>0</v>
      </c>
      <c r="N263" s="509">
        <v>0</v>
      </c>
      <c r="O263" s="509">
        <v>0</v>
      </c>
      <c r="P263" s="509">
        <v>13563.56</v>
      </c>
      <c r="Q263" s="513">
        <v>72822.753639999995</v>
      </c>
      <c r="R263" s="515"/>
      <c r="S263" s="509" t="s">
        <v>1874</v>
      </c>
      <c r="T263" s="509" t="s">
        <v>10390</v>
      </c>
      <c r="U263" s="509" t="s">
        <v>10710</v>
      </c>
      <c r="V263" s="514">
        <v>45951.354004629633</v>
      </c>
      <c r="W263" s="509" t="s">
        <v>10577</v>
      </c>
      <c r="X263" s="514">
        <v>45951.395671296297</v>
      </c>
      <c r="Y263" s="509" t="s">
        <v>10461</v>
      </c>
      <c r="Z263" s="509"/>
      <c r="AA263" s="509" t="s">
        <v>10460</v>
      </c>
      <c r="AB263" s="509"/>
    </row>
    <row r="264" spans="1:28" s="411" customFormat="1" ht="10.199999999999999">
      <c r="A264" s="509">
        <v>36826</v>
      </c>
      <c r="B264" s="509">
        <v>1</v>
      </c>
      <c r="C264" s="510" t="s">
        <v>3406</v>
      </c>
      <c r="D264" s="510" t="s">
        <v>11636</v>
      </c>
      <c r="E264" s="511">
        <v>45954</v>
      </c>
      <c r="F264" s="511">
        <v>45975</v>
      </c>
      <c r="G264" s="511"/>
      <c r="H264" s="509" t="s">
        <v>10262</v>
      </c>
      <c r="I264" s="512">
        <v>283.5</v>
      </c>
      <c r="J264" s="509">
        <v>1</v>
      </c>
      <c r="K264" s="509"/>
      <c r="L264" s="509"/>
      <c r="M264" s="509"/>
      <c r="N264" s="509"/>
      <c r="O264" s="509">
        <v>0</v>
      </c>
      <c r="P264" s="509"/>
      <c r="Q264" s="513">
        <v>283.5</v>
      </c>
      <c r="R264" s="515"/>
      <c r="S264" s="509" t="s">
        <v>1342</v>
      </c>
      <c r="T264" s="509" t="s">
        <v>871</v>
      </c>
      <c r="U264" s="509"/>
      <c r="V264" s="514">
        <v>45957.39261574074</v>
      </c>
      <c r="W264" s="509" t="s">
        <v>10461</v>
      </c>
      <c r="X264" s="514">
        <v>45957.497523148151</v>
      </c>
      <c r="Y264" s="509" t="s">
        <v>10459</v>
      </c>
      <c r="Z264" s="509"/>
      <c r="AA264" s="509" t="s">
        <v>10460</v>
      </c>
      <c r="AB264" s="509"/>
    </row>
    <row r="265" spans="1:28" s="411" customFormat="1" ht="10.199999999999999">
      <c r="A265" s="509">
        <v>36422</v>
      </c>
      <c r="B265" s="509">
        <v>1</v>
      </c>
      <c r="C265" s="510" t="s">
        <v>1357</v>
      </c>
      <c r="D265" s="510" t="s">
        <v>11176</v>
      </c>
      <c r="E265" s="511">
        <v>45946</v>
      </c>
      <c r="F265" s="511">
        <v>45976</v>
      </c>
      <c r="G265" s="511"/>
      <c r="H265" s="509" t="s">
        <v>10262</v>
      </c>
      <c r="I265" s="512">
        <v>1350000</v>
      </c>
      <c r="J265" s="509">
        <v>1</v>
      </c>
      <c r="K265" s="509">
        <v>0</v>
      </c>
      <c r="L265" s="509">
        <v>0</v>
      </c>
      <c r="M265" s="509">
        <v>0</v>
      </c>
      <c r="N265" s="509"/>
      <c r="O265" s="509">
        <v>0</v>
      </c>
      <c r="P265" s="509"/>
      <c r="Q265" s="513">
        <v>1350000</v>
      </c>
      <c r="R265" s="515"/>
      <c r="S265" s="509" t="s">
        <v>1349</v>
      </c>
      <c r="T265" s="509" t="s">
        <v>741</v>
      </c>
      <c r="U265" s="509" t="s">
        <v>11177</v>
      </c>
      <c r="V265" s="514">
        <v>45946.699907407405</v>
      </c>
      <c r="W265" s="509" t="s">
        <v>10459</v>
      </c>
      <c r="X265" s="514">
        <v>45946.741574074076</v>
      </c>
      <c r="Y265" s="509" t="s">
        <v>10461</v>
      </c>
      <c r="Z265" s="509"/>
      <c r="AA265" s="509" t="s">
        <v>10460</v>
      </c>
      <c r="AB265" s="509"/>
    </row>
    <row r="266" spans="1:28" s="411" customFormat="1" ht="10.199999999999999">
      <c r="A266" s="509">
        <v>33474</v>
      </c>
      <c r="B266" s="509">
        <v>4</v>
      </c>
      <c r="C266" s="510" t="s">
        <v>237</v>
      </c>
      <c r="D266" s="510" t="s">
        <v>10395</v>
      </c>
      <c r="E266" s="511">
        <v>45860</v>
      </c>
      <c r="F266" s="511">
        <v>45976</v>
      </c>
      <c r="G266" s="511"/>
      <c r="H266" s="509" t="s">
        <v>10262</v>
      </c>
      <c r="I266" s="512">
        <v>119.99</v>
      </c>
      <c r="J266" s="509">
        <v>1</v>
      </c>
      <c r="K266" s="509">
        <v>0</v>
      </c>
      <c r="L266" s="509">
        <v>0</v>
      </c>
      <c r="M266" s="509">
        <v>0</v>
      </c>
      <c r="N266" s="509"/>
      <c r="O266" s="509">
        <v>0</v>
      </c>
      <c r="P266" s="509"/>
      <c r="Q266" s="513">
        <v>119.99</v>
      </c>
      <c r="R266" s="515"/>
      <c r="S266" s="509" t="s">
        <v>1342</v>
      </c>
      <c r="T266" s="509" t="s">
        <v>280</v>
      </c>
      <c r="U266" s="509" t="s">
        <v>10496</v>
      </c>
      <c r="V266" s="514">
        <v>45860.383090277777</v>
      </c>
      <c r="W266" s="509" t="s">
        <v>10459</v>
      </c>
      <c r="X266" s="514">
        <v>45860.424756944441</v>
      </c>
      <c r="Y266" s="509" t="s">
        <v>10461</v>
      </c>
      <c r="Z266" s="509"/>
      <c r="AA266" s="509" t="s">
        <v>10460</v>
      </c>
      <c r="AB266" s="509"/>
    </row>
    <row r="267" spans="1:28" s="411" customFormat="1" ht="10.199999999999999">
      <c r="A267" s="509">
        <v>34836</v>
      </c>
      <c r="B267" s="509">
        <v>1</v>
      </c>
      <c r="C267" s="510" t="s">
        <v>237</v>
      </c>
      <c r="D267" s="510" t="s">
        <v>10395</v>
      </c>
      <c r="E267" s="511">
        <v>45903</v>
      </c>
      <c r="F267" s="511">
        <v>45976</v>
      </c>
      <c r="G267" s="511"/>
      <c r="H267" s="509" t="s">
        <v>10262</v>
      </c>
      <c r="I267" s="512">
        <v>110.99</v>
      </c>
      <c r="J267" s="509">
        <v>1</v>
      </c>
      <c r="K267" s="509">
        <v>0</v>
      </c>
      <c r="L267" s="509">
        <v>0</v>
      </c>
      <c r="M267" s="509">
        <v>0</v>
      </c>
      <c r="N267" s="509"/>
      <c r="O267" s="509">
        <v>0</v>
      </c>
      <c r="P267" s="509"/>
      <c r="Q267" s="513">
        <v>110.99</v>
      </c>
      <c r="R267" s="515"/>
      <c r="S267" s="509" t="s">
        <v>1342</v>
      </c>
      <c r="T267" s="509" t="s">
        <v>280</v>
      </c>
      <c r="U267" s="509" t="s">
        <v>10614</v>
      </c>
      <c r="V267" s="514">
        <v>45903.395208333335</v>
      </c>
      <c r="W267" s="509" t="s">
        <v>10459</v>
      </c>
      <c r="X267" s="514">
        <v>45903.436874999999</v>
      </c>
      <c r="Y267" s="509" t="s">
        <v>10461</v>
      </c>
      <c r="Z267" s="509"/>
      <c r="AA267" s="509" t="s">
        <v>10460</v>
      </c>
      <c r="AB267" s="509"/>
    </row>
    <row r="268" spans="1:28" s="411" customFormat="1" ht="10.199999999999999">
      <c r="A268" s="509">
        <v>36605</v>
      </c>
      <c r="B268" s="509">
        <v>1</v>
      </c>
      <c r="C268" s="510" t="s">
        <v>220</v>
      </c>
      <c r="D268" s="510">
        <v>22953728</v>
      </c>
      <c r="E268" s="511">
        <v>45947</v>
      </c>
      <c r="F268" s="511">
        <v>45977</v>
      </c>
      <c r="G268" s="511"/>
      <c r="H268" s="509" t="s">
        <v>10262</v>
      </c>
      <c r="I268" s="512">
        <v>617.30999999999995</v>
      </c>
      <c r="J268" s="509">
        <v>1</v>
      </c>
      <c r="K268" s="509"/>
      <c r="L268" s="509"/>
      <c r="M268" s="509"/>
      <c r="N268" s="509"/>
      <c r="O268" s="509">
        <v>0</v>
      </c>
      <c r="P268" s="509"/>
      <c r="Q268" s="513">
        <v>617.30999999999995</v>
      </c>
      <c r="R268" s="515"/>
      <c r="S268" s="509" t="s">
        <v>1342</v>
      </c>
      <c r="T268" s="509" t="s">
        <v>286</v>
      </c>
      <c r="U268" s="509" t="s">
        <v>11338</v>
      </c>
      <c r="V268" s="514">
        <v>45951.432372685187</v>
      </c>
      <c r="W268" s="509" t="s">
        <v>10458</v>
      </c>
      <c r="X268" s="514">
        <v>45951.686655092592</v>
      </c>
      <c r="Y268" s="509" t="s">
        <v>10459</v>
      </c>
      <c r="Z268" s="509"/>
      <c r="AA268" s="509" t="s">
        <v>10460</v>
      </c>
      <c r="AB268" s="509" t="s">
        <v>269</v>
      </c>
    </row>
    <row r="269" spans="1:28" s="411" customFormat="1" ht="10.199999999999999">
      <c r="A269" s="509">
        <v>35310</v>
      </c>
      <c r="B269" s="509">
        <v>1</v>
      </c>
      <c r="C269" s="510" t="s">
        <v>10687</v>
      </c>
      <c r="D269" s="510" t="s">
        <v>10395</v>
      </c>
      <c r="E269" s="511">
        <v>45917</v>
      </c>
      <c r="F269" s="511">
        <v>45977</v>
      </c>
      <c r="G269" s="511"/>
      <c r="H269" s="509" t="s">
        <v>10262</v>
      </c>
      <c r="I269" s="512">
        <v>170</v>
      </c>
      <c r="J269" s="509">
        <v>1</v>
      </c>
      <c r="K269" s="509">
        <v>0</v>
      </c>
      <c r="L269" s="509">
        <v>0</v>
      </c>
      <c r="M269" s="509">
        <v>0</v>
      </c>
      <c r="N269" s="509"/>
      <c r="O269" s="509">
        <v>0</v>
      </c>
      <c r="P269" s="509"/>
      <c r="Q269" s="513">
        <v>170</v>
      </c>
      <c r="R269" s="515"/>
      <c r="S269" s="509" t="s">
        <v>1342</v>
      </c>
      <c r="T269" s="509" t="s">
        <v>280</v>
      </c>
      <c r="U269" s="509" t="s">
        <v>10690</v>
      </c>
      <c r="V269" s="514">
        <v>45917.436111111114</v>
      </c>
      <c r="W269" s="509" t="s">
        <v>10459</v>
      </c>
      <c r="X269" s="514">
        <v>45917.477777777778</v>
      </c>
      <c r="Y269" s="509" t="s">
        <v>10461</v>
      </c>
      <c r="Z269" s="509"/>
      <c r="AA269" s="509" t="s">
        <v>10460</v>
      </c>
      <c r="AB269" s="509"/>
    </row>
    <row r="270" spans="1:28" s="411" customFormat="1" ht="10.199999999999999">
      <c r="A270" s="509">
        <v>34751</v>
      </c>
      <c r="B270" s="509">
        <v>2</v>
      </c>
      <c r="C270" s="510" t="s">
        <v>7820</v>
      </c>
      <c r="D270" s="510" t="s">
        <v>10603</v>
      </c>
      <c r="E270" s="511">
        <v>45898</v>
      </c>
      <c r="F270" s="511">
        <v>45977</v>
      </c>
      <c r="G270" s="511"/>
      <c r="H270" s="509" t="s">
        <v>10262</v>
      </c>
      <c r="I270" s="512">
        <v>126000</v>
      </c>
      <c r="J270" s="509">
        <v>1</v>
      </c>
      <c r="K270" s="509">
        <v>0</v>
      </c>
      <c r="L270" s="509">
        <v>0</v>
      </c>
      <c r="M270" s="509">
        <v>0</v>
      </c>
      <c r="N270" s="509"/>
      <c r="O270" s="509">
        <v>0</v>
      </c>
      <c r="P270" s="509"/>
      <c r="Q270" s="513">
        <v>126000</v>
      </c>
      <c r="R270" s="515"/>
      <c r="S270" s="509" t="s">
        <v>1874</v>
      </c>
      <c r="T270" s="509" t="s">
        <v>10405</v>
      </c>
      <c r="U270" s="509" t="s">
        <v>10604</v>
      </c>
      <c r="V270" s="514">
        <v>45901.335798611108</v>
      </c>
      <c r="W270" s="509" t="s">
        <v>10463</v>
      </c>
      <c r="X270" s="514">
        <v>45901.377465277779</v>
      </c>
      <c r="Y270" s="509" t="s">
        <v>10461</v>
      </c>
      <c r="Z270" s="509"/>
      <c r="AA270" s="509" t="s">
        <v>10460</v>
      </c>
      <c r="AB270" s="509"/>
    </row>
    <row r="271" spans="1:28" s="411" customFormat="1" ht="10.199999999999999">
      <c r="A271" s="509">
        <v>36606</v>
      </c>
      <c r="B271" s="509">
        <v>1</v>
      </c>
      <c r="C271" s="510" t="s">
        <v>220</v>
      </c>
      <c r="D271" s="510">
        <v>22947380</v>
      </c>
      <c r="E271" s="511">
        <v>45947</v>
      </c>
      <c r="F271" s="511">
        <v>45977</v>
      </c>
      <c r="G271" s="511"/>
      <c r="H271" s="509" t="s">
        <v>10262</v>
      </c>
      <c r="I271" s="512">
        <v>195.08</v>
      </c>
      <c r="J271" s="509">
        <v>1</v>
      </c>
      <c r="K271" s="509"/>
      <c r="L271" s="509"/>
      <c r="M271" s="509"/>
      <c r="N271" s="509"/>
      <c r="O271" s="509">
        <v>0</v>
      </c>
      <c r="P271" s="509"/>
      <c r="Q271" s="513">
        <v>195.08</v>
      </c>
      <c r="R271" s="515"/>
      <c r="S271" s="509" t="s">
        <v>1342</v>
      </c>
      <c r="T271" s="509" t="s">
        <v>286</v>
      </c>
      <c r="U271" s="509" t="s">
        <v>11337</v>
      </c>
      <c r="V271" s="514">
        <v>45951.43346064815</v>
      </c>
      <c r="W271" s="509" t="s">
        <v>10458</v>
      </c>
      <c r="X271" s="514">
        <v>45951.685266203705</v>
      </c>
      <c r="Y271" s="509" t="s">
        <v>10459</v>
      </c>
      <c r="Z271" s="509"/>
      <c r="AA271" s="509" t="s">
        <v>10460</v>
      </c>
      <c r="AB271" s="509" t="s">
        <v>269</v>
      </c>
    </row>
    <row r="272" spans="1:28" s="411" customFormat="1" ht="10.199999999999999">
      <c r="A272" s="509">
        <v>36858</v>
      </c>
      <c r="B272" s="509">
        <v>1</v>
      </c>
      <c r="C272" s="510" t="s">
        <v>220</v>
      </c>
      <c r="D272" s="510">
        <v>23073425</v>
      </c>
      <c r="E272" s="511">
        <v>45952</v>
      </c>
      <c r="F272" s="511">
        <v>45977</v>
      </c>
      <c r="G272" s="511"/>
      <c r="H272" s="509" t="s">
        <v>10262</v>
      </c>
      <c r="I272" s="512">
        <v>117.27</v>
      </c>
      <c r="J272" s="509">
        <v>1</v>
      </c>
      <c r="K272" s="509"/>
      <c r="L272" s="509"/>
      <c r="M272" s="509"/>
      <c r="N272" s="509"/>
      <c r="O272" s="509">
        <v>0</v>
      </c>
      <c r="P272" s="509"/>
      <c r="Q272" s="513">
        <v>117.27</v>
      </c>
      <c r="R272" s="515"/>
      <c r="S272" s="509" t="s">
        <v>10473</v>
      </c>
      <c r="T272" s="509" t="s">
        <v>11673</v>
      </c>
      <c r="U272" s="509" t="s">
        <v>11707</v>
      </c>
      <c r="V272" s="514">
        <v>45958.37667824074</v>
      </c>
      <c r="W272" s="509" t="s">
        <v>10458</v>
      </c>
      <c r="X272" s="514">
        <v>45958.604513888888</v>
      </c>
      <c r="Y272" s="509" t="s">
        <v>10459</v>
      </c>
      <c r="Z272" s="509"/>
      <c r="AA272" s="509" t="s">
        <v>10460</v>
      </c>
      <c r="AB272" s="509" t="s">
        <v>269</v>
      </c>
    </row>
    <row r="273" spans="1:28" s="411" customFormat="1" ht="10.199999999999999">
      <c r="A273" s="509">
        <v>36869</v>
      </c>
      <c r="B273" s="509">
        <v>1</v>
      </c>
      <c r="C273" s="510" t="s">
        <v>11708</v>
      </c>
      <c r="D273" s="510" t="s">
        <v>11709</v>
      </c>
      <c r="E273" s="511">
        <v>45957</v>
      </c>
      <c r="F273" s="511">
        <v>45978</v>
      </c>
      <c r="G273" s="511"/>
      <c r="H273" s="509" t="s">
        <v>10262</v>
      </c>
      <c r="I273" s="512">
        <v>2745</v>
      </c>
      <c r="J273" s="509">
        <v>1</v>
      </c>
      <c r="K273" s="509"/>
      <c r="L273" s="509"/>
      <c r="M273" s="509"/>
      <c r="N273" s="509"/>
      <c r="O273" s="509">
        <v>0</v>
      </c>
      <c r="P273" s="509"/>
      <c r="Q273" s="513">
        <v>2745</v>
      </c>
      <c r="R273" s="515"/>
      <c r="S273" s="509" t="s">
        <v>1342</v>
      </c>
      <c r="T273" s="509" t="s">
        <v>10684</v>
      </c>
      <c r="U273" s="509"/>
      <c r="V273" s="514">
        <v>45958.474374999998</v>
      </c>
      <c r="W273" s="509" t="s">
        <v>10461</v>
      </c>
      <c r="X273" s="514">
        <v>45958.464837962965</v>
      </c>
      <c r="Y273" s="509" t="s">
        <v>10459</v>
      </c>
      <c r="Z273" s="509"/>
      <c r="AA273" s="509" t="s">
        <v>10460</v>
      </c>
      <c r="AB273" s="509"/>
    </row>
    <row r="274" spans="1:28" s="411" customFormat="1" ht="10.199999999999999">
      <c r="A274" s="509">
        <v>36602</v>
      </c>
      <c r="B274" s="509">
        <v>1</v>
      </c>
      <c r="C274" s="510" t="s">
        <v>10688</v>
      </c>
      <c r="D274" s="510" t="s">
        <v>11339</v>
      </c>
      <c r="E274" s="511">
        <v>45948</v>
      </c>
      <c r="F274" s="511">
        <v>45978</v>
      </c>
      <c r="G274" s="511"/>
      <c r="H274" s="509" t="s">
        <v>10262</v>
      </c>
      <c r="I274" s="512">
        <v>1098.04</v>
      </c>
      <c r="J274" s="509">
        <v>1</v>
      </c>
      <c r="K274" s="509"/>
      <c r="L274" s="509"/>
      <c r="M274" s="509"/>
      <c r="N274" s="509"/>
      <c r="O274" s="509">
        <v>0</v>
      </c>
      <c r="P274" s="509"/>
      <c r="Q274" s="513">
        <v>1098.04</v>
      </c>
      <c r="R274" s="515"/>
      <c r="S274" s="509" t="s">
        <v>1874</v>
      </c>
      <c r="T274" s="509" t="s">
        <v>10405</v>
      </c>
      <c r="U274" s="509" t="s">
        <v>11340</v>
      </c>
      <c r="V274" s="514">
        <v>45951.418287037035</v>
      </c>
      <c r="W274" s="509" t="s">
        <v>10458</v>
      </c>
      <c r="X274" s="514">
        <v>45952.476412037038</v>
      </c>
      <c r="Y274" s="509" t="s">
        <v>10459</v>
      </c>
      <c r="Z274" s="509"/>
      <c r="AA274" s="509" t="s">
        <v>10460</v>
      </c>
      <c r="AB274" s="509" t="s">
        <v>10410</v>
      </c>
    </row>
    <row r="275" spans="1:28" s="411" customFormat="1" ht="10.199999999999999">
      <c r="A275" s="509">
        <v>36707</v>
      </c>
      <c r="B275" s="509">
        <v>2</v>
      </c>
      <c r="C275" s="510" t="s">
        <v>132</v>
      </c>
      <c r="D275" s="510" t="s">
        <v>11431</v>
      </c>
      <c r="E275" s="511">
        <v>45891</v>
      </c>
      <c r="F275" s="511">
        <v>45981</v>
      </c>
      <c r="G275" s="511"/>
      <c r="H275" s="509" t="s">
        <v>136</v>
      </c>
      <c r="I275" s="512">
        <v>17010.22</v>
      </c>
      <c r="J275" s="509">
        <v>5.3689999999999998</v>
      </c>
      <c r="K275" s="509">
        <v>0</v>
      </c>
      <c r="L275" s="509">
        <v>0</v>
      </c>
      <c r="M275" s="509">
        <v>0</v>
      </c>
      <c r="N275" s="509">
        <v>0</v>
      </c>
      <c r="O275" s="509">
        <v>0</v>
      </c>
      <c r="P275" s="509">
        <v>17010.22</v>
      </c>
      <c r="Q275" s="513">
        <v>91327.871180000002</v>
      </c>
      <c r="R275" s="515"/>
      <c r="S275" s="509" t="s">
        <v>1874</v>
      </c>
      <c r="T275" s="509" t="s">
        <v>10390</v>
      </c>
      <c r="U275" s="509" t="s">
        <v>11432</v>
      </c>
      <c r="V275" s="514">
        <v>45952.58556712963</v>
      </c>
      <c r="W275" s="509" t="s">
        <v>10577</v>
      </c>
      <c r="X275" s="514">
        <v>45952.627233796295</v>
      </c>
      <c r="Y275" s="509" t="s">
        <v>10461</v>
      </c>
      <c r="Z275" s="509"/>
      <c r="AA275" s="509" t="s">
        <v>10460</v>
      </c>
      <c r="AB275" s="509"/>
    </row>
    <row r="276" spans="1:28" s="411" customFormat="1" ht="10.199999999999999">
      <c r="A276" s="509">
        <v>34366</v>
      </c>
      <c r="B276" s="509">
        <v>1</v>
      </c>
      <c r="C276" s="510" t="s">
        <v>51</v>
      </c>
      <c r="D276" s="510" t="s">
        <v>10479</v>
      </c>
      <c r="E276" s="511">
        <v>45887</v>
      </c>
      <c r="F276" s="511">
        <v>45981</v>
      </c>
      <c r="G276" s="511"/>
      <c r="H276" s="509" t="s">
        <v>10262</v>
      </c>
      <c r="I276" s="512">
        <v>77000</v>
      </c>
      <c r="J276" s="509">
        <v>1</v>
      </c>
      <c r="K276" s="509">
        <v>0</v>
      </c>
      <c r="L276" s="509">
        <v>0</v>
      </c>
      <c r="M276" s="509">
        <v>0</v>
      </c>
      <c r="N276" s="509"/>
      <c r="O276" s="509">
        <v>0</v>
      </c>
      <c r="P276" s="509"/>
      <c r="Q276" s="513">
        <v>77000</v>
      </c>
      <c r="R276" s="515"/>
      <c r="S276" s="509" t="s">
        <v>1381</v>
      </c>
      <c r="T276" s="509" t="s">
        <v>10444</v>
      </c>
      <c r="U276" s="509" t="s">
        <v>10498</v>
      </c>
      <c r="V276" s="514">
        <v>45887.731111111112</v>
      </c>
      <c r="W276" s="509" t="s">
        <v>10459</v>
      </c>
      <c r="X276" s="514">
        <v>45887.772777777776</v>
      </c>
      <c r="Y276" s="509" t="s">
        <v>10461</v>
      </c>
      <c r="Z276" s="509"/>
      <c r="AA276" s="509" t="s">
        <v>10460</v>
      </c>
      <c r="AB276" s="509"/>
    </row>
    <row r="277" spans="1:28" s="411" customFormat="1" ht="10.199999999999999">
      <c r="A277" s="509">
        <v>36706</v>
      </c>
      <c r="B277" s="509">
        <v>5</v>
      </c>
      <c r="C277" s="510" t="s">
        <v>132</v>
      </c>
      <c r="D277" s="510" t="s">
        <v>11433</v>
      </c>
      <c r="E277" s="511">
        <v>45891</v>
      </c>
      <c r="F277" s="511">
        <v>45981</v>
      </c>
      <c r="G277" s="511"/>
      <c r="H277" s="509" t="s">
        <v>136</v>
      </c>
      <c r="I277" s="512">
        <v>8505.11</v>
      </c>
      <c r="J277" s="509">
        <v>5.3689999999999998</v>
      </c>
      <c r="K277" s="509">
        <v>0</v>
      </c>
      <c r="L277" s="509">
        <v>0</v>
      </c>
      <c r="M277" s="509">
        <v>0</v>
      </c>
      <c r="N277" s="509">
        <v>0</v>
      </c>
      <c r="O277" s="509">
        <v>0</v>
      </c>
      <c r="P277" s="509">
        <v>8505.11</v>
      </c>
      <c r="Q277" s="513">
        <v>45663.935590000001</v>
      </c>
      <c r="R277" s="515"/>
      <c r="S277" s="509" t="s">
        <v>1874</v>
      </c>
      <c r="T277" s="509" t="s">
        <v>10390</v>
      </c>
      <c r="U277" s="509" t="s">
        <v>11434</v>
      </c>
      <c r="V277" s="514">
        <v>45952.585439814815</v>
      </c>
      <c r="W277" s="509" t="s">
        <v>10577</v>
      </c>
      <c r="X277" s="514">
        <v>45952.627106481479</v>
      </c>
      <c r="Y277" s="509" t="s">
        <v>10461</v>
      </c>
      <c r="Z277" s="509"/>
      <c r="AA277" s="509" t="s">
        <v>10460</v>
      </c>
      <c r="AB277" s="509"/>
    </row>
    <row r="278" spans="1:28" s="411" customFormat="1" ht="10.199999999999999">
      <c r="A278" s="509">
        <v>34319</v>
      </c>
      <c r="B278" s="509">
        <v>1</v>
      </c>
      <c r="C278" s="510" t="s">
        <v>10424</v>
      </c>
      <c r="D278" s="510" t="s">
        <v>10394</v>
      </c>
      <c r="E278" s="511">
        <v>45887</v>
      </c>
      <c r="F278" s="511">
        <v>45981</v>
      </c>
      <c r="G278" s="511"/>
      <c r="H278" s="509" t="s">
        <v>10262</v>
      </c>
      <c r="I278" s="512">
        <v>14500</v>
      </c>
      <c r="J278" s="509">
        <v>1</v>
      </c>
      <c r="K278" s="509">
        <v>0</v>
      </c>
      <c r="L278" s="509">
        <v>0</v>
      </c>
      <c r="M278" s="509">
        <v>0</v>
      </c>
      <c r="N278" s="509"/>
      <c r="O278" s="509">
        <v>0</v>
      </c>
      <c r="P278" s="509"/>
      <c r="Q278" s="513">
        <v>14500</v>
      </c>
      <c r="R278" s="515"/>
      <c r="S278" s="509" t="s">
        <v>1381</v>
      </c>
      <c r="T278" s="509" t="s">
        <v>279</v>
      </c>
      <c r="U278" s="509" t="s">
        <v>10497</v>
      </c>
      <c r="V278" s="514">
        <v>45887.501331018517</v>
      </c>
      <c r="W278" s="509" t="s">
        <v>10459</v>
      </c>
      <c r="X278" s="514">
        <v>45887.542997685188</v>
      </c>
      <c r="Y278" s="509" t="s">
        <v>10461</v>
      </c>
      <c r="Z278" s="509"/>
      <c r="AA278" s="509" t="s">
        <v>10460</v>
      </c>
      <c r="AB278" s="509"/>
    </row>
    <row r="279" spans="1:28" s="411" customFormat="1" ht="10.199999999999999">
      <c r="A279" s="509">
        <v>36594</v>
      </c>
      <c r="B279" s="509">
        <v>1</v>
      </c>
      <c r="C279" s="510" t="s">
        <v>10382</v>
      </c>
      <c r="D279" s="510">
        <v>194647848</v>
      </c>
      <c r="E279" s="511">
        <v>45945</v>
      </c>
      <c r="F279" s="511">
        <v>45981</v>
      </c>
      <c r="G279" s="511"/>
      <c r="H279" s="509" t="s">
        <v>10262</v>
      </c>
      <c r="I279" s="512">
        <v>173.88</v>
      </c>
      <c r="J279" s="509">
        <v>1</v>
      </c>
      <c r="K279" s="509"/>
      <c r="L279" s="509"/>
      <c r="M279" s="509"/>
      <c r="N279" s="509"/>
      <c r="O279" s="509">
        <v>0</v>
      </c>
      <c r="P279" s="509"/>
      <c r="Q279" s="513">
        <v>173.88</v>
      </c>
      <c r="R279" s="515"/>
      <c r="S279" s="509" t="s">
        <v>1342</v>
      </c>
      <c r="T279" s="509" t="s">
        <v>286</v>
      </c>
      <c r="U279" s="509" t="s">
        <v>11341</v>
      </c>
      <c r="V279" s="514">
        <v>45951.392407407409</v>
      </c>
      <c r="W279" s="509" t="s">
        <v>10458</v>
      </c>
      <c r="X279" s="514">
        <v>45952.476655092592</v>
      </c>
      <c r="Y279" s="509" t="s">
        <v>10459</v>
      </c>
      <c r="Z279" s="509"/>
      <c r="AA279" s="509" t="s">
        <v>10460</v>
      </c>
      <c r="AB279" s="509" t="s">
        <v>10410</v>
      </c>
    </row>
    <row r="280" spans="1:28" s="411" customFormat="1" ht="10.199999999999999">
      <c r="A280" s="509">
        <v>34840</v>
      </c>
      <c r="B280" s="509">
        <v>1</v>
      </c>
      <c r="C280" s="510" t="s">
        <v>294</v>
      </c>
      <c r="D280" s="510" t="s">
        <v>10395</v>
      </c>
      <c r="E280" s="511">
        <v>45903</v>
      </c>
      <c r="F280" s="511">
        <v>45981</v>
      </c>
      <c r="G280" s="511"/>
      <c r="H280" s="509" t="s">
        <v>10262</v>
      </c>
      <c r="I280" s="512">
        <v>900</v>
      </c>
      <c r="J280" s="509">
        <v>1</v>
      </c>
      <c r="K280" s="509">
        <v>0</v>
      </c>
      <c r="L280" s="509">
        <v>0</v>
      </c>
      <c r="M280" s="509">
        <v>0</v>
      </c>
      <c r="N280" s="509"/>
      <c r="O280" s="509">
        <v>0</v>
      </c>
      <c r="P280" s="509"/>
      <c r="Q280" s="513">
        <v>900</v>
      </c>
      <c r="R280" s="515"/>
      <c r="S280" s="509" t="s">
        <v>1342</v>
      </c>
      <c r="T280" s="509" t="s">
        <v>10581</v>
      </c>
      <c r="U280" s="509" t="s">
        <v>10615</v>
      </c>
      <c r="V280" s="514">
        <v>45903.397789351853</v>
      </c>
      <c r="W280" s="509" t="s">
        <v>10459</v>
      </c>
      <c r="X280" s="514">
        <v>45903.439456018517</v>
      </c>
      <c r="Y280" s="509" t="s">
        <v>10461</v>
      </c>
      <c r="Z280" s="509"/>
      <c r="AA280" s="509" t="s">
        <v>10460</v>
      </c>
      <c r="AB280" s="509"/>
    </row>
    <row r="281" spans="1:28" s="411" customFormat="1" ht="10.199999999999999">
      <c r="A281" s="509">
        <v>32260</v>
      </c>
      <c r="B281" s="509">
        <v>1</v>
      </c>
      <c r="C281" s="510" t="s">
        <v>10376</v>
      </c>
      <c r="D281" s="510">
        <v>1226258</v>
      </c>
      <c r="E281" s="511">
        <v>45807</v>
      </c>
      <c r="F281" s="511">
        <v>45982</v>
      </c>
      <c r="G281" s="511">
        <v>45951</v>
      </c>
      <c r="H281" s="509" t="s">
        <v>10262</v>
      </c>
      <c r="I281" s="512">
        <v>3856.75</v>
      </c>
      <c r="J281" s="509">
        <v>1</v>
      </c>
      <c r="K281" s="509">
        <v>0</v>
      </c>
      <c r="L281" s="509">
        <v>0</v>
      </c>
      <c r="M281" s="509">
        <v>0</v>
      </c>
      <c r="N281" s="509"/>
      <c r="O281" s="509">
        <v>583.33000000000004</v>
      </c>
      <c r="P281" s="509"/>
      <c r="Q281" s="513">
        <v>583.35</v>
      </c>
      <c r="R281" s="515" t="s">
        <v>269</v>
      </c>
      <c r="S281" s="509" t="s">
        <v>1329</v>
      </c>
      <c r="T281" s="509" t="s">
        <v>878</v>
      </c>
      <c r="U281" s="509" t="s">
        <v>10466</v>
      </c>
      <c r="V281" s="514">
        <v>45820.68608796296</v>
      </c>
      <c r="W281" s="509" t="s">
        <v>10465</v>
      </c>
      <c r="X281" s="514">
        <v>45951.690868055557</v>
      </c>
      <c r="Y281" s="509" t="s">
        <v>10459</v>
      </c>
      <c r="Z281" s="509">
        <v>45951.476053240738</v>
      </c>
      <c r="AA281" s="509" t="s">
        <v>10459</v>
      </c>
      <c r="AB281" s="509" t="s">
        <v>269</v>
      </c>
    </row>
    <row r="282" spans="1:28" s="411" customFormat="1" ht="10.199999999999999">
      <c r="A282" s="509">
        <v>36748</v>
      </c>
      <c r="B282" s="509">
        <v>1</v>
      </c>
      <c r="C282" s="510" t="s">
        <v>10688</v>
      </c>
      <c r="D282" s="510" t="s">
        <v>11506</v>
      </c>
      <c r="E282" s="511">
        <v>45952</v>
      </c>
      <c r="F282" s="511">
        <v>45982</v>
      </c>
      <c r="G282" s="511"/>
      <c r="H282" s="509" t="s">
        <v>10262</v>
      </c>
      <c r="I282" s="512">
        <v>44.57</v>
      </c>
      <c r="J282" s="509">
        <v>1</v>
      </c>
      <c r="K282" s="509"/>
      <c r="L282" s="509"/>
      <c r="M282" s="509"/>
      <c r="N282" s="509"/>
      <c r="O282" s="509">
        <v>0</v>
      </c>
      <c r="P282" s="509"/>
      <c r="Q282" s="513">
        <v>44.57</v>
      </c>
      <c r="R282" s="515"/>
      <c r="S282" s="509" t="s">
        <v>1874</v>
      </c>
      <c r="T282" s="509" t="s">
        <v>10405</v>
      </c>
      <c r="U282" s="509" t="s">
        <v>11507</v>
      </c>
      <c r="V282" s="514">
        <v>45953.422476851854</v>
      </c>
      <c r="W282" s="509" t="s">
        <v>10458</v>
      </c>
      <c r="X282" s="514">
        <v>45954.329328703701</v>
      </c>
      <c r="Y282" s="509" t="s">
        <v>10459</v>
      </c>
      <c r="Z282" s="509"/>
      <c r="AA282" s="509" t="s">
        <v>10460</v>
      </c>
      <c r="AB282" s="509" t="s">
        <v>10410</v>
      </c>
    </row>
    <row r="283" spans="1:28" s="411" customFormat="1" ht="10.199999999999999">
      <c r="A283" s="509">
        <v>36273</v>
      </c>
      <c r="B283" s="509">
        <v>1</v>
      </c>
      <c r="C283" s="510" t="s">
        <v>54</v>
      </c>
      <c r="D283" s="510" t="s">
        <v>10973</v>
      </c>
      <c r="E283" s="511">
        <v>45903</v>
      </c>
      <c r="F283" s="511">
        <v>45982</v>
      </c>
      <c r="G283" s="511"/>
      <c r="H283" s="509" t="s">
        <v>10262</v>
      </c>
      <c r="I283" s="512">
        <v>99.9</v>
      </c>
      <c r="J283" s="509">
        <v>1</v>
      </c>
      <c r="K283" s="509">
        <v>0</v>
      </c>
      <c r="L283" s="509">
        <v>0</v>
      </c>
      <c r="M283" s="509">
        <v>0</v>
      </c>
      <c r="N283" s="509"/>
      <c r="O283" s="509">
        <v>0</v>
      </c>
      <c r="P283" s="509"/>
      <c r="Q283" s="513">
        <v>99.9</v>
      </c>
      <c r="R283" s="515"/>
      <c r="S283" s="509" t="s">
        <v>10473</v>
      </c>
      <c r="T283" s="509" t="s">
        <v>10609</v>
      </c>
      <c r="U283" s="509" t="s">
        <v>11126</v>
      </c>
      <c r="V283" s="514">
        <v>45944.403020833335</v>
      </c>
      <c r="W283" s="509" t="s">
        <v>10459</v>
      </c>
      <c r="X283" s="514">
        <v>45944.444687499999</v>
      </c>
      <c r="Y283" s="509" t="s">
        <v>10461</v>
      </c>
      <c r="Z283" s="509"/>
      <c r="AA283" s="509" t="s">
        <v>10460</v>
      </c>
      <c r="AB283" s="509"/>
    </row>
    <row r="284" spans="1:28" s="411" customFormat="1" ht="10.199999999999999">
      <c r="A284" s="509">
        <v>30647</v>
      </c>
      <c r="B284" s="509">
        <v>1</v>
      </c>
      <c r="C284" s="510" t="s">
        <v>1395</v>
      </c>
      <c r="D284" s="510" t="s">
        <v>10307</v>
      </c>
      <c r="E284" s="511">
        <v>45615</v>
      </c>
      <c r="F284" s="511">
        <v>45982</v>
      </c>
      <c r="G284" s="511"/>
      <c r="H284" s="509" t="s">
        <v>136</v>
      </c>
      <c r="I284" s="512">
        <v>278476</v>
      </c>
      <c r="J284" s="509">
        <v>5.3689999999999998</v>
      </c>
      <c r="K284" s="509">
        <v>0</v>
      </c>
      <c r="L284" s="509">
        <v>0</v>
      </c>
      <c r="M284" s="509">
        <v>0</v>
      </c>
      <c r="N284" s="509">
        <v>0</v>
      </c>
      <c r="O284" s="509">
        <v>0</v>
      </c>
      <c r="P284" s="509">
        <v>278476</v>
      </c>
      <c r="Q284" s="513">
        <v>1495137.6439999999</v>
      </c>
      <c r="R284" s="515"/>
      <c r="S284" s="509" t="s">
        <v>10325</v>
      </c>
      <c r="T284" s="509" t="s">
        <v>10328</v>
      </c>
      <c r="U284" s="509" t="s">
        <v>10499</v>
      </c>
      <c r="V284" s="514">
        <v>45781.439120370371</v>
      </c>
      <c r="W284" s="509" t="s">
        <v>10481</v>
      </c>
      <c r="X284" s="514">
        <v>45781.442604166667</v>
      </c>
      <c r="Y284" s="509" t="s">
        <v>10481</v>
      </c>
      <c r="Z284" s="509"/>
      <c r="AA284" s="509" t="s">
        <v>10460</v>
      </c>
      <c r="AB284" s="509" t="s">
        <v>10410</v>
      </c>
    </row>
    <row r="285" spans="1:28" s="411" customFormat="1" ht="10.199999999999999">
      <c r="A285" s="509">
        <v>36749</v>
      </c>
      <c r="B285" s="509">
        <v>1</v>
      </c>
      <c r="C285" s="510" t="s">
        <v>10688</v>
      </c>
      <c r="D285" s="510" t="s">
        <v>11508</v>
      </c>
      <c r="E285" s="511">
        <v>45952</v>
      </c>
      <c r="F285" s="511">
        <v>45982</v>
      </c>
      <c r="G285" s="511"/>
      <c r="H285" s="509" t="s">
        <v>10262</v>
      </c>
      <c r="I285" s="512">
        <v>133.59</v>
      </c>
      <c r="J285" s="509">
        <v>1</v>
      </c>
      <c r="K285" s="509"/>
      <c r="L285" s="509"/>
      <c r="M285" s="509"/>
      <c r="N285" s="509"/>
      <c r="O285" s="509">
        <v>0</v>
      </c>
      <c r="P285" s="509"/>
      <c r="Q285" s="513">
        <v>133.59</v>
      </c>
      <c r="R285" s="515"/>
      <c r="S285" s="509" t="s">
        <v>1874</v>
      </c>
      <c r="T285" s="509" t="s">
        <v>10405</v>
      </c>
      <c r="U285" s="509" t="s">
        <v>11509</v>
      </c>
      <c r="V285" s="514">
        <v>45953.424166666664</v>
      </c>
      <c r="W285" s="509" t="s">
        <v>10458</v>
      </c>
      <c r="X285" s="514">
        <v>45954.329594907409</v>
      </c>
      <c r="Y285" s="509" t="s">
        <v>10459</v>
      </c>
      <c r="Z285" s="509"/>
      <c r="AA285" s="509" t="s">
        <v>10460</v>
      </c>
      <c r="AB285" s="509" t="s">
        <v>10410</v>
      </c>
    </row>
    <row r="286" spans="1:28" s="411" customFormat="1" ht="10.199999999999999">
      <c r="A286" s="509">
        <v>32259</v>
      </c>
      <c r="B286" s="509">
        <v>1</v>
      </c>
      <c r="C286" s="510" t="s">
        <v>10376</v>
      </c>
      <c r="D286" s="510" t="s">
        <v>10377</v>
      </c>
      <c r="E286" s="511">
        <v>45807</v>
      </c>
      <c r="F286" s="511">
        <v>45982</v>
      </c>
      <c r="G286" s="511">
        <v>45951</v>
      </c>
      <c r="H286" s="509" t="s">
        <v>10262</v>
      </c>
      <c r="I286" s="512">
        <v>1761.6</v>
      </c>
      <c r="J286" s="509">
        <v>1</v>
      </c>
      <c r="K286" s="509">
        <v>0</v>
      </c>
      <c r="L286" s="509">
        <v>0</v>
      </c>
      <c r="M286" s="509">
        <v>0</v>
      </c>
      <c r="N286" s="509"/>
      <c r="O286" s="509">
        <v>250</v>
      </c>
      <c r="P286" s="509"/>
      <c r="Q286" s="513">
        <v>250</v>
      </c>
      <c r="R286" s="515" t="s">
        <v>269</v>
      </c>
      <c r="S286" s="509" t="s">
        <v>1329</v>
      </c>
      <c r="T286" s="509" t="s">
        <v>878</v>
      </c>
      <c r="U286" s="509" t="s">
        <v>10464</v>
      </c>
      <c r="V286" s="514">
        <v>45820.686041666668</v>
      </c>
      <c r="W286" s="509" t="s">
        <v>10465</v>
      </c>
      <c r="X286" s="514">
        <v>45951.475370370368</v>
      </c>
      <c r="Y286" s="509" t="s">
        <v>10459</v>
      </c>
      <c r="Z286" s="509">
        <v>45951.475138888891</v>
      </c>
      <c r="AA286" s="509" t="s">
        <v>10459</v>
      </c>
      <c r="AB286" s="509" t="s">
        <v>269</v>
      </c>
    </row>
    <row r="287" spans="1:28" s="411" customFormat="1" ht="10.199999999999999">
      <c r="A287" s="509">
        <v>36684</v>
      </c>
      <c r="B287" s="509">
        <v>1</v>
      </c>
      <c r="C287" s="510" t="s">
        <v>11435</v>
      </c>
      <c r="D287" s="510" t="s">
        <v>11436</v>
      </c>
      <c r="E287" s="511">
        <v>45952</v>
      </c>
      <c r="F287" s="511">
        <v>45982</v>
      </c>
      <c r="G287" s="511"/>
      <c r="H287" s="509" t="s">
        <v>10262</v>
      </c>
      <c r="I287" s="512">
        <v>300</v>
      </c>
      <c r="J287" s="509">
        <v>1</v>
      </c>
      <c r="K287" s="509">
        <v>0</v>
      </c>
      <c r="L287" s="509">
        <v>0</v>
      </c>
      <c r="M287" s="509">
        <v>0</v>
      </c>
      <c r="N287" s="509"/>
      <c r="O287" s="509">
        <v>0</v>
      </c>
      <c r="P287" s="509"/>
      <c r="Q287" s="513">
        <v>300</v>
      </c>
      <c r="R287" s="515"/>
      <c r="S287" s="509" t="s">
        <v>1342</v>
      </c>
      <c r="T287" s="509" t="s">
        <v>278</v>
      </c>
      <c r="U287" s="509" t="s">
        <v>11437</v>
      </c>
      <c r="V287" s="514">
        <v>45952.563009259262</v>
      </c>
      <c r="W287" s="509" t="s">
        <v>10459</v>
      </c>
      <c r="X287" s="514">
        <v>45952.596782407411</v>
      </c>
      <c r="Y287" s="509" t="s">
        <v>10459</v>
      </c>
      <c r="Z287" s="509"/>
      <c r="AA287" s="509" t="s">
        <v>10460</v>
      </c>
      <c r="AB287" s="509" t="s">
        <v>10410</v>
      </c>
    </row>
    <row r="288" spans="1:28" s="411" customFormat="1" ht="10.199999999999999">
      <c r="A288" s="509">
        <v>36862</v>
      </c>
      <c r="B288" s="509">
        <v>5</v>
      </c>
      <c r="C288" s="510" t="s">
        <v>243</v>
      </c>
      <c r="D288" s="510" t="s">
        <v>11710</v>
      </c>
      <c r="E288" s="511">
        <v>45958</v>
      </c>
      <c r="F288" s="511">
        <v>45983</v>
      </c>
      <c r="G288" s="511"/>
      <c r="H288" s="509" t="s">
        <v>10262</v>
      </c>
      <c r="I288" s="512">
        <v>77000</v>
      </c>
      <c r="J288" s="509">
        <v>1</v>
      </c>
      <c r="K288" s="509">
        <v>0</v>
      </c>
      <c r="L288" s="509">
        <v>0</v>
      </c>
      <c r="M288" s="509">
        <v>0</v>
      </c>
      <c r="N288" s="509"/>
      <c r="O288" s="509">
        <v>0</v>
      </c>
      <c r="P288" s="509"/>
      <c r="Q288" s="513">
        <v>77000</v>
      </c>
      <c r="R288" s="515"/>
      <c r="S288" s="509" t="s">
        <v>1874</v>
      </c>
      <c r="T288" s="509" t="s">
        <v>10405</v>
      </c>
      <c r="U288" s="509" t="s">
        <v>11711</v>
      </c>
      <c r="V288" s="514">
        <v>45958.398101851853</v>
      </c>
      <c r="W288" s="509" t="s">
        <v>10577</v>
      </c>
      <c r="X288" s="514">
        <v>45958.439768518518</v>
      </c>
      <c r="Y288" s="509" t="s">
        <v>10461</v>
      </c>
      <c r="Z288" s="509"/>
      <c r="AA288" s="509" t="s">
        <v>10460</v>
      </c>
      <c r="AB288" s="509"/>
    </row>
    <row r="289" spans="1:28" s="411" customFormat="1" ht="10.199999999999999">
      <c r="A289" s="509">
        <v>36863</v>
      </c>
      <c r="B289" s="509">
        <v>5</v>
      </c>
      <c r="C289" s="510" t="s">
        <v>243</v>
      </c>
      <c r="D289" s="510" t="s">
        <v>10568</v>
      </c>
      <c r="E289" s="511">
        <v>45958</v>
      </c>
      <c r="F289" s="511">
        <v>45983</v>
      </c>
      <c r="G289" s="511"/>
      <c r="H289" s="509" t="s">
        <v>10262</v>
      </c>
      <c r="I289" s="512">
        <v>38500</v>
      </c>
      <c r="J289" s="509">
        <v>1</v>
      </c>
      <c r="K289" s="509">
        <v>0</v>
      </c>
      <c r="L289" s="509">
        <v>0</v>
      </c>
      <c r="M289" s="509">
        <v>0</v>
      </c>
      <c r="N289" s="509"/>
      <c r="O289" s="509">
        <v>0</v>
      </c>
      <c r="P289" s="509"/>
      <c r="Q289" s="513">
        <v>38500</v>
      </c>
      <c r="R289" s="515"/>
      <c r="S289" s="509" t="s">
        <v>1874</v>
      </c>
      <c r="T289" s="509" t="s">
        <v>10405</v>
      </c>
      <c r="U289" s="509" t="s">
        <v>11712</v>
      </c>
      <c r="V289" s="514">
        <v>45958.398125</v>
      </c>
      <c r="W289" s="509" t="s">
        <v>10577</v>
      </c>
      <c r="X289" s="514">
        <v>45958.439791666664</v>
      </c>
      <c r="Y289" s="509" t="s">
        <v>10461</v>
      </c>
      <c r="Z289" s="509"/>
      <c r="AA289" s="509" t="s">
        <v>10460</v>
      </c>
      <c r="AB289" s="509"/>
    </row>
    <row r="290" spans="1:28" s="411" customFormat="1" ht="10.199999999999999">
      <c r="A290" s="509">
        <v>34845</v>
      </c>
      <c r="B290" s="509">
        <v>1</v>
      </c>
      <c r="C290" s="510" t="s">
        <v>10376</v>
      </c>
      <c r="D290" s="510" t="s">
        <v>10395</v>
      </c>
      <c r="E290" s="511">
        <v>45903</v>
      </c>
      <c r="F290" s="511">
        <v>45985</v>
      </c>
      <c r="G290" s="511"/>
      <c r="H290" s="509" t="s">
        <v>10262</v>
      </c>
      <c r="I290" s="512">
        <v>12000</v>
      </c>
      <c r="J290" s="509">
        <v>1</v>
      </c>
      <c r="K290" s="509">
        <v>0</v>
      </c>
      <c r="L290" s="509">
        <v>0</v>
      </c>
      <c r="M290" s="509">
        <v>0</v>
      </c>
      <c r="N290" s="509"/>
      <c r="O290" s="509">
        <v>0</v>
      </c>
      <c r="P290" s="509"/>
      <c r="Q290" s="513">
        <v>12000</v>
      </c>
      <c r="R290" s="515"/>
      <c r="S290" s="509" t="s">
        <v>1329</v>
      </c>
      <c r="T290" s="509" t="s">
        <v>878</v>
      </c>
      <c r="U290" s="509" t="s">
        <v>10616</v>
      </c>
      <c r="V290" s="514">
        <v>45903.418437499997</v>
      </c>
      <c r="W290" s="509" t="s">
        <v>10459</v>
      </c>
      <c r="X290" s="514">
        <v>45903.460104166668</v>
      </c>
      <c r="Y290" s="509" t="s">
        <v>10461</v>
      </c>
      <c r="Z290" s="509"/>
      <c r="AA290" s="509" t="s">
        <v>10460</v>
      </c>
      <c r="AB290" s="509"/>
    </row>
    <row r="291" spans="1:28" s="411" customFormat="1" ht="10.199999999999999">
      <c r="A291" s="509">
        <v>35910</v>
      </c>
      <c r="B291" s="509">
        <v>1</v>
      </c>
      <c r="C291" s="510" t="s">
        <v>10376</v>
      </c>
      <c r="D291" s="510" t="s">
        <v>11009</v>
      </c>
      <c r="E291" s="511">
        <v>45932</v>
      </c>
      <c r="F291" s="511">
        <v>45985</v>
      </c>
      <c r="G291" s="511"/>
      <c r="H291" s="509" t="s">
        <v>10262</v>
      </c>
      <c r="I291" s="512">
        <v>5701.4</v>
      </c>
      <c r="J291" s="509">
        <v>1</v>
      </c>
      <c r="K291" s="509"/>
      <c r="L291" s="509"/>
      <c r="M291" s="509"/>
      <c r="N291" s="509"/>
      <c r="O291" s="509">
        <v>0</v>
      </c>
      <c r="P291" s="509"/>
      <c r="Q291" s="513">
        <v>5701.4</v>
      </c>
      <c r="R291" s="515"/>
      <c r="S291" s="509" t="s">
        <v>1329</v>
      </c>
      <c r="T291" s="509" t="s">
        <v>878</v>
      </c>
      <c r="U291" s="509" t="s">
        <v>11008</v>
      </c>
      <c r="V291" s="514">
        <v>45932.68787037037</v>
      </c>
      <c r="W291" s="509" t="s">
        <v>10459</v>
      </c>
      <c r="X291" s="514">
        <v>45938.569097222222</v>
      </c>
      <c r="Y291" s="509" t="s">
        <v>10459</v>
      </c>
      <c r="Z291" s="509"/>
      <c r="AA291" s="509" t="s">
        <v>10460</v>
      </c>
      <c r="AB291" s="509" t="s">
        <v>10410</v>
      </c>
    </row>
    <row r="292" spans="1:28" s="411" customFormat="1" ht="10.199999999999999">
      <c r="A292" s="509">
        <v>36796</v>
      </c>
      <c r="B292" s="509">
        <v>1</v>
      </c>
      <c r="C292" s="510" t="s">
        <v>10362</v>
      </c>
      <c r="D292" s="510" t="s">
        <v>11580</v>
      </c>
      <c r="E292" s="511">
        <v>45954</v>
      </c>
      <c r="F292" s="511">
        <v>45985</v>
      </c>
      <c r="G292" s="511"/>
      <c r="H292" s="509" t="s">
        <v>10262</v>
      </c>
      <c r="I292" s="512">
        <v>2958.75</v>
      </c>
      <c r="J292" s="509">
        <v>1</v>
      </c>
      <c r="K292" s="509"/>
      <c r="L292" s="509"/>
      <c r="M292" s="509"/>
      <c r="N292" s="509"/>
      <c r="O292" s="509">
        <v>0</v>
      </c>
      <c r="P292" s="509"/>
      <c r="Q292" s="513">
        <v>2958.75</v>
      </c>
      <c r="R292" s="515"/>
      <c r="S292" s="509" t="s">
        <v>1381</v>
      </c>
      <c r="T292" s="509" t="s">
        <v>10363</v>
      </c>
      <c r="U292" s="509" t="s">
        <v>11581</v>
      </c>
      <c r="V292" s="514">
        <v>45954.395532407405</v>
      </c>
      <c r="W292" s="509" t="s">
        <v>10458</v>
      </c>
      <c r="X292" s="514">
        <v>45954.581678240742</v>
      </c>
      <c r="Y292" s="509" t="s">
        <v>10459</v>
      </c>
      <c r="Z292" s="509"/>
      <c r="AA292" s="509" t="s">
        <v>10460</v>
      </c>
      <c r="AB292" s="509"/>
    </row>
    <row r="293" spans="1:28" s="411" customFormat="1" ht="10.199999999999999">
      <c r="A293" s="509">
        <v>33114</v>
      </c>
      <c r="B293" s="509">
        <v>1</v>
      </c>
      <c r="C293" s="510" t="s">
        <v>10362</v>
      </c>
      <c r="D293" s="510" t="s">
        <v>10395</v>
      </c>
      <c r="E293" s="511">
        <v>45847</v>
      </c>
      <c r="F293" s="511">
        <v>45985</v>
      </c>
      <c r="G293" s="511"/>
      <c r="H293" s="509" t="s">
        <v>10262</v>
      </c>
      <c r="I293" s="512">
        <v>2569.65</v>
      </c>
      <c r="J293" s="509">
        <v>1</v>
      </c>
      <c r="K293" s="509">
        <v>0</v>
      </c>
      <c r="L293" s="509">
        <v>0</v>
      </c>
      <c r="M293" s="509">
        <v>0</v>
      </c>
      <c r="N293" s="509"/>
      <c r="O293" s="509">
        <v>0</v>
      </c>
      <c r="P293" s="509"/>
      <c r="Q293" s="513">
        <v>2569.65</v>
      </c>
      <c r="R293" s="515"/>
      <c r="S293" s="509" t="s">
        <v>1381</v>
      </c>
      <c r="T293" s="509" t="s">
        <v>10363</v>
      </c>
      <c r="U293" s="509" t="s">
        <v>10500</v>
      </c>
      <c r="V293" s="514">
        <v>45847.673750000002</v>
      </c>
      <c r="W293" s="509" t="s">
        <v>10459</v>
      </c>
      <c r="X293" s="514">
        <v>45847.715416666666</v>
      </c>
      <c r="Y293" s="509" t="s">
        <v>10461</v>
      </c>
      <c r="Z293" s="509"/>
      <c r="AA293" s="509" t="s">
        <v>10460</v>
      </c>
      <c r="AB293" s="509"/>
    </row>
    <row r="294" spans="1:28" s="411" customFormat="1" ht="10.199999999999999">
      <c r="A294" s="509">
        <v>36572</v>
      </c>
      <c r="B294" s="509">
        <v>5</v>
      </c>
      <c r="C294" s="510" t="s">
        <v>8549</v>
      </c>
      <c r="D294" s="510" t="s">
        <v>11276</v>
      </c>
      <c r="E294" s="511">
        <v>45880</v>
      </c>
      <c r="F294" s="511">
        <v>45985</v>
      </c>
      <c r="G294" s="511"/>
      <c r="H294" s="509" t="s">
        <v>10262</v>
      </c>
      <c r="I294" s="512">
        <v>420000</v>
      </c>
      <c r="J294" s="509">
        <v>1</v>
      </c>
      <c r="K294" s="509">
        <v>0</v>
      </c>
      <c r="L294" s="509">
        <v>0</v>
      </c>
      <c r="M294" s="509">
        <v>0</v>
      </c>
      <c r="N294" s="509"/>
      <c r="O294" s="509">
        <v>0</v>
      </c>
      <c r="P294" s="509"/>
      <c r="Q294" s="513">
        <v>420000</v>
      </c>
      <c r="R294" s="515"/>
      <c r="S294" s="509" t="s">
        <v>1874</v>
      </c>
      <c r="T294" s="509" t="s">
        <v>10405</v>
      </c>
      <c r="U294" s="509" t="s">
        <v>11277</v>
      </c>
      <c r="V294" s="514">
        <v>45950.752638888887</v>
      </c>
      <c r="W294" s="509" t="s">
        <v>10577</v>
      </c>
      <c r="X294" s="514">
        <v>45950.794305555559</v>
      </c>
      <c r="Y294" s="509" t="s">
        <v>10461</v>
      </c>
      <c r="Z294" s="509"/>
      <c r="AA294" s="509" t="s">
        <v>10460</v>
      </c>
      <c r="AB294" s="509"/>
    </row>
    <row r="295" spans="1:28" s="411" customFormat="1" ht="10.199999999999999">
      <c r="A295" s="509">
        <v>33468</v>
      </c>
      <c r="B295" s="509">
        <v>1</v>
      </c>
      <c r="C295" s="510" t="s">
        <v>10404</v>
      </c>
      <c r="D295" s="510" t="s">
        <v>10395</v>
      </c>
      <c r="E295" s="511">
        <v>45860</v>
      </c>
      <c r="F295" s="511">
        <v>45986</v>
      </c>
      <c r="G295" s="511"/>
      <c r="H295" s="509" t="s">
        <v>10262</v>
      </c>
      <c r="I295" s="512">
        <v>115</v>
      </c>
      <c r="J295" s="509">
        <v>1</v>
      </c>
      <c r="K295" s="509">
        <v>0</v>
      </c>
      <c r="L295" s="509">
        <v>0</v>
      </c>
      <c r="M295" s="509">
        <v>0</v>
      </c>
      <c r="N295" s="509"/>
      <c r="O295" s="509">
        <v>0</v>
      </c>
      <c r="P295" s="509"/>
      <c r="Q295" s="513">
        <v>115</v>
      </c>
      <c r="R295" s="515"/>
      <c r="S295" s="509" t="s">
        <v>1342</v>
      </c>
      <c r="T295" s="509" t="s">
        <v>280</v>
      </c>
      <c r="U295" s="509" t="s">
        <v>10501</v>
      </c>
      <c r="V295" s="514">
        <v>45860.378101851849</v>
      </c>
      <c r="W295" s="509" t="s">
        <v>10459</v>
      </c>
      <c r="X295" s="514">
        <v>45860.419768518521</v>
      </c>
      <c r="Y295" s="509" t="s">
        <v>10461</v>
      </c>
      <c r="Z295" s="509"/>
      <c r="AA295" s="509" t="s">
        <v>10460</v>
      </c>
      <c r="AB295" s="509"/>
    </row>
    <row r="296" spans="1:28" s="411" customFormat="1" ht="10.199999999999999">
      <c r="A296" s="509">
        <v>34824</v>
      </c>
      <c r="B296" s="509">
        <v>1</v>
      </c>
      <c r="C296" s="510" t="s">
        <v>10610</v>
      </c>
      <c r="D296" s="510" t="s">
        <v>10395</v>
      </c>
      <c r="E296" s="511">
        <v>45903</v>
      </c>
      <c r="F296" s="511">
        <v>45986</v>
      </c>
      <c r="G296" s="511"/>
      <c r="H296" s="509" t="s">
        <v>10262</v>
      </c>
      <c r="I296" s="512">
        <v>2300</v>
      </c>
      <c r="J296" s="509">
        <v>1</v>
      </c>
      <c r="K296" s="509">
        <v>0</v>
      </c>
      <c r="L296" s="509">
        <v>0</v>
      </c>
      <c r="M296" s="509">
        <v>0</v>
      </c>
      <c r="N296" s="509"/>
      <c r="O296" s="509">
        <v>0</v>
      </c>
      <c r="P296" s="509"/>
      <c r="Q296" s="513">
        <v>2300</v>
      </c>
      <c r="R296" s="515"/>
      <c r="S296" s="509" t="s">
        <v>1329</v>
      </c>
      <c r="T296" s="509" t="s">
        <v>10387</v>
      </c>
      <c r="U296" s="509" t="s">
        <v>10617</v>
      </c>
      <c r="V296" s="514">
        <v>45903.387129629627</v>
      </c>
      <c r="W296" s="509" t="s">
        <v>10459</v>
      </c>
      <c r="X296" s="514">
        <v>45903.428796296299</v>
      </c>
      <c r="Y296" s="509" t="s">
        <v>10461</v>
      </c>
      <c r="Z296" s="509"/>
      <c r="AA296" s="509" t="s">
        <v>10460</v>
      </c>
      <c r="AB296" s="509"/>
    </row>
    <row r="297" spans="1:28" s="411" customFormat="1" ht="10.199999999999999">
      <c r="A297" s="509">
        <v>34828</v>
      </c>
      <c r="B297" s="509">
        <v>1</v>
      </c>
      <c r="C297" s="510" t="s">
        <v>237</v>
      </c>
      <c r="D297" s="510" t="s">
        <v>10395</v>
      </c>
      <c r="E297" s="511">
        <v>45903</v>
      </c>
      <c r="F297" s="511">
        <v>45986</v>
      </c>
      <c r="G297" s="511"/>
      <c r="H297" s="509" t="s">
        <v>10262</v>
      </c>
      <c r="I297" s="512">
        <v>848</v>
      </c>
      <c r="J297" s="509">
        <v>1</v>
      </c>
      <c r="K297" s="509">
        <v>0</v>
      </c>
      <c r="L297" s="509">
        <v>0</v>
      </c>
      <c r="M297" s="509">
        <v>0</v>
      </c>
      <c r="N297" s="509"/>
      <c r="O297" s="509">
        <v>0</v>
      </c>
      <c r="P297" s="509"/>
      <c r="Q297" s="513">
        <v>848</v>
      </c>
      <c r="R297" s="515"/>
      <c r="S297" s="509" t="s">
        <v>1342</v>
      </c>
      <c r="T297" s="509" t="s">
        <v>280</v>
      </c>
      <c r="U297" s="509" t="s">
        <v>10618</v>
      </c>
      <c r="V297" s="514">
        <v>45903.390543981484</v>
      </c>
      <c r="W297" s="509" t="s">
        <v>10459</v>
      </c>
      <c r="X297" s="514">
        <v>45903.432210648149</v>
      </c>
      <c r="Y297" s="509" t="s">
        <v>10461</v>
      </c>
      <c r="Z297" s="509"/>
      <c r="AA297" s="509" t="s">
        <v>10460</v>
      </c>
      <c r="AB297" s="509"/>
    </row>
    <row r="298" spans="1:28" s="411" customFormat="1" ht="10.199999999999999">
      <c r="A298" s="509">
        <v>36123</v>
      </c>
      <c r="B298" s="509">
        <v>1</v>
      </c>
      <c r="C298" s="510" t="s">
        <v>11048</v>
      </c>
      <c r="D298" s="510" t="s">
        <v>3236</v>
      </c>
      <c r="E298" s="511">
        <v>45938</v>
      </c>
      <c r="F298" s="511">
        <v>45988</v>
      </c>
      <c r="G298" s="511">
        <v>45939</v>
      </c>
      <c r="H298" s="509" t="s">
        <v>10262</v>
      </c>
      <c r="I298" s="512">
        <v>2800</v>
      </c>
      <c r="J298" s="509">
        <v>1</v>
      </c>
      <c r="K298" s="509">
        <v>0</v>
      </c>
      <c r="L298" s="509">
        <v>0</v>
      </c>
      <c r="M298" s="509">
        <v>0</v>
      </c>
      <c r="N298" s="509"/>
      <c r="O298" s="509">
        <v>1400</v>
      </c>
      <c r="P298" s="509"/>
      <c r="Q298" s="513">
        <v>1400</v>
      </c>
      <c r="R298" s="515" t="s">
        <v>10410</v>
      </c>
      <c r="S298" s="509" t="s">
        <v>1329</v>
      </c>
      <c r="T298" s="509" t="s">
        <v>10387</v>
      </c>
      <c r="U298" s="509" t="s">
        <v>11095</v>
      </c>
      <c r="V298" s="514">
        <v>45938.59275462963</v>
      </c>
      <c r="W298" s="509" t="s">
        <v>10458</v>
      </c>
      <c r="X298" s="514">
        <v>45940.586446759262</v>
      </c>
      <c r="Y298" s="509" t="s">
        <v>10459</v>
      </c>
      <c r="Z298" s="509">
        <v>45940.695254629631</v>
      </c>
      <c r="AA298" s="509" t="s">
        <v>10459</v>
      </c>
      <c r="AB298" s="509"/>
    </row>
    <row r="299" spans="1:28" s="411" customFormat="1" ht="10.199999999999999">
      <c r="A299" s="509">
        <v>36121</v>
      </c>
      <c r="B299" s="509">
        <v>1</v>
      </c>
      <c r="C299" s="510" t="s">
        <v>11049</v>
      </c>
      <c r="D299" s="510" t="s">
        <v>11050</v>
      </c>
      <c r="E299" s="511">
        <v>45938</v>
      </c>
      <c r="F299" s="511">
        <v>45988</v>
      </c>
      <c r="G299" s="511">
        <v>45938</v>
      </c>
      <c r="H299" s="509" t="s">
        <v>10262</v>
      </c>
      <c r="I299" s="512">
        <v>1800</v>
      </c>
      <c r="J299" s="509">
        <v>1</v>
      </c>
      <c r="K299" s="509">
        <v>0</v>
      </c>
      <c r="L299" s="509">
        <v>0</v>
      </c>
      <c r="M299" s="509">
        <v>0</v>
      </c>
      <c r="N299" s="509"/>
      <c r="O299" s="509">
        <v>900</v>
      </c>
      <c r="P299" s="509"/>
      <c r="Q299" s="513">
        <v>900</v>
      </c>
      <c r="R299" s="515" t="s">
        <v>10410</v>
      </c>
      <c r="S299" s="509" t="s">
        <v>1329</v>
      </c>
      <c r="T299" s="509" t="s">
        <v>10387</v>
      </c>
      <c r="U299" s="509" t="s">
        <v>11051</v>
      </c>
      <c r="V299" s="514">
        <v>45938.590740740743</v>
      </c>
      <c r="W299" s="509" t="s">
        <v>10458</v>
      </c>
      <c r="X299" s="514">
        <v>45938.679675925923</v>
      </c>
      <c r="Y299" s="509" t="s">
        <v>10459</v>
      </c>
      <c r="Z299" s="509">
        <v>45938.679872685185</v>
      </c>
      <c r="AA299" s="509" t="s">
        <v>10459</v>
      </c>
      <c r="AB299" s="509"/>
    </row>
    <row r="300" spans="1:28" s="411" customFormat="1" ht="10.199999999999999">
      <c r="A300" s="509">
        <v>36552</v>
      </c>
      <c r="B300" s="509">
        <v>1</v>
      </c>
      <c r="C300" s="510" t="s">
        <v>11281</v>
      </c>
      <c r="D300" s="510" t="s">
        <v>2125</v>
      </c>
      <c r="E300" s="511">
        <v>45936</v>
      </c>
      <c r="F300" s="511">
        <v>45988</v>
      </c>
      <c r="G300" s="511">
        <v>45936</v>
      </c>
      <c r="H300" s="509" t="s">
        <v>10262</v>
      </c>
      <c r="I300" s="512">
        <v>4320</v>
      </c>
      <c r="J300" s="509">
        <v>1</v>
      </c>
      <c r="K300" s="509">
        <v>0</v>
      </c>
      <c r="L300" s="509">
        <v>0</v>
      </c>
      <c r="M300" s="509">
        <v>0</v>
      </c>
      <c r="N300" s="509"/>
      <c r="O300" s="509">
        <v>2160</v>
      </c>
      <c r="P300" s="509"/>
      <c r="Q300" s="513">
        <v>2160</v>
      </c>
      <c r="R300" s="515" t="s">
        <v>10410</v>
      </c>
      <c r="S300" s="509" t="s">
        <v>1342</v>
      </c>
      <c r="T300" s="509" t="s">
        <v>11282</v>
      </c>
      <c r="U300" s="509" t="s">
        <v>11342</v>
      </c>
      <c r="V300" s="514">
        <v>45950.633287037039</v>
      </c>
      <c r="W300" s="509" t="s">
        <v>10458</v>
      </c>
      <c r="X300" s="514">
        <v>45950.688449074078</v>
      </c>
      <c r="Y300" s="509" t="s">
        <v>10459</v>
      </c>
      <c r="Z300" s="509">
        <v>45951.407685185186</v>
      </c>
      <c r="AA300" s="509" t="s">
        <v>10459</v>
      </c>
      <c r="AB300" s="509"/>
    </row>
    <row r="301" spans="1:28" s="411" customFormat="1" ht="10.199999999999999">
      <c r="A301" s="509">
        <v>33065</v>
      </c>
      <c r="B301" s="509">
        <v>1</v>
      </c>
      <c r="C301" s="510" t="s">
        <v>22</v>
      </c>
      <c r="D301" s="510" t="s">
        <v>10395</v>
      </c>
      <c r="E301" s="511">
        <v>45847</v>
      </c>
      <c r="F301" s="511">
        <v>45989</v>
      </c>
      <c r="G301" s="511"/>
      <c r="H301" s="509" t="s">
        <v>10262</v>
      </c>
      <c r="I301" s="512">
        <v>14998.16</v>
      </c>
      <c r="J301" s="509">
        <v>1</v>
      </c>
      <c r="K301" s="509">
        <v>0</v>
      </c>
      <c r="L301" s="509">
        <v>0</v>
      </c>
      <c r="M301" s="509">
        <v>0</v>
      </c>
      <c r="N301" s="509"/>
      <c r="O301" s="509">
        <v>0</v>
      </c>
      <c r="P301" s="509"/>
      <c r="Q301" s="513">
        <v>14998.16</v>
      </c>
      <c r="R301" s="515"/>
      <c r="S301" s="509" t="s">
        <v>1346</v>
      </c>
      <c r="T301" s="509" t="s">
        <v>284</v>
      </c>
      <c r="U301" s="509" t="s">
        <v>10502</v>
      </c>
      <c r="V301" s="514">
        <v>45847.59778935185</v>
      </c>
      <c r="W301" s="509" t="s">
        <v>10459</v>
      </c>
      <c r="X301" s="514">
        <v>45847.639456018522</v>
      </c>
      <c r="Y301" s="509" t="s">
        <v>10461</v>
      </c>
      <c r="Z301" s="509"/>
      <c r="AA301" s="509" t="s">
        <v>10460</v>
      </c>
      <c r="AB301" s="509"/>
    </row>
    <row r="302" spans="1:28" s="411" customFormat="1" ht="10.199999999999999">
      <c r="A302" s="509">
        <v>36721</v>
      </c>
      <c r="B302" s="509">
        <v>5</v>
      </c>
      <c r="C302" s="510" t="s">
        <v>10293</v>
      </c>
      <c r="D302" s="510" t="s">
        <v>10571</v>
      </c>
      <c r="E302" s="511">
        <v>45943</v>
      </c>
      <c r="F302" s="511">
        <v>45989</v>
      </c>
      <c r="G302" s="511"/>
      <c r="H302" s="509" t="s">
        <v>136</v>
      </c>
      <c r="I302" s="512">
        <v>24754.39</v>
      </c>
      <c r="J302" s="509">
        <v>5.3689999999999998</v>
      </c>
      <c r="K302" s="509">
        <v>0</v>
      </c>
      <c r="L302" s="509">
        <v>0</v>
      </c>
      <c r="M302" s="509">
        <v>0</v>
      </c>
      <c r="N302" s="509">
        <v>0</v>
      </c>
      <c r="O302" s="509">
        <v>0</v>
      </c>
      <c r="P302" s="509">
        <v>24754.39</v>
      </c>
      <c r="Q302" s="513">
        <v>132906.31990999999</v>
      </c>
      <c r="R302" s="515"/>
      <c r="S302" s="509" t="s">
        <v>1874</v>
      </c>
      <c r="T302" s="509" t="s">
        <v>10390</v>
      </c>
      <c r="U302" s="509" t="s">
        <v>11125</v>
      </c>
      <c r="V302" s="514">
        <v>45952.663865740738</v>
      </c>
      <c r="W302" s="509" t="s">
        <v>10463</v>
      </c>
      <c r="X302" s="514">
        <v>45952.70553240741</v>
      </c>
      <c r="Y302" s="509" t="s">
        <v>10461</v>
      </c>
      <c r="Z302" s="509"/>
      <c r="AA302" s="509" t="s">
        <v>10460</v>
      </c>
      <c r="AB302" s="509"/>
    </row>
    <row r="303" spans="1:28" s="411" customFormat="1" ht="10.199999999999999">
      <c r="A303" s="509">
        <v>32894</v>
      </c>
      <c r="B303" s="509">
        <v>1</v>
      </c>
      <c r="C303" s="510" t="s">
        <v>10383</v>
      </c>
      <c r="D303" s="510" t="s">
        <v>10396</v>
      </c>
      <c r="E303" s="511">
        <v>45842</v>
      </c>
      <c r="F303" s="511">
        <v>45989</v>
      </c>
      <c r="G303" s="511"/>
      <c r="H303" s="509" t="s">
        <v>10262</v>
      </c>
      <c r="I303" s="512">
        <v>26934.3</v>
      </c>
      <c r="J303" s="509">
        <v>1</v>
      </c>
      <c r="K303" s="509">
        <v>0</v>
      </c>
      <c r="L303" s="509">
        <v>0</v>
      </c>
      <c r="M303" s="509">
        <v>0</v>
      </c>
      <c r="N303" s="509"/>
      <c r="O303" s="509">
        <v>0</v>
      </c>
      <c r="P303" s="509"/>
      <c r="Q303" s="513">
        <v>26934.3</v>
      </c>
      <c r="R303" s="515"/>
      <c r="S303" s="509" t="s">
        <v>1381</v>
      </c>
      <c r="T303" s="509" t="s">
        <v>10385</v>
      </c>
      <c r="U303" s="509" t="s">
        <v>10503</v>
      </c>
      <c r="V303" s="514">
        <v>45842.470393518517</v>
      </c>
      <c r="W303" s="509" t="s">
        <v>10465</v>
      </c>
      <c r="X303" s="514">
        <v>45842.512060185189</v>
      </c>
      <c r="Y303" s="509" t="s">
        <v>10461</v>
      </c>
      <c r="Z303" s="509"/>
      <c r="AA303" s="509" t="s">
        <v>10460</v>
      </c>
      <c r="AB303" s="509"/>
    </row>
    <row r="304" spans="1:28" s="411" customFormat="1" ht="10.199999999999999">
      <c r="A304" s="509">
        <v>32866</v>
      </c>
      <c r="B304" s="509">
        <v>1</v>
      </c>
      <c r="C304" s="510" t="s">
        <v>19</v>
      </c>
      <c r="D304" s="510" t="s">
        <v>10397</v>
      </c>
      <c r="E304" s="511">
        <v>45841</v>
      </c>
      <c r="F304" s="511">
        <v>45989</v>
      </c>
      <c r="G304" s="511"/>
      <c r="H304" s="509" t="s">
        <v>10262</v>
      </c>
      <c r="I304" s="512">
        <v>51634</v>
      </c>
      <c r="J304" s="509">
        <v>1</v>
      </c>
      <c r="K304" s="509">
        <v>0</v>
      </c>
      <c r="L304" s="509">
        <v>0</v>
      </c>
      <c r="M304" s="509">
        <v>0</v>
      </c>
      <c r="N304" s="509"/>
      <c r="O304" s="509">
        <v>0</v>
      </c>
      <c r="P304" s="509"/>
      <c r="Q304" s="513">
        <v>51634</v>
      </c>
      <c r="R304" s="515"/>
      <c r="S304" s="509" t="s">
        <v>1381</v>
      </c>
      <c r="T304" s="509" t="s">
        <v>888</v>
      </c>
      <c r="U304" s="509" t="s">
        <v>10506</v>
      </c>
      <c r="V304" s="514">
        <v>45841.740659722222</v>
      </c>
      <c r="W304" s="509" t="s">
        <v>10465</v>
      </c>
      <c r="X304" s="514">
        <v>45841.782326388886</v>
      </c>
      <c r="Y304" s="509" t="s">
        <v>10461</v>
      </c>
      <c r="Z304" s="509"/>
      <c r="AA304" s="509" t="s">
        <v>10460</v>
      </c>
      <c r="AB304" s="509"/>
    </row>
    <row r="305" spans="1:28" s="411" customFormat="1" ht="10.199999999999999">
      <c r="A305" s="509">
        <v>32872</v>
      </c>
      <c r="B305" s="509">
        <v>1</v>
      </c>
      <c r="C305" s="510" t="s">
        <v>19</v>
      </c>
      <c r="D305" s="510" t="s">
        <v>10384</v>
      </c>
      <c r="E305" s="511">
        <v>45841</v>
      </c>
      <c r="F305" s="511">
        <v>45989</v>
      </c>
      <c r="G305" s="511"/>
      <c r="H305" s="509" t="s">
        <v>10262</v>
      </c>
      <c r="I305" s="512">
        <v>620</v>
      </c>
      <c r="J305" s="509">
        <v>1</v>
      </c>
      <c r="K305" s="509">
        <v>0</v>
      </c>
      <c r="L305" s="509">
        <v>0</v>
      </c>
      <c r="M305" s="509">
        <v>0</v>
      </c>
      <c r="N305" s="509"/>
      <c r="O305" s="509">
        <v>0</v>
      </c>
      <c r="P305" s="509"/>
      <c r="Q305" s="513">
        <v>620</v>
      </c>
      <c r="R305" s="515"/>
      <c r="S305" s="509" t="s">
        <v>1342</v>
      </c>
      <c r="T305" s="509" t="s">
        <v>10329</v>
      </c>
      <c r="U305" s="509" t="s">
        <v>10504</v>
      </c>
      <c r="V305" s="514">
        <v>45841.748333333337</v>
      </c>
      <c r="W305" s="509" t="s">
        <v>10465</v>
      </c>
      <c r="X305" s="514">
        <v>45841.79</v>
      </c>
      <c r="Y305" s="509" t="s">
        <v>10461</v>
      </c>
      <c r="Z305" s="509"/>
      <c r="AA305" s="509" t="s">
        <v>10460</v>
      </c>
      <c r="AB305" s="509"/>
    </row>
    <row r="306" spans="1:28" s="411" customFormat="1" ht="10.199999999999999">
      <c r="A306" s="509">
        <v>32851</v>
      </c>
      <c r="B306" s="509">
        <v>1</v>
      </c>
      <c r="C306" s="510" t="s">
        <v>10383</v>
      </c>
      <c r="D306" s="510" t="s">
        <v>10395</v>
      </c>
      <c r="E306" s="511">
        <v>45840</v>
      </c>
      <c r="F306" s="511">
        <v>45989</v>
      </c>
      <c r="G306" s="511"/>
      <c r="H306" s="509" t="s">
        <v>10262</v>
      </c>
      <c r="I306" s="512">
        <v>150457.69</v>
      </c>
      <c r="J306" s="509">
        <v>1</v>
      </c>
      <c r="K306" s="509">
        <v>0</v>
      </c>
      <c r="L306" s="509">
        <v>0</v>
      </c>
      <c r="M306" s="509">
        <v>0</v>
      </c>
      <c r="N306" s="509"/>
      <c r="O306" s="509">
        <v>0</v>
      </c>
      <c r="P306" s="509"/>
      <c r="Q306" s="513">
        <v>150457.69</v>
      </c>
      <c r="R306" s="515"/>
      <c r="S306" s="509" t="s">
        <v>1381</v>
      </c>
      <c r="T306" s="509" t="s">
        <v>888</v>
      </c>
      <c r="U306" s="509" t="s">
        <v>10505</v>
      </c>
      <c r="V306" s="514">
        <v>45841.710034722222</v>
      </c>
      <c r="W306" s="509" t="s">
        <v>10465</v>
      </c>
      <c r="X306" s="514">
        <v>45841.751701388886</v>
      </c>
      <c r="Y306" s="509" t="s">
        <v>10461</v>
      </c>
      <c r="Z306" s="509"/>
      <c r="AA306" s="509" t="s">
        <v>10460</v>
      </c>
      <c r="AB306" s="509"/>
    </row>
    <row r="307" spans="1:28" s="411" customFormat="1" ht="10.199999999999999">
      <c r="A307" s="509">
        <v>36420</v>
      </c>
      <c r="B307" s="509">
        <v>1</v>
      </c>
      <c r="C307" s="510" t="s">
        <v>1357</v>
      </c>
      <c r="D307" s="510" t="s">
        <v>11178</v>
      </c>
      <c r="E307" s="511">
        <v>45946</v>
      </c>
      <c r="F307" s="511">
        <v>45991</v>
      </c>
      <c r="G307" s="511"/>
      <c r="H307" s="509" t="s">
        <v>10262</v>
      </c>
      <c r="I307" s="512">
        <v>1350000</v>
      </c>
      <c r="J307" s="509">
        <v>1</v>
      </c>
      <c r="K307" s="509">
        <v>0</v>
      </c>
      <c r="L307" s="509">
        <v>0</v>
      </c>
      <c r="M307" s="509">
        <v>0</v>
      </c>
      <c r="N307" s="509"/>
      <c r="O307" s="509">
        <v>0</v>
      </c>
      <c r="P307" s="509"/>
      <c r="Q307" s="513">
        <v>1350000</v>
      </c>
      <c r="R307" s="515"/>
      <c r="S307" s="509" t="s">
        <v>1349</v>
      </c>
      <c r="T307" s="509" t="s">
        <v>741</v>
      </c>
      <c r="U307" s="509" t="s">
        <v>11179</v>
      </c>
      <c r="V307" s="514">
        <v>45946.698761574073</v>
      </c>
      <c r="W307" s="509" t="s">
        <v>10459</v>
      </c>
      <c r="X307" s="514">
        <v>45946.702280092592</v>
      </c>
      <c r="Y307" s="509" t="s">
        <v>10459</v>
      </c>
      <c r="Z307" s="509"/>
      <c r="AA307" s="509" t="s">
        <v>10460</v>
      </c>
      <c r="AB307" s="509"/>
    </row>
    <row r="308" spans="1:28" s="411" customFormat="1" ht="10.199999999999999">
      <c r="A308" s="509">
        <v>34708</v>
      </c>
      <c r="B308" s="509">
        <v>1</v>
      </c>
      <c r="C308" s="510" t="s">
        <v>19</v>
      </c>
      <c r="D308" s="510" t="s">
        <v>10395</v>
      </c>
      <c r="E308" s="511">
        <v>45897</v>
      </c>
      <c r="F308" s="511">
        <v>45991</v>
      </c>
      <c r="G308" s="511"/>
      <c r="H308" s="509" t="s">
        <v>10262</v>
      </c>
      <c r="I308" s="512">
        <v>3445</v>
      </c>
      <c r="J308" s="509">
        <v>1</v>
      </c>
      <c r="K308" s="509">
        <v>0</v>
      </c>
      <c r="L308" s="509">
        <v>0</v>
      </c>
      <c r="M308" s="509">
        <v>0</v>
      </c>
      <c r="N308" s="509"/>
      <c r="O308" s="509">
        <v>0</v>
      </c>
      <c r="P308" s="509"/>
      <c r="Q308" s="513">
        <v>3445</v>
      </c>
      <c r="R308" s="515"/>
      <c r="S308" s="509" t="s">
        <v>2725</v>
      </c>
      <c r="T308" s="509" t="s">
        <v>671</v>
      </c>
      <c r="U308" s="509" t="s">
        <v>10592</v>
      </c>
      <c r="V308" s="514">
        <v>45897.62363425926</v>
      </c>
      <c r="W308" s="509" t="s">
        <v>10459</v>
      </c>
      <c r="X308" s="514">
        <v>45897.665300925924</v>
      </c>
      <c r="Y308" s="509" t="s">
        <v>10461</v>
      </c>
      <c r="Z308" s="509"/>
      <c r="AA308" s="509" t="s">
        <v>10460</v>
      </c>
      <c r="AB308" s="509"/>
    </row>
    <row r="309" spans="1:28" s="411" customFormat="1" ht="10.199999999999999">
      <c r="A309" s="509">
        <v>35790</v>
      </c>
      <c r="B309" s="509">
        <v>1</v>
      </c>
      <c r="C309" s="510" t="s">
        <v>10359</v>
      </c>
      <c r="D309" s="510" t="s">
        <v>10395</v>
      </c>
      <c r="E309" s="511">
        <v>45903</v>
      </c>
      <c r="F309" s="511">
        <v>45991</v>
      </c>
      <c r="G309" s="511"/>
      <c r="H309" s="509" t="s">
        <v>10262</v>
      </c>
      <c r="I309" s="512">
        <v>65000</v>
      </c>
      <c r="J309" s="509">
        <v>1</v>
      </c>
      <c r="K309" s="509">
        <v>0</v>
      </c>
      <c r="L309" s="509">
        <v>0</v>
      </c>
      <c r="M309" s="509">
        <v>0</v>
      </c>
      <c r="N309" s="509"/>
      <c r="O309" s="509">
        <v>0</v>
      </c>
      <c r="P309" s="509"/>
      <c r="Q309" s="513">
        <v>65000</v>
      </c>
      <c r="R309" s="515"/>
      <c r="S309" s="509" t="s">
        <v>10325</v>
      </c>
      <c r="T309" s="509" t="s">
        <v>10346</v>
      </c>
      <c r="U309" s="509" t="s">
        <v>10619</v>
      </c>
      <c r="V309" s="514">
        <v>45930.374594907407</v>
      </c>
      <c r="W309" s="509" t="s">
        <v>10459</v>
      </c>
      <c r="X309" s="514">
        <v>45930.416261574072</v>
      </c>
      <c r="Y309" s="509" t="s">
        <v>10461</v>
      </c>
      <c r="Z309" s="509"/>
      <c r="AA309" s="509" t="s">
        <v>10460</v>
      </c>
      <c r="AB309" s="509"/>
    </row>
    <row r="310" spans="1:28" s="411" customFormat="1" ht="10.199999999999999">
      <c r="A310" s="509">
        <v>34704</v>
      </c>
      <c r="B310" s="509">
        <v>1</v>
      </c>
      <c r="C310" s="510" t="s">
        <v>247</v>
      </c>
      <c r="D310" s="510" t="s">
        <v>10395</v>
      </c>
      <c r="E310" s="511">
        <v>45897</v>
      </c>
      <c r="F310" s="511">
        <v>45991</v>
      </c>
      <c r="G310" s="511"/>
      <c r="H310" s="509" t="s">
        <v>10262</v>
      </c>
      <c r="I310" s="512">
        <v>1352</v>
      </c>
      <c r="J310" s="509">
        <v>1</v>
      </c>
      <c r="K310" s="509">
        <v>0</v>
      </c>
      <c r="L310" s="509">
        <v>0</v>
      </c>
      <c r="M310" s="509">
        <v>0</v>
      </c>
      <c r="N310" s="509"/>
      <c r="O310" s="509">
        <v>0</v>
      </c>
      <c r="P310" s="509"/>
      <c r="Q310" s="513">
        <v>1352</v>
      </c>
      <c r="R310" s="515"/>
      <c r="S310" s="509" t="s">
        <v>2725</v>
      </c>
      <c r="T310" s="509" t="s">
        <v>671</v>
      </c>
      <c r="U310" s="509" t="s">
        <v>10590</v>
      </c>
      <c r="V310" s="514">
        <v>45897.62195601852</v>
      </c>
      <c r="W310" s="509" t="s">
        <v>10459</v>
      </c>
      <c r="X310" s="514">
        <v>45897.663622685184</v>
      </c>
      <c r="Y310" s="509" t="s">
        <v>10461</v>
      </c>
      <c r="Z310" s="509"/>
      <c r="AA310" s="509" t="s">
        <v>10460</v>
      </c>
      <c r="AB310" s="509"/>
    </row>
    <row r="311" spans="1:28" s="411" customFormat="1" ht="10.199999999999999">
      <c r="A311" s="509">
        <v>36255</v>
      </c>
      <c r="B311" s="509">
        <v>1</v>
      </c>
      <c r="C311" s="510" t="s">
        <v>11119</v>
      </c>
      <c r="D311" s="510" t="s">
        <v>10398</v>
      </c>
      <c r="E311" s="511">
        <v>45943</v>
      </c>
      <c r="F311" s="511">
        <v>45991</v>
      </c>
      <c r="G311" s="511"/>
      <c r="H311" s="509" t="s">
        <v>10262</v>
      </c>
      <c r="I311" s="512">
        <v>23000</v>
      </c>
      <c r="J311" s="509">
        <v>1</v>
      </c>
      <c r="K311" s="509">
        <v>0</v>
      </c>
      <c r="L311" s="509">
        <v>0</v>
      </c>
      <c r="M311" s="509">
        <v>0</v>
      </c>
      <c r="N311" s="509"/>
      <c r="O311" s="509">
        <v>0</v>
      </c>
      <c r="P311" s="509"/>
      <c r="Q311" s="513">
        <v>23000</v>
      </c>
      <c r="R311" s="515"/>
      <c r="S311" s="509" t="s">
        <v>1381</v>
      </c>
      <c r="T311" s="509" t="s">
        <v>884</v>
      </c>
      <c r="U311" s="509" t="s">
        <v>11127</v>
      </c>
      <c r="V311" s="514">
        <v>45943.706157407411</v>
      </c>
      <c r="W311" s="509" t="s">
        <v>10459</v>
      </c>
      <c r="X311" s="514">
        <v>45943.747824074075</v>
      </c>
      <c r="Y311" s="509" t="s">
        <v>10461</v>
      </c>
      <c r="Z311" s="509"/>
      <c r="AA311" s="509" t="s">
        <v>10460</v>
      </c>
      <c r="AB311" s="509"/>
    </row>
    <row r="312" spans="1:28" s="411" customFormat="1" ht="10.199999999999999">
      <c r="A312" s="509">
        <v>34700</v>
      </c>
      <c r="B312" s="509">
        <v>1</v>
      </c>
      <c r="C312" s="510" t="s">
        <v>248</v>
      </c>
      <c r="D312" s="510" t="s">
        <v>10395</v>
      </c>
      <c r="E312" s="511">
        <v>45897</v>
      </c>
      <c r="F312" s="511">
        <v>45991</v>
      </c>
      <c r="G312" s="511"/>
      <c r="H312" s="509" t="s">
        <v>10262</v>
      </c>
      <c r="I312" s="512">
        <v>1352</v>
      </c>
      <c r="J312" s="509">
        <v>1</v>
      </c>
      <c r="K312" s="509">
        <v>0</v>
      </c>
      <c r="L312" s="509">
        <v>0</v>
      </c>
      <c r="M312" s="509">
        <v>0</v>
      </c>
      <c r="N312" s="509"/>
      <c r="O312" s="509">
        <v>0</v>
      </c>
      <c r="P312" s="509"/>
      <c r="Q312" s="513">
        <v>1352</v>
      </c>
      <c r="R312" s="515"/>
      <c r="S312" s="509" t="s">
        <v>2725</v>
      </c>
      <c r="T312" s="509" t="s">
        <v>671</v>
      </c>
      <c r="U312" s="509" t="s">
        <v>10591</v>
      </c>
      <c r="V312" s="514">
        <v>45897.620150462964</v>
      </c>
      <c r="W312" s="509" t="s">
        <v>10459</v>
      </c>
      <c r="X312" s="514">
        <v>45897.661817129629</v>
      </c>
      <c r="Y312" s="509" t="s">
        <v>10461</v>
      </c>
      <c r="Z312" s="509"/>
      <c r="AA312" s="509" t="s">
        <v>10460</v>
      </c>
      <c r="AB312" s="509"/>
    </row>
    <row r="313" spans="1:28" s="411" customFormat="1" ht="10.199999999999999">
      <c r="A313" s="509">
        <v>36830</v>
      </c>
      <c r="B313" s="509">
        <v>7</v>
      </c>
      <c r="C313" s="510" t="s">
        <v>11023</v>
      </c>
      <c r="D313" s="510" t="s">
        <v>11643</v>
      </c>
      <c r="E313" s="511">
        <v>45954</v>
      </c>
      <c r="F313" s="511">
        <v>45992</v>
      </c>
      <c r="G313" s="511"/>
      <c r="H313" s="509" t="s">
        <v>10262</v>
      </c>
      <c r="I313" s="512">
        <v>61.9</v>
      </c>
      <c r="J313" s="509">
        <v>1</v>
      </c>
      <c r="K313" s="509"/>
      <c r="L313" s="509"/>
      <c r="M313" s="509"/>
      <c r="N313" s="509"/>
      <c r="O313" s="509">
        <v>0</v>
      </c>
      <c r="P313" s="509"/>
      <c r="Q313" s="513">
        <v>61.9</v>
      </c>
      <c r="R313" s="515"/>
      <c r="S313" s="509" t="s">
        <v>1342</v>
      </c>
      <c r="T313" s="509" t="s">
        <v>871</v>
      </c>
      <c r="U313" s="509" t="s">
        <v>11616</v>
      </c>
      <c r="V313" s="514">
        <v>45957.425416666665</v>
      </c>
      <c r="W313" s="509" t="s">
        <v>10461</v>
      </c>
      <c r="X313" s="514">
        <v>45957.491331018522</v>
      </c>
      <c r="Y313" s="509" t="s">
        <v>10459</v>
      </c>
      <c r="Z313" s="509"/>
      <c r="AA313" s="509" t="s">
        <v>10460</v>
      </c>
      <c r="AB313" s="509" t="s">
        <v>11614</v>
      </c>
    </row>
    <row r="314" spans="1:28" s="411" customFormat="1" ht="10.199999999999999">
      <c r="A314" s="509">
        <v>36831</v>
      </c>
      <c r="B314" s="509">
        <v>7</v>
      </c>
      <c r="C314" s="510" t="s">
        <v>11027</v>
      </c>
      <c r="D314" s="510" t="s">
        <v>11641</v>
      </c>
      <c r="E314" s="511">
        <v>45954</v>
      </c>
      <c r="F314" s="511">
        <v>45992</v>
      </c>
      <c r="G314" s="511"/>
      <c r="H314" s="509" t="s">
        <v>10262</v>
      </c>
      <c r="I314" s="512">
        <v>224.39</v>
      </c>
      <c r="J314" s="509">
        <v>1</v>
      </c>
      <c r="K314" s="509"/>
      <c r="L314" s="509"/>
      <c r="M314" s="509"/>
      <c r="N314" s="509"/>
      <c r="O314" s="509">
        <v>0</v>
      </c>
      <c r="P314" s="509"/>
      <c r="Q314" s="513">
        <v>224.39</v>
      </c>
      <c r="R314" s="515"/>
      <c r="S314" s="509" t="s">
        <v>1342</v>
      </c>
      <c r="T314" s="509" t="s">
        <v>10581</v>
      </c>
      <c r="U314" s="509" t="s">
        <v>11642</v>
      </c>
      <c r="V314" s="514">
        <v>45957.427349537036</v>
      </c>
      <c r="W314" s="509" t="s">
        <v>10461</v>
      </c>
      <c r="X314" s="514">
        <v>45957.490763888891</v>
      </c>
      <c r="Y314" s="509" t="s">
        <v>10459</v>
      </c>
      <c r="Z314" s="509"/>
      <c r="AA314" s="509" t="s">
        <v>10460</v>
      </c>
      <c r="AB314" s="509" t="s">
        <v>11614</v>
      </c>
    </row>
    <row r="315" spans="1:28" s="411" customFormat="1" ht="10.199999999999999">
      <c r="A315" s="509">
        <v>36824</v>
      </c>
      <c r="B315" s="509">
        <v>1</v>
      </c>
      <c r="C315" s="510" t="s">
        <v>380</v>
      </c>
      <c r="D315" s="510" t="s">
        <v>11639</v>
      </c>
      <c r="E315" s="511">
        <v>45956</v>
      </c>
      <c r="F315" s="511">
        <v>45992</v>
      </c>
      <c r="G315" s="511"/>
      <c r="H315" s="509" t="s">
        <v>10262</v>
      </c>
      <c r="I315" s="512">
        <v>619.24</v>
      </c>
      <c r="J315" s="509">
        <v>1</v>
      </c>
      <c r="K315" s="509"/>
      <c r="L315" s="509"/>
      <c r="M315" s="509"/>
      <c r="N315" s="509"/>
      <c r="O315" s="509">
        <v>0</v>
      </c>
      <c r="P315" s="509"/>
      <c r="Q315" s="513">
        <v>619.24</v>
      </c>
      <c r="R315" s="515"/>
      <c r="S315" s="509" t="s">
        <v>1355</v>
      </c>
      <c r="T315" s="509" t="s">
        <v>873</v>
      </c>
      <c r="U315" s="509" t="s">
        <v>11255</v>
      </c>
      <c r="V315" s="514">
        <v>45957.392233796294</v>
      </c>
      <c r="W315" s="509" t="s">
        <v>10461</v>
      </c>
      <c r="X315" s="514">
        <v>45957.489317129628</v>
      </c>
      <c r="Y315" s="509" t="s">
        <v>10459</v>
      </c>
      <c r="Z315" s="509"/>
      <c r="AA315" s="509" t="s">
        <v>10460</v>
      </c>
      <c r="AB315" s="509" t="s">
        <v>11640</v>
      </c>
    </row>
    <row r="316" spans="1:28" s="411" customFormat="1" ht="10.199999999999999">
      <c r="A316" s="509">
        <v>34325</v>
      </c>
      <c r="B316" s="509">
        <v>1</v>
      </c>
      <c r="C316" s="510" t="s">
        <v>10472</v>
      </c>
      <c r="D316" s="510" t="s">
        <v>10398</v>
      </c>
      <c r="E316" s="511">
        <v>45887</v>
      </c>
      <c r="F316" s="511">
        <v>45992</v>
      </c>
      <c r="G316" s="511"/>
      <c r="H316" s="509" t="s">
        <v>10262</v>
      </c>
      <c r="I316" s="512">
        <v>300</v>
      </c>
      <c r="J316" s="509">
        <v>1</v>
      </c>
      <c r="K316" s="509">
        <v>0</v>
      </c>
      <c r="L316" s="509">
        <v>0</v>
      </c>
      <c r="M316" s="509">
        <v>0</v>
      </c>
      <c r="N316" s="509"/>
      <c r="O316" s="509">
        <v>0</v>
      </c>
      <c r="P316" s="509"/>
      <c r="Q316" s="513">
        <v>300</v>
      </c>
      <c r="R316" s="515"/>
      <c r="S316" s="509" t="s">
        <v>1342</v>
      </c>
      <c r="T316" s="509" t="s">
        <v>278</v>
      </c>
      <c r="U316" s="509" t="s">
        <v>10511</v>
      </c>
      <c r="V316" s="514">
        <v>45887.508090277777</v>
      </c>
      <c r="W316" s="509" t="s">
        <v>10459</v>
      </c>
      <c r="X316" s="514">
        <v>45887.549756944441</v>
      </c>
      <c r="Y316" s="509" t="s">
        <v>10461</v>
      </c>
      <c r="Z316" s="509"/>
      <c r="AA316" s="509" t="s">
        <v>10460</v>
      </c>
      <c r="AB316" s="509"/>
    </row>
    <row r="317" spans="1:28" s="411" customFormat="1" ht="10.199999999999999">
      <c r="A317" s="509">
        <v>36829</v>
      </c>
      <c r="B317" s="509">
        <v>7</v>
      </c>
      <c r="C317" s="510" t="s">
        <v>11025</v>
      </c>
      <c r="D317" s="510" t="s">
        <v>11637</v>
      </c>
      <c r="E317" s="511">
        <v>45954</v>
      </c>
      <c r="F317" s="511">
        <v>45992</v>
      </c>
      <c r="G317" s="511"/>
      <c r="H317" s="509" t="s">
        <v>10262</v>
      </c>
      <c r="I317" s="512">
        <v>89.79</v>
      </c>
      <c r="J317" s="509">
        <v>1</v>
      </c>
      <c r="K317" s="509"/>
      <c r="L317" s="509"/>
      <c r="M317" s="509"/>
      <c r="N317" s="509"/>
      <c r="O317" s="509">
        <v>0</v>
      </c>
      <c r="P317" s="509"/>
      <c r="Q317" s="513">
        <v>89.79</v>
      </c>
      <c r="R317" s="515"/>
      <c r="S317" s="509" t="s">
        <v>1342</v>
      </c>
      <c r="T317" s="509" t="s">
        <v>10581</v>
      </c>
      <c r="U317" s="509" t="s">
        <v>11638</v>
      </c>
      <c r="V317" s="514">
        <v>45957.42328703704</v>
      </c>
      <c r="W317" s="509" t="s">
        <v>10461</v>
      </c>
      <c r="X317" s="514">
        <v>45957.490023148152</v>
      </c>
      <c r="Y317" s="509" t="s">
        <v>10459</v>
      </c>
      <c r="Z317" s="509"/>
      <c r="AA317" s="509" t="s">
        <v>10460</v>
      </c>
      <c r="AB317" s="509" t="s">
        <v>11614</v>
      </c>
    </row>
    <row r="318" spans="1:28" s="411" customFormat="1" ht="10.199999999999999">
      <c r="A318" s="509">
        <v>34204</v>
      </c>
      <c r="B318" s="509">
        <v>1</v>
      </c>
      <c r="C318" s="510" t="s">
        <v>220</v>
      </c>
      <c r="D318" s="510" t="s">
        <v>10398</v>
      </c>
      <c r="E318" s="511">
        <v>45882</v>
      </c>
      <c r="F318" s="511">
        <v>45992</v>
      </c>
      <c r="G318" s="511"/>
      <c r="H318" s="509" t="s">
        <v>10262</v>
      </c>
      <c r="I318" s="512">
        <v>175</v>
      </c>
      <c r="J318" s="509">
        <v>1</v>
      </c>
      <c r="K318" s="509">
        <v>0</v>
      </c>
      <c r="L318" s="509">
        <v>0</v>
      </c>
      <c r="M318" s="509">
        <v>0</v>
      </c>
      <c r="N318" s="509"/>
      <c r="O318" s="509">
        <v>0</v>
      </c>
      <c r="P318" s="509"/>
      <c r="Q318" s="513">
        <v>175</v>
      </c>
      <c r="R318" s="515"/>
      <c r="S318" s="509" t="s">
        <v>1342</v>
      </c>
      <c r="T318" s="509" t="s">
        <v>286</v>
      </c>
      <c r="U318" s="509" t="s">
        <v>10507</v>
      </c>
      <c r="V318" s="514">
        <v>45882.732638888891</v>
      </c>
      <c r="W318" s="509" t="s">
        <v>10459</v>
      </c>
      <c r="X318" s="514">
        <v>45882.774305555555</v>
      </c>
      <c r="Y318" s="509" t="s">
        <v>10461</v>
      </c>
      <c r="Z318" s="509"/>
      <c r="AA318" s="509" t="s">
        <v>10460</v>
      </c>
      <c r="AB318" s="509"/>
    </row>
    <row r="319" spans="1:28" s="411" customFormat="1" ht="10.199999999999999">
      <c r="A319" s="509">
        <v>34340</v>
      </c>
      <c r="B319" s="509">
        <v>1</v>
      </c>
      <c r="C319" s="510" t="s">
        <v>27</v>
      </c>
      <c r="D319" s="510" t="s">
        <v>10398</v>
      </c>
      <c r="E319" s="511">
        <v>45887</v>
      </c>
      <c r="F319" s="511">
        <v>45992</v>
      </c>
      <c r="G319" s="511"/>
      <c r="H319" s="509" t="s">
        <v>10262</v>
      </c>
      <c r="I319" s="512">
        <v>9980</v>
      </c>
      <c r="J319" s="509">
        <v>1</v>
      </c>
      <c r="K319" s="509">
        <v>0</v>
      </c>
      <c r="L319" s="509">
        <v>0</v>
      </c>
      <c r="M319" s="509">
        <v>0</v>
      </c>
      <c r="N319" s="509"/>
      <c r="O319" s="509">
        <v>0</v>
      </c>
      <c r="P319" s="509"/>
      <c r="Q319" s="513">
        <v>9980</v>
      </c>
      <c r="R319" s="515"/>
      <c r="S319" s="509" t="s">
        <v>10473</v>
      </c>
      <c r="T319" s="509" t="s">
        <v>10474</v>
      </c>
      <c r="U319" s="509" t="s">
        <v>10509</v>
      </c>
      <c r="V319" s="514">
        <v>45887.571435185186</v>
      </c>
      <c r="W319" s="509" t="s">
        <v>10459</v>
      </c>
      <c r="X319" s="514">
        <v>45887.61310185185</v>
      </c>
      <c r="Y319" s="509" t="s">
        <v>10461</v>
      </c>
      <c r="Z319" s="509"/>
      <c r="AA319" s="509" t="s">
        <v>10460</v>
      </c>
      <c r="AB319" s="509"/>
    </row>
    <row r="320" spans="1:28" s="411" customFormat="1" ht="10.199999999999999">
      <c r="A320" s="509">
        <v>31789</v>
      </c>
      <c r="B320" s="509">
        <v>1</v>
      </c>
      <c r="C320" s="510" t="s">
        <v>25</v>
      </c>
      <c r="D320" s="510" t="s">
        <v>10378</v>
      </c>
      <c r="E320" s="511">
        <v>45797</v>
      </c>
      <c r="F320" s="511">
        <v>45992</v>
      </c>
      <c r="G320" s="511"/>
      <c r="H320" s="509" t="s">
        <v>10262</v>
      </c>
      <c r="I320" s="512">
        <v>4137.42</v>
      </c>
      <c r="J320" s="509">
        <v>1</v>
      </c>
      <c r="K320" s="509">
        <v>0</v>
      </c>
      <c r="L320" s="509">
        <v>0</v>
      </c>
      <c r="M320" s="509">
        <v>0</v>
      </c>
      <c r="N320" s="509"/>
      <c r="O320" s="509">
        <v>0</v>
      </c>
      <c r="P320" s="509"/>
      <c r="Q320" s="513">
        <v>4137.42</v>
      </c>
      <c r="R320" s="515"/>
      <c r="S320" s="509" t="s">
        <v>10308</v>
      </c>
      <c r="T320" s="509" t="s">
        <v>10379</v>
      </c>
      <c r="U320" s="509" t="s">
        <v>10508</v>
      </c>
      <c r="V320" s="514">
        <v>45804.47247685185</v>
      </c>
      <c r="W320" s="509" t="s">
        <v>10459</v>
      </c>
      <c r="X320" s="514">
        <v>45804.514143518521</v>
      </c>
      <c r="Y320" s="509" t="s">
        <v>10461</v>
      </c>
      <c r="Z320" s="509"/>
      <c r="AA320" s="509" t="s">
        <v>10460</v>
      </c>
      <c r="AB320" s="509"/>
    </row>
    <row r="321" spans="1:28" s="411" customFormat="1" ht="10.199999999999999">
      <c r="A321" s="509">
        <v>33090</v>
      </c>
      <c r="B321" s="509">
        <v>1</v>
      </c>
      <c r="C321" s="510" t="s">
        <v>10347</v>
      </c>
      <c r="D321" s="510" t="s">
        <v>10398</v>
      </c>
      <c r="E321" s="511">
        <v>45847</v>
      </c>
      <c r="F321" s="511">
        <v>45992</v>
      </c>
      <c r="G321" s="511"/>
      <c r="H321" s="509" t="s">
        <v>10262</v>
      </c>
      <c r="I321" s="512">
        <v>1860</v>
      </c>
      <c r="J321" s="509">
        <v>1</v>
      </c>
      <c r="K321" s="509">
        <v>0</v>
      </c>
      <c r="L321" s="509">
        <v>0</v>
      </c>
      <c r="M321" s="509">
        <v>0</v>
      </c>
      <c r="N321" s="509"/>
      <c r="O321" s="509">
        <v>0</v>
      </c>
      <c r="P321" s="509"/>
      <c r="Q321" s="513">
        <v>1860</v>
      </c>
      <c r="R321" s="515"/>
      <c r="S321" s="509" t="s">
        <v>1329</v>
      </c>
      <c r="T321" s="509" t="s">
        <v>1373</v>
      </c>
      <c r="U321" s="509" t="s">
        <v>10510</v>
      </c>
      <c r="V321" s="514">
        <v>45847.619942129626</v>
      </c>
      <c r="W321" s="509" t="s">
        <v>10459</v>
      </c>
      <c r="X321" s="514">
        <v>45847.661608796298</v>
      </c>
      <c r="Y321" s="509" t="s">
        <v>10461</v>
      </c>
      <c r="Z321" s="509"/>
      <c r="AA321" s="509" t="s">
        <v>10460</v>
      </c>
      <c r="AB321" s="509"/>
    </row>
    <row r="322" spans="1:28" s="411" customFormat="1" ht="10.199999999999999">
      <c r="A322" s="509">
        <v>34187</v>
      </c>
      <c r="B322" s="509">
        <v>1</v>
      </c>
      <c r="C322" s="510" t="s">
        <v>12</v>
      </c>
      <c r="D322" s="510" t="s">
        <v>10447</v>
      </c>
      <c r="E322" s="511">
        <v>45882</v>
      </c>
      <c r="F322" s="511">
        <v>45993</v>
      </c>
      <c r="G322" s="511"/>
      <c r="H322" s="509" t="s">
        <v>10262</v>
      </c>
      <c r="I322" s="512">
        <v>10730</v>
      </c>
      <c r="J322" s="509">
        <v>1</v>
      </c>
      <c r="K322" s="509">
        <v>0</v>
      </c>
      <c r="L322" s="509">
        <v>0</v>
      </c>
      <c r="M322" s="509">
        <v>0</v>
      </c>
      <c r="N322" s="509"/>
      <c r="O322" s="509">
        <v>0</v>
      </c>
      <c r="P322" s="509"/>
      <c r="Q322" s="513">
        <v>10730</v>
      </c>
      <c r="R322" s="515"/>
      <c r="S322" s="509" t="s">
        <v>1342</v>
      </c>
      <c r="T322" s="509" t="s">
        <v>278</v>
      </c>
      <c r="U322" s="509" t="s">
        <v>10514</v>
      </c>
      <c r="V322" s="514">
        <v>45882.691446759258</v>
      </c>
      <c r="W322" s="509" t="s">
        <v>10459</v>
      </c>
      <c r="X322" s="514">
        <v>45882.692094907405</v>
      </c>
      <c r="Y322" s="509" t="s">
        <v>10459</v>
      </c>
      <c r="Z322" s="509"/>
      <c r="AA322" s="509" t="s">
        <v>10460</v>
      </c>
      <c r="AB322" s="509" t="s">
        <v>269</v>
      </c>
    </row>
    <row r="323" spans="1:28" s="411" customFormat="1" ht="10.199999999999999">
      <c r="A323" s="509">
        <v>33109</v>
      </c>
      <c r="B323" s="509">
        <v>1</v>
      </c>
      <c r="C323" s="510" t="s">
        <v>10330</v>
      </c>
      <c r="D323" s="510" t="s">
        <v>10398</v>
      </c>
      <c r="E323" s="511">
        <v>45847</v>
      </c>
      <c r="F323" s="511">
        <v>45994</v>
      </c>
      <c r="G323" s="511"/>
      <c r="H323" s="509" t="s">
        <v>10262</v>
      </c>
      <c r="I323" s="512">
        <v>4397.25</v>
      </c>
      <c r="J323" s="509">
        <v>1</v>
      </c>
      <c r="K323" s="509">
        <v>0</v>
      </c>
      <c r="L323" s="509">
        <v>0</v>
      </c>
      <c r="M323" s="509">
        <v>0</v>
      </c>
      <c r="N323" s="509"/>
      <c r="O323" s="509">
        <v>0</v>
      </c>
      <c r="P323" s="509"/>
      <c r="Q323" s="513">
        <v>4397.25</v>
      </c>
      <c r="R323" s="515"/>
      <c r="S323" s="509" t="s">
        <v>1381</v>
      </c>
      <c r="T323" s="509" t="s">
        <v>10331</v>
      </c>
      <c r="U323" s="509" t="s">
        <v>10515</v>
      </c>
      <c r="V323" s="514">
        <v>45847.669791666667</v>
      </c>
      <c r="W323" s="509" t="s">
        <v>10459</v>
      </c>
      <c r="X323" s="514">
        <v>45847.711458333331</v>
      </c>
      <c r="Y323" s="509" t="s">
        <v>10461</v>
      </c>
      <c r="Z323" s="509"/>
      <c r="AA323" s="509" t="s">
        <v>10460</v>
      </c>
      <c r="AB323" s="509"/>
    </row>
    <row r="324" spans="1:28" s="411" customFormat="1" ht="10.199999999999999">
      <c r="A324" s="509">
        <v>33642</v>
      </c>
      <c r="B324" s="509">
        <v>1</v>
      </c>
      <c r="C324" s="510" t="s">
        <v>10419</v>
      </c>
      <c r="D324" s="510" t="s">
        <v>10421</v>
      </c>
      <c r="E324" s="511">
        <v>45866</v>
      </c>
      <c r="F324" s="511">
        <v>45996</v>
      </c>
      <c r="G324" s="511"/>
      <c r="H324" s="509" t="s">
        <v>10262</v>
      </c>
      <c r="I324" s="512">
        <v>15000</v>
      </c>
      <c r="J324" s="509">
        <v>1</v>
      </c>
      <c r="K324" s="509">
        <v>0</v>
      </c>
      <c r="L324" s="509">
        <v>0</v>
      </c>
      <c r="M324" s="509">
        <v>0</v>
      </c>
      <c r="N324" s="509"/>
      <c r="O324" s="509">
        <v>0</v>
      </c>
      <c r="P324" s="509"/>
      <c r="Q324" s="513">
        <v>15000</v>
      </c>
      <c r="R324" s="515"/>
      <c r="S324" s="509" t="s">
        <v>1329</v>
      </c>
      <c r="T324" s="509" t="s">
        <v>10387</v>
      </c>
      <c r="U324" s="509" t="s">
        <v>10518</v>
      </c>
      <c r="V324" s="514">
        <v>45866.60396990741</v>
      </c>
      <c r="W324" s="509" t="s">
        <v>10459</v>
      </c>
      <c r="X324" s="514">
        <v>45866.645636574074</v>
      </c>
      <c r="Y324" s="509" t="s">
        <v>10461</v>
      </c>
      <c r="Z324" s="509"/>
      <c r="AA324" s="509" t="s">
        <v>10460</v>
      </c>
      <c r="AB324" s="509"/>
    </row>
    <row r="325" spans="1:28" s="411" customFormat="1" ht="10.199999999999999">
      <c r="A325" s="509">
        <v>34336</v>
      </c>
      <c r="B325" s="509">
        <v>1</v>
      </c>
      <c r="C325" s="510" t="s">
        <v>10475</v>
      </c>
      <c r="D325" s="510" t="s">
        <v>10398</v>
      </c>
      <c r="E325" s="511">
        <v>45887</v>
      </c>
      <c r="F325" s="511">
        <v>45996</v>
      </c>
      <c r="G325" s="511"/>
      <c r="H325" s="509" t="s">
        <v>10262</v>
      </c>
      <c r="I325" s="512">
        <v>1212</v>
      </c>
      <c r="J325" s="509">
        <v>1</v>
      </c>
      <c r="K325" s="509">
        <v>0</v>
      </c>
      <c r="L325" s="509">
        <v>0</v>
      </c>
      <c r="M325" s="509">
        <v>0</v>
      </c>
      <c r="N325" s="509"/>
      <c r="O325" s="509">
        <v>0</v>
      </c>
      <c r="P325" s="509"/>
      <c r="Q325" s="513">
        <v>1212</v>
      </c>
      <c r="R325" s="515"/>
      <c r="S325" s="509" t="s">
        <v>1329</v>
      </c>
      <c r="T325" s="509" t="s">
        <v>10387</v>
      </c>
      <c r="U325" s="509" t="s">
        <v>10516</v>
      </c>
      <c r="V325" s="514">
        <v>45887.568402777775</v>
      </c>
      <c r="W325" s="509" t="s">
        <v>10459</v>
      </c>
      <c r="X325" s="514">
        <v>45887.610069444447</v>
      </c>
      <c r="Y325" s="509" t="s">
        <v>10461</v>
      </c>
      <c r="Z325" s="509"/>
      <c r="AA325" s="509" t="s">
        <v>10460</v>
      </c>
      <c r="AB325" s="509"/>
    </row>
    <row r="326" spans="1:28" s="411" customFormat="1" ht="10.199999999999999">
      <c r="A326" s="509">
        <v>34332</v>
      </c>
      <c r="B326" s="509">
        <v>1</v>
      </c>
      <c r="C326" s="510" t="s">
        <v>39</v>
      </c>
      <c r="D326" s="510" t="s">
        <v>10398</v>
      </c>
      <c r="E326" s="511">
        <v>45887</v>
      </c>
      <c r="F326" s="511">
        <v>45996</v>
      </c>
      <c r="G326" s="511"/>
      <c r="H326" s="509" t="s">
        <v>10262</v>
      </c>
      <c r="I326" s="512">
        <v>1000</v>
      </c>
      <c r="J326" s="509">
        <v>1</v>
      </c>
      <c r="K326" s="509">
        <v>0</v>
      </c>
      <c r="L326" s="509">
        <v>0</v>
      </c>
      <c r="M326" s="509">
        <v>0</v>
      </c>
      <c r="N326" s="509"/>
      <c r="O326" s="509">
        <v>0</v>
      </c>
      <c r="P326" s="509"/>
      <c r="Q326" s="513">
        <v>1000</v>
      </c>
      <c r="R326" s="515"/>
      <c r="S326" s="509" t="s">
        <v>1329</v>
      </c>
      <c r="T326" s="509" t="s">
        <v>10387</v>
      </c>
      <c r="U326" s="509" t="s">
        <v>10519</v>
      </c>
      <c r="V326" s="514">
        <v>45887.566435185188</v>
      </c>
      <c r="W326" s="509" t="s">
        <v>10459</v>
      </c>
      <c r="X326" s="514">
        <v>45887.608101851853</v>
      </c>
      <c r="Y326" s="509" t="s">
        <v>10461</v>
      </c>
      <c r="Z326" s="509"/>
      <c r="AA326" s="509" t="s">
        <v>10460</v>
      </c>
      <c r="AB326" s="509"/>
    </row>
    <row r="327" spans="1:28" s="411" customFormat="1" ht="10.199999999999999">
      <c r="A327" s="509">
        <v>34200</v>
      </c>
      <c r="B327" s="509">
        <v>1</v>
      </c>
      <c r="C327" s="510" t="s">
        <v>28</v>
      </c>
      <c r="D327" s="510" t="s">
        <v>10398</v>
      </c>
      <c r="E327" s="511">
        <v>45882</v>
      </c>
      <c r="F327" s="511">
        <v>45996</v>
      </c>
      <c r="G327" s="511"/>
      <c r="H327" s="509" t="s">
        <v>10262</v>
      </c>
      <c r="I327" s="512">
        <v>3471.36</v>
      </c>
      <c r="J327" s="509">
        <v>1</v>
      </c>
      <c r="K327" s="509">
        <v>0</v>
      </c>
      <c r="L327" s="509">
        <v>0</v>
      </c>
      <c r="M327" s="509">
        <v>0</v>
      </c>
      <c r="N327" s="509"/>
      <c r="O327" s="509">
        <v>0</v>
      </c>
      <c r="P327" s="509"/>
      <c r="Q327" s="513">
        <v>3471.36</v>
      </c>
      <c r="R327" s="515"/>
      <c r="S327" s="509" t="s">
        <v>1342</v>
      </c>
      <c r="T327" s="509" t="s">
        <v>278</v>
      </c>
      <c r="U327" s="509" t="s">
        <v>10517</v>
      </c>
      <c r="V327" s="514">
        <v>45882.727673611109</v>
      </c>
      <c r="W327" s="509" t="s">
        <v>10459</v>
      </c>
      <c r="X327" s="514">
        <v>45882.76934027778</v>
      </c>
      <c r="Y327" s="509" t="s">
        <v>10461</v>
      </c>
      <c r="Z327" s="509"/>
      <c r="AA327" s="509" t="s">
        <v>10460</v>
      </c>
      <c r="AB327" s="509"/>
    </row>
    <row r="328" spans="1:28" s="411" customFormat="1" ht="10.199999999999999">
      <c r="A328" s="509">
        <v>36718</v>
      </c>
      <c r="B328" s="509">
        <v>2</v>
      </c>
      <c r="C328" s="510" t="s">
        <v>10293</v>
      </c>
      <c r="D328" s="510" t="s">
        <v>11347</v>
      </c>
      <c r="E328" s="511">
        <v>45951</v>
      </c>
      <c r="F328" s="511">
        <v>45997</v>
      </c>
      <c r="G328" s="511"/>
      <c r="H328" s="509" t="s">
        <v>136</v>
      </c>
      <c r="I328" s="512">
        <v>792.81</v>
      </c>
      <c r="J328" s="509">
        <v>5.3689999999999998</v>
      </c>
      <c r="K328" s="509">
        <v>0</v>
      </c>
      <c r="L328" s="509">
        <v>0</v>
      </c>
      <c r="M328" s="509">
        <v>0</v>
      </c>
      <c r="N328" s="509">
        <v>0</v>
      </c>
      <c r="O328" s="509">
        <v>0</v>
      </c>
      <c r="P328" s="509">
        <v>792.81</v>
      </c>
      <c r="Q328" s="513">
        <v>4256.5968899999998</v>
      </c>
      <c r="R328" s="515"/>
      <c r="S328" s="509" t="s">
        <v>1874</v>
      </c>
      <c r="T328" s="509" t="s">
        <v>10390</v>
      </c>
      <c r="U328" s="509" t="s">
        <v>11348</v>
      </c>
      <c r="V328" s="514">
        <v>45952.662453703706</v>
      </c>
      <c r="W328" s="509" t="s">
        <v>10463</v>
      </c>
      <c r="X328" s="514">
        <v>45952.70412037037</v>
      </c>
      <c r="Y328" s="509" t="s">
        <v>10461</v>
      </c>
      <c r="Z328" s="509"/>
      <c r="AA328" s="509" t="s">
        <v>10460</v>
      </c>
      <c r="AB328" s="509"/>
    </row>
    <row r="329" spans="1:28" s="411" customFormat="1" ht="10.199999999999999">
      <c r="A329" s="509">
        <v>36719</v>
      </c>
      <c r="B329" s="509">
        <v>4</v>
      </c>
      <c r="C329" s="510" t="s">
        <v>10293</v>
      </c>
      <c r="D329" s="510" t="s">
        <v>11343</v>
      </c>
      <c r="E329" s="511">
        <v>45951</v>
      </c>
      <c r="F329" s="511">
        <v>45997</v>
      </c>
      <c r="G329" s="511"/>
      <c r="H329" s="509" t="s">
        <v>136</v>
      </c>
      <c r="I329" s="512">
        <v>7928.06</v>
      </c>
      <c r="J329" s="509">
        <v>5.3689999999999998</v>
      </c>
      <c r="K329" s="509">
        <v>0</v>
      </c>
      <c r="L329" s="509">
        <v>0</v>
      </c>
      <c r="M329" s="509">
        <v>0</v>
      </c>
      <c r="N329" s="509">
        <v>0</v>
      </c>
      <c r="O329" s="509">
        <v>0</v>
      </c>
      <c r="P329" s="509">
        <v>7928.06</v>
      </c>
      <c r="Q329" s="513">
        <v>42565.754139999997</v>
      </c>
      <c r="R329" s="515"/>
      <c r="S329" s="509" t="s">
        <v>1874</v>
      </c>
      <c r="T329" s="509" t="s">
        <v>10390</v>
      </c>
      <c r="U329" s="509" t="s">
        <v>11344</v>
      </c>
      <c r="V329" s="514">
        <v>45952.662893518522</v>
      </c>
      <c r="W329" s="509" t="s">
        <v>10463</v>
      </c>
      <c r="X329" s="514">
        <v>45952.704560185186</v>
      </c>
      <c r="Y329" s="509" t="s">
        <v>10461</v>
      </c>
      <c r="Z329" s="509"/>
      <c r="AA329" s="509" t="s">
        <v>10460</v>
      </c>
      <c r="AB329" s="509"/>
    </row>
    <row r="330" spans="1:28" s="411" customFormat="1" ht="10.199999999999999">
      <c r="A330" s="509">
        <v>36720</v>
      </c>
      <c r="B330" s="509">
        <v>2</v>
      </c>
      <c r="C330" s="510" t="s">
        <v>10293</v>
      </c>
      <c r="D330" s="510" t="s">
        <v>11345</v>
      </c>
      <c r="E330" s="511">
        <v>45951</v>
      </c>
      <c r="F330" s="511">
        <v>45997</v>
      </c>
      <c r="G330" s="511"/>
      <c r="H330" s="509" t="s">
        <v>136</v>
      </c>
      <c r="I330" s="512">
        <v>6342.44</v>
      </c>
      <c r="J330" s="509">
        <v>5.3689999999999998</v>
      </c>
      <c r="K330" s="509">
        <v>0</v>
      </c>
      <c r="L330" s="509">
        <v>0</v>
      </c>
      <c r="M330" s="509">
        <v>0</v>
      </c>
      <c r="N330" s="509">
        <v>0</v>
      </c>
      <c r="O330" s="509">
        <v>0</v>
      </c>
      <c r="P330" s="509">
        <v>6342.44</v>
      </c>
      <c r="Q330" s="513">
        <v>34052.560359999996</v>
      </c>
      <c r="R330" s="515"/>
      <c r="S330" s="509" t="s">
        <v>1874</v>
      </c>
      <c r="T330" s="509" t="s">
        <v>10390</v>
      </c>
      <c r="U330" s="509" t="s">
        <v>11346</v>
      </c>
      <c r="V330" s="514">
        <v>45952.663356481484</v>
      </c>
      <c r="W330" s="509" t="s">
        <v>10463</v>
      </c>
      <c r="X330" s="514">
        <v>45952.705023148148</v>
      </c>
      <c r="Y330" s="509" t="s">
        <v>10461</v>
      </c>
      <c r="Z330" s="509"/>
      <c r="AA330" s="509" t="s">
        <v>10460</v>
      </c>
      <c r="AB330" s="509"/>
    </row>
    <row r="331" spans="1:28" s="411" customFormat="1" ht="10.199999999999999">
      <c r="A331" s="509">
        <v>25210</v>
      </c>
      <c r="B331" s="509">
        <v>1</v>
      </c>
      <c r="C331" s="510" t="s">
        <v>239</v>
      </c>
      <c r="D331" s="510" t="s">
        <v>10335</v>
      </c>
      <c r="E331" s="511">
        <v>45604</v>
      </c>
      <c r="F331" s="511">
        <v>45999</v>
      </c>
      <c r="G331" s="511"/>
      <c r="H331" s="509" t="s">
        <v>10262</v>
      </c>
      <c r="I331" s="512">
        <v>1147.3</v>
      </c>
      <c r="J331" s="509">
        <v>1</v>
      </c>
      <c r="K331" s="509">
        <v>0</v>
      </c>
      <c r="L331" s="509">
        <v>0</v>
      </c>
      <c r="M331" s="509">
        <v>0</v>
      </c>
      <c r="N331" s="509"/>
      <c r="O331" s="509">
        <v>0</v>
      </c>
      <c r="P331" s="509"/>
      <c r="Q331" s="513">
        <v>1147.3</v>
      </c>
      <c r="R331" s="515"/>
      <c r="S331" s="509" t="s">
        <v>2636</v>
      </c>
      <c r="T331" s="509" t="s">
        <v>10336</v>
      </c>
      <c r="U331" s="509" t="s">
        <v>10477</v>
      </c>
      <c r="V331" s="514">
        <v>45608.474594907406</v>
      </c>
      <c r="W331" s="509" t="s">
        <v>10469</v>
      </c>
      <c r="X331" s="514">
        <v>45608.516261574077</v>
      </c>
      <c r="Y331" s="509" t="s">
        <v>10461</v>
      </c>
      <c r="Z331" s="509"/>
      <c r="AA331" s="509" t="s">
        <v>10460</v>
      </c>
      <c r="AB331" s="509" t="s">
        <v>1328</v>
      </c>
    </row>
    <row r="332" spans="1:28" s="411" customFormat="1" ht="10.199999999999999">
      <c r="A332" s="509">
        <v>25258</v>
      </c>
      <c r="B332" s="509">
        <v>1</v>
      </c>
      <c r="C332" s="510" t="s">
        <v>239</v>
      </c>
      <c r="D332" s="510" t="s">
        <v>10337</v>
      </c>
      <c r="E332" s="511">
        <v>45604</v>
      </c>
      <c r="F332" s="511">
        <v>45999</v>
      </c>
      <c r="G332" s="511"/>
      <c r="H332" s="509" t="s">
        <v>10262</v>
      </c>
      <c r="I332" s="512">
        <v>1147.3</v>
      </c>
      <c r="J332" s="509">
        <v>1</v>
      </c>
      <c r="K332" s="509">
        <v>0</v>
      </c>
      <c r="L332" s="509">
        <v>0</v>
      </c>
      <c r="M332" s="509">
        <v>0</v>
      </c>
      <c r="N332" s="509"/>
      <c r="O332" s="509">
        <v>0</v>
      </c>
      <c r="P332" s="509"/>
      <c r="Q332" s="513">
        <v>1147.3</v>
      </c>
      <c r="R332" s="515"/>
      <c r="S332" s="509" t="s">
        <v>2636</v>
      </c>
      <c r="T332" s="509" t="s">
        <v>10336</v>
      </c>
      <c r="U332" s="509" t="s">
        <v>10476</v>
      </c>
      <c r="V332" s="514">
        <v>45608.475636574076</v>
      </c>
      <c r="W332" s="509" t="s">
        <v>10469</v>
      </c>
      <c r="X332" s="514">
        <v>45608.51730324074</v>
      </c>
      <c r="Y332" s="509" t="s">
        <v>10461</v>
      </c>
      <c r="Z332" s="509"/>
      <c r="AA332" s="509" t="s">
        <v>10460</v>
      </c>
      <c r="AB332" s="509" t="s">
        <v>1328</v>
      </c>
    </row>
    <row r="333" spans="1:28" s="411" customFormat="1" ht="10.199999999999999">
      <c r="A333" s="509">
        <v>33040</v>
      </c>
      <c r="B333" s="509">
        <v>1</v>
      </c>
      <c r="C333" s="510" t="s">
        <v>10348</v>
      </c>
      <c r="D333" s="510" t="s">
        <v>10392</v>
      </c>
      <c r="E333" s="511">
        <v>45847</v>
      </c>
      <c r="F333" s="511">
        <v>46001</v>
      </c>
      <c r="G333" s="511"/>
      <c r="H333" s="509" t="s">
        <v>10262</v>
      </c>
      <c r="I333" s="512">
        <v>3464.34</v>
      </c>
      <c r="J333" s="509">
        <v>1</v>
      </c>
      <c r="K333" s="509">
        <v>0</v>
      </c>
      <c r="L333" s="509">
        <v>0</v>
      </c>
      <c r="M333" s="509">
        <v>0</v>
      </c>
      <c r="N333" s="509"/>
      <c r="O333" s="509">
        <v>0</v>
      </c>
      <c r="P333" s="509"/>
      <c r="Q333" s="513">
        <v>3464.34</v>
      </c>
      <c r="R333" s="515"/>
      <c r="S333" s="509" t="s">
        <v>1342</v>
      </c>
      <c r="T333" s="509" t="s">
        <v>278</v>
      </c>
      <c r="U333" s="509" t="s">
        <v>10522</v>
      </c>
      <c r="V333" s="514">
        <v>45847.476782407408</v>
      </c>
      <c r="W333" s="509" t="s">
        <v>10459</v>
      </c>
      <c r="X333" s="514">
        <v>45847.518449074072</v>
      </c>
      <c r="Y333" s="509" t="s">
        <v>10461</v>
      </c>
      <c r="Z333" s="509"/>
      <c r="AA333" s="509" t="s">
        <v>10460</v>
      </c>
      <c r="AB333" s="509"/>
    </row>
    <row r="334" spans="1:28" s="411" customFormat="1" ht="10.199999999999999">
      <c r="A334" s="509">
        <v>33080</v>
      </c>
      <c r="B334" s="509">
        <v>1</v>
      </c>
      <c r="C334" s="510" t="s">
        <v>10326</v>
      </c>
      <c r="D334" s="510" t="s">
        <v>10398</v>
      </c>
      <c r="E334" s="511">
        <v>45847</v>
      </c>
      <c r="F334" s="511">
        <v>46001</v>
      </c>
      <c r="G334" s="511"/>
      <c r="H334" s="509" t="s">
        <v>10262</v>
      </c>
      <c r="I334" s="512">
        <v>3678.65</v>
      </c>
      <c r="J334" s="509">
        <v>1</v>
      </c>
      <c r="K334" s="509">
        <v>0</v>
      </c>
      <c r="L334" s="509">
        <v>0</v>
      </c>
      <c r="M334" s="509">
        <v>0</v>
      </c>
      <c r="N334" s="509"/>
      <c r="O334" s="509">
        <v>0</v>
      </c>
      <c r="P334" s="509"/>
      <c r="Q334" s="513">
        <v>3678.65</v>
      </c>
      <c r="R334" s="515"/>
      <c r="S334" s="509" t="s">
        <v>1329</v>
      </c>
      <c r="T334" s="509" t="s">
        <v>878</v>
      </c>
      <c r="U334" s="509" t="s">
        <v>10524</v>
      </c>
      <c r="V334" s="514">
        <v>45847.615104166667</v>
      </c>
      <c r="W334" s="509" t="s">
        <v>10459</v>
      </c>
      <c r="X334" s="514">
        <v>45847.656770833331</v>
      </c>
      <c r="Y334" s="509" t="s">
        <v>10461</v>
      </c>
      <c r="Z334" s="509"/>
      <c r="AA334" s="509" t="s">
        <v>10460</v>
      </c>
      <c r="AB334" s="509"/>
    </row>
    <row r="335" spans="1:28" s="411" customFormat="1" ht="10.199999999999999">
      <c r="A335" s="509">
        <v>33030</v>
      </c>
      <c r="B335" s="509">
        <v>1</v>
      </c>
      <c r="C335" s="510" t="s">
        <v>10305</v>
      </c>
      <c r="D335" s="510" t="s">
        <v>10391</v>
      </c>
      <c r="E335" s="511">
        <v>45847</v>
      </c>
      <c r="F335" s="511">
        <v>46001</v>
      </c>
      <c r="G335" s="511"/>
      <c r="H335" s="509" t="s">
        <v>10262</v>
      </c>
      <c r="I335" s="512">
        <v>1683.92</v>
      </c>
      <c r="J335" s="509">
        <v>1</v>
      </c>
      <c r="K335" s="509">
        <v>0</v>
      </c>
      <c r="L335" s="509">
        <v>0</v>
      </c>
      <c r="M335" s="509">
        <v>0</v>
      </c>
      <c r="N335" s="509"/>
      <c r="O335" s="509">
        <v>0</v>
      </c>
      <c r="P335" s="509"/>
      <c r="Q335" s="513">
        <v>1683.92</v>
      </c>
      <c r="R335" s="515"/>
      <c r="S335" s="509" t="s">
        <v>1342</v>
      </c>
      <c r="T335" s="509" t="s">
        <v>278</v>
      </c>
      <c r="U335" s="509" t="s">
        <v>10521</v>
      </c>
      <c r="V335" s="514">
        <v>45847.462256944447</v>
      </c>
      <c r="W335" s="509" t="s">
        <v>10459</v>
      </c>
      <c r="X335" s="514">
        <v>45847.503923611112</v>
      </c>
      <c r="Y335" s="509" t="s">
        <v>10461</v>
      </c>
      <c r="Z335" s="509"/>
      <c r="AA335" s="509" t="s">
        <v>10460</v>
      </c>
      <c r="AB335" s="509"/>
    </row>
    <row r="336" spans="1:28" s="411" customFormat="1" ht="10.199999999999999">
      <c r="A336" s="509">
        <v>33101</v>
      </c>
      <c r="B336" s="509">
        <v>1</v>
      </c>
      <c r="C336" s="510" t="s">
        <v>44</v>
      </c>
      <c r="D336" s="510" t="s">
        <v>10398</v>
      </c>
      <c r="E336" s="511">
        <v>45847</v>
      </c>
      <c r="F336" s="511">
        <v>46001</v>
      </c>
      <c r="G336" s="511"/>
      <c r="H336" s="509" t="s">
        <v>10262</v>
      </c>
      <c r="I336" s="512">
        <v>64881.48</v>
      </c>
      <c r="J336" s="509">
        <v>1</v>
      </c>
      <c r="K336" s="509">
        <v>0</v>
      </c>
      <c r="L336" s="509">
        <v>0</v>
      </c>
      <c r="M336" s="509">
        <v>0</v>
      </c>
      <c r="N336" s="509"/>
      <c r="O336" s="509">
        <v>0</v>
      </c>
      <c r="P336" s="509"/>
      <c r="Q336" s="513">
        <v>64881.48</v>
      </c>
      <c r="R336" s="515"/>
      <c r="S336" s="509" t="s">
        <v>1381</v>
      </c>
      <c r="T336" s="509" t="s">
        <v>10375</v>
      </c>
      <c r="U336" s="509" t="s">
        <v>10520</v>
      </c>
      <c r="V336" s="514">
        <v>45847.661909722221</v>
      </c>
      <c r="W336" s="509" t="s">
        <v>10459</v>
      </c>
      <c r="X336" s="514">
        <v>45847.703576388885</v>
      </c>
      <c r="Y336" s="509" t="s">
        <v>10461</v>
      </c>
      <c r="Z336" s="509"/>
      <c r="AA336" s="509" t="s">
        <v>10460</v>
      </c>
      <c r="AB336" s="509"/>
    </row>
    <row r="337" spans="1:28" s="411" customFormat="1" ht="10.199999999999999">
      <c r="A337" s="509">
        <v>24381</v>
      </c>
      <c r="B337" s="509">
        <v>1</v>
      </c>
      <c r="C337" s="510" t="s">
        <v>239</v>
      </c>
      <c r="D337" s="510" t="s">
        <v>10306</v>
      </c>
      <c r="E337" s="511">
        <v>45323</v>
      </c>
      <c r="F337" s="511">
        <v>46001</v>
      </c>
      <c r="G337" s="511"/>
      <c r="H337" s="509" t="s">
        <v>10262</v>
      </c>
      <c r="I337" s="512">
        <v>2677.76</v>
      </c>
      <c r="J337" s="509">
        <v>1</v>
      </c>
      <c r="K337" s="509">
        <v>0</v>
      </c>
      <c r="L337" s="509">
        <v>0</v>
      </c>
      <c r="M337" s="509">
        <v>0</v>
      </c>
      <c r="N337" s="509"/>
      <c r="O337" s="509">
        <v>0</v>
      </c>
      <c r="P337" s="509"/>
      <c r="Q337" s="513">
        <v>2677.76</v>
      </c>
      <c r="R337" s="515"/>
      <c r="S337" s="509" t="s">
        <v>2636</v>
      </c>
      <c r="T337" s="509" t="s">
        <v>10336</v>
      </c>
      <c r="U337" s="509" t="s">
        <v>10478</v>
      </c>
      <c r="V337" s="514">
        <v>45576.442939814813</v>
      </c>
      <c r="W337" s="509" t="s">
        <v>10469</v>
      </c>
      <c r="X337" s="514">
        <v>45576.484606481485</v>
      </c>
      <c r="Y337" s="509" t="s">
        <v>10461</v>
      </c>
      <c r="Z337" s="509"/>
      <c r="AA337" s="509" t="s">
        <v>10460</v>
      </c>
      <c r="AB337" s="509" t="s">
        <v>1328</v>
      </c>
    </row>
    <row r="338" spans="1:28" s="411" customFormat="1" ht="10.199999999999999">
      <c r="A338" s="509">
        <v>33039</v>
      </c>
      <c r="B338" s="509">
        <v>1</v>
      </c>
      <c r="C338" s="510" t="s">
        <v>10305</v>
      </c>
      <c r="D338" s="510" t="s">
        <v>10391</v>
      </c>
      <c r="E338" s="511">
        <v>45847</v>
      </c>
      <c r="F338" s="511">
        <v>46001</v>
      </c>
      <c r="G338" s="511"/>
      <c r="H338" s="509" t="s">
        <v>10262</v>
      </c>
      <c r="I338" s="512">
        <v>1670.4</v>
      </c>
      <c r="J338" s="509">
        <v>1</v>
      </c>
      <c r="K338" s="509">
        <v>0</v>
      </c>
      <c r="L338" s="509">
        <v>0</v>
      </c>
      <c r="M338" s="509">
        <v>0</v>
      </c>
      <c r="N338" s="509"/>
      <c r="O338" s="509">
        <v>0</v>
      </c>
      <c r="P338" s="509"/>
      <c r="Q338" s="513">
        <v>1670.4</v>
      </c>
      <c r="R338" s="515"/>
      <c r="S338" s="509" t="s">
        <v>1342</v>
      </c>
      <c r="T338" s="509" t="s">
        <v>278</v>
      </c>
      <c r="U338" s="509" t="s">
        <v>10523</v>
      </c>
      <c r="V338" s="514">
        <v>45847.466921296298</v>
      </c>
      <c r="W338" s="509" t="s">
        <v>10459</v>
      </c>
      <c r="X338" s="514">
        <v>45847.508587962962</v>
      </c>
      <c r="Y338" s="509" t="s">
        <v>10461</v>
      </c>
      <c r="Z338" s="509"/>
      <c r="AA338" s="509" t="s">
        <v>10460</v>
      </c>
      <c r="AB338" s="509"/>
    </row>
    <row r="339" spans="1:28" s="411" customFormat="1" ht="10.199999999999999">
      <c r="A339" s="509">
        <v>34195</v>
      </c>
      <c r="B339" s="509">
        <v>1</v>
      </c>
      <c r="C339" s="510" t="s">
        <v>10445</v>
      </c>
      <c r="D339" s="510" t="s">
        <v>10398</v>
      </c>
      <c r="E339" s="511">
        <v>45882</v>
      </c>
      <c r="F339" s="511">
        <v>46002</v>
      </c>
      <c r="G339" s="511"/>
      <c r="H339" s="509" t="s">
        <v>10262</v>
      </c>
      <c r="I339" s="512">
        <v>140</v>
      </c>
      <c r="J339" s="509">
        <v>1</v>
      </c>
      <c r="K339" s="509">
        <v>0</v>
      </c>
      <c r="L339" s="509">
        <v>0</v>
      </c>
      <c r="M339" s="509">
        <v>0</v>
      </c>
      <c r="N339" s="509"/>
      <c r="O339" s="509">
        <v>0</v>
      </c>
      <c r="P339" s="509"/>
      <c r="Q339" s="513">
        <v>140</v>
      </c>
      <c r="R339" s="515"/>
      <c r="S339" s="509" t="s">
        <v>1342</v>
      </c>
      <c r="T339" s="509" t="s">
        <v>286</v>
      </c>
      <c r="U339" s="509" t="s">
        <v>10526</v>
      </c>
      <c r="V339" s="514">
        <v>45882.713483796295</v>
      </c>
      <c r="W339" s="509" t="s">
        <v>10459</v>
      </c>
      <c r="X339" s="514">
        <v>45882.755150462966</v>
      </c>
      <c r="Y339" s="509" t="s">
        <v>10461</v>
      </c>
      <c r="Z339" s="509"/>
      <c r="AA339" s="509" t="s">
        <v>10460</v>
      </c>
      <c r="AB339" s="509"/>
    </row>
    <row r="340" spans="1:28" s="411" customFormat="1" ht="10.199999999999999">
      <c r="A340" s="509">
        <v>33134</v>
      </c>
      <c r="B340" s="509">
        <v>1</v>
      </c>
      <c r="C340" s="510" t="s">
        <v>10359</v>
      </c>
      <c r="D340" s="510" t="s">
        <v>10398</v>
      </c>
      <c r="E340" s="511">
        <v>45847</v>
      </c>
      <c r="F340" s="511">
        <v>46002</v>
      </c>
      <c r="G340" s="511"/>
      <c r="H340" s="509" t="s">
        <v>10262</v>
      </c>
      <c r="I340" s="512">
        <v>11000</v>
      </c>
      <c r="J340" s="509">
        <v>1</v>
      </c>
      <c r="K340" s="509">
        <v>0</v>
      </c>
      <c r="L340" s="509">
        <v>0</v>
      </c>
      <c r="M340" s="509">
        <v>0</v>
      </c>
      <c r="N340" s="509"/>
      <c r="O340" s="509">
        <v>0</v>
      </c>
      <c r="P340" s="509"/>
      <c r="Q340" s="513">
        <v>11000</v>
      </c>
      <c r="R340" s="515"/>
      <c r="S340" s="509" t="s">
        <v>10325</v>
      </c>
      <c r="T340" s="509" t="s">
        <v>10373</v>
      </c>
      <c r="U340" s="509" t="s">
        <v>10527</v>
      </c>
      <c r="V340" s="514">
        <v>45847.693819444445</v>
      </c>
      <c r="W340" s="509" t="s">
        <v>10459</v>
      </c>
      <c r="X340" s="514">
        <v>45847.735486111109</v>
      </c>
      <c r="Y340" s="509" t="s">
        <v>10461</v>
      </c>
      <c r="Z340" s="509"/>
      <c r="AA340" s="509" t="s">
        <v>10460</v>
      </c>
      <c r="AB340" s="509"/>
    </row>
    <row r="341" spans="1:28" s="411" customFormat="1" ht="10.199999999999999">
      <c r="A341" s="509">
        <v>33140</v>
      </c>
      <c r="B341" s="509">
        <v>1</v>
      </c>
      <c r="C341" s="510" t="s">
        <v>10359</v>
      </c>
      <c r="D341" s="510" t="s">
        <v>10398</v>
      </c>
      <c r="E341" s="511">
        <v>45847</v>
      </c>
      <c r="F341" s="511">
        <v>46002</v>
      </c>
      <c r="G341" s="511"/>
      <c r="H341" s="509" t="s">
        <v>10262</v>
      </c>
      <c r="I341" s="512">
        <v>7000</v>
      </c>
      <c r="J341" s="509">
        <v>1</v>
      </c>
      <c r="K341" s="509">
        <v>0</v>
      </c>
      <c r="L341" s="509">
        <v>0</v>
      </c>
      <c r="M341" s="509">
        <v>0</v>
      </c>
      <c r="N341" s="509"/>
      <c r="O341" s="509">
        <v>0</v>
      </c>
      <c r="P341" s="509"/>
      <c r="Q341" s="513">
        <v>7000</v>
      </c>
      <c r="R341" s="515"/>
      <c r="S341" s="509" t="s">
        <v>10308</v>
      </c>
      <c r="T341" s="509" t="s">
        <v>10374</v>
      </c>
      <c r="U341" s="509" t="s">
        <v>10525</v>
      </c>
      <c r="V341" s="514">
        <v>45847.696840277778</v>
      </c>
      <c r="W341" s="509" t="s">
        <v>10459</v>
      </c>
      <c r="X341" s="514">
        <v>45847.738506944443</v>
      </c>
      <c r="Y341" s="509" t="s">
        <v>10461</v>
      </c>
      <c r="Z341" s="509"/>
      <c r="AA341" s="509" t="s">
        <v>10460</v>
      </c>
      <c r="AB341" s="509"/>
    </row>
    <row r="342" spans="1:28" s="411" customFormat="1" ht="10.199999999999999">
      <c r="A342" s="509">
        <v>36649</v>
      </c>
      <c r="B342" s="509">
        <v>5</v>
      </c>
      <c r="C342" s="510" t="s">
        <v>10293</v>
      </c>
      <c r="D342" s="510" t="s">
        <v>11438</v>
      </c>
      <c r="E342" s="511">
        <v>45881</v>
      </c>
      <c r="F342" s="511">
        <v>46003</v>
      </c>
      <c r="G342" s="511"/>
      <c r="H342" s="509" t="s">
        <v>136</v>
      </c>
      <c r="I342" s="512">
        <v>120385.32</v>
      </c>
      <c r="J342" s="509">
        <v>5.3689999999999998</v>
      </c>
      <c r="K342" s="509">
        <v>0</v>
      </c>
      <c r="L342" s="509">
        <v>0</v>
      </c>
      <c r="M342" s="509">
        <v>0</v>
      </c>
      <c r="N342" s="509">
        <v>0</v>
      </c>
      <c r="O342" s="509">
        <v>0</v>
      </c>
      <c r="P342" s="509">
        <v>120385.32</v>
      </c>
      <c r="Q342" s="513">
        <v>646348.78307999996</v>
      </c>
      <c r="R342" s="515"/>
      <c r="S342" s="509" t="s">
        <v>1874</v>
      </c>
      <c r="T342" s="509" t="s">
        <v>10390</v>
      </c>
      <c r="U342" s="509" t="s">
        <v>11439</v>
      </c>
      <c r="V342" s="514">
        <v>45952.349074074074</v>
      </c>
      <c r="W342" s="509" t="s">
        <v>10463</v>
      </c>
      <c r="X342" s="514">
        <v>45952.390740740739</v>
      </c>
      <c r="Y342" s="509" t="s">
        <v>10461</v>
      </c>
      <c r="Z342" s="509"/>
      <c r="AA342" s="509" t="s">
        <v>10460</v>
      </c>
      <c r="AB342" s="509"/>
    </row>
    <row r="343" spans="1:28" s="411" customFormat="1" ht="10.199999999999999">
      <c r="A343" s="509">
        <v>36582</v>
      </c>
      <c r="B343" s="509">
        <v>4</v>
      </c>
      <c r="C343" s="510" t="s">
        <v>10293</v>
      </c>
      <c r="D343" s="510" t="s">
        <v>10668</v>
      </c>
      <c r="E343" s="511">
        <v>45881</v>
      </c>
      <c r="F343" s="511">
        <v>46003</v>
      </c>
      <c r="G343" s="511"/>
      <c r="H343" s="509" t="s">
        <v>136</v>
      </c>
      <c r="I343" s="512">
        <v>98497.08</v>
      </c>
      <c r="J343" s="509">
        <v>5.3689999999999998</v>
      </c>
      <c r="K343" s="509">
        <v>0</v>
      </c>
      <c r="L343" s="509">
        <v>0</v>
      </c>
      <c r="M343" s="509">
        <v>0</v>
      </c>
      <c r="N343" s="509">
        <v>0</v>
      </c>
      <c r="O343" s="509">
        <v>0</v>
      </c>
      <c r="P343" s="509">
        <v>98497.08</v>
      </c>
      <c r="Q343" s="513">
        <v>528830.82251999993</v>
      </c>
      <c r="R343" s="515"/>
      <c r="S343" s="509" t="s">
        <v>1874</v>
      </c>
      <c r="T343" s="509" t="s">
        <v>10390</v>
      </c>
      <c r="U343" s="509" t="s">
        <v>10669</v>
      </c>
      <c r="V343" s="514">
        <v>45951.360902777778</v>
      </c>
      <c r="W343" s="509" t="s">
        <v>10577</v>
      </c>
      <c r="X343" s="514">
        <v>45951.402569444443</v>
      </c>
      <c r="Y343" s="509" t="s">
        <v>10461</v>
      </c>
      <c r="Z343" s="509"/>
      <c r="AA343" s="509" t="s">
        <v>10460</v>
      </c>
      <c r="AB343" s="509"/>
    </row>
    <row r="344" spans="1:28" s="411" customFormat="1" ht="10.199999999999999">
      <c r="A344" s="509">
        <v>33078</v>
      </c>
      <c r="B344" s="509">
        <v>1</v>
      </c>
      <c r="C344" s="510" t="s">
        <v>10381</v>
      </c>
      <c r="D344" s="510" t="s">
        <v>10398</v>
      </c>
      <c r="E344" s="511">
        <v>45847</v>
      </c>
      <c r="F344" s="511">
        <v>46003</v>
      </c>
      <c r="G344" s="511"/>
      <c r="H344" s="509" t="s">
        <v>10262</v>
      </c>
      <c r="I344" s="512">
        <v>610.88</v>
      </c>
      <c r="J344" s="509">
        <v>1</v>
      </c>
      <c r="K344" s="509">
        <v>0</v>
      </c>
      <c r="L344" s="509">
        <v>0</v>
      </c>
      <c r="M344" s="509">
        <v>0</v>
      </c>
      <c r="N344" s="509"/>
      <c r="O344" s="509">
        <v>0</v>
      </c>
      <c r="P344" s="509"/>
      <c r="Q344" s="513">
        <v>610.88</v>
      </c>
      <c r="R344" s="515"/>
      <c r="S344" s="509" t="s">
        <v>1342</v>
      </c>
      <c r="T344" s="509" t="s">
        <v>1380</v>
      </c>
      <c r="U344" s="509" t="s">
        <v>10529</v>
      </c>
      <c r="V344" s="514">
        <v>45847.609282407408</v>
      </c>
      <c r="W344" s="509" t="s">
        <v>10459</v>
      </c>
      <c r="X344" s="514">
        <v>45847.650949074072</v>
      </c>
      <c r="Y344" s="509" t="s">
        <v>10461</v>
      </c>
      <c r="Z344" s="509"/>
      <c r="AA344" s="509" t="s">
        <v>10460</v>
      </c>
      <c r="AB344" s="509"/>
    </row>
    <row r="345" spans="1:28" s="411" customFormat="1" ht="10.199999999999999">
      <c r="A345" s="509">
        <v>36421</v>
      </c>
      <c r="B345" s="509">
        <v>1</v>
      </c>
      <c r="C345" s="510" t="s">
        <v>1357</v>
      </c>
      <c r="D345" s="510" t="s">
        <v>11180</v>
      </c>
      <c r="E345" s="511">
        <v>45946</v>
      </c>
      <c r="F345" s="511">
        <v>46006</v>
      </c>
      <c r="G345" s="511"/>
      <c r="H345" s="509" t="s">
        <v>10262</v>
      </c>
      <c r="I345" s="512">
        <v>1350000</v>
      </c>
      <c r="J345" s="509">
        <v>1</v>
      </c>
      <c r="K345" s="509">
        <v>0</v>
      </c>
      <c r="L345" s="509">
        <v>0</v>
      </c>
      <c r="M345" s="509">
        <v>0</v>
      </c>
      <c r="N345" s="509"/>
      <c r="O345" s="509">
        <v>0</v>
      </c>
      <c r="P345" s="509"/>
      <c r="Q345" s="513">
        <v>1350000</v>
      </c>
      <c r="R345" s="515"/>
      <c r="S345" s="509" t="s">
        <v>1349</v>
      </c>
      <c r="T345" s="509" t="s">
        <v>741</v>
      </c>
      <c r="U345" s="509" t="s">
        <v>11181</v>
      </c>
      <c r="V345" s="514">
        <v>45946.699456018519</v>
      </c>
      <c r="W345" s="509" t="s">
        <v>10459</v>
      </c>
      <c r="X345" s="514">
        <v>45946.70275462963</v>
      </c>
      <c r="Y345" s="509" t="s">
        <v>10459</v>
      </c>
      <c r="Z345" s="509"/>
      <c r="AA345" s="509" t="s">
        <v>10460</v>
      </c>
      <c r="AB345" s="509"/>
    </row>
    <row r="346" spans="1:28" s="411" customFormat="1" ht="10.199999999999999">
      <c r="A346" s="509">
        <v>34837</v>
      </c>
      <c r="B346" s="509">
        <v>1</v>
      </c>
      <c r="C346" s="510" t="s">
        <v>237</v>
      </c>
      <c r="D346" s="510" t="s">
        <v>10398</v>
      </c>
      <c r="E346" s="511">
        <v>45903</v>
      </c>
      <c r="F346" s="511">
        <v>46006</v>
      </c>
      <c r="G346" s="511"/>
      <c r="H346" s="509" t="s">
        <v>10262</v>
      </c>
      <c r="I346" s="512">
        <v>110.99</v>
      </c>
      <c r="J346" s="509">
        <v>1</v>
      </c>
      <c r="K346" s="509">
        <v>0</v>
      </c>
      <c r="L346" s="509">
        <v>0</v>
      </c>
      <c r="M346" s="509">
        <v>0</v>
      </c>
      <c r="N346" s="509"/>
      <c r="O346" s="509">
        <v>0</v>
      </c>
      <c r="P346" s="509"/>
      <c r="Q346" s="513">
        <v>110.99</v>
      </c>
      <c r="R346" s="515"/>
      <c r="S346" s="509" t="s">
        <v>1342</v>
      </c>
      <c r="T346" s="509" t="s">
        <v>280</v>
      </c>
      <c r="U346" s="509" t="s">
        <v>10620</v>
      </c>
      <c r="V346" s="514">
        <v>45903.395219907405</v>
      </c>
      <c r="W346" s="509" t="s">
        <v>10459</v>
      </c>
      <c r="X346" s="514">
        <v>45903.436886574076</v>
      </c>
      <c r="Y346" s="509" t="s">
        <v>10461</v>
      </c>
      <c r="Z346" s="509"/>
      <c r="AA346" s="509" t="s">
        <v>10460</v>
      </c>
      <c r="AB346" s="509"/>
    </row>
    <row r="347" spans="1:28" s="411" customFormat="1" ht="10.199999999999999">
      <c r="A347" s="509">
        <v>33475</v>
      </c>
      <c r="B347" s="509">
        <v>4</v>
      </c>
      <c r="C347" s="510" t="s">
        <v>237</v>
      </c>
      <c r="D347" s="510" t="s">
        <v>10398</v>
      </c>
      <c r="E347" s="511">
        <v>45860</v>
      </c>
      <c r="F347" s="511">
        <v>46006</v>
      </c>
      <c r="G347" s="511"/>
      <c r="H347" s="509" t="s">
        <v>10262</v>
      </c>
      <c r="I347" s="512">
        <v>119.99</v>
      </c>
      <c r="J347" s="509">
        <v>1</v>
      </c>
      <c r="K347" s="509">
        <v>0</v>
      </c>
      <c r="L347" s="509">
        <v>0</v>
      </c>
      <c r="M347" s="509">
        <v>0</v>
      </c>
      <c r="N347" s="509"/>
      <c r="O347" s="509">
        <v>0</v>
      </c>
      <c r="P347" s="509"/>
      <c r="Q347" s="513">
        <v>119.99</v>
      </c>
      <c r="R347" s="515"/>
      <c r="S347" s="509" t="s">
        <v>1342</v>
      </c>
      <c r="T347" s="509" t="s">
        <v>280</v>
      </c>
      <c r="U347" s="509" t="s">
        <v>10530</v>
      </c>
      <c r="V347" s="514">
        <v>45860.383101851854</v>
      </c>
      <c r="W347" s="509" t="s">
        <v>10459</v>
      </c>
      <c r="X347" s="514">
        <v>45860.424768518518</v>
      </c>
      <c r="Y347" s="509" t="s">
        <v>10461</v>
      </c>
      <c r="Z347" s="509"/>
      <c r="AA347" s="509" t="s">
        <v>10460</v>
      </c>
      <c r="AB347" s="509"/>
    </row>
    <row r="348" spans="1:28" s="411" customFormat="1" ht="10.199999999999999">
      <c r="A348" s="509">
        <v>35309</v>
      </c>
      <c r="B348" s="509">
        <v>1</v>
      </c>
      <c r="C348" s="510" t="s">
        <v>10687</v>
      </c>
      <c r="D348" s="510" t="s">
        <v>10398</v>
      </c>
      <c r="E348" s="511">
        <v>45917</v>
      </c>
      <c r="F348" s="511">
        <v>46007</v>
      </c>
      <c r="G348" s="511"/>
      <c r="H348" s="509" t="s">
        <v>10262</v>
      </c>
      <c r="I348" s="512">
        <v>170</v>
      </c>
      <c r="J348" s="509">
        <v>1</v>
      </c>
      <c r="K348" s="509">
        <v>0</v>
      </c>
      <c r="L348" s="509">
        <v>0</v>
      </c>
      <c r="M348" s="509">
        <v>0</v>
      </c>
      <c r="N348" s="509"/>
      <c r="O348" s="509">
        <v>0</v>
      </c>
      <c r="P348" s="509"/>
      <c r="Q348" s="513">
        <v>170</v>
      </c>
      <c r="R348" s="515"/>
      <c r="S348" s="509" t="s">
        <v>1342</v>
      </c>
      <c r="T348" s="509" t="s">
        <v>280</v>
      </c>
      <c r="U348" s="509" t="s">
        <v>10691</v>
      </c>
      <c r="V348" s="514">
        <v>45917.436099537037</v>
      </c>
      <c r="W348" s="509" t="s">
        <v>10459</v>
      </c>
      <c r="X348" s="514">
        <v>45917.477766203701</v>
      </c>
      <c r="Y348" s="509" t="s">
        <v>10461</v>
      </c>
      <c r="Z348" s="509"/>
      <c r="AA348" s="509" t="s">
        <v>10460</v>
      </c>
      <c r="AB348" s="509"/>
    </row>
    <row r="349" spans="1:28" s="411" customFormat="1" ht="10.199999999999999">
      <c r="A349" s="509">
        <v>36500</v>
      </c>
      <c r="B349" s="509">
        <v>2</v>
      </c>
      <c r="C349" s="510" t="s">
        <v>11128</v>
      </c>
      <c r="D349" s="510" t="s">
        <v>11129</v>
      </c>
      <c r="E349" s="511">
        <v>45940</v>
      </c>
      <c r="F349" s="511">
        <v>46009</v>
      </c>
      <c r="G349" s="511"/>
      <c r="H349" s="509" t="s">
        <v>136</v>
      </c>
      <c r="I349" s="512">
        <v>32091</v>
      </c>
      <c r="J349" s="509">
        <v>5.3689999999999998</v>
      </c>
      <c r="K349" s="509">
        <v>0</v>
      </c>
      <c r="L349" s="509">
        <v>0</v>
      </c>
      <c r="M349" s="509">
        <v>0</v>
      </c>
      <c r="N349" s="509">
        <v>0</v>
      </c>
      <c r="O349" s="509">
        <v>0</v>
      </c>
      <c r="P349" s="509">
        <v>32091</v>
      </c>
      <c r="Q349" s="513">
        <v>172296.579</v>
      </c>
      <c r="R349" s="515"/>
      <c r="S349" s="509" t="s">
        <v>1874</v>
      </c>
      <c r="T349" s="509" t="s">
        <v>10390</v>
      </c>
      <c r="U349" s="509" t="s">
        <v>11130</v>
      </c>
      <c r="V349" s="514">
        <v>45947.697604166664</v>
      </c>
      <c r="W349" s="509" t="s">
        <v>10577</v>
      </c>
      <c r="X349" s="514">
        <v>45947.739270833335</v>
      </c>
      <c r="Y349" s="509" t="s">
        <v>10461</v>
      </c>
      <c r="Z349" s="509"/>
      <c r="AA349" s="509" t="s">
        <v>10460</v>
      </c>
      <c r="AB349" s="509"/>
    </row>
    <row r="350" spans="1:28" s="411" customFormat="1" ht="10.199999999999999">
      <c r="A350" s="509">
        <v>32895</v>
      </c>
      <c r="B350" s="509">
        <v>1</v>
      </c>
      <c r="C350" s="510" t="s">
        <v>10383</v>
      </c>
      <c r="D350" s="510" t="s">
        <v>10399</v>
      </c>
      <c r="E350" s="511">
        <v>45842</v>
      </c>
      <c r="F350" s="511">
        <v>46010</v>
      </c>
      <c r="G350" s="511"/>
      <c r="H350" s="509" t="s">
        <v>10262</v>
      </c>
      <c r="I350" s="512">
        <v>90751.9</v>
      </c>
      <c r="J350" s="509">
        <v>1</v>
      </c>
      <c r="K350" s="509">
        <v>0</v>
      </c>
      <c r="L350" s="509">
        <v>0</v>
      </c>
      <c r="M350" s="509">
        <v>0</v>
      </c>
      <c r="N350" s="509"/>
      <c r="O350" s="509">
        <v>0</v>
      </c>
      <c r="P350" s="509"/>
      <c r="Q350" s="513">
        <v>90751.9</v>
      </c>
      <c r="R350" s="515"/>
      <c r="S350" s="509" t="s">
        <v>1381</v>
      </c>
      <c r="T350" s="509" t="s">
        <v>10385</v>
      </c>
      <c r="U350" s="509" t="s">
        <v>10531</v>
      </c>
      <c r="V350" s="514">
        <v>45842.487581018519</v>
      </c>
      <c r="W350" s="509" t="s">
        <v>10465</v>
      </c>
      <c r="X350" s="514">
        <v>45842.529247685183</v>
      </c>
      <c r="Y350" s="509" t="s">
        <v>10461</v>
      </c>
      <c r="Z350" s="509"/>
      <c r="AA350" s="509" t="s">
        <v>10460</v>
      </c>
      <c r="AB350" s="509"/>
    </row>
    <row r="351" spans="1:28" s="411" customFormat="1" ht="10.199999999999999">
      <c r="A351" s="509">
        <v>34320</v>
      </c>
      <c r="B351" s="509">
        <v>1</v>
      </c>
      <c r="C351" s="510" t="s">
        <v>10424</v>
      </c>
      <c r="D351" s="510" t="s">
        <v>10395</v>
      </c>
      <c r="E351" s="511">
        <v>45887</v>
      </c>
      <c r="F351" s="511">
        <v>46011</v>
      </c>
      <c r="G351" s="511"/>
      <c r="H351" s="509" t="s">
        <v>10262</v>
      </c>
      <c r="I351" s="512">
        <v>14500</v>
      </c>
      <c r="J351" s="509">
        <v>1</v>
      </c>
      <c r="K351" s="509">
        <v>0</v>
      </c>
      <c r="L351" s="509">
        <v>0</v>
      </c>
      <c r="M351" s="509">
        <v>0</v>
      </c>
      <c r="N351" s="509"/>
      <c r="O351" s="509">
        <v>0</v>
      </c>
      <c r="P351" s="509"/>
      <c r="Q351" s="513">
        <v>14500</v>
      </c>
      <c r="R351" s="515"/>
      <c r="S351" s="509" t="s">
        <v>1381</v>
      </c>
      <c r="T351" s="509" t="s">
        <v>279</v>
      </c>
      <c r="U351" s="509" t="s">
        <v>10534</v>
      </c>
      <c r="V351" s="514">
        <v>45887.501342592594</v>
      </c>
      <c r="W351" s="509" t="s">
        <v>10459</v>
      </c>
      <c r="X351" s="514">
        <v>45887.543009259258</v>
      </c>
      <c r="Y351" s="509" t="s">
        <v>10461</v>
      </c>
      <c r="Z351" s="509"/>
      <c r="AA351" s="509" t="s">
        <v>10460</v>
      </c>
      <c r="AB351" s="509"/>
    </row>
    <row r="352" spans="1:28" s="411" customFormat="1" ht="10.199999999999999">
      <c r="A352" s="509">
        <v>34191</v>
      </c>
      <c r="B352" s="509">
        <v>1</v>
      </c>
      <c r="C352" s="510" t="s">
        <v>10382</v>
      </c>
      <c r="D352" s="510" t="s">
        <v>10398</v>
      </c>
      <c r="E352" s="511">
        <v>45882</v>
      </c>
      <c r="F352" s="511">
        <v>46011</v>
      </c>
      <c r="G352" s="511"/>
      <c r="H352" s="509" t="s">
        <v>10262</v>
      </c>
      <c r="I352" s="512">
        <v>90</v>
      </c>
      <c r="J352" s="509">
        <v>1</v>
      </c>
      <c r="K352" s="509">
        <v>0</v>
      </c>
      <c r="L352" s="509">
        <v>0</v>
      </c>
      <c r="M352" s="509">
        <v>0</v>
      </c>
      <c r="N352" s="509"/>
      <c r="O352" s="509">
        <v>0</v>
      </c>
      <c r="P352" s="509"/>
      <c r="Q352" s="513">
        <v>90</v>
      </c>
      <c r="R352" s="515"/>
      <c r="S352" s="509" t="s">
        <v>1342</v>
      </c>
      <c r="T352" s="509" t="s">
        <v>286</v>
      </c>
      <c r="U352" s="509" t="s">
        <v>10532</v>
      </c>
      <c r="V352" s="514">
        <v>45882.697280092594</v>
      </c>
      <c r="W352" s="509" t="s">
        <v>10459</v>
      </c>
      <c r="X352" s="514">
        <v>45882.738946759258</v>
      </c>
      <c r="Y352" s="509" t="s">
        <v>10461</v>
      </c>
      <c r="Z352" s="509"/>
      <c r="AA352" s="509" t="s">
        <v>10460</v>
      </c>
      <c r="AB352" s="509"/>
    </row>
    <row r="353" spans="1:28" s="411" customFormat="1" ht="10.199999999999999">
      <c r="A353" s="509">
        <v>34841</v>
      </c>
      <c r="B353" s="509">
        <v>1</v>
      </c>
      <c r="C353" s="510" t="s">
        <v>294</v>
      </c>
      <c r="D353" s="510" t="s">
        <v>10398</v>
      </c>
      <c r="E353" s="511">
        <v>45903</v>
      </c>
      <c r="F353" s="511">
        <v>46011</v>
      </c>
      <c r="G353" s="511"/>
      <c r="H353" s="509" t="s">
        <v>10262</v>
      </c>
      <c r="I353" s="512">
        <v>900</v>
      </c>
      <c r="J353" s="509">
        <v>1</v>
      </c>
      <c r="K353" s="509">
        <v>0</v>
      </c>
      <c r="L353" s="509">
        <v>0</v>
      </c>
      <c r="M353" s="509">
        <v>0</v>
      </c>
      <c r="N353" s="509"/>
      <c r="O353" s="509">
        <v>0</v>
      </c>
      <c r="P353" s="509"/>
      <c r="Q353" s="513">
        <v>900</v>
      </c>
      <c r="R353" s="515"/>
      <c r="S353" s="509" t="s">
        <v>1342</v>
      </c>
      <c r="T353" s="509" t="s">
        <v>10581</v>
      </c>
      <c r="U353" s="509" t="s">
        <v>10621</v>
      </c>
      <c r="V353" s="514">
        <v>45903.397800925923</v>
      </c>
      <c r="W353" s="509" t="s">
        <v>10459</v>
      </c>
      <c r="X353" s="514">
        <v>45903.439467592594</v>
      </c>
      <c r="Y353" s="509" t="s">
        <v>10461</v>
      </c>
      <c r="Z353" s="509"/>
      <c r="AA353" s="509" t="s">
        <v>10460</v>
      </c>
      <c r="AB353" s="509"/>
    </row>
    <row r="354" spans="1:28" s="411" customFormat="1" ht="10.199999999999999">
      <c r="A354" s="509">
        <v>34361</v>
      </c>
      <c r="B354" s="509">
        <v>1</v>
      </c>
      <c r="C354" s="510" t="s">
        <v>220</v>
      </c>
      <c r="D354" s="510" t="s">
        <v>10398</v>
      </c>
      <c r="E354" s="511">
        <v>45887</v>
      </c>
      <c r="F354" s="511">
        <v>46011</v>
      </c>
      <c r="G354" s="511"/>
      <c r="H354" s="509" t="s">
        <v>10262</v>
      </c>
      <c r="I354" s="512">
        <v>1050</v>
      </c>
      <c r="J354" s="509">
        <v>1</v>
      </c>
      <c r="K354" s="509">
        <v>0</v>
      </c>
      <c r="L354" s="509">
        <v>0</v>
      </c>
      <c r="M354" s="509">
        <v>0</v>
      </c>
      <c r="N354" s="509"/>
      <c r="O354" s="509">
        <v>0</v>
      </c>
      <c r="P354" s="509"/>
      <c r="Q354" s="513">
        <v>1050</v>
      </c>
      <c r="R354" s="515"/>
      <c r="S354" s="509" t="s">
        <v>1342</v>
      </c>
      <c r="T354" s="509" t="s">
        <v>286</v>
      </c>
      <c r="U354" s="509" t="s">
        <v>10535</v>
      </c>
      <c r="V354" s="514">
        <v>45887.609432870369</v>
      </c>
      <c r="W354" s="509" t="s">
        <v>10459</v>
      </c>
      <c r="X354" s="514">
        <v>45887.651099537034</v>
      </c>
      <c r="Y354" s="509" t="s">
        <v>10461</v>
      </c>
      <c r="Z354" s="509"/>
      <c r="AA354" s="509" t="s">
        <v>10460</v>
      </c>
      <c r="AB354" s="509"/>
    </row>
    <row r="355" spans="1:28" s="411" customFormat="1" ht="10.199999999999999">
      <c r="A355" s="509">
        <v>34324</v>
      </c>
      <c r="B355" s="509">
        <v>1</v>
      </c>
      <c r="C355" s="510" t="s">
        <v>51</v>
      </c>
      <c r="D355" s="510" t="s">
        <v>10479</v>
      </c>
      <c r="E355" s="511">
        <v>45887</v>
      </c>
      <c r="F355" s="511">
        <v>46011</v>
      </c>
      <c r="G355" s="511"/>
      <c r="H355" s="509" t="s">
        <v>10262</v>
      </c>
      <c r="I355" s="512">
        <v>77000</v>
      </c>
      <c r="J355" s="509">
        <v>1</v>
      </c>
      <c r="K355" s="509">
        <v>0</v>
      </c>
      <c r="L355" s="509">
        <v>0</v>
      </c>
      <c r="M355" s="509">
        <v>0</v>
      </c>
      <c r="N355" s="509"/>
      <c r="O355" s="509">
        <v>0</v>
      </c>
      <c r="P355" s="509"/>
      <c r="Q355" s="513">
        <v>77000</v>
      </c>
      <c r="R355" s="515"/>
      <c r="S355" s="509" t="s">
        <v>1381</v>
      </c>
      <c r="T355" s="509" t="s">
        <v>10444</v>
      </c>
      <c r="U355" s="509" t="s">
        <v>10533</v>
      </c>
      <c r="V355" s="514">
        <v>45887.504733796297</v>
      </c>
      <c r="W355" s="509" t="s">
        <v>10459</v>
      </c>
      <c r="X355" s="514">
        <v>45887.546400462961</v>
      </c>
      <c r="Y355" s="509" t="s">
        <v>10461</v>
      </c>
      <c r="Z355" s="509"/>
      <c r="AA355" s="509" t="s">
        <v>10460</v>
      </c>
      <c r="AB355" s="509"/>
    </row>
    <row r="356" spans="1:28" s="411" customFormat="1" ht="10.199999999999999">
      <c r="A356" s="509">
        <v>36274</v>
      </c>
      <c r="B356" s="509">
        <v>1</v>
      </c>
      <c r="C356" s="510" t="s">
        <v>54</v>
      </c>
      <c r="D356" s="510" t="s">
        <v>10973</v>
      </c>
      <c r="E356" s="511">
        <v>45903</v>
      </c>
      <c r="F356" s="511">
        <v>46012</v>
      </c>
      <c r="G356" s="511"/>
      <c r="H356" s="509" t="s">
        <v>10262</v>
      </c>
      <c r="I356" s="512">
        <v>99.9</v>
      </c>
      <c r="J356" s="509">
        <v>1</v>
      </c>
      <c r="K356" s="509">
        <v>0</v>
      </c>
      <c r="L356" s="509">
        <v>0</v>
      </c>
      <c r="M356" s="509">
        <v>0</v>
      </c>
      <c r="N356" s="509"/>
      <c r="O356" s="509">
        <v>0</v>
      </c>
      <c r="P356" s="509"/>
      <c r="Q356" s="513">
        <v>99.9</v>
      </c>
      <c r="R356" s="515"/>
      <c r="S356" s="509" t="s">
        <v>10473</v>
      </c>
      <c r="T356" s="509" t="s">
        <v>10609</v>
      </c>
      <c r="U356" s="509" t="s">
        <v>11131</v>
      </c>
      <c r="V356" s="514">
        <v>45944.403344907405</v>
      </c>
      <c r="W356" s="509" t="s">
        <v>10459</v>
      </c>
      <c r="X356" s="514">
        <v>45944.445011574076</v>
      </c>
      <c r="Y356" s="509" t="s">
        <v>10461</v>
      </c>
      <c r="Z356" s="509"/>
      <c r="AA356" s="509" t="s">
        <v>10460</v>
      </c>
      <c r="AB356" s="509"/>
    </row>
    <row r="357" spans="1:28" s="411" customFormat="1" ht="10.199999999999999">
      <c r="A357" s="509">
        <v>36685</v>
      </c>
      <c r="B357" s="509">
        <v>1</v>
      </c>
      <c r="C357" s="510" t="s">
        <v>11435</v>
      </c>
      <c r="D357" s="510" t="s">
        <v>11440</v>
      </c>
      <c r="E357" s="511">
        <v>45952</v>
      </c>
      <c r="F357" s="511">
        <v>46012</v>
      </c>
      <c r="G357" s="511"/>
      <c r="H357" s="509" t="s">
        <v>10262</v>
      </c>
      <c r="I357" s="512">
        <v>300</v>
      </c>
      <c r="J357" s="509">
        <v>1</v>
      </c>
      <c r="K357" s="509">
        <v>0</v>
      </c>
      <c r="L357" s="509">
        <v>0</v>
      </c>
      <c r="M357" s="509">
        <v>0</v>
      </c>
      <c r="N357" s="509"/>
      <c r="O357" s="509">
        <v>0</v>
      </c>
      <c r="P357" s="509"/>
      <c r="Q357" s="513">
        <v>300</v>
      </c>
      <c r="R357" s="515"/>
      <c r="S357" s="509" t="s">
        <v>1342</v>
      </c>
      <c r="T357" s="509" t="s">
        <v>278</v>
      </c>
      <c r="U357" s="509" t="s">
        <v>11441</v>
      </c>
      <c r="V357" s="514">
        <v>45952.563032407408</v>
      </c>
      <c r="W357" s="509" t="s">
        <v>10459</v>
      </c>
      <c r="X357" s="514">
        <v>45952.59684027778</v>
      </c>
      <c r="Y357" s="509" t="s">
        <v>10459</v>
      </c>
      <c r="Z357" s="509"/>
      <c r="AA357" s="509" t="s">
        <v>10460</v>
      </c>
      <c r="AB357" s="509" t="s">
        <v>10410</v>
      </c>
    </row>
    <row r="358" spans="1:28" s="411" customFormat="1" ht="10.199999999999999">
      <c r="A358" s="509">
        <v>36588</v>
      </c>
      <c r="B358" s="509">
        <v>2</v>
      </c>
      <c r="C358" s="510" t="s">
        <v>132</v>
      </c>
      <c r="D358" s="510" t="s">
        <v>11145</v>
      </c>
      <c r="E358" s="511">
        <v>45945</v>
      </c>
      <c r="F358" s="511">
        <v>46012</v>
      </c>
      <c r="G358" s="511"/>
      <c r="H358" s="509" t="s">
        <v>10262</v>
      </c>
      <c r="I358" s="512">
        <v>30000</v>
      </c>
      <c r="J358" s="509">
        <v>1</v>
      </c>
      <c r="K358" s="509">
        <v>0</v>
      </c>
      <c r="L358" s="509">
        <v>0</v>
      </c>
      <c r="M358" s="509">
        <v>0</v>
      </c>
      <c r="N358" s="509"/>
      <c r="O358" s="509">
        <v>0</v>
      </c>
      <c r="P358" s="509"/>
      <c r="Q358" s="513">
        <v>30000</v>
      </c>
      <c r="R358" s="515"/>
      <c r="S358" s="509" t="s">
        <v>1874</v>
      </c>
      <c r="T358" s="509" t="s">
        <v>10390</v>
      </c>
      <c r="U358" s="509" t="s">
        <v>11146</v>
      </c>
      <c r="V358" s="514">
        <v>45951.370937500003</v>
      </c>
      <c r="W358" s="509" t="s">
        <v>10577</v>
      </c>
      <c r="X358" s="514">
        <v>45951.412604166668</v>
      </c>
      <c r="Y358" s="509" t="s">
        <v>10461</v>
      </c>
      <c r="Z358" s="509"/>
      <c r="AA358" s="509" t="s">
        <v>10460</v>
      </c>
      <c r="AB358" s="509"/>
    </row>
    <row r="359" spans="1:28" s="411" customFormat="1" ht="10.199999999999999">
      <c r="A359" s="509">
        <v>34846</v>
      </c>
      <c r="B359" s="509">
        <v>1</v>
      </c>
      <c r="C359" s="510" t="s">
        <v>10376</v>
      </c>
      <c r="D359" s="510" t="s">
        <v>10398</v>
      </c>
      <c r="E359" s="511">
        <v>45903</v>
      </c>
      <c r="F359" s="511">
        <v>46015</v>
      </c>
      <c r="G359" s="511"/>
      <c r="H359" s="509" t="s">
        <v>10262</v>
      </c>
      <c r="I359" s="512">
        <v>12000</v>
      </c>
      <c r="J359" s="509">
        <v>1</v>
      </c>
      <c r="K359" s="509">
        <v>0</v>
      </c>
      <c r="L359" s="509">
        <v>0</v>
      </c>
      <c r="M359" s="509">
        <v>0</v>
      </c>
      <c r="N359" s="509"/>
      <c r="O359" s="509">
        <v>0</v>
      </c>
      <c r="P359" s="509"/>
      <c r="Q359" s="513">
        <v>12000</v>
      </c>
      <c r="R359" s="515"/>
      <c r="S359" s="509" t="s">
        <v>1329</v>
      </c>
      <c r="T359" s="509" t="s">
        <v>878</v>
      </c>
      <c r="U359" s="509" t="s">
        <v>10622</v>
      </c>
      <c r="V359" s="514">
        <v>45903.418449074074</v>
      </c>
      <c r="W359" s="509" t="s">
        <v>10459</v>
      </c>
      <c r="X359" s="514">
        <v>45903.460115740738</v>
      </c>
      <c r="Y359" s="509" t="s">
        <v>10461</v>
      </c>
      <c r="Z359" s="509"/>
      <c r="AA359" s="509" t="s">
        <v>10460</v>
      </c>
      <c r="AB359" s="509"/>
    </row>
    <row r="360" spans="1:28" s="411" customFormat="1" ht="10.199999999999999">
      <c r="A360" s="509">
        <v>33115</v>
      </c>
      <c r="B360" s="509">
        <v>1</v>
      </c>
      <c r="C360" s="510" t="s">
        <v>10362</v>
      </c>
      <c r="D360" s="510" t="s">
        <v>10398</v>
      </c>
      <c r="E360" s="511">
        <v>45847</v>
      </c>
      <c r="F360" s="511">
        <v>46015</v>
      </c>
      <c r="G360" s="511"/>
      <c r="H360" s="509" t="s">
        <v>10262</v>
      </c>
      <c r="I360" s="512">
        <v>2569.65</v>
      </c>
      <c r="J360" s="509">
        <v>1</v>
      </c>
      <c r="K360" s="509">
        <v>0</v>
      </c>
      <c r="L360" s="509">
        <v>0</v>
      </c>
      <c r="M360" s="509">
        <v>0</v>
      </c>
      <c r="N360" s="509"/>
      <c r="O360" s="509">
        <v>0</v>
      </c>
      <c r="P360" s="509"/>
      <c r="Q360" s="513">
        <v>2569.65</v>
      </c>
      <c r="R360" s="515"/>
      <c r="S360" s="509" t="s">
        <v>1381</v>
      </c>
      <c r="T360" s="509" t="s">
        <v>10363</v>
      </c>
      <c r="U360" s="509" t="s">
        <v>10536</v>
      </c>
      <c r="V360" s="514">
        <v>45847.673761574071</v>
      </c>
      <c r="W360" s="509" t="s">
        <v>10459</v>
      </c>
      <c r="X360" s="514">
        <v>45847.715428240743</v>
      </c>
      <c r="Y360" s="509" t="s">
        <v>10461</v>
      </c>
      <c r="Z360" s="509"/>
      <c r="AA360" s="509" t="s">
        <v>10460</v>
      </c>
      <c r="AB360" s="509"/>
    </row>
    <row r="361" spans="1:28" s="411" customFormat="1" ht="10.199999999999999">
      <c r="A361" s="509">
        <v>36583</v>
      </c>
      <c r="B361" s="509">
        <v>2</v>
      </c>
      <c r="C361" s="510" t="s">
        <v>132</v>
      </c>
      <c r="D361" s="510" t="s">
        <v>11096</v>
      </c>
      <c r="E361" s="511">
        <v>45912</v>
      </c>
      <c r="F361" s="511">
        <v>46015</v>
      </c>
      <c r="G361" s="511"/>
      <c r="H361" s="509" t="s">
        <v>136</v>
      </c>
      <c r="I361" s="512">
        <v>67500</v>
      </c>
      <c r="J361" s="509">
        <v>5.3689999999999998</v>
      </c>
      <c r="K361" s="509">
        <v>0</v>
      </c>
      <c r="L361" s="509">
        <v>0</v>
      </c>
      <c r="M361" s="509">
        <v>0</v>
      </c>
      <c r="N361" s="509">
        <v>0</v>
      </c>
      <c r="O361" s="509">
        <v>0</v>
      </c>
      <c r="P361" s="509">
        <v>67500</v>
      </c>
      <c r="Q361" s="513">
        <v>362407.5</v>
      </c>
      <c r="R361" s="515"/>
      <c r="S361" s="509" t="s">
        <v>1874</v>
      </c>
      <c r="T361" s="509" t="s">
        <v>10390</v>
      </c>
      <c r="U361" s="509" t="s">
        <v>10670</v>
      </c>
      <c r="V361" s="514">
        <v>45951.361261574071</v>
      </c>
      <c r="W361" s="509" t="s">
        <v>10577</v>
      </c>
      <c r="X361" s="514">
        <v>45951.402928240743</v>
      </c>
      <c r="Y361" s="509" t="s">
        <v>10461</v>
      </c>
      <c r="Z361" s="509"/>
      <c r="AA361" s="509" t="s">
        <v>10460</v>
      </c>
      <c r="AB361" s="509"/>
    </row>
    <row r="362" spans="1:28" s="411" customFormat="1" ht="10.199999999999999">
      <c r="A362" s="509">
        <v>36587</v>
      </c>
      <c r="B362" s="509">
        <v>4</v>
      </c>
      <c r="C362" s="510" t="s">
        <v>132</v>
      </c>
      <c r="D362" s="510" t="s">
        <v>11097</v>
      </c>
      <c r="E362" s="511">
        <v>45940</v>
      </c>
      <c r="F362" s="511">
        <v>46015</v>
      </c>
      <c r="G362" s="511"/>
      <c r="H362" s="509" t="s">
        <v>136</v>
      </c>
      <c r="I362" s="512">
        <v>7500</v>
      </c>
      <c r="J362" s="509">
        <v>5.3689999999999998</v>
      </c>
      <c r="K362" s="509">
        <v>0</v>
      </c>
      <c r="L362" s="509">
        <v>0</v>
      </c>
      <c r="M362" s="509">
        <v>0</v>
      </c>
      <c r="N362" s="509">
        <v>0</v>
      </c>
      <c r="O362" s="509">
        <v>0</v>
      </c>
      <c r="P362" s="509">
        <v>7500</v>
      </c>
      <c r="Q362" s="513">
        <v>40267.5</v>
      </c>
      <c r="R362" s="515"/>
      <c r="S362" s="509" t="s">
        <v>1874</v>
      </c>
      <c r="T362" s="509" t="s">
        <v>10390</v>
      </c>
      <c r="U362" s="509" t="s">
        <v>11098</v>
      </c>
      <c r="V362" s="514">
        <v>45951.370428240742</v>
      </c>
      <c r="W362" s="509" t="s">
        <v>10577</v>
      </c>
      <c r="X362" s="514">
        <v>45951.412094907406</v>
      </c>
      <c r="Y362" s="509" t="s">
        <v>10461</v>
      </c>
      <c r="Z362" s="509"/>
      <c r="AA362" s="509" t="s">
        <v>10460</v>
      </c>
      <c r="AB362" s="509"/>
    </row>
    <row r="363" spans="1:28" s="411" customFormat="1" ht="10.199999999999999">
      <c r="A363" s="509">
        <v>34825</v>
      </c>
      <c r="B363" s="509">
        <v>1</v>
      </c>
      <c r="C363" s="510" t="s">
        <v>10610</v>
      </c>
      <c r="D363" s="510" t="s">
        <v>10398</v>
      </c>
      <c r="E363" s="511">
        <v>45903</v>
      </c>
      <c r="F363" s="511">
        <v>46015</v>
      </c>
      <c r="G363" s="511"/>
      <c r="H363" s="509" t="s">
        <v>10262</v>
      </c>
      <c r="I363" s="512">
        <v>2300</v>
      </c>
      <c r="J363" s="509">
        <v>1</v>
      </c>
      <c r="K363" s="509">
        <v>0</v>
      </c>
      <c r="L363" s="509">
        <v>0</v>
      </c>
      <c r="M363" s="509">
        <v>0</v>
      </c>
      <c r="N363" s="509"/>
      <c r="O363" s="509">
        <v>0</v>
      </c>
      <c r="P363" s="509"/>
      <c r="Q363" s="513">
        <v>2300</v>
      </c>
      <c r="R363" s="515"/>
      <c r="S363" s="509" t="s">
        <v>1329</v>
      </c>
      <c r="T363" s="509" t="s">
        <v>10387</v>
      </c>
      <c r="U363" s="509" t="s">
        <v>10623</v>
      </c>
      <c r="V363" s="514">
        <v>45903.387152777781</v>
      </c>
      <c r="W363" s="509" t="s">
        <v>10459</v>
      </c>
      <c r="X363" s="514">
        <v>45903.428819444445</v>
      </c>
      <c r="Y363" s="509" t="s">
        <v>10461</v>
      </c>
      <c r="Z363" s="509"/>
      <c r="AA363" s="509" t="s">
        <v>10460</v>
      </c>
      <c r="AB363" s="509"/>
    </row>
    <row r="364" spans="1:28" s="411" customFormat="1" ht="10.199999999999999">
      <c r="A364" s="509">
        <v>33469</v>
      </c>
      <c r="B364" s="509">
        <v>1</v>
      </c>
      <c r="C364" s="510" t="s">
        <v>10404</v>
      </c>
      <c r="D364" s="510" t="s">
        <v>10398</v>
      </c>
      <c r="E364" s="511">
        <v>45860</v>
      </c>
      <c r="F364" s="511">
        <v>46017</v>
      </c>
      <c r="G364" s="511"/>
      <c r="H364" s="509" t="s">
        <v>10262</v>
      </c>
      <c r="I364" s="512">
        <v>115</v>
      </c>
      <c r="J364" s="509">
        <v>1</v>
      </c>
      <c r="K364" s="509">
        <v>0</v>
      </c>
      <c r="L364" s="509">
        <v>0</v>
      </c>
      <c r="M364" s="509">
        <v>0</v>
      </c>
      <c r="N364" s="509"/>
      <c r="O364" s="509">
        <v>0</v>
      </c>
      <c r="P364" s="509"/>
      <c r="Q364" s="513">
        <v>115</v>
      </c>
      <c r="R364" s="515"/>
      <c r="S364" s="509" t="s">
        <v>1342</v>
      </c>
      <c r="T364" s="509" t="s">
        <v>280</v>
      </c>
      <c r="U364" s="509" t="s">
        <v>10537</v>
      </c>
      <c r="V364" s="514">
        <v>45860.378125000003</v>
      </c>
      <c r="W364" s="509" t="s">
        <v>10459</v>
      </c>
      <c r="X364" s="514">
        <v>45860.419791666667</v>
      </c>
      <c r="Y364" s="509" t="s">
        <v>10461</v>
      </c>
      <c r="Z364" s="509"/>
      <c r="AA364" s="509" t="s">
        <v>10460</v>
      </c>
      <c r="AB364" s="509"/>
    </row>
    <row r="365" spans="1:28" s="411" customFormat="1" ht="10.199999999999999">
      <c r="A365" s="509">
        <v>34829</v>
      </c>
      <c r="B365" s="509">
        <v>1</v>
      </c>
      <c r="C365" s="510" t="s">
        <v>237</v>
      </c>
      <c r="D365" s="510" t="s">
        <v>10398</v>
      </c>
      <c r="E365" s="511">
        <v>45903</v>
      </c>
      <c r="F365" s="511">
        <v>46017</v>
      </c>
      <c r="G365" s="511"/>
      <c r="H365" s="509" t="s">
        <v>10262</v>
      </c>
      <c r="I365" s="512">
        <v>848</v>
      </c>
      <c r="J365" s="509">
        <v>1</v>
      </c>
      <c r="K365" s="509">
        <v>0</v>
      </c>
      <c r="L365" s="509">
        <v>0</v>
      </c>
      <c r="M365" s="509">
        <v>0</v>
      </c>
      <c r="N365" s="509"/>
      <c r="O365" s="509">
        <v>0</v>
      </c>
      <c r="P365" s="509"/>
      <c r="Q365" s="513">
        <v>848</v>
      </c>
      <c r="R365" s="515"/>
      <c r="S365" s="509" t="s">
        <v>1342</v>
      </c>
      <c r="T365" s="509" t="s">
        <v>280</v>
      </c>
      <c r="U365" s="509" t="s">
        <v>10624</v>
      </c>
      <c r="V365" s="514">
        <v>45903.390567129631</v>
      </c>
      <c r="W365" s="509" t="s">
        <v>10459</v>
      </c>
      <c r="X365" s="514">
        <v>45903.432233796295</v>
      </c>
      <c r="Y365" s="509" t="s">
        <v>10461</v>
      </c>
      <c r="Z365" s="509"/>
      <c r="AA365" s="509" t="s">
        <v>10460</v>
      </c>
      <c r="AB365" s="509"/>
    </row>
    <row r="366" spans="1:28" s="411" customFormat="1" ht="10.199999999999999">
      <c r="A366" s="509">
        <v>33064</v>
      </c>
      <c r="B366" s="509">
        <v>1</v>
      </c>
      <c r="C366" s="510" t="s">
        <v>22</v>
      </c>
      <c r="D366" s="510" t="s">
        <v>10398</v>
      </c>
      <c r="E366" s="511">
        <v>45847</v>
      </c>
      <c r="F366" s="511">
        <v>46019</v>
      </c>
      <c r="G366" s="511"/>
      <c r="H366" s="509" t="s">
        <v>10262</v>
      </c>
      <c r="I366" s="512">
        <v>14998.16</v>
      </c>
      <c r="J366" s="509">
        <v>1</v>
      </c>
      <c r="K366" s="509">
        <v>0</v>
      </c>
      <c r="L366" s="509">
        <v>0</v>
      </c>
      <c r="M366" s="509">
        <v>0</v>
      </c>
      <c r="N366" s="509"/>
      <c r="O366" s="509">
        <v>0</v>
      </c>
      <c r="P366" s="509"/>
      <c r="Q366" s="513">
        <v>14998.16</v>
      </c>
      <c r="R366" s="515"/>
      <c r="S366" s="509" t="s">
        <v>1346</v>
      </c>
      <c r="T366" s="509" t="s">
        <v>284</v>
      </c>
      <c r="U366" s="509" t="s">
        <v>10538</v>
      </c>
      <c r="V366" s="514">
        <v>45847.597777777781</v>
      </c>
      <c r="W366" s="509" t="s">
        <v>10459</v>
      </c>
      <c r="X366" s="514">
        <v>45847.639444444445</v>
      </c>
      <c r="Y366" s="509" t="s">
        <v>10461</v>
      </c>
      <c r="Z366" s="509"/>
      <c r="AA366" s="509" t="s">
        <v>10460</v>
      </c>
      <c r="AB366" s="509"/>
    </row>
    <row r="367" spans="1:28" s="411" customFormat="1" ht="10.199999999999999">
      <c r="A367" s="509">
        <v>36256</v>
      </c>
      <c r="B367" s="509">
        <v>1</v>
      </c>
      <c r="C367" s="510" t="s">
        <v>11119</v>
      </c>
      <c r="D367" s="510" t="s">
        <v>11132</v>
      </c>
      <c r="E367" s="511">
        <v>45943</v>
      </c>
      <c r="F367" s="511">
        <v>46020</v>
      </c>
      <c r="G367" s="511"/>
      <c r="H367" s="509" t="s">
        <v>10262</v>
      </c>
      <c r="I367" s="512">
        <v>23000</v>
      </c>
      <c r="J367" s="509">
        <v>1</v>
      </c>
      <c r="K367" s="509">
        <v>0</v>
      </c>
      <c r="L367" s="509">
        <v>0</v>
      </c>
      <c r="M367" s="509">
        <v>0</v>
      </c>
      <c r="N367" s="509"/>
      <c r="O367" s="509">
        <v>0</v>
      </c>
      <c r="P367" s="509"/>
      <c r="Q367" s="513">
        <v>23000</v>
      </c>
      <c r="R367" s="515"/>
      <c r="S367" s="509" t="s">
        <v>1381</v>
      </c>
      <c r="T367" s="509" t="s">
        <v>884</v>
      </c>
      <c r="U367" s="509" t="s">
        <v>11133</v>
      </c>
      <c r="V367" s="514">
        <v>45943.70616898148</v>
      </c>
      <c r="W367" s="509" t="s">
        <v>10459</v>
      </c>
      <c r="X367" s="514">
        <v>45943.747835648152</v>
      </c>
      <c r="Y367" s="509" t="s">
        <v>10461</v>
      </c>
      <c r="Z367" s="509"/>
      <c r="AA367" s="509" t="s">
        <v>10460</v>
      </c>
      <c r="AB367" s="509"/>
    </row>
    <row r="368" spans="1:28" s="411" customFormat="1" ht="10.199999999999999">
      <c r="A368" s="509">
        <v>34705</v>
      </c>
      <c r="B368" s="509">
        <v>1</v>
      </c>
      <c r="C368" s="510" t="s">
        <v>247</v>
      </c>
      <c r="D368" s="510" t="s">
        <v>10398</v>
      </c>
      <c r="E368" s="511">
        <v>45897</v>
      </c>
      <c r="F368" s="511">
        <v>46021</v>
      </c>
      <c r="G368" s="511"/>
      <c r="H368" s="509" t="s">
        <v>10262</v>
      </c>
      <c r="I368" s="512">
        <v>1352</v>
      </c>
      <c r="J368" s="509">
        <v>1</v>
      </c>
      <c r="K368" s="509">
        <v>0</v>
      </c>
      <c r="L368" s="509">
        <v>0</v>
      </c>
      <c r="M368" s="509">
        <v>0</v>
      </c>
      <c r="N368" s="509"/>
      <c r="O368" s="509">
        <v>0</v>
      </c>
      <c r="P368" s="509"/>
      <c r="Q368" s="513">
        <v>1352</v>
      </c>
      <c r="R368" s="515"/>
      <c r="S368" s="509" t="s">
        <v>2725</v>
      </c>
      <c r="T368" s="509" t="s">
        <v>671</v>
      </c>
      <c r="U368" s="509" t="s">
        <v>10594</v>
      </c>
      <c r="V368" s="514">
        <v>45897.621979166666</v>
      </c>
      <c r="W368" s="509" t="s">
        <v>10459</v>
      </c>
      <c r="X368" s="514">
        <v>45897.663645833331</v>
      </c>
      <c r="Y368" s="509" t="s">
        <v>10461</v>
      </c>
      <c r="Z368" s="509"/>
      <c r="AA368" s="509" t="s">
        <v>10460</v>
      </c>
      <c r="AB368" s="509"/>
    </row>
    <row r="369" spans="1:28" s="411" customFormat="1" ht="10.199999999999999">
      <c r="A369" s="509">
        <v>32873</v>
      </c>
      <c r="B369" s="509">
        <v>1</v>
      </c>
      <c r="C369" s="510" t="s">
        <v>19</v>
      </c>
      <c r="D369" s="510" t="s">
        <v>10384</v>
      </c>
      <c r="E369" s="511">
        <v>45841</v>
      </c>
      <c r="F369" s="511">
        <v>46021</v>
      </c>
      <c r="G369" s="511"/>
      <c r="H369" s="509" t="s">
        <v>10262</v>
      </c>
      <c r="I369" s="512">
        <v>620</v>
      </c>
      <c r="J369" s="509">
        <v>1</v>
      </c>
      <c r="K369" s="509">
        <v>0</v>
      </c>
      <c r="L369" s="509">
        <v>0</v>
      </c>
      <c r="M369" s="509">
        <v>0</v>
      </c>
      <c r="N369" s="509"/>
      <c r="O369" s="509">
        <v>0</v>
      </c>
      <c r="P369" s="509"/>
      <c r="Q369" s="513">
        <v>620</v>
      </c>
      <c r="R369" s="515"/>
      <c r="S369" s="509" t="s">
        <v>1342</v>
      </c>
      <c r="T369" s="509" t="s">
        <v>10329</v>
      </c>
      <c r="U369" s="509" t="s">
        <v>10541</v>
      </c>
      <c r="V369" s="514">
        <v>45841.749328703707</v>
      </c>
      <c r="W369" s="509" t="s">
        <v>10465</v>
      </c>
      <c r="X369" s="514">
        <v>45841.790995370371</v>
      </c>
      <c r="Y369" s="509" t="s">
        <v>10461</v>
      </c>
      <c r="Z369" s="509"/>
      <c r="AA369" s="509" t="s">
        <v>10460</v>
      </c>
      <c r="AB369" s="509"/>
    </row>
    <row r="370" spans="1:28" s="411" customFormat="1" ht="10.199999999999999">
      <c r="A370" s="509">
        <v>36423</v>
      </c>
      <c r="B370" s="509">
        <v>1</v>
      </c>
      <c r="C370" s="510" t="s">
        <v>1357</v>
      </c>
      <c r="D370" s="510" t="s">
        <v>11182</v>
      </c>
      <c r="E370" s="511">
        <v>45946</v>
      </c>
      <c r="F370" s="511">
        <v>46021</v>
      </c>
      <c r="G370" s="511"/>
      <c r="H370" s="509" t="s">
        <v>10262</v>
      </c>
      <c r="I370" s="512">
        <v>750000</v>
      </c>
      <c r="J370" s="509">
        <v>1</v>
      </c>
      <c r="K370" s="509">
        <v>0</v>
      </c>
      <c r="L370" s="509">
        <v>0</v>
      </c>
      <c r="M370" s="509">
        <v>0</v>
      </c>
      <c r="N370" s="509"/>
      <c r="O370" s="509">
        <v>0</v>
      </c>
      <c r="P370" s="509"/>
      <c r="Q370" s="513">
        <v>750000</v>
      </c>
      <c r="R370" s="515"/>
      <c r="S370" s="509" t="s">
        <v>1349</v>
      </c>
      <c r="T370" s="509" t="s">
        <v>741</v>
      </c>
      <c r="U370" s="509" t="s">
        <v>11183</v>
      </c>
      <c r="V370" s="514">
        <v>45946.700972222221</v>
      </c>
      <c r="W370" s="509" t="s">
        <v>10459</v>
      </c>
      <c r="X370" s="514">
        <v>45946.742638888885</v>
      </c>
      <c r="Y370" s="509" t="s">
        <v>10461</v>
      </c>
      <c r="Z370" s="509"/>
      <c r="AA370" s="509" t="s">
        <v>10460</v>
      </c>
      <c r="AB370" s="509"/>
    </row>
    <row r="371" spans="1:28" s="411" customFormat="1" ht="10.199999999999999">
      <c r="A371" s="509">
        <v>33147</v>
      </c>
      <c r="B371" s="509">
        <v>1</v>
      </c>
      <c r="C371" s="510" t="s">
        <v>19</v>
      </c>
      <c r="D371" s="510" t="s">
        <v>10400</v>
      </c>
      <c r="E371" s="511">
        <v>45841</v>
      </c>
      <c r="F371" s="511">
        <v>46021</v>
      </c>
      <c r="G371" s="511"/>
      <c r="H371" s="509" t="s">
        <v>10262</v>
      </c>
      <c r="I371" s="512">
        <v>51634</v>
      </c>
      <c r="J371" s="509">
        <v>1</v>
      </c>
      <c r="K371" s="509">
        <v>0</v>
      </c>
      <c r="L371" s="509">
        <v>0</v>
      </c>
      <c r="M371" s="509">
        <v>0</v>
      </c>
      <c r="N371" s="509"/>
      <c r="O371" s="509">
        <v>0</v>
      </c>
      <c r="P371" s="509"/>
      <c r="Q371" s="513">
        <v>51634</v>
      </c>
      <c r="R371" s="515"/>
      <c r="S371" s="509" t="s">
        <v>1381</v>
      </c>
      <c r="T371" s="509" t="s">
        <v>888</v>
      </c>
      <c r="U371" s="509" t="s">
        <v>10539</v>
      </c>
      <c r="V371" s="514">
        <v>45848.385405092595</v>
      </c>
      <c r="W371" s="509" t="s">
        <v>10459</v>
      </c>
      <c r="X371" s="514">
        <v>45848.427071759259</v>
      </c>
      <c r="Y371" s="509" t="s">
        <v>10461</v>
      </c>
      <c r="Z371" s="509"/>
      <c r="AA371" s="509" t="s">
        <v>10460</v>
      </c>
      <c r="AB371" s="509"/>
    </row>
    <row r="372" spans="1:28" s="411" customFormat="1" ht="10.199999999999999">
      <c r="A372" s="509">
        <v>32852</v>
      </c>
      <c r="B372" s="509">
        <v>1</v>
      </c>
      <c r="C372" s="510" t="s">
        <v>10383</v>
      </c>
      <c r="D372" s="510" t="s">
        <v>10398</v>
      </c>
      <c r="E372" s="511">
        <v>45840</v>
      </c>
      <c r="F372" s="511">
        <v>46021</v>
      </c>
      <c r="G372" s="511"/>
      <c r="H372" s="509" t="s">
        <v>10262</v>
      </c>
      <c r="I372" s="512">
        <v>150457.69</v>
      </c>
      <c r="J372" s="509">
        <v>1</v>
      </c>
      <c r="K372" s="509">
        <v>0</v>
      </c>
      <c r="L372" s="509">
        <v>0</v>
      </c>
      <c r="M372" s="509">
        <v>0</v>
      </c>
      <c r="N372" s="509"/>
      <c r="O372" s="509">
        <v>0</v>
      </c>
      <c r="P372" s="509"/>
      <c r="Q372" s="513">
        <v>150457.69</v>
      </c>
      <c r="R372" s="515"/>
      <c r="S372" s="509" t="s">
        <v>1381</v>
      </c>
      <c r="T372" s="509" t="s">
        <v>888</v>
      </c>
      <c r="U372" s="509" t="s">
        <v>10540</v>
      </c>
      <c r="V372" s="514">
        <v>45841.710335648146</v>
      </c>
      <c r="W372" s="509" t="s">
        <v>10465</v>
      </c>
      <c r="X372" s="514">
        <v>45841.752002314817</v>
      </c>
      <c r="Y372" s="509" t="s">
        <v>10461</v>
      </c>
      <c r="Z372" s="509"/>
      <c r="AA372" s="509" t="s">
        <v>10460</v>
      </c>
      <c r="AB372" s="509"/>
    </row>
    <row r="373" spans="1:28" s="411" customFormat="1" ht="10.199999999999999">
      <c r="A373" s="509">
        <v>35791</v>
      </c>
      <c r="B373" s="509">
        <v>1</v>
      </c>
      <c r="C373" s="510" t="s">
        <v>10359</v>
      </c>
      <c r="D373" s="510" t="s">
        <v>10398</v>
      </c>
      <c r="E373" s="511">
        <v>45903</v>
      </c>
      <c r="F373" s="511">
        <v>46021</v>
      </c>
      <c r="G373" s="511"/>
      <c r="H373" s="509" t="s">
        <v>10262</v>
      </c>
      <c r="I373" s="512">
        <v>65000</v>
      </c>
      <c r="J373" s="509">
        <v>1</v>
      </c>
      <c r="K373" s="509">
        <v>0</v>
      </c>
      <c r="L373" s="509">
        <v>0</v>
      </c>
      <c r="M373" s="509">
        <v>0</v>
      </c>
      <c r="N373" s="509"/>
      <c r="O373" s="509">
        <v>0</v>
      </c>
      <c r="P373" s="509"/>
      <c r="Q373" s="513">
        <v>65000</v>
      </c>
      <c r="R373" s="515"/>
      <c r="S373" s="509" t="s">
        <v>10325</v>
      </c>
      <c r="T373" s="509" t="s">
        <v>10346</v>
      </c>
      <c r="U373" s="509" t="s">
        <v>10625</v>
      </c>
      <c r="V373" s="514">
        <v>45930.374606481484</v>
      </c>
      <c r="W373" s="509" t="s">
        <v>10459</v>
      </c>
      <c r="X373" s="514">
        <v>45930.416273148148</v>
      </c>
      <c r="Y373" s="509" t="s">
        <v>10461</v>
      </c>
      <c r="Z373" s="509"/>
      <c r="AA373" s="509" t="s">
        <v>10460</v>
      </c>
      <c r="AB373" s="509"/>
    </row>
    <row r="374" spans="1:28" s="411" customFormat="1" ht="10.199999999999999">
      <c r="A374" s="509">
        <v>34701</v>
      </c>
      <c r="B374" s="509">
        <v>1</v>
      </c>
      <c r="C374" s="510" t="s">
        <v>248</v>
      </c>
      <c r="D374" s="510" t="s">
        <v>10398</v>
      </c>
      <c r="E374" s="511">
        <v>45897</v>
      </c>
      <c r="F374" s="511">
        <v>46021</v>
      </c>
      <c r="G374" s="511"/>
      <c r="H374" s="509" t="s">
        <v>10262</v>
      </c>
      <c r="I374" s="512">
        <v>1352</v>
      </c>
      <c r="J374" s="509">
        <v>1</v>
      </c>
      <c r="K374" s="509">
        <v>0</v>
      </c>
      <c r="L374" s="509">
        <v>0</v>
      </c>
      <c r="M374" s="509">
        <v>0</v>
      </c>
      <c r="N374" s="509"/>
      <c r="O374" s="509">
        <v>0</v>
      </c>
      <c r="P374" s="509"/>
      <c r="Q374" s="513">
        <v>1352</v>
      </c>
      <c r="R374" s="515"/>
      <c r="S374" s="509" t="s">
        <v>2725</v>
      </c>
      <c r="T374" s="509" t="s">
        <v>671</v>
      </c>
      <c r="U374" s="509" t="s">
        <v>10593</v>
      </c>
      <c r="V374" s="514">
        <v>45897.620173611111</v>
      </c>
      <c r="W374" s="509" t="s">
        <v>10459</v>
      </c>
      <c r="X374" s="514">
        <v>45897.661840277775</v>
      </c>
      <c r="Y374" s="509" t="s">
        <v>10461</v>
      </c>
      <c r="Z374" s="509"/>
      <c r="AA374" s="509" t="s">
        <v>10460</v>
      </c>
      <c r="AB374" s="509"/>
    </row>
    <row r="375" spans="1:28" s="411" customFormat="1" ht="10.199999999999999">
      <c r="A375" s="509">
        <v>34709</v>
      </c>
      <c r="B375" s="509">
        <v>1</v>
      </c>
      <c r="C375" s="510" t="s">
        <v>19</v>
      </c>
      <c r="D375" s="510" t="s">
        <v>10398</v>
      </c>
      <c r="E375" s="511">
        <v>45897</v>
      </c>
      <c r="F375" s="511">
        <v>46021</v>
      </c>
      <c r="G375" s="511"/>
      <c r="H375" s="509" t="s">
        <v>10262</v>
      </c>
      <c r="I375" s="512">
        <v>3445</v>
      </c>
      <c r="J375" s="509">
        <v>1</v>
      </c>
      <c r="K375" s="509">
        <v>0</v>
      </c>
      <c r="L375" s="509">
        <v>0</v>
      </c>
      <c r="M375" s="509">
        <v>0</v>
      </c>
      <c r="N375" s="509"/>
      <c r="O375" s="509">
        <v>0</v>
      </c>
      <c r="P375" s="509"/>
      <c r="Q375" s="513">
        <v>3445</v>
      </c>
      <c r="R375" s="515"/>
      <c r="S375" s="509" t="s">
        <v>2725</v>
      </c>
      <c r="T375" s="509" t="s">
        <v>671</v>
      </c>
      <c r="U375" s="509" t="s">
        <v>10595</v>
      </c>
      <c r="V375" s="514">
        <v>45897.623657407406</v>
      </c>
      <c r="W375" s="509" t="s">
        <v>10459</v>
      </c>
      <c r="X375" s="514">
        <v>45897.665324074071</v>
      </c>
      <c r="Y375" s="509" t="s">
        <v>10461</v>
      </c>
      <c r="Z375" s="509"/>
      <c r="AA375" s="509" t="s">
        <v>10460</v>
      </c>
      <c r="AB375" s="509"/>
    </row>
    <row r="376" spans="1:28" s="411" customFormat="1" ht="10.199999999999999">
      <c r="A376" s="509">
        <v>30777</v>
      </c>
      <c r="B376" s="509">
        <v>1</v>
      </c>
      <c r="C376" s="510" t="s">
        <v>12</v>
      </c>
      <c r="D376" s="510" t="s">
        <v>9514</v>
      </c>
      <c r="E376" s="511">
        <v>45748</v>
      </c>
      <c r="F376" s="511">
        <v>46024</v>
      </c>
      <c r="G376" s="511"/>
      <c r="H376" s="509" t="s">
        <v>10262</v>
      </c>
      <c r="I376" s="512">
        <v>10730</v>
      </c>
      <c r="J376" s="509">
        <v>1</v>
      </c>
      <c r="K376" s="509">
        <v>0</v>
      </c>
      <c r="L376" s="509">
        <v>0</v>
      </c>
      <c r="M376" s="509">
        <v>0</v>
      </c>
      <c r="N376" s="509"/>
      <c r="O376" s="509">
        <v>0</v>
      </c>
      <c r="P376" s="509"/>
      <c r="Q376" s="513">
        <v>10730</v>
      </c>
      <c r="R376" s="515"/>
      <c r="S376" s="509" t="s">
        <v>1342</v>
      </c>
      <c r="T376" s="509" t="s">
        <v>278</v>
      </c>
      <c r="U376" s="509" t="s">
        <v>10542</v>
      </c>
      <c r="V376" s="514">
        <v>45783.717326388891</v>
      </c>
      <c r="W376" s="509" t="s">
        <v>10469</v>
      </c>
      <c r="X376" s="514">
        <v>45783.758993055555</v>
      </c>
      <c r="Y376" s="509" t="s">
        <v>10461</v>
      </c>
      <c r="Z376" s="509"/>
      <c r="AA376" s="509" t="s">
        <v>10460</v>
      </c>
      <c r="AB376" s="509" t="s">
        <v>10410</v>
      </c>
    </row>
    <row r="377" spans="1:28" s="411" customFormat="1" ht="10.199999999999999">
      <c r="A377" s="509">
        <v>36651</v>
      </c>
      <c r="B377" s="509">
        <v>5</v>
      </c>
      <c r="C377" s="510" t="s">
        <v>132</v>
      </c>
      <c r="D377" s="510" t="s">
        <v>10988</v>
      </c>
      <c r="E377" s="511">
        <v>45905</v>
      </c>
      <c r="F377" s="511">
        <v>46026</v>
      </c>
      <c r="G377" s="511"/>
      <c r="H377" s="509" t="s">
        <v>136</v>
      </c>
      <c r="I377" s="512">
        <v>75000</v>
      </c>
      <c r="J377" s="509">
        <v>5.3689999999999998</v>
      </c>
      <c r="K377" s="509">
        <v>0</v>
      </c>
      <c r="L377" s="509">
        <v>0</v>
      </c>
      <c r="M377" s="509">
        <v>0</v>
      </c>
      <c r="N377" s="509">
        <v>0</v>
      </c>
      <c r="O377" s="509">
        <v>0</v>
      </c>
      <c r="P377" s="509">
        <v>75000</v>
      </c>
      <c r="Q377" s="513">
        <v>402675</v>
      </c>
      <c r="R377" s="515"/>
      <c r="S377" s="509" t="s">
        <v>1874</v>
      </c>
      <c r="T377" s="509" t="s">
        <v>10390</v>
      </c>
      <c r="U377" s="509" t="s">
        <v>10989</v>
      </c>
      <c r="V377" s="514">
        <v>45952.350474537037</v>
      </c>
      <c r="W377" s="509" t="s">
        <v>10463</v>
      </c>
      <c r="X377" s="514">
        <v>45952.392141203702</v>
      </c>
      <c r="Y377" s="509" t="s">
        <v>10461</v>
      </c>
      <c r="Z377" s="509"/>
      <c r="AA377" s="509" t="s">
        <v>10460</v>
      </c>
      <c r="AB377" s="509"/>
    </row>
    <row r="378" spans="1:28" s="411" customFormat="1" ht="10.199999999999999">
      <c r="A378" s="509">
        <v>27649</v>
      </c>
      <c r="B378" s="509">
        <v>1</v>
      </c>
      <c r="C378" s="510" t="s">
        <v>37</v>
      </c>
      <c r="D378" s="510" t="s">
        <v>10332</v>
      </c>
      <c r="E378" s="511">
        <v>45689</v>
      </c>
      <c r="F378" s="511">
        <v>46027</v>
      </c>
      <c r="G378" s="511"/>
      <c r="H378" s="509" t="s">
        <v>10262</v>
      </c>
      <c r="I378" s="512">
        <v>911.5</v>
      </c>
      <c r="J378" s="509">
        <v>1</v>
      </c>
      <c r="K378" s="509">
        <v>0</v>
      </c>
      <c r="L378" s="509">
        <v>0</v>
      </c>
      <c r="M378" s="509">
        <v>0</v>
      </c>
      <c r="N378" s="509"/>
      <c r="O378" s="509">
        <v>0</v>
      </c>
      <c r="P378" s="509"/>
      <c r="Q378" s="513">
        <v>911.5</v>
      </c>
      <c r="R378" s="515"/>
      <c r="S378" s="509" t="s">
        <v>1329</v>
      </c>
      <c r="T378" s="509" t="s">
        <v>878</v>
      </c>
      <c r="U378" s="509" t="s">
        <v>10543</v>
      </c>
      <c r="V378" s="514">
        <v>45693.526226851849</v>
      </c>
      <c r="W378" s="509" t="s">
        <v>10469</v>
      </c>
      <c r="X378" s="514">
        <v>45693.567893518521</v>
      </c>
      <c r="Y378" s="509" t="s">
        <v>10461</v>
      </c>
      <c r="Z378" s="509"/>
      <c r="AA378" s="509" t="s">
        <v>10460</v>
      </c>
      <c r="AB378" s="509" t="s">
        <v>269</v>
      </c>
    </row>
    <row r="379" spans="1:28" s="411" customFormat="1" ht="10.199999999999999">
      <c r="A379" s="509">
        <v>36589</v>
      </c>
      <c r="B379" s="509">
        <v>5</v>
      </c>
      <c r="C379" s="510" t="s">
        <v>10645</v>
      </c>
      <c r="D379" s="510" t="s">
        <v>10745</v>
      </c>
      <c r="E379" s="511">
        <v>45925</v>
      </c>
      <c r="F379" s="511">
        <v>46029</v>
      </c>
      <c r="G379" s="511"/>
      <c r="H379" s="509" t="s">
        <v>136</v>
      </c>
      <c r="I379" s="512">
        <v>75000</v>
      </c>
      <c r="J379" s="509">
        <v>5.3689999999999998</v>
      </c>
      <c r="K379" s="509">
        <v>0</v>
      </c>
      <c r="L379" s="509">
        <v>0</v>
      </c>
      <c r="M379" s="509">
        <v>0</v>
      </c>
      <c r="N379" s="509">
        <v>0</v>
      </c>
      <c r="O379" s="509">
        <v>0</v>
      </c>
      <c r="P379" s="509">
        <v>75000</v>
      </c>
      <c r="Q379" s="513">
        <v>402675</v>
      </c>
      <c r="R379" s="515"/>
      <c r="S379" s="509" t="s">
        <v>1874</v>
      </c>
      <c r="T379" s="509" t="s">
        <v>10390</v>
      </c>
      <c r="U379" s="509" t="s">
        <v>10746</v>
      </c>
      <c r="V379" s="514">
        <v>45951.371435185189</v>
      </c>
      <c r="W379" s="509" t="s">
        <v>10577</v>
      </c>
      <c r="X379" s="514">
        <v>45951.413101851853</v>
      </c>
      <c r="Y379" s="509" t="s">
        <v>10461</v>
      </c>
      <c r="Z379" s="509"/>
      <c r="AA379" s="509" t="s">
        <v>10460</v>
      </c>
      <c r="AB379" s="509"/>
    </row>
    <row r="380" spans="1:28" s="411" customFormat="1" ht="10.199999999999999">
      <c r="A380" s="509">
        <v>25259</v>
      </c>
      <c r="B380" s="509">
        <v>1</v>
      </c>
      <c r="C380" s="510" t="s">
        <v>239</v>
      </c>
      <c r="D380" s="510" t="s">
        <v>10337</v>
      </c>
      <c r="E380" s="511">
        <v>45604</v>
      </c>
      <c r="F380" s="511">
        <v>46030</v>
      </c>
      <c r="G380" s="511"/>
      <c r="H380" s="509" t="s">
        <v>10262</v>
      </c>
      <c r="I380" s="512">
        <v>1147.3</v>
      </c>
      <c r="J380" s="509">
        <v>1</v>
      </c>
      <c r="K380" s="509">
        <v>0</v>
      </c>
      <c r="L380" s="509">
        <v>0</v>
      </c>
      <c r="M380" s="509">
        <v>0</v>
      </c>
      <c r="N380" s="509"/>
      <c r="O380" s="509">
        <v>0</v>
      </c>
      <c r="P380" s="509"/>
      <c r="Q380" s="513">
        <v>1147.3</v>
      </c>
      <c r="R380" s="515"/>
      <c r="S380" s="509" t="s">
        <v>2636</v>
      </c>
      <c r="T380" s="509" t="s">
        <v>10336</v>
      </c>
      <c r="U380" s="509" t="s">
        <v>10476</v>
      </c>
      <c r="V380" s="514">
        <v>45608.475636574076</v>
      </c>
      <c r="W380" s="509" t="s">
        <v>10469</v>
      </c>
      <c r="X380" s="514">
        <v>45608.51730324074</v>
      </c>
      <c r="Y380" s="509" t="s">
        <v>10461</v>
      </c>
      <c r="Z380" s="509"/>
      <c r="AA380" s="509" t="s">
        <v>10460</v>
      </c>
      <c r="AB380" s="509" t="s">
        <v>1328</v>
      </c>
    </row>
    <row r="381" spans="1:28" s="411" customFormat="1" ht="10.199999999999999">
      <c r="A381" s="509">
        <v>29101</v>
      </c>
      <c r="B381" s="509">
        <v>1</v>
      </c>
      <c r="C381" s="510" t="s">
        <v>40</v>
      </c>
      <c r="D381" s="510" t="s">
        <v>10334</v>
      </c>
      <c r="E381" s="511">
        <v>45690</v>
      </c>
      <c r="F381" s="511">
        <v>46030</v>
      </c>
      <c r="G381" s="511"/>
      <c r="H381" s="509" t="s">
        <v>10262</v>
      </c>
      <c r="I381" s="512">
        <v>559</v>
      </c>
      <c r="J381" s="509">
        <v>1</v>
      </c>
      <c r="K381" s="509">
        <v>0</v>
      </c>
      <c r="L381" s="509">
        <v>0</v>
      </c>
      <c r="M381" s="509">
        <v>0</v>
      </c>
      <c r="N381" s="509"/>
      <c r="O381" s="509">
        <v>0</v>
      </c>
      <c r="P381" s="509"/>
      <c r="Q381" s="513">
        <v>559</v>
      </c>
      <c r="R381" s="515"/>
      <c r="S381" s="509" t="s">
        <v>1342</v>
      </c>
      <c r="T381" s="509" t="s">
        <v>280</v>
      </c>
      <c r="U381" s="509" t="s">
        <v>10544</v>
      </c>
      <c r="V381" s="514">
        <v>45734.712268518517</v>
      </c>
      <c r="W381" s="509" t="s">
        <v>10469</v>
      </c>
      <c r="X381" s="514">
        <v>45734.753935185188</v>
      </c>
      <c r="Y381" s="509" t="s">
        <v>10461</v>
      </c>
      <c r="Z381" s="509"/>
      <c r="AA381" s="509" t="s">
        <v>10460</v>
      </c>
      <c r="AB381" s="509" t="s">
        <v>1589</v>
      </c>
    </row>
    <row r="382" spans="1:28" s="411" customFormat="1" ht="10.199999999999999">
      <c r="A382" s="509">
        <v>25211</v>
      </c>
      <c r="B382" s="509">
        <v>1</v>
      </c>
      <c r="C382" s="510" t="s">
        <v>239</v>
      </c>
      <c r="D382" s="510" t="s">
        <v>10335</v>
      </c>
      <c r="E382" s="511">
        <v>45604</v>
      </c>
      <c r="F382" s="511">
        <v>46030</v>
      </c>
      <c r="G382" s="511"/>
      <c r="H382" s="509" t="s">
        <v>10262</v>
      </c>
      <c r="I382" s="512">
        <v>1147.3</v>
      </c>
      <c r="J382" s="509">
        <v>1</v>
      </c>
      <c r="K382" s="509">
        <v>0</v>
      </c>
      <c r="L382" s="509">
        <v>0</v>
      </c>
      <c r="M382" s="509">
        <v>0</v>
      </c>
      <c r="N382" s="509"/>
      <c r="O382" s="509">
        <v>0</v>
      </c>
      <c r="P382" s="509"/>
      <c r="Q382" s="513">
        <v>1147.3</v>
      </c>
      <c r="R382" s="515"/>
      <c r="S382" s="509" t="s">
        <v>2636</v>
      </c>
      <c r="T382" s="509" t="s">
        <v>10336</v>
      </c>
      <c r="U382" s="509" t="s">
        <v>10477</v>
      </c>
      <c r="V382" s="514">
        <v>45608.474594907406</v>
      </c>
      <c r="W382" s="509" t="s">
        <v>10469</v>
      </c>
      <c r="X382" s="514">
        <v>45608.516261574077</v>
      </c>
      <c r="Y382" s="509" t="s">
        <v>10461</v>
      </c>
      <c r="Z382" s="509"/>
      <c r="AA382" s="509" t="s">
        <v>10460</v>
      </c>
      <c r="AB382" s="509" t="s">
        <v>1328</v>
      </c>
    </row>
    <row r="383" spans="1:28" s="411" customFormat="1" ht="10.199999999999999">
      <c r="A383" s="509">
        <v>33046</v>
      </c>
      <c r="B383" s="509">
        <v>1</v>
      </c>
      <c r="C383" s="510" t="s">
        <v>10348</v>
      </c>
      <c r="D383" s="510" t="s">
        <v>10392</v>
      </c>
      <c r="E383" s="511">
        <v>45847</v>
      </c>
      <c r="F383" s="511">
        <v>46032</v>
      </c>
      <c r="G383" s="511"/>
      <c r="H383" s="509" t="s">
        <v>10262</v>
      </c>
      <c r="I383" s="512">
        <v>3464.34</v>
      </c>
      <c r="J383" s="509">
        <v>1</v>
      </c>
      <c r="K383" s="509">
        <v>0</v>
      </c>
      <c r="L383" s="509">
        <v>0</v>
      </c>
      <c r="M383" s="509">
        <v>0</v>
      </c>
      <c r="N383" s="509"/>
      <c r="O383" s="509">
        <v>0</v>
      </c>
      <c r="P383" s="509"/>
      <c r="Q383" s="513">
        <v>3464.34</v>
      </c>
      <c r="R383" s="515"/>
      <c r="S383" s="509" t="s">
        <v>1342</v>
      </c>
      <c r="T383" s="509" t="s">
        <v>278</v>
      </c>
      <c r="U383" s="509" t="s">
        <v>10545</v>
      </c>
      <c r="V383" s="514">
        <v>45847.500358796293</v>
      </c>
      <c r="W383" s="509" t="s">
        <v>10459</v>
      </c>
      <c r="X383" s="514">
        <v>45847.542025462964</v>
      </c>
      <c r="Y383" s="509" t="s">
        <v>10461</v>
      </c>
      <c r="Z383" s="509"/>
      <c r="AA383" s="509" t="s">
        <v>10460</v>
      </c>
      <c r="AB383" s="509"/>
    </row>
    <row r="384" spans="1:28" s="411" customFormat="1" ht="10.199999999999999">
      <c r="A384" s="509">
        <v>24382</v>
      </c>
      <c r="B384" s="509">
        <v>1</v>
      </c>
      <c r="C384" s="510" t="s">
        <v>239</v>
      </c>
      <c r="D384" s="510" t="s">
        <v>10306</v>
      </c>
      <c r="E384" s="511">
        <v>45323</v>
      </c>
      <c r="F384" s="511">
        <v>46032</v>
      </c>
      <c r="G384" s="511"/>
      <c r="H384" s="509" t="s">
        <v>10262</v>
      </c>
      <c r="I384" s="512">
        <v>2677.76</v>
      </c>
      <c r="J384" s="509">
        <v>1</v>
      </c>
      <c r="K384" s="509">
        <v>0</v>
      </c>
      <c r="L384" s="509">
        <v>0</v>
      </c>
      <c r="M384" s="509">
        <v>0</v>
      </c>
      <c r="N384" s="509"/>
      <c r="O384" s="509">
        <v>0</v>
      </c>
      <c r="P384" s="509"/>
      <c r="Q384" s="513">
        <v>2677.76</v>
      </c>
      <c r="R384" s="515"/>
      <c r="S384" s="509" t="s">
        <v>2636</v>
      </c>
      <c r="T384" s="509" t="s">
        <v>10336</v>
      </c>
      <c r="U384" s="509" t="s">
        <v>10478</v>
      </c>
      <c r="V384" s="514">
        <v>45576.442939814813</v>
      </c>
      <c r="W384" s="509" t="s">
        <v>10469</v>
      </c>
      <c r="X384" s="514">
        <v>45576.484606481485</v>
      </c>
      <c r="Y384" s="509" t="s">
        <v>10461</v>
      </c>
      <c r="Z384" s="509"/>
      <c r="AA384" s="509" t="s">
        <v>10460</v>
      </c>
      <c r="AB384" s="509" t="s">
        <v>1328</v>
      </c>
    </row>
    <row r="385" spans="1:28" s="411" customFormat="1" ht="10.199999999999999">
      <c r="A385" s="509">
        <v>28680</v>
      </c>
      <c r="B385" s="509">
        <v>4</v>
      </c>
      <c r="C385" s="510" t="s">
        <v>33</v>
      </c>
      <c r="D385" s="510" t="s">
        <v>9469</v>
      </c>
      <c r="E385" s="511">
        <v>45720</v>
      </c>
      <c r="F385" s="511">
        <v>46032</v>
      </c>
      <c r="G385" s="511"/>
      <c r="H385" s="509" t="s">
        <v>10262</v>
      </c>
      <c r="I385" s="512">
        <v>2275</v>
      </c>
      <c r="J385" s="509">
        <v>1</v>
      </c>
      <c r="K385" s="509">
        <v>0</v>
      </c>
      <c r="L385" s="509">
        <v>0</v>
      </c>
      <c r="M385" s="509">
        <v>0</v>
      </c>
      <c r="N385" s="509"/>
      <c r="O385" s="509">
        <v>0</v>
      </c>
      <c r="P385" s="509"/>
      <c r="Q385" s="513">
        <v>2275</v>
      </c>
      <c r="R385" s="515"/>
      <c r="S385" s="509" t="s">
        <v>1346</v>
      </c>
      <c r="T385" s="509" t="s">
        <v>284</v>
      </c>
      <c r="U385" s="509" t="s">
        <v>10547</v>
      </c>
      <c r="V385" s="514">
        <v>45722.652546296296</v>
      </c>
      <c r="W385" s="509" t="s">
        <v>10469</v>
      </c>
      <c r="X385" s="514">
        <v>45722.694212962961</v>
      </c>
      <c r="Y385" s="509" t="s">
        <v>10461</v>
      </c>
      <c r="Z385" s="509"/>
      <c r="AA385" s="509" t="s">
        <v>10460</v>
      </c>
      <c r="AB385" s="509" t="s">
        <v>269</v>
      </c>
    </row>
    <row r="386" spans="1:28" s="411" customFormat="1" ht="10.199999999999999">
      <c r="A386" s="509">
        <v>27823</v>
      </c>
      <c r="B386" s="509">
        <v>6</v>
      </c>
      <c r="C386" s="510" t="s">
        <v>38</v>
      </c>
      <c r="D386" s="510" t="s">
        <v>9469</v>
      </c>
      <c r="E386" s="511">
        <v>45716</v>
      </c>
      <c r="F386" s="511">
        <v>46032</v>
      </c>
      <c r="G386" s="511"/>
      <c r="H386" s="509" t="s">
        <v>10262</v>
      </c>
      <c r="I386" s="512">
        <v>760</v>
      </c>
      <c r="J386" s="509">
        <v>1</v>
      </c>
      <c r="K386" s="509">
        <v>0</v>
      </c>
      <c r="L386" s="509">
        <v>0</v>
      </c>
      <c r="M386" s="509">
        <v>0</v>
      </c>
      <c r="N386" s="509"/>
      <c r="O386" s="509">
        <v>0</v>
      </c>
      <c r="P386" s="509"/>
      <c r="Q386" s="513">
        <v>760</v>
      </c>
      <c r="R386" s="515"/>
      <c r="S386" s="509" t="s">
        <v>1346</v>
      </c>
      <c r="T386" s="509" t="s">
        <v>284</v>
      </c>
      <c r="U386" s="509" t="s">
        <v>10546</v>
      </c>
      <c r="V386" s="514">
        <v>45698.417384259257</v>
      </c>
      <c r="W386" s="509" t="s">
        <v>10469</v>
      </c>
      <c r="X386" s="514">
        <v>45698.459050925929</v>
      </c>
      <c r="Y386" s="509" t="s">
        <v>10461</v>
      </c>
      <c r="Z386" s="509"/>
      <c r="AA386" s="509" t="s">
        <v>10460</v>
      </c>
      <c r="AB386" s="509" t="s">
        <v>269</v>
      </c>
    </row>
    <row r="387" spans="1:28" s="411" customFormat="1" ht="10.199999999999999">
      <c r="A387" s="509">
        <v>36450</v>
      </c>
      <c r="B387" s="509">
        <v>2</v>
      </c>
      <c r="C387" s="510" t="s">
        <v>786</v>
      </c>
      <c r="D387" s="510" t="s">
        <v>11228</v>
      </c>
      <c r="E387" s="511">
        <v>45881</v>
      </c>
      <c r="F387" s="511">
        <v>46033</v>
      </c>
      <c r="G387" s="511"/>
      <c r="H387" s="509" t="s">
        <v>136</v>
      </c>
      <c r="I387" s="512">
        <v>90000</v>
      </c>
      <c r="J387" s="509">
        <v>5.3689999999999998</v>
      </c>
      <c r="K387" s="509">
        <v>0</v>
      </c>
      <c r="L387" s="509">
        <v>0</v>
      </c>
      <c r="M387" s="509">
        <v>0</v>
      </c>
      <c r="N387" s="509">
        <v>0</v>
      </c>
      <c r="O387" s="509">
        <v>0</v>
      </c>
      <c r="P387" s="509">
        <v>90000</v>
      </c>
      <c r="Q387" s="513">
        <v>483210</v>
      </c>
      <c r="R387" s="515"/>
      <c r="S387" s="509" t="s">
        <v>1874</v>
      </c>
      <c r="T387" s="509" t="s">
        <v>10390</v>
      </c>
      <c r="U387" s="509" t="s">
        <v>10528</v>
      </c>
      <c r="V387" s="514">
        <v>45947.377280092594</v>
      </c>
      <c r="W387" s="509" t="s">
        <v>10577</v>
      </c>
      <c r="X387" s="514">
        <v>45947.418946759259</v>
      </c>
      <c r="Y387" s="509" t="s">
        <v>10461</v>
      </c>
      <c r="Z387" s="509"/>
      <c r="AA387" s="509" t="s">
        <v>10460</v>
      </c>
      <c r="AB387" s="509"/>
    </row>
    <row r="388" spans="1:28" s="411" customFormat="1" ht="10.199999999999999">
      <c r="A388" s="509">
        <v>36453</v>
      </c>
      <c r="B388" s="509">
        <v>4</v>
      </c>
      <c r="C388" s="510" t="s">
        <v>786</v>
      </c>
      <c r="D388" s="510" t="s">
        <v>11229</v>
      </c>
      <c r="E388" s="511">
        <v>45940</v>
      </c>
      <c r="F388" s="511">
        <v>46033</v>
      </c>
      <c r="G388" s="511"/>
      <c r="H388" s="509" t="s">
        <v>136</v>
      </c>
      <c r="I388" s="512">
        <v>6000</v>
      </c>
      <c r="J388" s="509">
        <v>5.3689999999999998</v>
      </c>
      <c r="K388" s="509">
        <v>0</v>
      </c>
      <c r="L388" s="509">
        <v>0</v>
      </c>
      <c r="M388" s="509">
        <v>0</v>
      </c>
      <c r="N388" s="509">
        <v>0</v>
      </c>
      <c r="O388" s="509">
        <v>0</v>
      </c>
      <c r="P388" s="509">
        <v>6000</v>
      </c>
      <c r="Q388" s="513">
        <v>32214</v>
      </c>
      <c r="R388" s="515"/>
      <c r="S388" s="509" t="s">
        <v>1874</v>
      </c>
      <c r="T388" s="509" t="s">
        <v>10390</v>
      </c>
      <c r="U388" s="509" t="s">
        <v>11099</v>
      </c>
      <c r="V388" s="514">
        <v>45947.378182870372</v>
      </c>
      <c r="W388" s="509" t="s">
        <v>10577</v>
      </c>
      <c r="X388" s="514">
        <v>45947.419849537036</v>
      </c>
      <c r="Y388" s="509" t="s">
        <v>10461</v>
      </c>
      <c r="Z388" s="509"/>
      <c r="AA388" s="509" t="s">
        <v>10460</v>
      </c>
      <c r="AB388" s="509"/>
    </row>
    <row r="389" spans="1:28" s="411" customFormat="1" ht="10.199999999999999">
      <c r="A389" s="509">
        <v>36451</v>
      </c>
      <c r="B389" s="509">
        <v>5</v>
      </c>
      <c r="C389" s="510" t="s">
        <v>786</v>
      </c>
      <c r="D389" s="510" t="s">
        <v>11231</v>
      </c>
      <c r="E389" s="511">
        <v>45881</v>
      </c>
      <c r="F389" s="511">
        <v>46033</v>
      </c>
      <c r="G389" s="511"/>
      <c r="H389" s="509" t="s">
        <v>136</v>
      </c>
      <c r="I389" s="512">
        <v>24000</v>
      </c>
      <c r="J389" s="509">
        <v>5.3689999999999998</v>
      </c>
      <c r="K389" s="509">
        <v>0</v>
      </c>
      <c r="L389" s="509">
        <v>0</v>
      </c>
      <c r="M389" s="509">
        <v>0</v>
      </c>
      <c r="N389" s="509">
        <v>0</v>
      </c>
      <c r="O389" s="509">
        <v>0</v>
      </c>
      <c r="P389" s="509">
        <v>24000</v>
      </c>
      <c r="Q389" s="513">
        <v>128856</v>
      </c>
      <c r="R389" s="515"/>
      <c r="S389" s="509" t="s">
        <v>1874</v>
      </c>
      <c r="T389" s="509" t="s">
        <v>10390</v>
      </c>
      <c r="U389" s="509" t="s">
        <v>10513</v>
      </c>
      <c r="V389" s="514">
        <v>45947.377592592595</v>
      </c>
      <c r="W389" s="509" t="s">
        <v>10577</v>
      </c>
      <c r="X389" s="514">
        <v>45947.419259259259</v>
      </c>
      <c r="Y389" s="509" t="s">
        <v>10461</v>
      </c>
      <c r="Z389" s="509"/>
      <c r="AA389" s="509" t="s">
        <v>10460</v>
      </c>
      <c r="AB389" s="509"/>
    </row>
    <row r="390" spans="1:28" s="411" customFormat="1" ht="10.199999999999999">
      <c r="A390" s="509">
        <v>36503</v>
      </c>
      <c r="B390" s="509">
        <v>2</v>
      </c>
      <c r="C390" s="510" t="s">
        <v>786</v>
      </c>
      <c r="D390" s="510" t="s">
        <v>11227</v>
      </c>
      <c r="E390" s="511">
        <v>45912</v>
      </c>
      <c r="F390" s="511">
        <v>46033</v>
      </c>
      <c r="G390" s="511"/>
      <c r="H390" s="509" t="s">
        <v>136</v>
      </c>
      <c r="I390" s="512">
        <v>45000</v>
      </c>
      <c r="J390" s="509">
        <v>5.3689999999999998</v>
      </c>
      <c r="K390" s="509">
        <v>0</v>
      </c>
      <c r="L390" s="509">
        <v>0</v>
      </c>
      <c r="M390" s="509">
        <v>0</v>
      </c>
      <c r="N390" s="509">
        <v>0</v>
      </c>
      <c r="O390" s="509">
        <v>0</v>
      </c>
      <c r="P390" s="509">
        <v>45000</v>
      </c>
      <c r="Q390" s="513">
        <v>241605</v>
      </c>
      <c r="R390" s="515"/>
      <c r="S390" s="509" t="s">
        <v>1874</v>
      </c>
      <c r="T390" s="509" t="s">
        <v>10390</v>
      </c>
      <c r="U390" s="509" t="s">
        <v>10671</v>
      </c>
      <c r="V390" s="514">
        <v>45947.701215277775</v>
      </c>
      <c r="W390" s="509" t="s">
        <v>10577</v>
      </c>
      <c r="X390" s="514">
        <v>45947.742881944447</v>
      </c>
      <c r="Y390" s="509" t="s">
        <v>10461</v>
      </c>
      <c r="Z390" s="509"/>
      <c r="AA390" s="509" t="s">
        <v>10460</v>
      </c>
      <c r="AB390" s="509"/>
    </row>
    <row r="391" spans="1:28" s="411" customFormat="1" ht="10.199999999999999">
      <c r="A391" s="509">
        <v>36449</v>
      </c>
      <c r="B391" s="509">
        <v>5</v>
      </c>
      <c r="C391" s="510" t="s">
        <v>786</v>
      </c>
      <c r="D391" s="510" t="s">
        <v>11230</v>
      </c>
      <c r="E391" s="511">
        <v>45881</v>
      </c>
      <c r="F391" s="511">
        <v>46033</v>
      </c>
      <c r="G391" s="511"/>
      <c r="H391" s="509" t="s">
        <v>136</v>
      </c>
      <c r="I391" s="512">
        <v>75000</v>
      </c>
      <c r="J391" s="509">
        <v>5.3689999999999998</v>
      </c>
      <c r="K391" s="509">
        <v>0</v>
      </c>
      <c r="L391" s="509">
        <v>0</v>
      </c>
      <c r="M391" s="509">
        <v>0</v>
      </c>
      <c r="N391" s="509">
        <v>0</v>
      </c>
      <c r="O391" s="509">
        <v>0</v>
      </c>
      <c r="P391" s="509">
        <v>75000</v>
      </c>
      <c r="Q391" s="513">
        <v>402675</v>
      </c>
      <c r="R391" s="515"/>
      <c r="S391" s="509" t="s">
        <v>1874</v>
      </c>
      <c r="T391" s="509" t="s">
        <v>10390</v>
      </c>
      <c r="U391" s="509" t="s">
        <v>10512</v>
      </c>
      <c r="V391" s="514">
        <v>45947.376979166664</v>
      </c>
      <c r="W391" s="509" t="s">
        <v>10577</v>
      </c>
      <c r="X391" s="514">
        <v>45947.418645833335</v>
      </c>
      <c r="Y391" s="509" t="s">
        <v>10461</v>
      </c>
      <c r="Z391" s="509"/>
      <c r="AA391" s="509" t="s">
        <v>10460</v>
      </c>
      <c r="AB391" s="509"/>
    </row>
    <row r="392" spans="1:28" s="411" customFormat="1" ht="10.199999999999999">
      <c r="A392" s="509">
        <v>30916</v>
      </c>
      <c r="B392" s="509">
        <v>1</v>
      </c>
      <c r="C392" s="510" t="s">
        <v>10326</v>
      </c>
      <c r="D392" s="510" t="s">
        <v>9469</v>
      </c>
      <c r="E392" s="511">
        <v>45748</v>
      </c>
      <c r="F392" s="511">
        <v>46033</v>
      </c>
      <c r="G392" s="511"/>
      <c r="H392" s="509" t="s">
        <v>10262</v>
      </c>
      <c r="I392" s="512">
        <v>3678.65</v>
      </c>
      <c r="J392" s="509">
        <v>1</v>
      </c>
      <c r="K392" s="509">
        <v>0</v>
      </c>
      <c r="L392" s="509">
        <v>0</v>
      </c>
      <c r="M392" s="509">
        <v>0</v>
      </c>
      <c r="N392" s="509"/>
      <c r="O392" s="509">
        <v>0</v>
      </c>
      <c r="P392" s="509"/>
      <c r="Q392" s="513">
        <v>3678.65</v>
      </c>
      <c r="R392" s="515"/>
      <c r="S392" s="509" t="s">
        <v>1329</v>
      </c>
      <c r="T392" s="509" t="s">
        <v>878</v>
      </c>
      <c r="U392" s="509" t="s">
        <v>10548</v>
      </c>
      <c r="V392" s="514">
        <v>45784.702418981484</v>
      </c>
      <c r="W392" s="509" t="s">
        <v>10469</v>
      </c>
      <c r="X392" s="514">
        <v>45784.744085648148</v>
      </c>
      <c r="Y392" s="509" t="s">
        <v>10461</v>
      </c>
      <c r="Z392" s="509"/>
      <c r="AA392" s="509" t="s">
        <v>10460</v>
      </c>
      <c r="AB392" s="509" t="s">
        <v>10410</v>
      </c>
    </row>
    <row r="393" spans="1:28" s="411" customFormat="1" ht="10.199999999999999">
      <c r="A393" s="509">
        <v>36014</v>
      </c>
      <c r="B393" s="509">
        <v>5</v>
      </c>
      <c r="C393" s="510" t="s">
        <v>132</v>
      </c>
      <c r="D393" s="510" t="s">
        <v>11036</v>
      </c>
      <c r="E393" s="511">
        <v>45936</v>
      </c>
      <c r="F393" s="511">
        <v>46039</v>
      </c>
      <c r="G393" s="511"/>
      <c r="H393" s="509" t="s">
        <v>136</v>
      </c>
      <c r="I393" s="512">
        <v>75000</v>
      </c>
      <c r="J393" s="509">
        <v>5.3689999999999998</v>
      </c>
      <c r="K393" s="509">
        <v>0</v>
      </c>
      <c r="L393" s="509">
        <v>0</v>
      </c>
      <c r="M393" s="509">
        <v>0</v>
      </c>
      <c r="N393" s="509">
        <v>0</v>
      </c>
      <c r="O393" s="509">
        <v>0</v>
      </c>
      <c r="P393" s="509">
        <v>75000</v>
      </c>
      <c r="Q393" s="513">
        <v>402675</v>
      </c>
      <c r="R393" s="515"/>
      <c r="S393" s="509" t="s">
        <v>1874</v>
      </c>
      <c r="T393" s="509" t="s">
        <v>10390</v>
      </c>
      <c r="U393" s="509" t="s">
        <v>11037</v>
      </c>
      <c r="V393" s="514">
        <v>45936.368252314816</v>
      </c>
      <c r="W393" s="509" t="s">
        <v>10463</v>
      </c>
      <c r="X393" s="514">
        <v>45936.409918981481</v>
      </c>
      <c r="Y393" s="509" t="s">
        <v>10461</v>
      </c>
      <c r="Z393" s="509"/>
      <c r="AA393" s="509" t="s">
        <v>10460</v>
      </c>
      <c r="AB393" s="509"/>
    </row>
    <row r="394" spans="1:28" s="411" customFormat="1" ht="10.199999999999999">
      <c r="A394" s="509">
        <v>36015</v>
      </c>
      <c r="B394" s="509">
        <v>2</v>
      </c>
      <c r="C394" s="510" t="s">
        <v>132</v>
      </c>
      <c r="D394" s="510" t="s">
        <v>11038</v>
      </c>
      <c r="E394" s="511">
        <v>45936</v>
      </c>
      <c r="F394" s="511">
        <v>46039</v>
      </c>
      <c r="G394" s="511"/>
      <c r="H394" s="509" t="s">
        <v>136</v>
      </c>
      <c r="I394" s="512">
        <v>75000</v>
      </c>
      <c r="J394" s="509">
        <v>5.3689999999999998</v>
      </c>
      <c r="K394" s="509">
        <v>0</v>
      </c>
      <c r="L394" s="509">
        <v>0</v>
      </c>
      <c r="M394" s="509">
        <v>0</v>
      </c>
      <c r="N394" s="509">
        <v>0</v>
      </c>
      <c r="O394" s="509">
        <v>0</v>
      </c>
      <c r="P394" s="509">
        <v>75000</v>
      </c>
      <c r="Q394" s="513">
        <v>402675</v>
      </c>
      <c r="R394" s="515"/>
      <c r="S394" s="509" t="s">
        <v>1874</v>
      </c>
      <c r="T394" s="509" t="s">
        <v>10390</v>
      </c>
      <c r="U394" s="509" t="s">
        <v>11039</v>
      </c>
      <c r="V394" s="514">
        <v>45936.368321759262</v>
      </c>
      <c r="W394" s="509" t="s">
        <v>10463</v>
      </c>
      <c r="X394" s="514">
        <v>45936.409988425927</v>
      </c>
      <c r="Y394" s="509" t="s">
        <v>10461</v>
      </c>
      <c r="Z394" s="509"/>
      <c r="AA394" s="509" t="s">
        <v>10460</v>
      </c>
      <c r="AB394" s="509"/>
    </row>
    <row r="395" spans="1:28" s="411" customFormat="1" ht="10.199999999999999">
      <c r="A395" s="509">
        <v>35715</v>
      </c>
      <c r="B395" s="509">
        <v>2</v>
      </c>
      <c r="C395" s="510" t="s">
        <v>132</v>
      </c>
      <c r="D395" s="510" t="s">
        <v>10757</v>
      </c>
      <c r="E395" s="511">
        <v>45926</v>
      </c>
      <c r="F395" s="511">
        <v>46039</v>
      </c>
      <c r="G395" s="511"/>
      <c r="H395" s="509" t="s">
        <v>136</v>
      </c>
      <c r="I395" s="512">
        <v>45000</v>
      </c>
      <c r="J395" s="509">
        <v>5.3689999999999998</v>
      </c>
      <c r="K395" s="509">
        <v>0</v>
      </c>
      <c r="L395" s="509">
        <v>0</v>
      </c>
      <c r="M395" s="509">
        <v>0</v>
      </c>
      <c r="N395" s="509">
        <v>0</v>
      </c>
      <c r="O395" s="509">
        <v>0</v>
      </c>
      <c r="P395" s="509">
        <v>45000</v>
      </c>
      <c r="Q395" s="513">
        <v>241605</v>
      </c>
      <c r="R395" s="515"/>
      <c r="S395" s="509" t="s">
        <v>1874</v>
      </c>
      <c r="T395" s="509" t="s">
        <v>10390</v>
      </c>
      <c r="U395" s="509" t="s">
        <v>10758</v>
      </c>
      <c r="V395" s="514">
        <v>45926.682199074072</v>
      </c>
      <c r="W395" s="509" t="s">
        <v>10577</v>
      </c>
      <c r="X395" s="514">
        <v>45926.723865740743</v>
      </c>
      <c r="Y395" s="509" t="s">
        <v>10461</v>
      </c>
      <c r="Z395" s="509"/>
      <c r="AA395" s="509" t="s">
        <v>10460</v>
      </c>
      <c r="AB395" s="509"/>
    </row>
    <row r="396" spans="1:28" s="411" customFormat="1" ht="10.199999999999999">
      <c r="A396" s="509">
        <v>36757</v>
      </c>
      <c r="B396" s="509">
        <v>2</v>
      </c>
      <c r="C396" s="510" t="s">
        <v>132</v>
      </c>
      <c r="D396" s="510" t="s">
        <v>11510</v>
      </c>
      <c r="E396" s="511">
        <v>45953</v>
      </c>
      <c r="F396" s="511">
        <v>46039</v>
      </c>
      <c r="G396" s="511"/>
      <c r="H396" s="509" t="s">
        <v>136</v>
      </c>
      <c r="I396" s="512">
        <v>30000</v>
      </c>
      <c r="J396" s="509">
        <v>5.3689999999999998</v>
      </c>
      <c r="K396" s="509">
        <v>0</v>
      </c>
      <c r="L396" s="509">
        <v>0</v>
      </c>
      <c r="M396" s="509">
        <v>0</v>
      </c>
      <c r="N396" s="509">
        <v>0</v>
      </c>
      <c r="O396" s="509">
        <v>0</v>
      </c>
      <c r="P396" s="509">
        <v>30000</v>
      </c>
      <c r="Q396" s="513">
        <v>161070</v>
      </c>
      <c r="R396" s="515"/>
      <c r="S396" s="509" t="s">
        <v>1874</v>
      </c>
      <c r="T396" s="509" t="s">
        <v>10390</v>
      </c>
      <c r="U396" s="509" t="s">
        <v>11511</v>
      </c>
      <c r="V396" s="514">
        <v>45953.465543981481</v>
      </c>
      <c r="W396" s="509" t="s">
        <v>10577</v>
      </c>
      <c r="X396" s="514">
        <v>45953.507210648146</v>
      </c>
      <c r="Y396" s="509" t="s">
        <v>10461</v>
      </c>
      <c r="Z396" s="509"/>
      <c r="AA396" s="509" t="s">
        <v>10460</v>
      </c>
      <c r="AB396" s="509"/>
    </row>
    <row r="397" spans="1:28" s="411" customFormat="1" ht="10.199999999999999">
      <c r="A397" s="509">
        <v>35716</v>
      </c>
      <c r="B397" s="509">
        <v>5</v>
      </c>
      <c r="C397" s="510" t="s">
        <v>132</v>
      </c>
      <c r="D397" s="510" t="s">
        <v>10759</v>
      </c>
      <c r="E397" s="511">
        <v>45926</v>
      </c>
      <c r="F397" s="511">
        <v>46039</v>
      </c>
      <c r="G397" s="511"/>
      <c r="H397" s="509" t="s">
        <v>136</v>
      </c>
      <c r="I397" s="512">
        <v>30000</v>
      </c>
      <c r="J397" s="509">
        <v>5.3689999999999998</v>
      </c>
      <c r="K397" s="509">
        <v>0</v>
      </c>
      <c r="L397" s="509">
        <v>0</v>
      </c>
      <c r="M397" s="509">
        <v>0</v>
      </c>
      <c r="N397" s="509">
        <v>0</v>
      </c>
      <c r="O397" s="509">
        <v>0</v>
      </c>
      <c r="P397" s="509">
        <v>30000</v>
      </c>
      <c r="Q397" s="513">
        <v>161070</v>
      </c>
      <c r="R397" s="515"/>
      <c r="S397" s="509" t="s">
        <v>1874</v>
      </c>
      <c r="T397" s="509" t="s">
        <v>10390</v>
      </c>
      <c r="U397" s="509" t="s">
        <v>10760</v>
      </c>
      <c r="V397" s="514">
        <v>45926.683703703704</v>
      </c>
      <c r="W397" s="509" t="s">
        <v>10577</v>
      </c>
      <c r="X397" s="514">
        <v>45926.725370370368</v>
      </c>
      <c r="Y397" s="509" t="s">
        <v>10461</v>
      </c>
      <c r="Z397" s="509"/>
      <c r="AA397" s="509" t="s">
        <v>10460</v>
      </c>
      <c r="AB397" s="509"/>
    </row>
    <row r="398" spans="1:28" s="411" customFormat="1" ht="10.199999999999999">
      <c r="A398" s="509">
        <v>31346</v>
      </c>
      <c r="B398" s="509">
        <v>1</v>
      </c>
      <c r="C398" s="510" t="s">
        <v>232</v>
      </c>
      <c r="D398" s="510" t="s">
        <v>10393</v>
      </c>
      <c r="E398" s="511">
        <v>45748</v>
      </c>
      <c r="F398" s="511">
        <v>46041</v>
      </c>
      <c r="G398" s="511"/>
      <c r="H398" s="509" t="s">
        <v>10262</v>
      </c>
      <c r="I398" s="512">
        <v>43.17</v>
      </c>
      <c r="J398" s="509">
        <v>1</v>
      </c>
      <c r="K398" s="509">
        <v>0</v>
      </c>
      <c r="L398" s="509">
        <v>0</v>
      </c>
      <c r="M398" s="509">
        <v>0</v>
      </c>
      <c r="N398" s="509"/>
      <c r="O398" s="509">
        <v>0</v>
      </c>
      <c r="P398" s="509"/>
      <c r="Q398" s="513">
        <v>43.17</v>
      </c>
      <c r="R398" s="515"/>
      <c r="S398" s="509" t="s">
        <v>1329</v>
      </c>
      <c r="T398" s="509" t="s">
        <v>878</v>
      </c>
      <c r="U398" s="509" t="s">
        <v>10549</v>
      </c>
      <c r="V398" s="514">
        <v>45796.652094907404</v>
      </c>
      <c r="W398" s="509" t="s">
        <v>10469</v>
      </c>
      <c r="X398" s="514">
        <v>45796.693761574075</v>
      </c>
      <c r="Y398" s="509" t="s">
        <v>10461</v>
      </c>
      <c r="Z398" s="509"/>
      <c r="AA398" s="509" t="s">
        <v>10460</v>
      </c>
      <c r="AB398" s="509" t="s">
        <v>10409</v>
      </c>
    </row>
    <row r="399" spans="1:28" s="411" customFormat="1" ht="10.199999999999999">
      <c r="A399" s="509">
        <v>36375</v>
      </c>
      <c r="B399" s="509">
        <v>1</v>
      </c>
      <c r="C399" s="510" t="s">
        <v>13</v>
      </c>
      <c r="D399" s="510" t="s">
        <v>11184</v>
      </c>
      <c r="E399" s="511">
        <v>45946</v>
      </c>
      <c r="F399" s="511">
        <v>46042</v>
      </c>
      <c r="G399" s="511"/>
      <c r="H399" s="509" t="s">
        <v>10262</v>
      </c>
      <c r="I399" s="512">
        <v>333333.33</v>
      </c>
      <c r="J399" s="509">
        <v>1</v>
      </c>
      <c r="K399" s="509">
        <v>0</v>
      </c>
      <c r="L399" s="509">
        <v>0</v>
      </c>
      <c r="M399" s="509">
        <v>0</v>
      </c>
      <c r="N399" s="509"/>
      <c r="O399" s="509">
        <v>0</v>
      </c>
      <c r="P399" s="509"/>
      <c r="Q399" s="513">
        <v>333333.33</v>
      </c>
      <c r="R399" s="515"/>
      <c r="S399" s="509" t="s">
        <v>1330</v>
      </c>
      <c r="T399" s="509" t="s">
        <v>1821</v>
      </c>
      <c r="U399" s="509" t="s">
        <v>11185</v>
      </c>
      <c r="V399" s="514">
        <v>45946.431446759256</v>
      </c>
      <c r="W399" s="509" t="s">
        <v>10459</v>
      </c>
      <c r="X399" s="514">
        <v>45946.473113425927</v>
      </c>
      <c r="Y399" s="509" t="s">
        <v>10461</v>
      </c>
      <c r="Z399" s="509"/>
      <c r="AA399" s="509" t="s">
        <v>10460</v>
      </c>
      <c r="AB399" s="509"/>
    </row>
    <row r="400" spans="1:28" s="411" customFormat="1" ht="10.199999999999999">
      <c r="A400" s="509">
        <v>36686</v>
      </c>
      <c r="B400" s="509">
        <v>1</v>
      </c>
      <c r="C400" s="510" t="s">
        <v>11435</v>
      </c>
      <c r="D400" s="510" t="s">
        <v>11442</v>
      </c>
      <c r="E400" s="511">
        <v>45952</v>
      </c>
      <c r="F400" s="511">
        <v>46043</v>
      </c>
      <c r="G400" s="511"/>
      <c r="H400" s="509" t="s">
        <v>10262</v>
      </c>
      <c r="I400" s="512">
        <v>300</v>
      </c>
      <c r="J400" s="509">
        <v>1</v>
      </c>
      <c r="K400" s="509">
        <v>0</v>
      </c>
      <c r="L400" s="509">
        <v>0</v>
      </c>
      <c r="M400" s="509">
        <v>0</v>
      </c>
      <c r="N400" s="509"/>
      <c r="O400" s="509">
        <v>0</v>
      </c>
      <c r="P400" s="509"/>
      <c r="Q400" s="513">
        <v>300</v>
      </c>
      <c r="R400" s="515"/>
      <c r="S400" s="509" t="s">
        <v>1342</v>
      </c>
      <c r="T400" s="509" t="s">
        <v>278</v>
      </c>
      <c r="U400" s="509" t="s">
        <v>11443</v>
      </c>
      <c r="V400" s="514">
        <v>45952.563055555554</v>
      </c>
      <c r="W400" s="509" t="s">
        <v>10459</v>
      </c>
      <c r="X400" s="514">
        <v>45952.597349537034</v>
      </c>
      <c r="Y400" s="509" t="s">
        <v>10459</v>
      </c>
      <c r="Z400" s="509"/>
      <c r="AA400" s="509" t="s">
        <v>10460</v>
      </c>
      <c r="AB400" s="509" t="s">
        <v>10410</v>
      </c>
    </row>
    <row r="401" spans="1:28" s="411" customFormat="1" ht="10.199999999999999">
      <c r="A401" s="509">
        <v>29441</v>
      </c>
      <c r="B401" s="509">
        <v>1</v>
      </c>
      <c r="C401" s="510" t="s">
        <v>19</v>
      </c>
      <c r="D401" s="510" t="s">
        <v>10380</v>
      </c>
      <c r="E401" s="511">
        <v>45743</v>
      </c>
      <c r="F401" s="511">
        <v>46050</v>
      </c>
      <c r="G401" s="511"/>
      <c r="H401" s="509" t="s">
        <v>10262</v>
      </c>
      <c r="I401" s="512">
        <v>51653.84</v>
      </c>
      <c r="J401" s="509">
        <v>1</v>
      </c>
      <c r="K401" s="509">
        <v>0</v>
      </c>
      <c r="L401" s="509">
        <v>0</v>
      </c>
      <c r="M401" s="509">
        <v>0</v>
      </c>
      <c r="N401" s="509"/>
      <c r="O401" s="509">
        <v>0</v>
      </c>
      <c r="P401" s="509"/>
      <c r="Q401" s="513">
        <v>51653.84</v>
      </c>
      <c r="R401" s="515"/>
      <c r="S401" s="509" t="s">
        <v>2725</v>
      </c>
      <c r="T401" s="509" t="s">
        <v>879</v>
      </c>
      <c r="U401" s="509" t="s">
        <v>10550</v>
      </c>
      <c r="V401" s="514">
        <v>45743.708784722221</v>
      </c>
      <c r="W401" s="509" t="s">
        <v>10469</v>
      </c>
      <c r="X401" s="514">
        <v>45743.750451388885</v>
      </c>
      <c r="Y401" s="509" t="s">
        <v>10461</v>
      </c>
      <c r="Z401" s="509"/>
      <c r="AA401" s="509" t="s">
        <v>10460</v>
      </c>
      <c r="AB401" s="509" t="s">
        <v>10410</v>
      </c>
    </row>
    <row r="402" spans="1:28" s="411" customFormat="1" ht="10.199999999999999">
      <c r="A402" s="509">
        <v>29429</v>
      </c>
      <c r="B402" s="509">
        <v>1</v>
      </c>
      <c r="C402" s="510" t="s">
        <v>19</v>
      </c>
      <c r="D402" s="510" t="s">
        <v>10309</v>
      </c>
      <c r="E402" s="511">
        <v>45743</v>
      </c>
      <c r="F402" s="511">
        <v>46050</v>
      </c>
      <c r="G402" s="511"/>
      <c r="H402" s="509" t="s">
        <v>10262</v>
      </c>
      <c r="I402" s="512">
        <v>620</v>
      </c>
      <c r="J402" s="509">
        <v>1</v>
      </c>
      <c r="K402" s="509">
        <v>0</v>
      </c>
      <c r="L402" s="509">
        <v>0</v>
      </c>
      <c r="M402" s="509">
        <v>0</v>
      </c>
      <c r="N402" s="509"/>
      <c r="O402" s="509">
        <v>0</v>
      </c>
      <c r="P402" s="509"/>
      <c r="Q402" s="513">
        <v>620</v>
      </c>
      <c r="R402" s="515"/>
      <c r="S402" s="509" t="s">
        <v>1342</v>
      </c>
      <c r="T402" s="509" t="s">
        <v>10329</v>
      </c>
      <c r="U402" s="509" t="s">
        <v>10551</v>
      </c>
      <c r="V402" s="514">
        <v>45743.708194444444</v>
      </c>
      <c r="W402" s="509" t="s">
        <v>10469</v>
      </c>
      <c r="X402" s="514">
        <v>45743.749861111108</v>
      </c>
      <c r="Y402" s="509" t="s">
        <v>10461</v>
      </c>
      <c r="Z402" s="509"/>
      <c r="AA402" s="509" t="s">
        <v>10460</v>
      </c>
      <c r="AB402" s="509" t="s">
        <v>10410</v>
      </c>
    </row>
    <row r="403" spans="1:28" s="411" customFormat="1" ht="10.199999999999999">
      <c r="A403" s="509">
        <v>36424</v>
      </c>
      <c r="B403" s="509">
        <v>1</v>
      </c>
      <c r="C403" s="510" t="s">
        <v>1357</v>
      </c>
      <c r="D403" s="510" t="s">
        <v>11186</v>
      </c>
      <c r="E403" s="511">
        <v>45946</v>
      </c>
      <c r="F403" s="511">
        <v>46052</v>
      </c>
      <c r="G403" s="511"/>
      <c r="H403" s="509" t="s">
        <v>10262</v>
      </c>
      <c r="I403" s="512">
        <v>1000000</v>
      </c>
      <c r="J403" s="509">
        <v>1</v>
      </c>
      <c r="K403" s="509">
        <v>0</v>
      </c>
      <c r="L403" s="509">
        <v>0</v>
      </c>
      <c r="M403" s="509">
        <v>0</v>
      </c>
      <c r="N403" s="509"/>
      <c r="O403" s="509">
        <v>0</v>
      </c>
      <c r="P403" s="509"/>
      <c r="Q403" s="513">
        <v>1000000</v>
      </c>
      <c r="R403" s="515"/>
      <c r="S403" s="509" t="s">
        <v>1349</v>
      </c>
      <c r="T403" s="509" t="s">
        <v>741</v>
      </c>
      <c r="U403" s="509" t="s">
        <v>11187</v>
      </c>
      <c r="V403" s="514">
        <v>45946.704409722224</v>
      </c>
      <c r="W403" s="509" t="s">
        <v>10459</v>
      </c>
      <c r="X403" s="514">
        <v>45946.746076388888</v>
      </c>
      <c r="Y403" s="509" t="s">
        <v>10461</v>
      </c>
      <c r="Z403" s="509"/>
      <c r="AA403" s="509" t="s">
        <v>10460</v>
      </c>
      <c r="AB403" s="509"/>
    </row>
    <row r="404" spans="1:28" s="411" customFormat="1" ht="10.199999999999999">
      <c r="A404" s="509">
        <v>31790</v>
      </c>
      <c r="B404" s="509">
        <v>1</v>
      </c>
      <c r="C404" s="510" t="s">
        <v>25</v>
      </c>
      <c r="D404" s="510" t="s">
        <v>10401</v>
      </c>
      <c r="E404" s="511">
        <v>45797</v>
      </c>
      <c r="F404" s="511">
        <v>46054</v>
      </c>
      <c r="G404" s="511"/>
      <c r="H404" s="509" t="s">
        <v>10262</v>
      </c>
      <c r="I404" s="512">
        <v>4137.42</v>
      </c>
      <c r="J404" s="509">
        <v>1</v>
      </c>
      <c r="K404" s="509">
        <v>0</v>
      </c>
      <c r="L404" s="509">
        <v>0</v>
      </c>
      <c r="M404" s="509">
        <v>0</v>
      </c>
      <c r="N404" s="509"/>
      <c r="O404" s="509">
        <v>0</v>
      </c>
      <c r="P404" s="509"/>
      <c r="Q404" s="513">
        <v>4137.42</v>
      </c>
      <c r="R404" s="515"/>
      <c r="S404" s="509" t="s">
        <v>10308</v>
      </c>
      <c r="T404" s="509" t="s">
        <v>10379</v>
      </c>
      <c r="U404" s="509" t="s">
        <v>10552</v>
      </c>
      <c r="V404" s="514">
        <v>45804.474062499998</v>
      </c>
      <c r="W404" s="509" t="s">
        <v>10459</v>
      </c>
      <c r="X404" s="514">
        <v>45804.493611111109</v>
      </c>
      <c r="Y404" s="509" t="s">
        <v>10459</v>
      </c>
      <c r="Z404" s="509"/>
      <c r="AA404" s="509" t="s">
        <v>10460</v>
      </c>
      <c r="AB404" s="509" t="s">
        <v>269</v>
      </c>
    </row>
    <row r="405" spans="1:28" s="411" customFormat="1" ht="10.199999999999999">
      <c r="A405" s="509">
        <v>30778</v>
      </c>
      <c r="B405" s="509">
        <v>1</v>
      </c>
      <c r="C405" s="510" t="s">
        <v>12</v>
      </c>
      <c r="D405" s="510" t="s">
        <v>9514</v>
      </c>
      <c r="E405" s="511">
        <v>45748</v>
      </c>
      <c r="F405" s="511">
        <v>46055</v>
      </c>
      <c r="G405" s="511"/>
      <c r="H405" s="509" t="s">
        <v>10262</v>
      </c>
      <c r="I405" s="512">
        <v>10730</v>
      </c>
      <c r="J405" s="509">
        <v>1</v>
      </c>
      <c r="K405" s="509">
        <v>0</v>
      </c>
      <c r="L405" s="509">
        <v>0</v>
      </c>
      <c r="M405" s="509">
        <v>0</v>
      </c>
      <c r="N405" s="509"/>
      <c r="O405" s="509">
        <v>0</v>
      </c>
      <c r="P405" s="509"/>
      <c r="Q405" s="513">
        <v>10730</v>
      </c>
      <c r="R405" s="515"/>
      <c r="S405" s="509" t="s">
        <v>1342</v>
      </c>
      <c r="T405" s="509" t="s">
        <v>278</v>
      </c>
      <c r="U405" s="509" t="s">
        <v>10542</v>
      </c>
      <c r="V405" s="514">
        <v>45783.717326388891</v>
      </c>
      <c r="W405" s="509" t="s">
        <v>10469</v>
      </c>
      <c r="X405" s="514">
        <v>45783.758993055555</v>
      </c>
      <c r="Y405" s="509" t="s">
        <v>10461</v>
      </c>
      <c r="Z405" s="509"/>
      <c r="AA405" s="509" t="s">
        <v>10460</v>
      </c>
      <c r="AB405" s="509" t="s">
        <v>10410</v>
      </c>
    </row>
    <row r="406" spans="1:28" s="411" customFormat="1" ht="10.199999999999999">
      <c r="A406" s="509">
        <v>25212</v>
      </c>
      <c r="B406" s="509">
        <v>1</v>
      </c>
      <c r="C406" s="510" t="s">
        <v>239</v>
      </c>
      <c r="D406" s="510" t="s">
        <v>10335</v>
      </c>
      <c r="E406" s="511">
        <v>45604</v>
      </c>
      <c r="F406" s="511">
        <v>46061</v>
      </c>
      <c r="G406" s="511"/>
      <c r="H406" s="509" t="s">
        <v>10262</v>
      </c>
      <c r="I406" s="512">
        <v>1147.3</v>
      </c>
      <c r="J406" s="509">
        <v>1</v>
      </c>
      <c r="K406" s="509">
        <v>0</v>
      </c>
      <c r="L406" s="509">
        <v>0</v>
      </c>
      <c r="M406" s="509">
        <v>0</v>
      </c>
      <c r="N406" s="509"/>
      <c r="O406" s="509">
        <v>0</v>
      </c>
      <c r="P406" s="509"/>
      <c r="Q406" s="513">
        <v>1147.3</v>
      </c>
      <c r="R406" s="515"/>
      <c r="S406" s="509" t="s">
        <v>2636</v>
      </c>
      <c r="T406" s="509" t="s">
        <v>10336</v>
      </c>
      <c r="U406" s="509" t="s">
        <v>10477</v>
      </c>
      <c r="V406" s="514">
        <v>45608.474594907406</v>
      </c>
      <c r="W406" s="509" t="s">
        <v>10469</v>
      </c>
      <c r="X406" s="514">
        <v>45608.516261574077</v>
      </c>
      <c r="Y406" s="509" t="s">
        <v>10461</v>
      </c>
      <c r="Z406" s="509"/>
      <c r="AA406" s="509" t="s">
        <v>10460</v>
      </c>
      <c r="AB406" s="509" t="s">
        <v>1328</v>
      </c>
    </row>
    <row r="407" spans="1:28" s="411" customFormat="1" ht="10.199999999999999">
      <c r="A407" s="509">
        <v>25260</v>
      </c>
      <c r="B407" s="509">
        <v>1</v>
      </c>
      <c r="C407" s="510" t="s">
        <v>239</v>
      </c>
      <c r="D407" s="510" t="s">
        <v>10337</v>
      </c>
      <c r="E407" s="511">
        <v>45604</v>
      </c>
      <c r="F407" s="511">
        <v>46061</v>
      </c>
      <c r="G407" s="511"/>
      <c r="H407" s="509" t="s">
        <v>10262</v>
      </c>
      <c r="I407" s="512">
        <v>1147.3</v>
      </c>
      <c r="J407" s="509">
        <v>1</v>
      </c>
      <c r="K407" s="509">
        <v>0</v>
      </c>
      <c r="L407" s="509">
        <v>0</v>
      </c>
      <c r="M407" s="509">
        <v>0</v>
      </c>
      <c r="N407" s="509"/>
      <c r="O407" s="509">
        <v>0</v>
      </c>
      <c r="P407" s="509"/>
      <c r="Q407" s="513">
        <v>1147.3</v>
      </c>
      <c r="R407" s="515"/>
      <c r="S407" s="509" t="s">
        <v>2636</v>
      </c>
      <c r="T407" s="509" t="s">
        <v>10336</v>
      </c>
      <c r="U407" s="509" t="s">
        <v>10476</v>
      </c>
      <c r="V407" s="514">
        <v>45608.475636574076</v>
      </c>
      <c r="W407" s="509" t="s">
        <v>10469</v>
      </c>
      <c r="X407" s="514">
        <v>45608.51730324074</v>
      </c>
      <c r="Y407" s="509" t="s">
        <v>10461</v>
      </c>
      <c r="Z407" s="509"/>
      <c r="AA407" s="509" t="s">
        <v>10460</v>
      </c>
      <c r="AB407" s="509" t="s">
        <v>1328</v>
      </c>
    </row>
    <row r="408" spans="1:28" s="411" customFormat="1" ht="10.199999999999999">
      <c r="A408" s="509">
        <v>24383</v>
      </c>
      <c r="B408" s="509">
        <v>1</v>
      </c>
      <c r="C408" s="510" t="s">
        <v>239</v>
      </c>
      <c r="D408" s="510" t="s">
        <v>10306</v>
      </c>
      <c r="E408" s="511">
        <v>45323</v>
      </c>
      <c r="F408" s="511">
        <v>46063</v>
      </c>
      <c r="G408" s="511"/>
      <c r="H408" s="509" t="s">
        <v>10262</v>
      </c>
      <c r="I408" s="512">
        <v>2677.76</v>
      </c>
      <c r="J408" s="509">
        <v>1</v>
      </c>
      <c r="K408" s="509">
        <v>0</v>
      </c>
      <c r="L408" s="509">
        <v>0</v>
      </c>
      <c r="M408" s="509">
        <v>0</v>
      </c>
      <c r="N408" s="509"/>
      <c r="O408" s="509">
        <v>0</v>
      </c>
      <c r="P408" s="509"/>
      <c r="Q408" s="513">
        <v>2677.76</v>
      </c>
      <c r="R408" s="515"/>
      <c r="S408" s="509" t="s">
        <v>2636</v>
      </c>
      <c r="T408" s="509" t="s">
        <v>10336</v>
      </c>
      <c r="U408" s="509" t="s">
        <v>10478</v>
      </c>
      <c r="V408" s="514">
        <v>45576.442939814813</v>
      </c>
      <c r="W408" s="509" t="s">
        <v>10469</v>
      </c>
      <c r="X408" s="514">
        <v>45576.484606481485</v>
      </c>
      <c r="Y408" s="509" t="s">
        <v>10461</v>
      </c>
      <c r="Z408" s="509"/>
      <c r="AA408" s="509" t="s">
        <v>10460</v>
      </c>
      <c r="AB408" s="509" t="s">
        <v>1328</v>
      </c>
    </row>
    <row r="409" spans="1:28" s="411" customFormat="1" ht="10.199999999999999">
      <c r="A409" s="509">
        <v>33047</v>
      </c>
      <c r="B409" s="509">
        <v>1</v>
      </c>
      <c r="C409" s="510" t="s">
        <v>10348</v>
      </c>
      <c r="D409" s="510" t="s">
        <v>10392</v>
      </c>
      <c r="E409" s="511">
        <v>45847</v>
      </c>
      <c r="F409" s="511">
        <v>46063</v>
      </c>
      <c r="G409" s="511"/>
      <c r="H409" s="509" t="s">
        <v>10262</v>
      </c>
      <c r="I409" s="512">
        <v>3464.34</v>
      </c>
      <c r="J409" s="509">
        <v>1</v>
      </c>
      <c r="K409" s="509">
        <v>0</v>
      </c>
      <c r="L409" s="509">
        <v>0</v>
      </c>
      <c r="M409" s="509">
        <v>0</v>
      </c>
      <c r="N409" s="509"/>
      <c r="O409" s="509">
        <v>0</v>
      </c>
      <c r="P409" s="509"/>
      <c r="Q409" s="513">
        <v>3464.34</v>
      </c>
      <c r="R409" s="515"/>
      <c r="S409" s="509" t="s">
        <v>1342</v>
      </c>
      <c r="T409" s="509" t="s">
        <v>278</v>
      </c>
      <c r="U409" s="509" t="s">
        <v>10553</v>
      </c>
      <c r="V409" s="514">
        <v>45847.500393518516</v>
      </c>
      <c r="W409" s="509" t="s">
        <v>10459</v>
      </c>
      <c r="X409" s="514">
        <v>45847.542060185187</v>
      </c>
      <c r="Y409" s="509" t="s">
        <v>10461</v>
      </c>
      <c r="Z409" s="509"/>
      <c r="AA409" s="509" t="s">
        <v>10460</v>
      </c>
      <c r="AB409" s="509"/>
    </row>
    <row r="410" spans="1:28" s="411" customFormat="1" ht="10.199999999999999">
      <c r="A410" s="509">
        <v>31347</v>
      </c>
      <c r="B410" s="509">
        <v>1</v>
      </c>
      <c r="C410" s="510" t="s">
        <v>232</v>
      </c>
      <c r="D410" s="510" t="s">
        <v>10393</v>
      </c>
      <c r="E410" s="511">
        <v>45748</v>
      </c>
      <c r="F410" s="511">
        <v>46072</v>
      </c>
      <c r="G410" s="511"/>
      <c r="H410" s="509" t="s">
        <v>10262</v>
      </c>
      <c r="I410" s="512">
        <v>43.17</v>
      </c>
      <c r="J410" s="509">
        <v>1</v>
      </c>
      <c r="K410" s="509">
        <v>0</v>
      </c>
      <c r="L410" s="509">
        <v>0</v>
      </c>
      <c r="M410" s="509">
        <v>0</v>
      </c>
      <c r="N410" s="509"/>
      <c r="O410" s="509">
        <v>0</v>
      </c>
      <c r="P410" s="509"/>
      <c r="Q410" s="513">
        <v>43.17</v>
      </c>
      <c r="R410" s="515"/>
      <c r="S410" s="509" t="s">
        <v>1329</v>
      </c>
      <c r="T410" s="509" t="s">
        <v>878</v>
      </c>
      <c r="U410" s="509" t="s">
        <v>10549</v>
      </c>
      <c r="V410" s="514">
        <v>45796.652094907404</v>
      </c>
      <c r="W410" s="509" t="s">
        <v>10469</v>
      </c>
      <c r="X410" s="514">
        <v>45796.693761574075</v>
      </c>
      <c r="Y410" s="509" t="s">
        <v>10461</v>
      </c>
      <c r="Z410" s="509"/>
      <c r="AA410" s="509" t="s">
        <v>10460</v>
      </c>
      <c r="AB410" s="509" t="s">
        <v>10409</v>
      </c>
    </row>
    <row r="411" spans="1:28" s="411" customFormat="1" ht="10.199999999999999">
      <c r="A411" s="509">
        <v>36376</v>
      </c>
      <c r="B411" s="509">
        <v>1</v>
      </c>
      <c r="C411" s="510" t="s">
        <v>13</v>
      </c>
      <c r="D411" s="510" t="s">
        <v>11188</v>
      </c>
      <c r="E411" s="511">
        <v>45946</v>
      </c>
      <c r="F411" s="511">
        <v>46073</v>
      </c>
      <c r="G411" s="511"/>
      <c r="H411" s="509" t="s">
        <v>10262</v>
      </c>
      <c r="I411" s="512">
        <v>333333.33</v>
      </c>
      <c r="J411" s="509">
        <v>1</v>
      </c>
      <c r="K411" s="509">
        <v>0</v>
      </c>
      <c r="L411" s="509">
        <v>0</v>
      </c>
      <c r="M411" s="509">
        <v>0</v>
      </c>
      <c r="N411" s="509"/>
      <c r="O411" s="509">
        <v>0</v>
      </c>
      <c r="P411" s="509"/>
      <c r="Q411" s="513">
        <v>333333.33</v>
      </c>
      <c r="R411" s="515"/>
      <c r="S411" s="509" t="s">
        <v>1330</v>
      </c>
      <c r="T411" s="509" t="s">
        <v>1821</v>
      </c>
      <c r="U411" s="509" t="s">
        <v>11189</v>
      </c>
      <c r="V411" s="514">
        <v>45946.433217592596</v>
      </c>
      <c r="W411" s="509" t="s">
        <v>10459</v>
      </c>
      <c r="X411" s="514">
        <v>45946.47488425926</v>
      </c>
      <c r="Y411" s="509" t="s">
        <v>10461</v>
      </c>
      <c r="Z411" s="509"/>
      <c r="AA411" s="509" t="s">
        <v>10460</v>
      </c>
      <c r="AB411" s="509"/>
    </row>
    <row r="412" spans="1:28" s="411" customFormat="1" ht="10.199999999999999">
      <c r="A412" s="509">
        <v>36687</v>
      </c>
      <c r="B412" s="509">
        <v>1</v>
      </c>
      <c r="C412" s="510" t="s">
        <v>11435</v>
      </c>
      <c r="D412" s="510" t="s">
        <v>11444</v>
      </c>
      <c r="E412" s="511">
        <v>45952</v>
      </c>
      <c r="F412" s="511">
        <v>46074</v>
      </c>
      <c r="G412" s="511"/>
      <c r="H412" s="509" t="s">
        <v>10262</v>
      </c>
      <c r="I412" s="512">
        <v>300</v>
      </c>
      <c r="J412" s="509">
        <v>1</v>
      </c>
      <c r="K412" s="509">
        <v>0</v>
      </c>
      <c r="L412" s="509">
        <v>0</v>
      </c>
      <c r="M412" s="509">
        <v>0</v>
      </c>
      <c r="N412" s="509"/>
      <c r="O412" s="509">
        <v>0</v>
      </c>
      <c r="P412" s="509"/>
      <c r="Q412" s="513">
        <v>300</v>
      </c>
      <c r="R412" s="515"/>
      <c r="S412" s="509" t="s">
        <v>1342</v>
      </c>
      <c r="T412" s="509" t="s">
        <v>278</v>
      </c>
      <c r="U412" s="509" t="s">
        <v>11445</v>
      </c>
      <c r="V412" s="514">
        <v>45952.563067129631</v>
      </c>
      <c r="W412" s="509" t="s">
        <v>10459</v>
      </c>
      <c r="X412" s="514">
        <v>45952.597442129627</v>
      </c>
      <c r="Y412" s="509" t="s">
        <v>10459</v>
      </c>
      <c r="Z412" s="509"/>
      <c r="AA412" s="509" t="s">
        <v>10460</v>
      </c>
      <c r="AB412" s="509" t="s">
        <v>10410</v>
      </c>
    </row>
    <row r="413" spans="1:28" s="411" customFormat="1" ht="10.199999999999999">
      <c r="A413" s="509">
        <v>29442</v>
      </c>
      <c r="B413" s="509">
        <v>1</v>
      </c>
      <c r="C413" s="510" t="s">
        <v>19</v>
      </c>
      <c r="D413" s="510" t="s">
        <v>10380</v>
      </c>
      <c r="E413" s="511">
        <v>45743</v>
      </c>
      <c r="F413" s="511">
        <v>46081</v>
      </c>
      <c r="G413" s="511"/>
      <c r="H413" s="509" t="s">
        <v>10262</v>
      </c>
      <c r="I413" s="512">
        <v>51653.84</v>
      </c>
      <c r="J413" s="509">
        <v>1</v>
      </c>
      <c r="K413" s="509">
        <v>0</v>
      </c>
      <c r="L413" s="509">
        <v>0</v>
      </c>
      <c r="M413" s="509">
        <v>0</v>
      </c>
      <c r="N413" s="509"/>
      <c r="O413" s="509">
        <v>0</v>
      </c>
      <c r="P413" s="509"/>
      <c r="Q413" s="513">
        <v>51653.84</v>
      </c>
      <c r="R413" s="515"/>
      <c r="S413" s="509" t="s">
        <v>2725</v>
      </c>
      <c r="T413" s="509" t="s">
        <v>879</v>
      </c>
      <c r="U413" s="509" t="s">
        <v>10550</v>
      </c>
      <c r="V413" s="514">
        <v>45743.708784722221</v>
      </c>
      <c r="W413" s="509" t="s">
        <v>10469</v>
      </c>
      <c r="X413" s="514">
        <v>45743.750451388885</v>
      </c>
      <c r="Y413" s="509" t="s">
        <v>10461</v>
      </c>
      <c r="Z413" s="509"/>
      <c r="AA413" s="509" t="s">
        <v>10460</v>
      </c>
      <c r="AB413" s="509" t="s">
        <v>10410</v>
      </c>
    </row>
    <row r="414" spans="1:28" s="411" customFormat="1" ht="10.199999999999999">
      <c r="A414" s="509">
        <v>29430</v>
      </c>
      <c r="B414" s="509">
        <v>1</v>
      </c>
      <c r="C414" s="510" t="s">
        <v>19</v>
      </c>
      <c r="D414" s="510" t="s">
        <v>10309</v>
      </c>
      <c r="E414" s="511">
        <v>45743</v>
      </c>
      <c r="F414" s="511">
        <v>46081</v>
      </c>
      <c r="G414" s="511"/>
      <c r="H414" s="509" t="s">
        <v>10262</v>
      </c>
      <c r="I414" s="512">
        <v>620</v>
      </c>
      <c r="J414" s="509">
        <v>1</v>
      </c>
      <c r="K414" s="509">
        <v>0</v>
      </c>
      <c r="L414" s="509">
        <v>0</v>
      </c>
      <c r="M414" s="509">
        <v>0</v>
      </c>
      <c r="N414" s="509"/>
      <c r="O414" s="509">
        <v>0</v>
      </c>
      <c r="P414" s="509"/>
      <c r="Q414" s="513">
        <v>620</v>
      </c>
      <c r="R414" s="515"/>
      <c r="S414" s="509" t="s">
        <v>1342</v>
      </c>
      <c r="T414" s="509" t="s">
        <v>10329</v>
      </c>
      <c r="U414" s="509" t="s">
        <v>10551</v>
      </c>
      <c r="V414" s="514">
        <v>45743.708194444444</v>
      </c>
      <c r="W414" s="509" t="s">
        <v>10469</v>
      </c>
      <c r="X414" s="514">
        <v>45743.749861111108</v>
      </c>
      <c r="Y414" s="509" t="s">
        <v>10461</v>
      </c>
      <c r="Z414" s="509"/>
      <c r="AA414" s="509" t="s">
        <v>10460</v>
      </c>
      <c r="AB414" s="509" t="s">
        <v>10410</v>
      </c>
    </row>
    <row r="415" spans="1:28" s="411" customFormat="1" ht="10.199999999999999">
      <c r="A415" s="509">
        <v>30779</v>
      </c>
      <c r="B415" s="509">
        <v>1</v>
      </c>
      <c r="C415" s="510" t="s">
        <v>12</v>
      </c>
      <c r="D415" s="510" t="s">
        <v>9514</v>
      </c>
      <c r="E415" s="511">
        <v>45748</v>
      </c>
      <c r="F415" s="511">
        <v>46083</v>
      </c>
      <c r="G415" s="511"/>
      <c r="H415" s="509" t="s">
        <v>10262</v>
      </c>
      <c r="I415" s="512">
        <v>10730</v>
      </c>
      <c r="J415" s="509">
        <v>1</v>
      </c>
      <c r="K415" s="509">
        <v>0</v>
      </c>
      <c r="L415" s="509">
        <v>0</v>
      </c>
      <c r="M415" s="509">
        <v>0</v>
      </c>
      <c r="N415" s="509"/>
      <c r="O415" s="509">
        <v>0</v>
      </c>
      <c r="P415" s="509"/>
      <c r="Q415" s="513">
        <v>10730</v>
      </c>
      <c r="R415" s="515"/>
      <c r="S415" s="509" t="s">
        <v>1342</v>
      </c>
      <c r="T415" s="509" t="s">
        <v>278</v>
      </c>
      <c r="U415" s="509" t="s">
        <v>10542</v>
      </c>
      <c r="V415" s="514">
        <v>45783.717326388891</v>
      </c>
      <c r="W415" s="509" t="s">
        <v>10469</v>
      </c>
      <c r="X415" s="514">
        <v>45783.758993055555</v>
      </c>
      <c r="Y415" s="509" t="s">
        <v>10461</v>
      </c>
      <c r="Z415" s="509"/>
      <c r="AA415" s="509" t="s">
        <v>10460</v>
      </c>
      <c r="AB415" s="509" t="s">
        <v>10410</v>
      </c>
    </row>
    <row r="416" spans="1:28" s="411" customFormat="1" ht="10.199999999999999">
      <c r="A416" s="509">
        <v>25213</v>
      </c>
      <c r="B416" s="509">
        <v>1</v>
      </c>
      <c r="C416" s="510" t="s">
        <v>239</v>
      </c>
      <c r="D416" s="510" t="s">
        <v>10335</v>
      </c>
      <c r="E416" s="511">
        <v>45604</v>
      </c>
      <c r="F416" s="511">
        <v>46089</v>
      </c>
      <c r="G416" s="511"/>
      <c r="H416" s="509" t="s">
        <v>10262</v>
      </c>
      <c r="I416" s="512">
        <v>1147.3</v>
      </c>
      <c r="J416" s="509">
        <v>1</v>
      </c>
      <c r="K416" s="509">
        <v>0</v>
      </c>
      <c r="L416" s="509">
        <v>0</v>
      </c>
      <c r="M416" s="509">
        <v>0</v>
      </c>
      <c r="N416" s="509"/>
      <c r="O416" s="509">
        <v>0</v>
      </c>
      <c r="P416" s="509"/>
      <c r="Q416" s="513">
        <v>1147.3</v>
      </c>
      <c r="R416" s="515"/>
      <c r="S416" s="509" t="s">
        <v>2636</v>
      </c>
      <c r="T416" s="509" t="s">
        <v>10336</v>
      </c>
      <c r="U416" s="509" t="s">
        <v>10477</v>
      </c>
      <c r="V416" s="514">
        <v>45608.474594907406</v>
      </c>
      <c r="W416" s="509" t="s">
        <v>10469</v>
      </c>
      <c r="X416" s="514">
        <v>45608.516261574077</v>
      </c>
      <c r="Y416" s="509" t="s">
        <v>10461</v>
      </c>
      <c r="Z416" s="509"/>
      <c r="AA416" s="509" t="s">
        <v>10460</v>
      </c>
      <c r="AB416" s="509" t="s">
        <v>1328</v>
      </c>
    </row>
    <row r="417" spans="1:28" s="411" customFormat="1" ht="10.199999999999999">
      <c r="A417" s="509">
        <v>25261</v>
      </c>
      <c r="B417" s="509">
        <v>1</v>
      </c>
      <c r="C417" s="510" t="s">
        <v>239</v>
      </c>
      <c r="D417" s="510" t="s">
        <v>10337</v>
      </c>
      <c r="E417" s="511">
        <v>45604</v>
      </c>
      <c r="F417" s="511">
        <v>46089</v>
      </c>
      <c r="G417" s="511"/>
      <c r="H417" s="509" t="s">
        <v>10262</v>
      </c>
      <c r="I417" s="512">
        <v>1147.3</v>
      </c>
      <c r="J417" s="509">
        <v>1</v>
      </c>
      <c r="K417" s="509">
        <v>0</v>
      </c>
      <c r="L417" s="509">
        <v>0</v>
      </c>
      <c r="M417" s="509">
        <v>0</v>
      </c>
      <c r="N417" s="509"/>
      <c r="O417" s="509">
        <v>0</v>
      </c>
      <c r="P417" s="509"/>
      <c r="Q417" s="513">
        <v>1147.3</v>
      </c>
      <c r="R417" s="515"/>
      <c r="S417" s="509" t="s">
        <v>2636</v>
      </c>
      <c r="T417" s="509" t="s">
        <v>10336</v>
      </c>
      <c r="U417" s="509" t="s">
        <v>10476</v>
      </c>
      <c r="V417" s="514">
        <v>45608.475636574076</v>
      </c>
      <c r="W417" s="509" t="s">
        <v>10469</v>
      </c>
      <c r="X417" s="514">
        <v>45608.51730324074</v>
      </c>
      <c r="Y417" s="509" t="s">
        <v>10461</v>
      </c>
      <c r="Z417" s="509"/>
      <c r="AA417" s="509" t="s">
        <v>10460</v>
      </c>
      <c r="AB417" s="509" t="s">
        <v>1328</v>
      </c>
    </row>
    <row r="418" spans="1:28" s="411" customFormat="1" ht="10.199999999999999">
      <c r="A418" s="509">
        <v>33048</v>
      </c>
      <c r="B418" s="509">
        <v>1</v>
      </c>
      <c r="C418" s="510" t="s">
        <v>10348</v>
      </c>
      <c r="D418" s="510" t="s">
        <v>10392</v>
      </c>
      <c r="E418" s="511">
        <v>45847</v>
      </c>
      <c r="F418" s="511">
        <v>46091</v>
      </c>
      <c r="G418" s="511"/>
      <c r="H418" s="509" t="s">
        <v>10262</v>
      </c>
      <c r="I418" s="512">
        <v>3464.34</v>
      </c>
      <c r="J418" s="509">
        <v>1</v>
      </c>
      <c r="K418" s="509">
        <v>0</v>
      </c>
      <c r="L418" s="509">
        <v>0</v>
      </c>
      <c r="M418" s="509">
        <v>0</v>
      </c>
      <c r="N418" s="509"/>
      <c r="O418" s="509">
        <v>0</v>
      </c>
      <c r="P418" s="509"/>
      <c r="Q418" s="513">
        <v>3464.34</v>
      </c>
      <c r="R418" s="515"/>
      <c r="S418" s="509" t="s">
        <v>1342</v>
      </c>
      <c r="T418" s="509" t="s">
        <v>278</v>
      </c>
      <c r="U418" s="509" t="s">
        <v>10554</v>
      </c>
      <c r="V418" s="514">
        <v>45847.502384259256</v>
      </c>
      <c r="W418" s="509" t="s">
        <v>10459</v>
      </c>
      <c r="X418" s="514">
        <v>45847.544050925928</v>
      </c>
      <c r="Y418" s="509" t="s">
        <v>10461</v>
      </c>
      <c r="Z418" s="509"/>
      <c r="AA418" s="509" t="s">
        <v>10460</v>
      </c>
      <c r="AB418" s="509"/>
    </row>
    <row r="419" spans="1:28" s="411" customFormat="1" ht="10.199999999999999">
      <c r="A419" s="509">
        <v>24384</v>
      </c>
      <c r="B419" s="509">
        <v>1</v>
      </c>
      <c r="C419" s="510" t="s">
        <v>239</v>
      </c>
      <c r="D419" s="510" t="s">
        <v>10306</v>
      </c>
      <c r="E419" s="511">
        <v>45323</v>
      </c>
      <c r="F419" s="511">
        <v>46091</v>
      </c>
      <c r="G419" s="511"/>
      <c r="H419" s="509" t="s">
        <v>10262</v>
      </c>
      <c r="I419" s="512">
        <v>2677.76</v>
      </c>
      <c r="J419" s="509">
        <v>1</v>
      </c>
      <c r="K419" s="509">
        <v>0</v>
      </c>
      <c r="L419" s="509">
        <v>0</v>
      </c>
      <c r="M419" s="509">
        <v>0</v>
      </c>
      <c r="N419" s="509"/>
      <c r="O419" s="509">
        <v>0</v>
      </c>
      <c r="P419" s="509"/>
      <c r="Q419" s="513">
        <v>2677.76</v>
      </c>
      <c r="R419" s="515"/>
      <c r="S419" s="509" t="s">
        <v>2636</v>
      </c>
      <c r="T419" s="509" t="s">
        <v>10336</v>
      </c>
      <c r="U419" s="509" t="s">
        <v>10478</v>
      </c>
      <c r="V419" s="514">
        <v>45576.442939814813</v>
      </c>
      <c r="W419" s="509" t="s">
        <v>10469</v>
      </c>
      <c r="X419" s="514">
        <v>45576.484606481485</v>
      </c>
      <c r="Y419" s="509" t="s">
        <v>10461</v>
      </c>
      <c r="Z419" s="509"/>
      <c r="AA419" s="509" t="s">
        <v>10460</v>
      </c>
      <c r="AB419" s="509" t="s">
        <v>1328</v>
      </c>
    </row>
    <row r="420" spans="1:28" s="411" customFormat="1" ht="10.199999999999999">
      <c r="A420" s="509">
        <v>31348</v>
      </c>
      <c r="B420" s="509">
        <v>1</v>
      </c>
      <c r="C420" s="510" t="s">
        <v>232</v>
      </c>
      <c r="D420" s="510" t="s">
        <v>10393</v>
      </c>
      <c r="E420" s="511">
        <v>45748</v>
      </c>
      <c r="F420" s="511">
        <v>46100</v>
      </c>
      <c r="G420" s="511"/>
      <c r="H420" s="509" t="s">
        <v>10262</v>
      </c>
      <c r="I420" s="512">
        <v>43.17</v>
      </c>
      <c r="J420" s="509">
        <v>1</v>
      </c>
      <c r="K420" s="509">
        <v>0</v>
      </c>
      <c r="L420" s="509">
        <v>0</v>
      </c>
      <c r="M420" s="509">
        <v>0</v>
      </c>
      <c r="N420" s="509"/>
      <c r="O420" s="509">
        <v>0</v>
      </c>
      <c r="P420" s="509"/>
      <c r="Q420" s="513">
        <v>43.17</v>
      </c>
      <c r="R420" s="515"/>
      <c r="S420" s="509" t="s">
        <v>1329</v>
      </c>
      <c r="T420" s="509" t="s">
        <v>878</v>
      </c>
      <c r="U420" s="509" t="s">
        <v>10549</v>
      </c>
      <c r="V420" s="514">
        <v>45796.652094907404</v>
      </c>
      <c r="W420" s="509" t="s">
        <v>10469</v>
      </c>
      <c r="X420" s="514">
        <v>45796.693761574075</v>
      </c>
      <c r="Y420" s="509" t="s">
        <v>10461</v>
      </c>
      <c r="Z420" s="509"/>
      <c r="AA420" s="509" t="s">
        <v>10460</v>
      </c>
      <c r="AB420" s="509" t="s">
        <v>10409</v>
      </c>
    </row>
    <row r="421" spans="1:28" s="411" customFormat="1" ht="10.199999999999999">
      <c r="A421" s="509">
        <v>36378</v>
      </c>
      <c r="B421" s="509">
        <v>1</v>
      </c>
      <c r="C421" s="510" t="s">
        <v>13</v>
      </c>
      <c r="D421" s="510" t="s">
        <v>11190</v>
      </c>
      <c r="E421" s="511">
        <v>45946</v>
      </c>
      <c r="F421" s="511">
        <v>46101</v>
      </c>
      <c r="G421" s="511"/>
      <c r="H421" s="509" t="s">
        <v>10262</v>
      </c>
      <c r="I421" s="512">
        <v>333333.33</v>
      </c>
      <c r="J421" s="509">
        <v>1</v>
      </c>
      <c r="K421" s="509">
        <v>0</v>
      </c>
      <c r="L421" s="509">
        <v>0</v>
      </c>
      <c r="M421" s="509">
        <v>0</v>
      </c>
      <c r="N421" s="509"/>
      <c r="O421" s="509">
        <v>0</v>
      </c>
      <c r="P421" s="509"/>
      <c r="Q421" s="513">
        <v>333333.33</v>
      </c>
      <c r="R421" s="515"/>
      <c r="S421" s="509" t="s">
        <v>1330</v>
      </c>
      <c r="T421" s="509" t="s">
        <v>1821</v>
      </c>
      <c r="U421" s="509" t="s">
        <v>11191</v>
      </c>
      <c r="V421" s="514">
        <v>45946.434467592589</v>
      </c>
      <c r="W421" s="509" t="s">
        <v>10459</v>
      </c>
      <c r="X421" s="514">
        <v>45946.476134259261</v>
      </c>
      <c r="Y421" s="509" t="s">
        <v>10461</v>
      </c>
      <c r="Z421" s="509"/>
      <c r="AA421" s="509" t="s">
        <v>10460</v>
      </c>
      <c r="AB421" s="509"/>
    </row>
    <row r="422" spans="1:28" s="411" customFormat="1" ht="10.199999999999999">
      <c r="A422" s="509">
        <v>36688</v>
      </c>
      <c r="B422" s="509">
        <v>1</v>
      </c>
      <c r="C422" s="510" t="s">
        <v>11435</v>
      </c>
      <c r="D422" s="510" t="s">
        <v>11446</v>
      </c>
      <c r="E422" s="511">
        <v>45952</v>
      </c>
      <c r="F422" s="511">
        <v>46102</v>
      </c>
      <c r="G422" s="511"/>
      <c r="H422" s="509" t="s">
        <v>10262</v>
      </c>
      <c r="I422" s="512">
        <v>300</v>
      </c>
      <c r="J422" s="509">
        <v>1</v>
      </c>
      <c r="K422" s="509">
        <v>0</v>
      </c>
      <c r="L422" s="509">
        <v>0</v>
      </c>
      <c r="M422" s="509">
        <v>0</v>
      </c>
      <c r="N422" s="509"/>
      <c r="O422" s="509">
        <v>0</v>
      </c>
      <c r="P422" s="509"/>
      <c r="Q422" s="513">
        <v>300</v>
      </c>
      <c r="R422" s="515"/>
      <c r="S422" s="509" t="s">
        <v>1342</v>
      </c>
      <c r="T422" s="509" t="s">
        <v>278</v>
      </c>
      <c r="U422" s="509" t="s">
        <v>11447</v>
      </c>
      <c r="V422" s="514">
        <v>45952.563090277778</v>
      </c>
      <c r="W422" s="509" t="s">
        <v>10459</v>
      </c>
      <c r="X422" s="514">
        <v>45952.597534722219</v>
      </c>
      <c r="Y422" s="509" t="s">
        <v>10459</v>
      </c>
      <c r="Z422" s="509"/>
      <c r="AA422" s="509" t="s">
        <v>10460</v>
      </c>
      <c r="AB422" s="509" t="s">
        <v>10410</v>
      </c>
    </row>
    <row r="423" spans="1:28" s="411" customFormat="1" ht="10.199999999999999">
      <c r="A423" s="509">
        <v>25262</v>
      </c>
      <c r="B423" s="509">
        <v>1</v>
      </c>
      <c r="C423" s="510" t="s">
        <v>239</v>
      </c>
      <c r="D423" s="510" t="s">
        <v>10337</v>
      </c>
      <c r="E423" s="511">
        <v>45604</v>
      </c>
      <c r="F423" s="511">
        <v>46120</v>
      </c>
      <c r="G423" s="511"/>
      <c r="H423" s="509" t="s">
        <v>10262</v>
      </c>
      <c r="I423" s="512">
        <v>1147.3</v>
      </c>
      <c r="J423" s="509">
        <v>1</v>
      </c>
      <c r="K423" s="509">
        <v>0</v>
      </c>
      <c r="L423" s="509">
        <v>0</v>
      </c>
      <c r="M423" s="509">
        <v>0</v>
      </c>
      <c r="N423" s="509"/>
      <c r="O423" s="509">
        <v>0</v>
      </c>
      <c r="P423" s="509"/>
      <c r="Q423" s="513">
        <v>1147.3</v>
      </c>
      <c r="R423" s="515"/>
      <c r="S423" s="509" t="s">
        <v>2636</v>
      </c>
      <c r="T423" s="509" t="s">
        <v>10336</v>
      </c>
      <c r="U423" s="509" t="s">
        <v>10476</v>
      </c>
      <c r="V423" s="514">
        <v>45608.475636574076</v>
      </c>
      <c r="W423" s="509" t="s">
        <v>10469</v>
      </c>
      <c r="X423" s="514">
        <v>45608.51730324074</v>
      </c>
      <c r="Y423" s="509" t="s">
        <v>10461</v>
      </c>
      <c r="Z423" s="509"/>
      <c r="AA423" s="509" t="s">
        <v>10460</v>
      </c>
      <c r="AB423" s="509" t="s">
        <v>1328</v>
      </c>
    </row>
    <row r="424" spans="1:28" s="411" customFormat="1" ht="10.199999999999999">
      <c r="A424" s="509">
        <v>25214</v>
      </c>
      <c r="B424" s="509">
        <v>1</v>
      </c>
      <c r="C424" s="510" t="s">
        <v>239</v>
      </c>
      <c r="D424" s="510" t="s">
        <v>10335</v>
      </c>
      <c r="E424" s="511">
        <v>45604</v>
      </c>
      <c r="F424" s="511">
        <v>46120</v>
      </c>
      <c r="G424" s="511"/>
      <c r="H424" s="509" t="s">
        <v>10262</v>
      </c>
      <c r="I424" s="512">
        <v>1147.3</v>
      </c>
      <c r="J424" s="509">
        <v>1</v>
      </c>
      <c r="K424" s="509">
        <v>0</v>
      </c>
      <c r="L424" s="509">
        <v>0</v>
      </c>
      <c r="M424" s="509">
        <v>0</v>
      </c>
      <c r="N424" s="509"/>
      <c r="O424" s="509">
        <v>0</v>
      </c>
      <c r="P424" s="509"/>
      <c r="Q424" s="513">
        <v>1147.3</v>
      </c>
      <c r="R424" s="515"/>
      <c r="S424" s="509" t="s">
        <v>2636</v>
      </c>
      <c r="T424" s="509" t="s">
        <v>10336</v>
      </c>
      <c r="U424" s="509" t="s">
        <v>10477</v>
      </c>
      <c r="V424" s="514">
        <v>45608.474594907406</v>
      </c>
      <c r="W424" s="509" t="s">
        <v>10469</v>
      </c>
      <c r="X424" s="514">
        <v>45608.516261574077</v>
      </c>
      <c r="Y424" s="509" t="s">
        <v>10461</v>
      </c>
      <c r="Z424" s="509"/>
      <c r="AA424" s="509" t="s">
        <v>10460</v>
      </c>
      <c r="AB424" s="509" t="s">
        <v>1328</v>
      </c>
    </row>
    <row r="425" spans="1:28" s="411" customFormat="1" ht="10.199999999999999">
      <c r="A425" s="509">
        <v>24385</v>
      </c>
      <c r="B425" s="509">
        <v>1</v>
      </c>
      <c r="C425" s="510" t="s">
        <v>239</v>
      </c>
      <c r="D425" s="510" t="s">
        <v>10306</v>
      </c>
      <c r="E425" s="511">
        <v>45323</v>
      </c>
      <c r="F425" s="511">
        <v>46122</v>
      </c>
      <c r="G425" s="511"/>
      <c r="H425" s="509" t="s">
        <v>10262</v>
      </c>
      <c r="I425" s="512">
        <v>2677.76</v>
      </c>
      <c r="J425" s="509">
        <v>1</v>
      </c>
      <c r="K425" s="509">
        <v>0</v>
      </c>
      <c r="L425" s="509">
        <v>0</v>
      </c>
      <c r="M425" s="509">
        <v>0</v>
      </c>
      <c r="N425" s="509"/>
      <c r="O425" s="509">
        <v>0</v>
      </c>
      <c r="P425" s="509"/>
      <c r="Q425" s="513">
        <v>2677.76</v>
      </c>
      <c r="R425" s="515"/>
      <c r="S425" s="509" t="s">
        <v>2636</v>
      </c>
      <c r="T425" s="509" t="s">
        <v>10336</v>
      </c>
      <c r="U425" s="509" t="s">
        <v>10478</v>
      </c>
      <c r="V425" s="514">
        <v>45576.442939814813</v>
      </c>
      <c r="W425" s="509" t="s">
        <v>10469</v>
      </c>
      <c r="X425" s="514">
        <v>45576.484606481485</v>
      </c>
      <c r="Y425" s="509" t="s">
        <v>10461</v>
      </c>
      <c r="Z425" s="509"/>
      <c r="AA425" s="509" t="s">
        <v>10460</v>
      </c>
      <c r="AB425" s="509" t="s">
        <v>1328</v>
      </c>
    </row>
    <row r="426" spans="1:28" s="411" customFormat="1" ht="10.199999999999999">
      <c r="A426" s="509">
        <v>30717</v>
      </c>
      <c r="B426" s="509">
        <v>1</v>
      </c>
      <c r="C426" s="510" t="s">
        <v>10348</v>
      </c>
      <c r="D426" s="510" t="s">
        <v>10349</v>
      </c>
      <c r="E426" s="511">
        <v>45717</v>
      </c>
      <c r="F426" s="511">
        <v>46122</v>
      </c>
      <c r="G426" s="511"/>
      <c r="H426" s="509" t="s">
        <v>10262</v>
      </c>
      <c r="I426" s="512">
        <v>3464.34</v>
      </c>
      <c r="J426" s="509">
        <v>1</v>
      </c>
      <c r="K426" s="509">
        <v>0</v>
      </c>
      <c r="L426" s="509">
        <v>0</v>
      </c>
      <c r="M426" s="509">
        <v>0</v>
      </c>
      <c r="N426" s="509"/>
      <c r="O426" s="509">
        <v>0</v>
      </c>
      <c r="P426" s="509"/>
      <c r="Q426" s="513">
        <v>3464.34</v>
      </c>
      <c r="R426" s="515"/>
      <c r="S426" s="509" t="s">
        <v>1342</v>
      </c>
      <c r="T426" s="509" t="s">
        <v>278</v>
      </c>
      <c r="U426" s="509" t="s">
        <v>10555</v>
      </c>
      <c r="V426" s="514">
        <v>45782.7028587963</v>
      </c>
      <c r="W426" s="509" t="s">
        <v>10469</v>
      </c>
      <c r="X426" s="514">
        <v>45782.744525462964</v>
      </c>
      <c r="Y426" s="509" t="s">
        <v>10461</v>
      </c>
      <c r="Z426" s="509"/>
      <c r="AA426" s="509" t="s">
        <v>10460</v>
      </c>
      <c r="AB426" s="509" t="s">
        <v>269</v>
      </c>
    </row>
    <row r="427" spans="1:28" s="411" customFormat="1" ht="10.199999999999999">
      <c r="A427" s="509">
        <v>31349</v>
      </c>
      <c r="B427" s="509">
        <v>1</v>
      </c>
      <c r="C427" s="510" t="s">
        <v>232</v>
      </c>
      <c r="D427" s="510" t="s">
        <v>10393</v>
      </c>
      <c r="E427" s="511">
        <v>45748</v>
      </c>
      <c r="F427" s="511">
        <v>46131</v>
      </c>
      <c r="G427" s="511"/>
      <c r="H427" s="509" t="s">
        <v>10262</v>
      </c>
      <c r="I427" s="512">
        <v>43.17</v>
      </c>
      <c r="J427" s="509">
        <v>1</v>
      </c>
      <c r="K427" s="509">
        <v>0</v>
      </c>
      <c r="L427" s="509">
        <v>0</v>
      </c>
      <c r="M427" s="509">
        <v>0</v>
      </c>
      <c r="N427" s="509"/>
      <c r="O427" s="509">
        <v>0</v>
      </c>
      <c r="P427" s="509"/>
      <c r="Q427" s="513">
        <v>43.17</v>
      </c>
      <c r="R427" s="515"/>
      <c r="S427" s="509" t="s">
        <v>1329</v>
      </c>
      <c r="T427" s="509" t="s">
        <v>878</v>
      </c>
      <c r="U427" s="509" t="s">
        <v>10549</v>
      </c>
      <c r="V427" s="514">
        <v>45796.652094907404</v>
      </c>
      <c r="W427" s="509" t="s">
        <v>10469</v>
      </c>
      <c r="X427" s="514">
        <v>45796.693761574075</v>
      </c>
      <c r="Y427" s="509" t="s">
        <v>10461</v>
      </c>
      <c r="Z427" s="509"/>
      <c r="AA427" s="509" t="s">
        <v>10460</v>
      </c>
      <c r="AB427" s="509" t="s">
        <v>10409</v>
      </c>
    </row>
    <row r="428" spans="1:28" s="411" customFormat="1" ht="10.199999999999999">
      <c r="A428" s="509">
        <v>36379</v>
      </c>
      <c r="B428" s="509">
        <v>1</v>
      </c>
      <c r="C428" s="510" t="s">
        <v>13</v>
      </c>
      <c r="D428" s="510" t="s">
        <v>11192</v>
      </c>
      <c r="E428" s="511">
        <v>45946</v>
      </c>
      <c r="F428" s="511">
        <v>46132</v>
      </c>
      <c r="G428" s="511"/>
      <c r="H428" s="509" t="s">
        <v>10262</v>
      </c>
      <c r="I428" s="512">
        <v>333333.33</v>
      </c>
      <c r="J428" s="509">
        <v>1</v>
      </c>
      <c r="K428" s="509">
        <v>0</v>
      </c>
      <c r="L428" s="509">
        <v>0</v>
      </c>
      <c r="M428" s="509">
        <v>0</v>
      </c>
      <c r="N428" s="509"/>
      <c r="O428" s="509">
        <v>0</v>
      </c>
      <c r="P428" s="509"/>
      <c r="Q428" s="513">
        <v>333333.33</v>
      </c>
      <c r="R428" s="515"/>
      <c r="S428" s="509" t="s">
        <v>1330</v>
      </c>
      <c r="T428" s="509" t="s">
        <v>1821</v>
      </c>
      <c r="U428" s="509" t="s">
        <v>11193</v>
      </c>
      <c r="V428" s="514">
        <v>45946.434490740743</v>
      </c>
      <c r="W428" s="509" t="s">
        <v>10459</v>
      </c>
      <c r="X428" s="514">
        <v>45946.476157407407</v>
      </c>
      <c r="Y428" s="509" t="s">
        <v>10461</v>
      </c>
      <c r="Z428" s="509"/>
      <c r="AA428" s="509" t="s">
        <v>10460</v>
      </c>
      <c r="AB428" s="509"/>
    </row>
    <row r="429" spans="1:28" s="411" customFormat="1" ht="10.199999999999999">
      <c r="A429" s="509">
        <v>36690</v>
      </c>
      <c r="B429" s="509">
        <v>1</v>
      </c>
      <c r="C429" s="510" t="s">
        <v>11435</v>
      </c>
      <c r="D429" s="510" t="s">
        <v>11448</v>
      </c>
      <c r="E429" s="511">
        <v>45952</v>
      </c>
      <c r="F429" s="511">
        <v>46133</v>
      </c>
      <c r="G429" s="511"/>
      <c r="H429" s="509" t="s">
        <v>10262</v>
      </c>
      <c r="I429" s="512">
        <v>300</v>
      </c>
      <c r="J429" s="509">
        <v>1</v>
      </c>
      <c r="K429" s="509">
        <v>0</v>
      </c>
      <c r="L429" s="509">
        <v>0</v>
      </c>
      <c r="M429" s="509">
        <v>0</v>
      </c>
      <c r="N429" s="509"/>
      <c r="O429" s="509">
        <v>0</v>
      </c>
      <c r="P429" s="509"/>
      <c r="Q429" s="513">
        <v>300</v>
      </c>
      <c r="R429" s="515"/>
      <c r="S429" s="509" t="s">
        <v>1342</v>
      </c>
      <c r="T429" s="509" t="s">
        <v>278</v>
      </c>
      <c r="U429" s="509" t="s">
        <v>11449</v>
      </c>
      <c r="V429" s="514">
        <v>45952.565138888887</v>
      </c>
      <c r="W429" s="509" t="s">
        <v>10459</v>
      </c>
      <c r="X429" s="514">
        <v>45952.597233796296</v>
      </c>
      <c r="Y429" s="509" t="s">
        <v>10459</v>
      </c>
      <c r="Z429" s="509"/>
      <c r="AA429" s="509" t="s">
        <v>10460</v>
      </c>
      <c r="AB429" s="509" t="s">
        <v>10410</v>
      </c>
    </row>
    <row r="430" spans="1:28" s="411" customFormat="1" ht="10.199999999999999">
      <c r="A430" s="509">
        <v>25263</v>
      </c>
      <c r="B430" s="509">
        <v>1</v>
      </c>
      <c r="C430" s="510" t="s">
        <v>239</v>
      </c>
      <c r="D430" s="510" t="s">
        <v>10337</v>
      </c>
      <c r="E430" s="511">
        <v>45604</v>
      </c>
      <c r="F430" s="511">
        <v>46150</v>
      </c>
      <c r="G430" s="511"/>
      <c r="H430" s="509" t="s">
        <v>10262</v>
      </c>
      <c r="I430" s="512">
        <v>1147.3</v>
      </c>
      <c r="J430" s="509">
        <v>1</v>
      </c>
      <c r="K430" s="509">
        <v>0</v>
      </c>
      <c r="L430" s="509">
        <v>0</v>
      </c>
      <c r="M430" s="509">
        <v>0</v>
      </c>
      <c r="N430" s="509"/>
      <c r="O430" s="509">
        <v>0</v>
      </c>
      <c r="P430" s="509"/>
      <c r="Q430" s="513">
        <v>1147.3</v>
      </c>
      <c r="R430" s="515"/>
      <c r="S430" s="509" t="s">
        <v>2636</v>
      </c>
      <c r="T430" s="509" t="s">
        <v>10336</v>
      </c>
      <c r="U430" s="509" t="s">
        <v>10476</v>
      </c>
      <c r="V430" s="514">
        <v>45608.475636574076</v>
      </c>
      <c r="W430" s="509" t="s">
        <v>10469</v>
      </c>
      <c r="X430" s="514">
        <v>45608.51730324074</v>
      </c>
      <c r="Y430" s="509" t="s">
        <v>10461</v>
      </c>
      <c r="Z430" s="509"/>
      <c r="AA430" s="509" t="s">
        <v>10460</v>
      </c>
      <c r="AB430" s="509" t="s">
        <v>1328</v>
      </c>
    </row>
    <row r="431" spans="1:28" s="411" customFormat="1" ht="10.199999999999999">
      <c r="A431" s="509">
        <v>25215</v>
      </c>
      <c r="B431" s="509">
        <v>1</v>
      </c>
      <c r="C431" s="510" t="s">
        <v>239</v>
      </c>
      <c r="D431" s="510" t="s">
        <v>10335</v>
      </c>
      <c r="E431" s="511">
        <v>45604</v>
      </c>
      <c r="F431" s="511">
        <v>46150</v>
      </c>
      <c r="G431" s="511"/>
      <c r="H431" s="509" t="s">
        <v>10262</v>
      </c>
      <c r="I431" s="512">
        <v>1147.3</v>
      </c>
      <c r="J431" s="509">
        <v>1</v>
      </c>
      <c r="K431" s="509">
        <v>0</v>
      </c>
      <c r="L431" s="509">
        <v>0</v>
      </c>
      <c r="M431" s="509">
        <v>0</v>
      </c>
      <c r="N431" s="509"/>
      <c r="O431" s="509">
        <v>0</v>
      </c>
      <c r="P431" s="509"/>
      <c r="Q431" s="513">
        <v>1147.3</v>
      </c>
      <c r="R431" s="515"/>
      <c r="S431" s="509" t="s">
        <v>2636</v>
      </c>
      <c r="T431" s="509" t="s">
        <v>10336</v>
      </c>
      <c r="U431" s="509" t="s">
        <v>10477</v>
      </c>
      <c r="V431" s="514">
        <v>45608.474594907406</v>
      </c>
      <c r="W431" s="509" t="s">
        <v>10469</v>
      </c>
      <c r="X431" s="514">
        <v>45608.516261574077</v>
      </c>
      <c r="Y431" s="509" t="s">
        <v>10461</v>
      </c>
      <c r="Z431" s="509"/>
      <c r="AA431" s="509" t="s">
        <v>10460</v>
      </c>
      <c r="AB431" s="509" t="s">
        <v>1328</v>
      </c>
    </row>
    <row r="432" spans="1:28" s="411" customFormat="1" ht="10.199999999999999">
      <c r="A432" s="509">
        <v>24386</v>
      </c>
      <c r="B432" s="509">
        <v>1</v>
      </c>
      <c r="C432" s="510" t="s">
        <v>239</v>
      </c>
      <c r="D432" s="510" t="s">
        <v>10306</v>
      </c>
      <c r="E432" s="511">
        <v>45323</v>
      </c>
      <c r="F432" s="511">
        <v>46152</v>
      </c>
      <c r="G432" s="511"/>
      <c r="H432" s="509" t="s">
        <v>10262</v>
      </c>
      <c r="I432" s="512">
        <v>2677.76</v>
      </c>
      <c r="J432" s="509">
        <v>1</v>
      </c>
      <c r="K432" s="509">
        <v>0</v>
      </c>
      <c r="L432" s="509">
        <v>0</v>
      </c>
      <c r="M432" s="509">
        <v>0</v>
      </c>
      <c r="N432" s="509"/>
      <c r="O432" s="509">
        <v>0</v>
      </c>
      <c r="P432" s="509"/>
      <c r="Q432" s="513">
        <v>2677.76</v>
      </c>
      <c r="R432" s="515"/>
      <c r="S432" s="509" t="s">
        <v>2636</v>
      </c>
      <c r="T432" s="509" t="s">
        <v>10336</v>
      </c>
      <c r="U432" s="509" t="s">
        <v>10478</v>
      </c>
      <c r="V432" s="514">
        <v>45576.442939814813</v>
      </c>
      <c r="W432" s="509" t="s">
        <v>10469</v>
      </c>
      <c r="X432" s="514">
        <v>45576.484606481485</v>
      </c>
      <c r="Y432" s="509" t="s">
        <v>10461</v>
      </c>
      <c r="Z432" s="509"/>
      <c r="AA432" s="509" t="s">
        <v>10460</v>
      </c>
      <c r="AB432" s="509" t="s">
        <v>1328</v>
      </c>
    </row>
    <row r="433" spans="1:28" s="411" customFormat="1" ht="10.199999999999999">
      <c r="A433" s="509">
        <v>36380</v>
      </c>
      <c r="B433" s="509">
        <v>1</v>
      </c>
      <c r="C433" s="510" t="s">
        <v>13</v>
      </c>
      <c r="D433" s="510" t="s">
        <v>11194</v>
      </c>
      <c r="E433" s="511">
        <v>45946</v>
      </c>
      <c r="F433" s="511">
        <v>46162</v>
      </c>
      <c r="G433" s="511"/>
      <c r="H433" s="509" t="s">
        <v>10262</v>
      </c>
      <c r="I433" s="512">
        <v>333333.33</v>
      </c>
      <c r="J433" s="509">
        <v>1</v>
      </c>
      <c r="K433" s="509">
        <v>0</v>
      </c>
      <c r="L433" s="509">
        <v>0</v>
      </c>
      <c r="M433" s="509">
        <v>0</v>
      </c>
      <c r="N433" s="509"/>
      <c r="O433" s="509">
        <v>0</v>
      </c>
      <c r="P433" s="509"/>
      <c r="Q433" s="513">
        <v>333333.33</v>
      </c>
      <c r="R433" s="515"/>
      <c r="S433" s="509" t="s">
        <v>1330</v>
      </c>
      <c r="T433" s="509" t="s">
        <v>1821</v>
      </c>
      <c r="U433" s="509" t="s">
        <v>11195</v>
      </c>
      <c r="V433" s="514">
        <v>45946.436168981483</v>
      </c>
      <c r="W433" s="509" t="s">
        <v>10459</v>
      </c>
      <c r="X433" s="514">
        <v>45946.477835648147</v>
      </c>
      <c r="Y433" s="509" t="s">
        <v>10461</v>
      </c>
      <c r="Z433" s="509"/>
      <c r="AA433" s="509" t="s">
        <v>10460</v>
      </c>
      <c r="AB433" s="509"/>
    </row>
    <row r="434" spans="1:28" s="411" customFormat="1" ht="10.199999999999999">
      <c r="A434" s="509">
        <v>30648</v>
      </c>
      <c r="B434" s="509">
        <v>1</v>
      </c>
      <c r="C434" s="510" t="s">
        <v>1395</v>
      </c>
      <c r="D434" s="510" t="s">
        <v>10307</v>
      </c>
      <c r="E434" s="511">
        <v>45615</v>
      </c>
      <c r="F434" s="511">
        <v>46163</v>
      </c>
      <c r="G434" s="511"/>
      <c r="H434" s="509" t="s">
        <v>136</v>
      </c>
      <c r="I434" s="512">
        <v>268619.11</v>
      </c>
      <c r="J434" s="509">
        <v>5.3689999999999998</v>
      </c>
      <c r="K434" s="509">
        <v>0</v>
      </c>
      <c r="L434" s="509">
        <v>0</v>
      </c>
      <c r="M434" s="509">
        <v>0</v>
      </c>
      <c r="N434" s="509">
        <v>0</v>
      </c>
      <c r="O434" s="509">
        <v>0</v>
      </c>
      <c r="P434" s="509">
        <v>268619.11</v>
      </c>
      <c r="Q434" s="513">
        <v>1442216.0015899998</v>
      </c>
      <c r="R434" s="515"/>
      <c r="S434" s="509" t="s">
        <v>10325</v>
      </c>
      <c r="T434" s="509" t="s">
        <v>10328</v>
      </c>
      <c r="U434" s="509" t="s">
        <v>10556</v>
      </c>
      <c r="V434" s="514">
        <v>45781.439120370371</v>
      </c>
      <c r="W434" s="509" t="s">
        <v>10481</v>
      </c>
      <c r="X434" s="514">
        <v>45781.442708333336</v>
      </c>
      <c r="Y434" s="509" t="s">
        <v>10481</v>
      </c>
      <c r="Z434" s="509"/>
      <c r="AA434" s="509" t="s">
        <v>10460</v>
      </c>
      <c r="AB434" s="509" t="s">
        <v>10410</v>
      </c>
    </row>
    <row r="435" spans="1:28" s="411" customFormat="1" ht="10.199999999999999">
      <c r="A435" s="509">
        <v>36691</v>
      </c>
      <c r="B435" s="509">
        <v>1</v>
      </c>
      <c r="C435" s="510" t="s">
        <v>11435</v>
      </c>
      <c r="D435" s="510" t="s">
        <v>11450</v>
      </c>
      <c r="E435" s="511">
        <v>45952</v>
      </c>
      <c r="F435" s="511">
        <v>46163</v>
      </c>
      <c r="G435" s="511"/>
      <c r="H435" s="509" t="s">
        <v>10262</v>
      </c>
      <c r="I435" s="512">
        <v>300</v>
      </c>
      <c r="J435" s="509">
        <v>1</v>
      </c>
      <c r="K435" s="509">
        <v>0</v>
      </c>
      <c r="L435" s="509">
        <v>0</v>
      </c>
      <c r="M435" s="509">
        <v>0</v>
      </c>
      <c r="N435" s="509"/>
      <c r="O435" s="509">
        <v>0</v>
      </c>
      <c r="P435" s="509"/>
      <c r="Q435" s="513">
        <v>300</v>
      </c>
      <c r="R435" s="515"/>
      <c r="S435" s="509" t="s">
        <v>1342</v>
      </c>
      <c r="T435" s="509" t="s">
        <v>278</v>
      </c>
      <c r="U435" s="509" t="s">
        <v>11451</v>
      </c>
      <c r="V435" s="514">
        <v>45952.565150462964</v>
      </c>
      <c r="W435" s="509" t="s">
        <v>10459</v>
      </c>
      <c r="X435" s="514">
        <v>45952.59710648148</v>
      </c>
      <c r="Y435" s="509" t="s">
        <v>10459</v>
      </c>
      <c r="Z435" s="509"/>
      <c r="AA435" s="509" t="s">
        <v>10460</v>
      </c>
      <c r="AB435" s="509" t="s">
        <v>10410</v>
      </c>
    </row>
    <row r="436" spans="1:28" s="411" customFormat="1" ht="10.199999999999999">
      <c r="A436" s="509">
        <v>25216</v>
      </c>
      <c r="B436" s="509">
        <v>1</v>
      </c>
      <c r="C436" s="510" t="s">
        <v>239</v>
      </c>
      <c r="D436" s="510" t="s">
        <v>10335</v>
      </c>
      <c r="E436" s="511">
        <v>45604</v>
      </c>
      <c r="F436" s="511">
        <v>46181</v>
      </c>
      <c r="G436" s="511"/>
      <c r="H436" s="509" t="s">
        <v>10262</v>
      </c>
      <c r="I436" s="512">
        <v>1147.3</v>
      </c>
      <c r="J436" s="509">
        <v>1</v>
      </c>
      <c r="K436" s="509">
        <v>0</v>
      </c>
      <c r="L436" s="509">
        <v>0</v>
      </c>
      <c r="M436" s="509">
        <v>0</v>
      </c>
      <c r="N436" s="509"/>
      <c r="O436" s="509">
        <v>0</v>
      </c>
      <c r="P436" s="509"/>
      <c r="Q436" s="513">
        <v>1147.3</v>
      </c>
      <c r="R436" s="515"/>
      <c r="S436" s="509" t="s">
        <v>2636</v>
      </c>
      <c r="T436" s="509" t="s">
        <v>10336</v>
      </c>
      <c r="U436" s="509" t="s">
        <v>10477</v>
      </c>
      <c r="V436" s="514">
        <v>45608.474594907406</v>
      </c>
      <c r="W436" s="509" t="s">
        <v>10469</v>
      </c>
      <c r="X436" s="514">
        <v>45608.516261574077</v>
      </c>
      <c r="Y436" s="509" t="s">
        <v>10461</v>
      </c>
      <c r="Z436" s="509"/>
      <c r="AA436" s="509" t="s">
        <v>10460</v>
      </c>
      <c r="AB436" s="509" t="s">
        <v>1328</v>
      </c>
    </row>
    <row r="437" spans="1:28" s="411" customFormat="1" ht="10.199999999999999">
      <c r="A437" s="509">
        <v>25264</v>
      </c>
      <c r="B437" s="509">
        <v>1</v>
      </c>
      <c r="C437" s="510" t="s">
        <v>239</v>
      </c>
      <c r="D437" s="510" t="s">
        <v>10337</v>
      </c>
      <c r="E437" s="511">
        <v>45604</v>
      </c>
      <c r="F437" s="511">
        <v>46181</v>
      </c>
      <c r="G437" s="511"/>
      <c r="H437" s="509" t="s">
        <v>10262</v>
      </c>
      <c r="I437" s="512">
        <v>1147.3</v>
      </c>
      <c r="J437" s="509">
        <v>1</v>
      </c>
      <c r="K437" s="509">
        <v>0</v>
      </c>
      <c r="L437" s="509">
        <v>0</v>
      </c>
      <c r="M437" s="509">
        <v>0</v>
      </c>
      <c r="N437" s="509"/>
      <c r="O437" s="509">
        <v>0</v>
      </c>
      <c r="P437" s="509"/>
      <c r="Q437" s="513">
        <v>1147.3</v>
      </c>
      <c r="R437" s="515"/>
      <c r="S437" s="509" t="s">
        <v>2636</v>
      </c>
      <c r="T437" s="509" t="s">
        <v>10336</v>
      </c>
      <c r="U437" s="509" t="s">
        <v>10476</v>
      </c>
      <c r="V437" s="514">
        <v>45608.475636574076</v>
      </c>
      <c r="W437" s="509" t="s">
        <v>10469</v>
      </c>
      <c r="X437" s="514">
        <v>45608.51730324074</v>
      </c>
      <c r="Y437" s="509" t="s">
        <v>10461</v>
      </c>
      <c r="Z437" s="509"/>
      <c r="AA437" s="509" t="s">
        <v>10460</v>
      </c>
      <c r="AB437" s="509" t="s">
        <v>1328</v>
      </c>
    </row>
    <row r="438" spans="1:28" s="411" customFormat="1" ht="10.199999999999999">
      <c r="A438" s="509">
        <v>24387</v>
      </c>
      <c r="B438" s="509">
        <v>1</v>
      </c>
      <c r="C438" s="510" t="s">
        <v>239</v>
      </c>
      <c r="D438" s="510" t="s">
        <v>10306</v>
      </c>
      <c r="E438" s="511">
        <v>45323</v>
      </c>
      <c r="F438" s="511">
        <v>46183</v>
      </c>
      <c r="G438" s="511"/>
      <c r="H438" s="509" t="s">
        <v>10262</v>
      </c>
      <c r="I438" s="512">
        <v>2677.76</v>
      </c>
      <c r="J438" s="509">
        <v>1</v>
      </c>
      <c r="K438" s="509">
        <v>0</v>
      </c>
      <c r="L438" s="509">
        <v>0</v>
      </c>
      <c r="M438" s="509">
        <v>0</v>
      </c>
      <c r="N438" s="509"/>
      <c r="O438" s="509">
        <v>0</v>
      </c>
      <c r="P438" s="509"/>
      <c r="Q438" s="513">
        <v>2677.76</v>
      </c>
      <c r="R438" s="515"/>
      <c r="S438" s="509" t="s">
        <v>2636</v>
      </c>
      <c r="T438" s="509" t="s">
        <v>10336</v>
      </c>
      <c r="U438" s="509" t="s">
        <v>10478</v>
      </c>
      <c r="V438" s="514">
        <v>45576.442939814813</v>
      </c>
      <c r="W438" s="509" t="s">
        <v>10469</v>
      </c>
      <c r="X438" s="514">
        <v>45576.484606481485</v>
      </c>
      <c r="Y438" s="509" t="s">
        <v>10461</v>
      </c>
      <c r="Z438" s="509"/>
      <c r="AA438" s="509" t="s">
        <v>10460</v>
      </c>
      <c r="AB438" s="509" t="s">
        <v>1328</v>
      </c>
    </row>
    <row r="439" spans="1:28" s="411" customFormat="1" ht="10.199999999999999">
      <c r="A439" s="509">
        <v>36381</v>
      </c>
      <c r="B439" s="509">
        <v>1</v>
      </c>
      <c r="C439" s="510" t="s">
        <v>13</v>
      </c>
      <c r="D439" s="510" t="s">
        <v>11196</v>
      </c>
      <c r="E439" s="511">
        <v>45946</v>
      </c>
      <c r="F439" s="511">
        <v>46193</v>
      </c>
      <c r="G439" s="511"/>
      <c r="H439" s="509" t="s">
        <v>10262</v>
      </c>
      <c r="I439" s="512">
        <v>333333.33</v>
      </c>
      <c r="J439" s="509">
        <v>1</v>
      </c>
      <c r="K439" s="509">
        <v>0</v>
      </c>
      <c r="L439" s="509">
        <v>0</v>
      </c>
      <c r="M439" s="509">
        <v>0</v>
      </c>
      <c r="N439" s="509"/>
      <c r="O439" s="509">
        <v>0</v>
      </c>
      <c r="P439" s="509"/>
      <c r="Q439" s="513">
        <v>333333.33</v>
      </c>
      <c r="R439" s="515"/>
      <c r="S439" s="509" t="s">
        <v>1330</v>
      </c>
      <c r="T439" s="509" t="s">
        <v>1821</v>
      </c>
      <c r="U439" s="509" t="s">
        <v>11197</v>
      </c>
      <c r="V439" s="514">
        <v>45946.436180555553</v>
      </c>
      <c r="W439" s="509" t="s">
        <v>10459</v>
      </c>
      <c r="X439" s="514">
        <v>45946.477847222224</v>
      </c>
      <c r="Y439" s="509" t="s">
        <v>10461</v>
      </c>
      <c r="Z439" s="509"/>
      <c r="AA439" s="509" t="s">
        <v>10460</v>
      </c>
      <c r="AB439" s="509"/>
    </row>
    <row r="440" spans="1:28" s="411" customFormat="1" ht="10.199999999999999">
      <c r="A440" s="509">
        <v>36695</v>
      </c>
      <c r="B440" s="509">
        <v>1</v>
      </c>
      <c r="C440" s="510" t="s">
        <v>11435</v>
      </c>
      <c r="D440" s="510" t="s">
        <v>11452</v>
      </c>
      <c r="E440" s="511">
        <v>45952</v>
      </c>
      <c r="F440" s="511">
        <v>46194</v>
      </c>
      <c r="G440" s="511"/>
      <c r="H440" s="509" t="s">
        <v>10262</v>
      </c>
      <c r="I440" s="512">
        <v>300</v>
      </c>
      <c r="J440" s="509">
        <v>1</v>
      </c>
      <c r="K440" s="509">
        <v>0</v>
      </c>
      <c r="L440" s="509">
        <v>0</v>
      </c>
      <c r="M440" s="509">
        <v>0</v>
      </c>
      <c r="N440" s="509"/>
      <c r="O440" s="509">
        <v>0</v>
      </c>
      <c r="P440" s="509"/>
      <c r="Q440" s="513">
        <v>300</v>
      </c>
      <c r="R440" s="515"/>
      <c r="S440" s="509" t="s">
        <v>1342</v>
      </c>
      <c r="T440" s="509" t="s">
        <v>278</v>
      </c>
      <c r="U440" s="509" t="s">
        <v>11453</v>
      </c>
      <c r="V440" s="514">
        <v>45952.569456018522</v>
      </c>
      <c r="W440" s="509" t="s">
        <v>10459</v>
      </c>
      <c r="X440" s="514">
        <v>45952.597002314818</v>
      </c>
      <c r="Y440" s="509" t="s">
        <v>10459</v>
      </c>
      <c r="Z440" s="509"/>
      <c r="AA440" s="509" t="s">
        <v>10460</v>
      </c>
      <c r="AB440" s="509" t="s">
        <v>10410</v>
      </c>
    </row>
    <row r="441" spans="1:28" s="411" customFormat="1" ht="10.199999999999999">
      <c r="A441" s="509">
        <v>25265</v>
      </c>
      <c r="B441" s="509">
        <v>1</v>
      </c>
      <c r="C441" s="510" t="s">
        <v>239</v>
      </c>
      <c r="D441" s="510" t="s">
        <v>10337</v>
      </c>
      <c r="E441" s="511">
        <v>45604</v>
      </c>
      <c r="F441" s="511">
        <v>46211</v>
      </c>
      <c r="G441" s="511"/>
      <c r="H441" s="509" t="s">
        <v>10262</v>
      </c>
      <c r="I441" s="512">
        <v>1147.3</v>
      </c>
      <c r="J441" s="509">
        <v>1</v>
      </c>
      <c r="K441" s="509">
        <v>0</v>
      </c>
      <c r="L441" s="509">
        <v>0</v>
      </c>
      <c r="M441" s="509">
        <v>0</v>
      </c>
      <c r="N441" s="509"/>
      <c r="O441" s="509">
        <v>0</v>
      </c>
      <c r="P441" s="509"/>
      <c r="Q441" s="513">
        <v>1147.3</v>
      </c>
      <c r="R441" s="515"/>
      <c r="S441" s="509" t="s">
        <v>2636</v>
      </c>
      <c r="T441" s="509" t="s">
        <v>10336</v>
      </c>
      <c r="U441" s="509" t="s">
        <v>10476</v>
      </c>
      <c r="V441" s="514">
        <v>45608.475636574076</v>
      </c>
      <c r="W441" s="509" t="s">
        <v>10469</v>
      </c>
      <c r="X441" s="514">
        <v>45608.51730324074</v>
      </c>
      <c r="Y441" s="509" t="s">
        <v>10461</v>
      </c>
      <c r="Z441" s="509"/>
      <c r="AA441" s="509" t="s">
        <v>10460</v>
      </c>
      <c r="AB441" s="509" t="s">
        <v>1328</v>
      </c>
    </row>
    <row r="442" spans="1:28" s="411" customFormat="1" ht="10.199999999999999">
      <c r="A442" s="509">
        <v>25217</v>
      </c>
      <c r="B442" s="509">
        <v>1</v>
      </c>
      <c r="C442" s="510" t="s">
        <v>239</v>
      </c>
      <c r="D442" s="510" t="s">
        <v>10335</v>
      </c>
      <c r="E442" s="511">
        <v>45604</v>
      </c>
      <c r="F442" s="511">
        <v>46211</v>
      </c>
      <c r="G442" s="511"/>
      <c r="H442" s="509" t="s">
        <v>10262</v>
      </c>
      <c r="I442" s="512">
        <v>1147.3</v>
      </c>
      <c r="J442" s="509">
        <v>1</v>
      </c>
      <c r="K442" s="509">
        <v>0</v>
      </c>
      <c r="L442" s="509">
        <v>0</v>
      </c>
      <c r="M442" s="509">
        <v>0</v>
      </c>
      <c r="N442" s="509"/>
      <c r="O442" s="509">
        <v>0</v>
      </c>
      <c r="P442" s="509"/>
      <c r="Q442" s="513">
        <v>1147.3</v>
      </c>
      <c r="R442" s="515"/>
      <c r="S442" s="509" t="s">
        <v>2636</v>
      </c>
      <c r="T442" s="509" t="s">
        <v>10336</v>
      </c>
      <c r="U442" s="509" t="s">
        <v>10477</v>
      </c>
      <c r="V442" s="514">
        <v>45608.474594907406</v>
      </c>
      <c r="W442" s="509" t="s">
        <v>10469</v>
      </c>
      <c r="X442" s="514">
        <v>45608.516261574077</v>
      </c>
      <c r="Y442" s="509" t="s">
        <v>10461</v>
      </c>
      <c r="Z442" s="509"/>
      <c r="AA442" s="509" t="s">
        <v>10460</v>
      </c>
      <c r="AB442" s="509" t="s">
        <v>1328</v>
      </c>
    </row>
    <row r="443" spans="1:28" s="411" customFormat="1" ht="10.199999999999999">
      <c r="A443" s="509">
        <v>24388</v>
      </c>
      <c r="B443" s="509">
        <v>1</v>
      </c>
      <c r="C443" s="510" t="s">
        <v>239</v>
      </c>
      <c r="D443" s="510" t="s">
        <v>10306</v>
      </c>
      <c r="E443" s="511">
        <v>45323</v>
      </c>
      <c r="F443" s="511">
        <v>46213</v>
      </c>
      <c r="G443" s="511"/>
      <c r="H443" s="509" t="s">
        <v>10262</v>
      </c>
      <c r="I443" s="512">
        <v>2677.76</v>
      </c>
      <c r="J443" s="509">
        <v>1</v>
      </c>
      <c r="K443" s="509">
        <v>0</v>
      </c>
      <c r="L443" s="509">
        <v>0</v>
      </c>
      <c r="M443" s="509">
        <v>0</v>
      </c>
      <c r="N443" s="509"/>
      <c r="O443" s="509">
        <v>0</v>
      </c>
      <c r="P443" s="509"/>
      <c r="Q443" s="513">
        <v>2677.76</v>
      </c>
      <c r="R443" s="515"/>
      <c r="S443" s="509" t="s">
        <v>2636</v>
      </c>
      <c r="T443" s="509" t="s">
        <v>10336</v>
      </c>
      <c r="U443" s="509" t="s">
        <v>10478</v>
      </c>
      <c r="V443" s="514">
        <v>45576.442939814813</v>
      </c>
      <c r="W443" s="509" t="s">
        <v>10469</v>
      </c>
      <c r="X443" s="514">
        <v>45576.484606481485</v>
      </c>
      <c r="Y443" s="509" t="s">
        <v>10461</v>
      </c>
      <c r="Z443" s="509"/>
      <c r="AA443" s="509" t="s">
        <v>10460</v>
      </c>
      <c r="AB443" s="509" t="s">
        <v>1328</v>
      </c>
    </row>
    <row r="444" spans="1:28" s="411" customFormat="1" ht="10.199999999999999">
      <c r="A444" s="509">
        <v>36382</v>
      </c>
      <c r="B444" s="509">
        <v>1</v>
      </c>
      <c r="C444" s="510" t="s">
        <v>13</v>
      </c>
      <c r="D444" s="510" t="s">
        <v>11198</v>
      </c>
      <c r="E444" s="511">
        <v>45946</v>
      </c>
      <c r="F444" s="511">
        <v>46223</v>
      </c>
      <c r="G444" s="511"/>
      <c r="H444" s="509" t="s">
        <v>10262</v>
      </c>
      <c r="I444" s="512">
        <v>333333.33</v>
      </c>
      <c r="J444" s="509">
        <v>1</v>
      </c>
      <c r="K444" s="509">
        <v>0</v>
      </c>
      <c r="L444" s="509">
        <v>0</v>
      </c>
      <c r="M444" s="509">
        <v>0</v>
      </c>
      <c r="N444" s="509"/>
      <c r="O444" s="509">
        <v>0</v>
      </c>
      <c r="P444" s="509"/>
      <c r="Q444" s="513">
        <v>333333.33</v>
      </c>
      <c r="R444" s="515"/>
      <c r="S444" s="509" t="s">
        <v>1330</v>
      </c>
      <c r="T444" s="509" t="s">
        <v>1821</v>
      </c>
      <c r="U444" s="509" t="s">
        <v>11199</v>
      </c>
      <c r="V444" s="514">
        <v>45946.436886574076</v>
      </c>
      <c r="W444" s="509" t="s">
        <v>10459</v>
      </c>
      <c r="X444" s="514">
        <v>45946.47855324074</v>
      </c>
      <c r="Y444" s="509" t="s">
        <v>10461</v>
      </c>
      <c r="Z444" s="509"/>
      <c r="AA444" s="509" t="s">
        <v>10460</v>
      </c>
      <c r="AB444" s="509"/>
    </row>
    <row r="445" spans="1:28" s="411" customFormat="1" ht="10.199999999999999">
      <c r="A445" s="509">
        <v>36696</v>
      </c>
      <c r="B445" s="509">
        <v>1</v>
      </c>
      <c r="C445" s="510" t="s">
        <v>11435</v>
      </c>
      <c r="D445" s="510" t="s">
        <v>11454</v>
      </c>
      <c r="E445" s="511">
        <v>45952</v>
      </c>
      <c r="F445" s="511">
        <v>46224</v>
      </c>
      <c r="G445" s="511"/>
      <c r="H445" s="509" t="s">
        <v>10262</v>
      </c>
      <c r="I445" s="512">
        <v>300</v>
      </c>
      <c r="J445" s="509">
        <v>1</v>
      </c>
      <c r="K445" s="509">
        <v>0</v>
      </c>
      <c r="L445" s="509">
        <v>0</v>
      </c>
      <c r="M445" s="509">
        <v>0</v>
      </c>
      <c r="N445" s="509"/>
      <c r="O445" s="509">
        <v>0</v>
      </c>
      <c r="P445" s="509"/>
      <c r="Q445" s="513">
        <v>300</v>
      </c>
      <c r="R445" s="515"/>
      <c r="S445" s="509" t="s">
        <v>1342</v>
      </c>
      <c r="T445" s="509" t="s">
        <v>278</v>
      </c>
      <c r="U445" s="509" t="s">
        <v>11455</v>
      </c>
      <c r="V445" s="514">
        <v>45952.569467592592</v>
      </c>
      <c r="W445" s="509" t="s">
        <v>10459</v>
      </c>
      <c r="X445" s="514">
        <v>45952.596909722219</v>
      </c>
      <c r="Y445" s="509" t="s">
        <v>10459</v>
      </c>
      <c r="Z445" s="509"/>
      <c r="AA445" s="509" t="s">
        <v>10460</v>
      </c>
      <c r="AB445" s="509" t="s">
        <v>10410</v>
      </c>
    </row>
    <row r="446" spans="1:28" s="411" customFormat="1" ht="10.199999999999999">
      <c r="A446" s="509">
        <v>25218</v>
      </c>
      <c r="B446" s="509">
        <v>1</v>
      </c>
      <c r="C446" s="510" t="s">
        <v>239</v>
      </c>
      <c r="D446" s="510" t="s">
        <v>10335</v>
      </c>
      <c r="E446" s="511">
        <v>45604</v>
      </c>
      <c r="F446" s="511">
        <v>46242</v>
      </c>
      <c r="G446" s="511"/>
      <c r="H446" s="509" t="s">
        <v>10262</v>
      </c>
      <c r="I446" s="512">
        <v>1147.3</v>
      </c>
      <c r="J446" s="509">
        <v>1</v>
      </c>
      <c r="K446" s="509">
        <v>0</v>
      </c>
      <c r="L446" s="509">
        <v>0</v>
      </c>
      <c r="M446" s="509">
        <v>0</v>
      </c>
      <c r="N446" s="509"/>
      <c r="O446" s="509">
        <v>0</v>
      </c>
      <c r="P446" s="509"/>
      <c r="Q446" s="513">
        <v>1147.3</v>
      </c>
      <c r="R446" s="515"/>
      <c r="S446" s="509" t="s">
        <v>2636</v>
      </c>
      <c r="T446" s="509" t="s">
        <v>10336</v>
      </c>
      <c r="U446" s="509" t="s">
        <v>10477</v>
      </c>
      <c r="V446" s="514">
        <v>45608.474594907406</v>
      </c>
      <c r="W446" s="509" t="s">
        <v>10469</v>
      </c>
      <c r="X446" s="514">
        <v>45608.516261574077</v>
      </c>
      <c r="Y446" s="509" t="s">
        <v>10461</v>
      </c>
      <c r="Z446" s="509"/>
      <c r="AA446" s="509" t="s">
        <v>10460</v>
      </c>
      <c r="AB446" s="509" t="s">
        <v>1328</v>
      </c>
    </row>
    <row r="447" spans="1:28" s="411" customFormat="1" ht="10.199999999999999">
      <c r="A447" s="509">
        <v>25266</v>
      </c>
      <c r="B447" s="509">
        <v>1</v>
      </c>
      <c r="C447" s="510" t="s">
        <v>239</v>
      </c>
      <c r="D447" s="510" t="s">
        <v>10337</v>
      </c>
      <c r="E447" s="511">
        <v>45604</v>
      </c>
      <c r="F447" s="511">
        <v>46242</v>
      </c>
      <c r="G447" s="511"/>
      <c r="H447" s="509" t="s">
        <v>10262</v>
      </c>
      <c r="I447" s="512">
        <v>1147.3</v>
      </c>
      <c r="J447" s="509">
        <v>1</v>
      </c>
      <c r="K447" s="509">
        <v>0</v>
      </c>
      <c r="L447" s="509">
        <v>0</v>
      </c>
      <c r="M447" s="509">
        <v>0</v>
      </c>
      <c r="N447" s="509"/>
      <c r="O447" s="509">
        <v>0</v>
      </c>
      <c r="P447" s="509"/>
      <c r="Q447" s="513">
        <v>1147.3</v>
      </c>
      <c r="R447" s="515"/>
      <c r="S447" s="509" t="s">
        <v>2636</v>
      </c>
      <c r="T447" s="509" t="s">
        <v>10336</v>
      </c>
      <c r="U447" s="509" t="s">
        <v>10476</v>
      </c>
      <c r="V447" s="514">
        <v>45608.475636574076</v>
      </c>
      <c r="W447" s="509" t="s">
        <v>10469</v>
      </c>
      <c r="X447" s="514">
        <v>45608.51730324074</v>
      </c>
      <c r="Y447" s="509" t="s">
        <v>10461</v>
      </c>
      <c r="Z447" s="509"/>
      <c r="AA447" s="509" t="s">
        <v>10460</v>
      </c>
      <c r="AB447" s="509" t="s">
        <v>1328</v>
      </c>
    </row>
    <row r="448" spans="1:28" s="411" customFormat="1" ht="10.199999999999999">
      <c r="A448" s="509">
        <v>24389</v>
      </c>
      <c r="B448" s="509">
        <v>1</v>
      </c>
      <c r="C448" s="510" t="s">
        <v>239</v>
      </c>
      <c r="D448" s="510" t="s">
        <v>10306</v>
      </c>
      <c r="E448" s="511">
        <v>45323</v>
      </c>
      <c r="F448" s="511">
        <v>46244</v>
      </c>
      <c r="G448" s="511"/>
      <c r="H448" s="509" t="s">
        <v>10262</v>
      </c>
      <c r="I448" s="512">
        <v>2677.76</v>
      </c>
      <c r="J448" s="509">
        <v>1</v>
      </c>
      <c r="K448" s="509">
        <v>0</v>
      </c>
      <c r="L448" s="509">
        <v>0</v>
      </c>
      <c r="M448" s="509">
        <v>0</v>
      </c>
      <c r="N448" s="509"/>
      <c r="O448" s="509">
        <v>0</v>
      </c>
      <c r="P448" s="509"/>
      <c r="Q448" s="513">
        <v>2677.76</v>
      </c>
      <c r="R448" s="515"/>
      <c r="S448" s="509" t="s">
        <v>2636</v>
      </c>
      <c r="T448" s="509" t="s">
        <v>10336</v>
      </c>
      <c r="U448" s="509" t="s">
        <v>10478</v>
      </c>
      <c r="V448" s="514">
        <v>45576.442939814813</v>
      </c>
      <c r="W448" s="509" t="s">
        <v>10469</v>
      </c>
      <c r="X448" s="514">
        <v>45576.484606481485</v>
      </c>
      <c r="Y448" s="509" t="s">
        <v>10461</v>
      </c>
      <c r="Z448" s="509"/>
      <c r="AA448" s="509" t="s">
        <v>10460</v>
      </c>
      <c r="AB448" s="509" t="s">
        <v>1328</v>
      </c>
    </row>
    <row r="449" spans="1:28" s="411" customFormat="1" ht="10.199999999999999">
      <c r="A449" s="509">
        <v>36383</v>
      </c>
      <c r="B449" s="509">
        <v>1</v>
      </c>
      <c r="C449" s="510" t="s">
        <v>13</v>
      </c>
      <c r="D449" s="510" t="s">
        <v>11200</v>
      </c>
      <c r="E449" s="511">
        <v>45946</v>
      </c>
      <c r="F449" s="511">
        <v>46254</v>
      </c>
      <c r="G449" s="511"/>
      <c r="H449" s="509" t="s">
        <v>10262</v>
      </c>
      <c r="I449" s="512">
        <v>333333.33</v>
      </c>
      <c r="J449" s="509">
        <v>1</v>
      </c>
      <c r="K449" s="509">
        <v>0</v>
      </c>
      <c r="L449" s="509">
        <v>0</v>
      </c>
      <c r="M449" s="509">
        <v>0</v>
      </c>
      <c r="N449" s="509"/>
      <c r="O449" s="509">
        <v>0</v>
      </c>
      <c r="P449" s="509"/>
      <c r="Q449" s="513">
        <v>333333.33</v>
      </c>
      <c r="R449" s="515"/>
      <c r="S449" s="509" t="s">
        <v>1330</v>
      </c>
      <c r="T449" s="509" t="s">
        <v>1821</v>
      </c>
      <c r="U449" s="509" t="s">
        <v>11201</v>
      </c>
      <c r="V449" s="514">
        <v>45946.436909722222</v>
      </c>
      <c r="W449" s="509" t="s">
        <v>10459</v>
      </c>
      <c r="X449" s="514">
        <v>45946.478576388887</v>
      </c>
      <c r="Y449" s="509" t="s">
        <v>10461</v>
      </c>
      <c r="Z449" s="509"/>
      <c r="AA449" s="509" t="s">
        <v>10460</v>
      </c>
      <c r="AB449" s="509"/>
    </row>
    <row r="450" spans="1:28" s="411" customFormat="1" ht="10.199999999999999">
      <c r="A450" s="509">
        <v>36697</v>
      </c>
      <c r="B450" s="509">
        <v>1</v>
      </c>
      <c r="C450" s="510" t="s">
        <v>11435</v>
      </c>
      <c r="D450" s="510" t="s">
        <v>11456</v>
      </c>
      <c r="E450" s="511">
        <v>45952</v>
      </c>
      <c r="F450" s="511">
        <v>46255</v>
      </c>
      <c r="G450" s="511"/>
      <c r="H450" s="509" t="s">
        <v>10262</v>
      </c>
      <c r="I450" s="512">
        <v>300</v>
      </c>
      <c r="J450" s="509">
        <v>1</v>
      </c>
      <c r="K450" s="509">
        <v>0</v>
      </c>
      <c r="L450" s="509">
        <v>0</v>
      </c>
      <c r="M450" s="509">
        <v>0</v>
      </c>
      <c r="N450" s="509"/>
      <c r="O450" s="509">
        <v>0</v>
      </c>
      <c r="P450" s="509"/>
      <c r="Q450" s="513">
        <v>300</v>
      </c>
      <c r="R450" s="515"/>
      <c r="S450" s="509" t="s">
        <v>1342</v>
      </c>
      <c r="T450" s="509" t="s">
        <v>278</v>
      </c>
      <c r="U450" s="509" t="s">
        <v>11457</v>
      </c>
      <c r="V450" s="514">
        <v>45952.569479166668</v>
      </c>
      <c r="W450" s="509" t="s">
        <v>10459</v>
      </c>
      <c r="X450" s="514">
        <v>45952.597708333335</v>
      </c>
      <c r="Y450" s="509" t="s">
        <v>10459</v>
      </c>
      <c r="Z450" s="509"/>
      <c r="AA450" s="509" t="s">
        <v>10460</v>
      </c>
      <c r="AB450" s="509" t="s">
        <v>10410</v>
      </c>
    </row>
    <row r="451" spans="1:28" s="411" customFormat="1" ht="10.199999999999999">
      <c r="A451" s="509">
        <v>25219</v>
      </c>
      <c r="B451" s="509">
        <v>1</v>
      </c>
      <c r="C451" s="510" t="s">
        <v>239</v>
      </c>
      <c r="D451" s="510" t="s">
        <v>10335</v>
      </c>
      <c r="E451" s="511">
        <v>45604</v>
      </c>
      <c r="F451" s="511">
        <v>46273</v>
      </c>
      <c r="G451" s="511"/>
      <c r="H451" s="509" t="s">
        <v>10262</v>
      </c>
      <c r="I451" s="512">
        <v>1147.3</v>
      </c>
      <c r="J451" s="509">
        <v>1</v>
      </c>
      <c r="K451" s="509">
        <v>0</v>
      </c>
      <c r="L451" s="509">
        <v>0</v>
      </c>
      <c r="M451" s="509">
        <v>0</v>
      </c>
      <c r="N451" s="509"/>
      <c r="O451" s="509">
        <v>0</v>
      </c>
      <c r="P451" s="509"/>
      <c r="Q451" s="513">
        <v>1147.3</v>
      </c>
      <c r="R451" s="515"/>
      <c r="S451" s="509" t="s">
        <v>2636</v>
      </c>
      <c r="T451" s="509" t="s">
        <v>10336</v>
      </c>
      <c r="U451" s="509" t="s">
        <v>10477</v>
      </c>
      <c r="V451" s="514">
        <v>45608.474594907406</v>
      </c>
      <c r="W451" s="509" t="s">
        <v>10469</v>
      </c>
      <c r="X451" s="514">
        <v>45608.516261574077</v>
      </c>
      <c r="Y451" s="509" t="s">
        <v>10461</v>
      </c>
      <c r="Z451" s="509"/>
      <c r="AA451" s="509" t="s">
        <v>10460</v>
      </c>
      <c r="AB451" s="509" t="s">
        <v>1328</v>
      </c>
    </row>
    <row r="452" spans="1:28" s="411" customFormat="1" ht="10.199999999999999">
      <c r="A452" s="509">
        <v>25267</v>
      </c>
      <c r="B452" s="509">
        <v>1</v>
      </c>
      <c r="C452" s="510" t="s">
        <v>239</v>
      </c>
      <c r="D452" s="510" t="s">
        <v>10337</v>
      </c>
      <c r="E452" s="511">
        <v>45604</v>
      </c>
      <c r="F452" s="511">
        <v>46273</v>
      </c>
      <c r="G452" s="511"/>
      <c r="H452" s="509" t="s">
        <v>10262</v>
      </c>
      <c r="I452" s="512">
        <v>1147.3</v>
      </c>
      <c r="J452" s="509">
        <v>1</v>
      </c>
      <c r="K452" s="509">
        <v>0</v>
      </c>
      <c r="L452" s="509">
        <v>0</v>
      </c>
      <c r="M452" s="509">
        <v>0</v>
      </c>
      <c r="N452" s="509"/>
      <c r="O452" s="509">
        <v>0</v>
      </c>
      <c r="P452" s="509"/>
      <c r="Q452" s="513">
        <v>1147.3</v>
      </c>
      <c r="R452" s="515"/>
      <c r="S452" s="509" t="s">
        <v>2636</v>
      </c>
      <c r="T452" s="509" t="s">
        <v>10336</v>
      </c>
      <c r="U452" s="509" t="s">
        <v>10476</v>
      </c>
      <c r="V452" s="514">
        <v>45608.475636574076</v>
      </c>
      <c r="W452" s="509" t="s">
        <v>10469</v>
      </c>
      <c r="X452" s="514">
        <v>45608.51730324074</v>
      </c>
      <c r="Y452" s="509" t="s">
        <v>10461</v>
      </c>
      <c r="Z452" s="509"/>
      <c r="AA452" s="509" t="s">
        <v>10460</v>
      </c>
      <c r="AB452" s="509" t="s">
        <v>1328</v>
      </c>
    </row>
    <row r="453" spans="1:28" s="411" customFormat="1" ht="10.199999999999999">
      <c r="A453" s="509">
        <v>24390</v>
      </c>
      <c r="B453" s="509">
        <v>1</v>
      </c>
      <c r="C453" s="510" t="s">
        <v>239</v>
      </c>
      <c r="D453" s="510" t="s">
        <v>10306</v>
      </c>
      <c r="E453" s="511">
        <v>45323</v>
      </c>
      <c r="F453" s="511">
        <v>46275</v>
      </c>
      <c r="G453" s="511"/>
      <c r="H453" s="509" t="s">
        <v>10262</v>
      </c>
      <c r="I453" s="512">
        <v>2677.76</v>
      </c>
      <c r="J453" s="509">
        <v>1</v>
      </c>
      <c r="K453" s="509">
        <v>0</v>
      </c>
      <c r="L453" s="509">
        <v>0</v>
      </c>
      <c r="M453" s="509">
        <v>0</v>
      </c>
      <c r="N453" s="509"/>
      <c r="O453" s="509">
        <v>0</v>
      </c>
      <c r="P453" s="509"/>
      <c r="Q453" s="513">
        <v>2677.76</v>
      </c>
      <c r="R453" s="515"/>
      <c r="S453" s="509" t="s">
        <v>2636</v>
      </c>
      <c r="T453" s="509" t="s">
        <v>10336</v>
      </c>
      <c r="U453" s="509" t="s">
        <v>10478</v>
      </c>
      <c r="V453" s="514">
        <v>45576.442939814813</v>
      </c>
      <c r="W453" s="509" t="s">
        <v>10469</v>
      </c>
      <c r="X453" s="514">
        <v>45576.484606481485</v>
      </c>
      <c r="Y453" s="509" t="s">
        <v>10461</v>
      </c>
      <c r="Z453" s="509"/>
      <c r="AA453" s="509" t="s">
        <v>10460</v>
      </c>
      <c r="AB453" s="509" t="s">
        <v>1328</v>
      </c>
    </row>
    <row r="454" spans="1:28" s="411" customFormat="1" ht="10.199999999999999">
      <c r="A454" s="509">
        <v>36384</v>
      </c>
      <c r="B454" s="509">
        <v>1</v>
      </c>
      <c r="C454" s="510" t="s">
        <v>13</v>
      </c>
      <c r="D454" s="510" t="s">
        <v>11202</v>
      </c>
      <c r="E454" s="511">
        <v>45946</v>
      </c>
      <c r="F454" s="511">
        <v>46285</v>
      </c>
      <c r="G454" s="511"/>
      <c r="H454" s="509" t="s">
        <v>10262</v>
      </c>
      <c r="I454" s="512">
        <v>333333.33</v>
      </c>
      <c r="J454" s="509">
        <v>1</v>
      </c>
      <c r="K454" s="509">
        <v>0</v>
      </c>
      <c r="L454" s="509">
        <v>0</v>
      </c>
      <c r="M454" s="509">
        <v>0</v>
      </c>
      <c r="N454" s="509"/>
      <c r="O454" s="509">
        <v>0</v>
      </c>
      <c r="P454" s="509"/>
      <c r="Q454" s="513">
        <v>333333.33</v>
      </c>
      <c r="R454" s="515"/>
      <c r="S454" s="509" t="s">
        <v>1330</v>
      </c>
      <c r="T454" s="509" t="s">
        <v>1821</v>
      </c>
      <c r="U454" s="509" t="s">
        <v>11203</v>
      </c>
      <c r="V454" s="514">
        <v>45946.438356481478</v>
      </c>
      <c r="W454" s="509" t="s">
        <v>10459</v>
      </c>
      <c r="X454" s="514">
        <v>45946.480023148149</v>
      </c>
      <c r="Y454" s="509" t="s">
        <v>10461</v>
      </c>
      <c r="Z454" s="509"/>
      <c r="AA454" s="509" t="s">
        <v>10460</v>
      </c>
      <c r="AB454" s="509"/>
    </row>
    <row r="455" spans="1:28" s="411" customFormat="1" ht="10.199999999999999">
      <c r="A455" s="509">
        <v>36698</v>
      </c>
      <c r="B455" s="509">
        <v>1</v>
      </c>
      <c r="C455" s="510" t="s">
        <v>11435</v>
      </c>
      <c r="D455" s="510" t="s">
        <v>11458</v>
      </c>
      <c r="E455" s="511">
        <v>45952</v>
      </c>
      <c r="F455" s="511">
        <v>46286</v>
      </c>
      <c r="G455" s="511"/>
      <c r="H455" s="509" t="s">
        <v>10262</v>
      </c>
      <c r="I455" s="512">
        <v>300</v>
      </c>
      <c r="J455" s="509">
        <v>1</v>
      </c>
      <c r="K455" s="509">
        <v>0</v>
      </c>
      <c r="L455" s="509">
        <v>0</v>
      </c>
      <c r="M455" s="509">
        <v>0</v>
      </c>
      <c r="N455" s="509"/>
      <c r="O455" s="509">
        <v>0</v>
      </c>
      <c r="P455" s="509"/>
      <c r="Q455" s="513">
        <v>300</v>
      </c>
      <c r="R455" s="515"/>
      <c r="S455" s="509" t="s">
        <v>1342</v>
      </c>
      <c r="T455" s="509" t="s">
        <v>278</v>
      </c>
      <c r="U455" s="509" t="s">
        <v>11459</v>
      </c>
      <c r="V455" s="514">
        <v>45952.569513888891</v>
      </c>
      <c r="W455" s="509" t="s">
        <v>10459</v>
      </c>
      <c r="X455" s="514">
        <v>45952.597754629627</v>
      </c>
      <c r="Y455" s="509" t="s">
        <v>10459</v>
      </c>
      <c r="Z455" s="509"/>
      <c r="AA455" s="509" t="s">
        <v>10460</v>
      </c>
      <c r="AB455" s="509" t="s">
        <v>10410</v>
      </c>
    </row>
    <row r="456" spans="1:28" s="411" customFormat="1" ht="10.199999999999999">
      <c r="A456" s="509">
        <v>25268</v>
      </c>
      <c r="B456" s="509">
        <v>1</v>
      </c>
      <c r="C456" s="510" t="s">
        <v>239</v>
      </c>
      <c r="D456" s="510" t="s">
        <v>10337</v>
      </c>
      <c r="E456" s="511">
        <v>45604</v>
      </c>
      <c r="F456" s="511">
        <v>46303</v>
      </c>
      <c r="G456" s="511"/>
      <c r="H456" s="509" t="s">
        <v>10262</v>
      </c>
      <c r="I456" s="512">
        <v>1147.3</v>
      </c>
      <c r="J456" s="509">
        <v>1</v>
      </c>
      <c r="K456" s="509">
        <v>0</v>
      </c>
      <c r="L456" s="509">
        <v>0</v>
      </c>
      <c r="M456" s="509">
        <v>0</v>
      </c>
      <c r="N456" s="509"/>
      <c r="O456" s="509">
        <v>0</v>
      </c>
      <c r="P456" s="509"/>
      <c r="Q456" s="513">
        <v>1147.3</v>
      </c>
      <c r="R456" s="515"/>
      <c r="S456" s="509" t="s">
        <v>2636</v>
      </c>
      <c r="T456" s="509" t="s">
        <v>10336</v>
      </c>
      <c r="U456" s="509" t="s">
        <v>10476</v>
      </c>
      <c r="V456" s="514">
        <v>45608.475636574076</v>
      </c>
      <c r="W456" s="509" t="s">
        <v>10469</v>
      </c>
      <c r="X456" s="514">
        <v>45608.51730324074</v>
      </c>
      <c r="Y456" s="509" t="s">
        <v>10461</v>
      </c>
      <c r="Z456" s="509"/>
      <c r="AA456" s="509" t="s">
        <v>10460</v>
      </c>
      <c r="AB456" s="509" t="s">
        <v>1328</v>
      </c>
    </row>
    <row r="457" spans="1:28" s="411" customFormat="1" ht="10.199999999999999">
      <c r="A457" s="509">
        <v>25220</v>
      </c>
      <c r="B457" s="509">
        <v>1</v>
      </c>
      <c r="C457" s="510" t="s">
        <v>239</v>
      </c>
      <c r="D457" s="510" t="s">
        <v>10335</v>
      </c>
      <c r="E457" s="511">
        <v>45604</v>
      </c>
      <c r="F457" s="511">
        <v>46303</v>
      </c>
      <c r="G457" s="511"/>
      <c r="H457" s="509" t="s">
        <v>10262</v>
      </c>
      <c r="I457" s="512">
        <v>1147.3</v>
      </c>
      <c r="J457" s="509">
        <v>1</v>
      </c>
      <c r="K457" s="509">
        <v>0</v>
      </c>
      <c r="L457" s="509">
        <v>0</v>
      </c>
      <c r="M457" s="509">
        <v>0</v>
      </c>
      <c r="N457" s="509"/>
      <c r="O457" s="509">
        <v>0</v>
      </c>
      <c r="P457" s="509"/>
      <c r="Q457" s="513">
        <v>1147.3</v>
      </c>
      <c r="R457" s="515"/>
      <c r="S457" s="509" t="s">
        <v>2636</v>
      </c>
      <c r="T457" s="509" t="s">
        <v>10336</v>
      </c>
      <c r="U457" s="509" t="s">
        <v>10477</v>
      </c>
      <c r="V457" s="514">
        <v>45608.474594907406</v>
      </c>
      <c r="W457" s="509" t="s">
        <v>10469</v>
      </c>
      <c r="X457" s="514">
        <v>45608.516261574077</v>
      </c>
      <c r="Y457" s="509" t="s">
        <v>10461</v>
      </c>
      <c r="Z457" s="509"/>
      <c r="AA457" s="509" t="s">
        <v>10460</v>
      </c>
      <c r="AB457" s="509" t="s">
        <v>1328</v>
      </c>
    </row>
    <row r="458" spans="1:28" s="411" customFormat="1" ht="10.199999999999999">
      <c r="A458" s="509">
        <v>24391</v>
      </c>
      <c r="B458" s="509">
        <v>1</v>
      </c>
      <c r="C458" s="510" t="s">
        <v>239</v>
      </c>
      <c r="D458" s="510" t="s">
        <v>10306</v>
      </c>
      <c r="E458" s="511">
        <v>45323</v>
      </c>
      <c r="F458" s="511">
        <v>46305</v>
      </c>
      <c r="G458" s="511"/>
      <c r="H458" s="509" t="s">
        <v>10262</v>
      </c>
      <c r="I458" s="512">
        <v>2677.76</v>
      </c>
      <c r="J458" s="509">
        <v>1</v>
      </c>
      <c r="K458" s="509">
        <v>0</v>
      </c>
      <c r="L458" s="509">
        <v>0</v>
      </c>
      <c r="M458" s="509">
        <v>0</v>
      </c>
      <c r="N458" s="509"/>
      <c r="O458" s="509">
        <v>0</v>
      </c>
      <c r="P458" s="509"/>
      <c r="Q458" s="513">
        <v>2677.76</v>
      </c>
      <c r="R458" s="515"/>
      <c r="S458" s="509" t="s">
        <v>2636</v>
      </c>
      <c r="T458" s="509" t="s">
        <v>10336</v>
      </c>
      <c r="U458" s="509" t="s">
        <v>10478</v>
      </c>
      <c r="V458" s="514">
        <v>45576.442939814813</v>
      </c>
      <c r="W458" s="509" t="s">
        <v>10469</v>
      </c>
      <c r="X458" s="514">
        <v>45576.484606481485</v>
      </c>
      <c r="Y458" s="509" t="s">
        <v>10461</v>
      </c>
      <c r="Z458" s="509"/>
      <c r="AA458" s="509" t="s">
        <v>10460</v>
      </c>
      <c r="AB458" s="509" t="s">
        <v>1328</v>
      </c>
    </row>
    <row r="459" spans="1:28" s="411" customFormat="1" ht="10.199999999999999">
      <c r="A459" s="509">
        <v>36385</v>
      </c>
      <c r="B459" s="509">
        <v>1</v>
      </c>
      <c r="C459" s="510" t="s">
        <v>13</v>
      </c>
      <c r="D459" s="510" t="s">
        <v>11204</v>
      </c>
      <c r="E459" s="511">
        <v>45946</v>
      </c>
      <c r="F459" s="511">
        <v>46315</v>
      </c>
      <c r="G459" s="511"/>
      <c r="H459" s="509" t="s">
        <v>10262</v>
      </c>
      <c r="I459" s="512">
        <v>333333.33</v>
      </c>
      <c r="J459" s="509">
        <v>1</v>
      </c>
      <c r="K459" s="509">
        <v>0</v>
      </c>
      <c r="L459" s="509">
        <v>0</v>
      </c>
      <c r="M459" s="509">
        <v>0</v>
      </c>
      <c r="N459" s="509"/>
      <c r="O459" s="509">
        <v>0</v>
      </c>
      <c r="P459" s="509"/>
      <c r="Q459" s="513">
        <v>333333.33</v>
      </c>
      <c r="R459" s="515"/>
      <c r="S459" s="509" t="s">
        <v>1330</v>
      </c>
      <c r="T459" s="509" t="s">
        <v>1821</v>
      </c>
      <c r="U459" s="509" t="s">
        <v>11205</v>
      </c>
      <c r="V459" s="514">
        <v>45946.438368055555</v>
      </c>
      <c r="W459" s="509" t="s">
        <v>10459</v>
      </c>
      <c r="X459" s="514">
        <v>45946.480034722219</v>
      </c>
      <c r="Y459" s="509" t="s">
        <v>10461</v>
      </c>
      <c r="Z459" s="509"/>
      <c r="AA459" s="509" t="s">
        <v>10460</v>
      </c>
      <c r="AB459" s="509"/>
    </row>
    <row r="460" spans="1:28" s="411" customFormat="1" ht="10.199999999999999">
      <c r="A460" s="509">
        <v>25269</v>
      </c>
      <c r="B460" s="509">
        <v>1</v>
      </c>
      <c r="C460" s="510" t="s">
        <v>239</v>
      </c>
      <c r="D460" s="510" t="s">
        <v>10337</v>
      </c>
      <c r="E460" s="511">
        <v>45604</v>
      </c>
      <c r="F460" s="511">
        <v>46334</v>
      </c>
      <c r="G460" s="511"/>
      <c r="H460" s="509" t="s">
        <v>10262</v>
      </c>
      <c r="I460" s="512">
        <v>1147.3</v>
      </c>
      <c r="J460" s="509">
        <v>1</v>
      </c>
      <c r="K460" s="509">
        <v>0</v>
      </c>
      <c r="L460" s="509">
        <v>0</v>
      </c>
      <c r="M460" s="509">
        <v>0</v>
      </c>
      <c r="N460" s="509"/>
      <c r="O460" s="509">
        <v>0</v>
      </c>
      <c r="P460" s="509"/>
      <c r="Q460" s="513">
        <v>1147.3</v>
      </c>
      <c r="R460" s="515"/>
      <c r="S460" s="509" t="s">
        <v>2636</v>
      </c>
      <c r="T460" s="509" t="s">
        <v>10336</v>
      </c>
      <c r="U460" s="509" t="s">
        <v>10476</v>
      </c>
      <c r="V460" s="514">
        <v>45608.475636574076</v>
      </c>
      <c r="W460" s="509" t="s">
        <v>10469</v>
      </c>
      <c r="X460" s="514">
        <v>45608.51730324074</v>
      </c>
      <c r="Y460" s="509" t="s">
        <v>10461</v>
      </c>
      <c r="Z460" s="509"/>
      <c r="AA460" s="509" t="s">
        <v>10460</v>
      </c>
      <c r="AB460" s="509" t="s">
        <v>1328</v>
      </c>
    </row>
    <row r="461" spans="1:28" s="411" customFormat="1" ht="10.199999999999999">
      <c r="A461" s="509">
        <v>25221</v>
      </c>
      <c r="B461" s="509">
        <v>1</v>
      </c>
      <c r="C461" s="510" t="s">
        <v>239</v>
      </c>
      <c r="D461" s="510" t="s">
        <v>10335</v>
      </c>
      <c r="E461" s="511">
        <v>45604</v>
      </c>
      <c r="F461" s="511">
        <v>46334</v>
      </c>
      <c r="G461" s="511"/>
      <c r="H461" s="509" t="s">
        <v>10262</v>
      </c>
      <c r="I461" s="512">
        <v>1147.3</v>
      </c>
      <c r="J461" s="509">
        <v>1</v>
      </c>
      <c r="K461" s="509">
        <v>0</v>
      </c>
      <c r="L461" s="509">
        <v>0</v>
      </c>
      <c r="M461" s="509">
        <v>0</v>
      </c>
      <c r="N461" s="509"/>
      <c r="O461" s="509">
        <v>0</v>
      </c>
      <c r="P461" s="509"/>
      <c r="Q461" s="513">
        <v>1147.3</v>
      </c>
      <c r="R461" s="515"/>
      <c r="S461" s="509" t="s">
        <v>2636</v>
      </c>
      <c r="T461" s="509" t="s">
        <v>10336</v>
      </c>
      <c r="U461" s="509" t="s">
        <v>10477</v>
      </c>
      <c r="V461" s="514">
        <v>45608.474594907406</v>
      </c>
      <c r="W461" s="509" t="s">
        <v>10469</v>
      </c>
      <c r="X461" s="514">
        <v>45608.516261574077</v>
      </c>
      <c r="Y461" s="509" t="s">
        <v>10461</v>
      </c>
      <c r="Z461" s="509"/>
      <c r="AA461" s="509" t="s">
        <v>10460</v>
      </c>
      <c r="AB461" s="509" t="s">
        <v>1328</v>
      </c>
    </row>
    <row r="462" spans="1:28" s="411" customFormat="1" ht="10.199999999999999">
      <c r="A462" s="509">
        <v>24392</v>
      </c>
      <c r="B462" s="509">
        <v>1</v>
      </c>
      <c r="C462" s="510" t="s">
        <v>239</v>
      </c>
      <c r="D462" s="510" t="s">
        <v>10306</v>
      </c>
      <c r="E462" s="511">
        <v>45323</v>
      </c>
      <c r="F462" s="511">
        <v>46336</v>
      </c>
      <c r="G462" s="511"/>
      <c r="H462" s="509" t="s">
        <v>10262</v>
      </c>
      <c r="I462" s="512">
        <v>2677.76</v>
      </c>
      <c r="J462" s="509">
        <v>1</v>
      </c>
      <c r="K462" s="509">
        <v>0</v>
      </c>
      <c r="L462" s="509">
        <v>0</v>
      </c>
      <c r="M462" s="509">
        <v>0</v>
      </c>
      <c r="N462" s="509"/>
      <c r="O462" s="509">
        <v>0</v>
      </c>
      <c r="P462" s="509"/>
      <c r="Q462" s="513">
        <v>2677.76</v>
      </c>
      <c r="R462" s="515"/>
      <c r="S462" s="509" t="s">
        <v>2636</v>
      </c>
      <c r="T462" s="509" t="s">
        <v>10336</v>
      </c>
      <c r="U462" s="509" t="s">
        <v>10478</v>
      </c>
      <c r="V462" s="514">
        <v>45576.442939814813</v>
      </c>
      <c r="W462" s="509" t="s">
        <v>10469</v>
      </c>
      <c r="X462" s="514">
        <v>45576.484606481485</v>
      </c>
      <c r="Y462" s="509" t="s">
        <v>10461</v>
      </c>
      <c r="Z462" s="509"/>
      <c r="AA462" s="509" t="s">
        <v>10460</v>
      </c>
      <c r="AB462" s="509" t="s">
        <v>1328</v>
      </c>
    </row>
    <row r="463" spans="1:28" s="411" customFormat="1" ht="10.199999999999999">
      <c r="A463" s="509">
        <v>36386</v>
      </c>
      <c r="B463" s="509">
        <v>1</v>
      </c>
      <c r="C463" s="510" t="s">
        <v>13</v>
      </c>
      <c r="D463" s="510" t="s">
        <v>11206</v>
      </c>
      <c r="E463" s="511">
        <v>45946</v>
      </c>
      <c r="F463" s="511">
        <v>46346</v>
      </c>
      <c r="G463" s="511"/>
      <c r="H463" s="509" t="s">
        <v>10262</v>
      </c>
      <c r="I463" s="512">
        <v>333333.33</v>
      </c>
      <c r="J463" s="509">
        <v>1</v>
      </c>
      <c r="K463" s="509">
        <v>0</v>
      </c>
      <c r="L463" s="509">
        <v>0</v>
      </c>
      <c r="M463" s="509">
        <v>0</v>
      </c>
      <c r="N463" s="509"/>
      <c r="O463" s="509">
        <v>0</v>
      </c>
      <c r="P463" s="509"/>
      <c r="Q463" s="513">
        <v>333333.33</v>
      </c>
      <c r="R463" s="515"/>
      <c r="S463" s="509" t="s">
        <v>1330</v>
      </c>
      <c r="T463" s="509" t="s">
        <v>1821</v>
      </c>
      <c r="U463" s="509" t="s">
        <v>11207</v>
      </c>
      <c r="V463" s="514">
        <v>45946.438379629632</v>
      </c>
      <c r="W463" s="509" t="s">
        <v>10459</v>
      </c>
      <c r="X463" s="514">
        <v>45946.480046296296</v>
      </c>
      <c r="Y463" s="509" t="s">
        <v>10461</v>
      </c>
      <c r="Z463" s="509"/>
      <c r="AA463" s="509" t="s">
        <v>10460</v>
      </c>
      <c r="AB463" s="509"/>
    </row>
    <row r="464" spans="1:28" s="411" customFormat="1" ht="10.199999999999999">
      <c r="A464" s="509">
        <v>30649</v>
      </c>
      <c r="B464" s="509">
        <v>1</v>
      </c>
      <c r="C464" s="510" t="s">
        <v>1395</v>
      </c>
      <c r="D464" s="510" t="s">
        <v>10307</v>
      </c>
      <c r="E464" s="511">
        <v>45615</v>
      </c>
      <c r="F464" s="511">
        <v>46349</v>
      </c>
      <c r="G464" s="511"/>
      <c r="H464" s="509" t="s">
        <v>136</v>
      </c>
      <c r="I464" s="512">
        <v>260705.17</v>
      </c>
      <c r="J464" s="509">
        <v>5.3689999999999998</v>
      </c>
      <c r="K464" s="509">
        <v>0</v>
      </c>
      <c r="L464" s="509">
        <v>0</v>
      </c>
      <c r="M464" s="509">
        <v>0</v>
      </c>
      <c r="N464" s="509">
        <v>0</v>
      </c>
      <c r="O464" s="509">
        <v>0</v>
      </c>
      <c r="P464" s="509">
        <v>260705.17</v>
      </c>
      <c r="Q464" s="513">
        <v>1399726.05773</v>
      </c>
      <c r="R464" s="515"/>
      <c r="S464" s="509" t="s">
        <v>10325</v>
      </c>
      <c r="T464" s="509" t="s">
        <v>10328</v>
      </c>
      <c r="U464" s="509" t="s">
        <v>10557</v>
      </c>
      <c r="V464" s="514">
        <v>45781.439120370371</v>
      </c>
      <c r="W464" s="509" t="s">
        <v>10481</v>
      </c>
      <c r="X464" s="514">
        <v>45781.444502314815</v>
      </c>
      <c r="Y464" s="509" t="s">
        <v>10481</v>
      </c>
      <c r="Z464" s="509"/>
      <c r="AA464" s="509" t="s">
        <v>10460</v>
      </c>
      <c r="AB464" s="509" t="s">
        <v>10410</v>
      </c>
    </row>
    <row r="465" spans="1:28" s="411" customFormat="1" ht="10.199999999999999">
      <c r="A465" s="509">
        <v>25270</v>
      </c>
      <c r="B465" s="509">
        <v>1</v>
      </c>
      <c r="C465" s="510" t="s">
        <v>239</v>
      </c>
      <c r="D465" s="510" t="s">
        <v>10337</v>
      </c>
      <c r="E465" s="511">
        <v>45604</v>
      </c>
      <c r="F465" s="511">
        <v>46364</v>
      </c>
      <c r="G465" s="511"/>
      <c r="H465" s="509" t="s">
        <v>10262</v>
      </c>
      <c r="I465" s="512">
        <v>1147.3</v>
      </c>
      <c r="J465" s="509">
        <v>1</v>
      </c>
      <c r="K465" s="509">
        <v>0</v>
      </c>
      <c r="L465" s="509">
        <v>0</v>
      </c>
      <c r="M465" s="509">
        <v>0</v>
      </c>
      <c r="N465" s="509"/>
      <c r="O465" s="509">
        <v>0</v>
      </c>
      <c r="P465" s="509"/>
      <c r="Q465" s="513">
        <v>1147.3</v>
      </c>
      <c r="R465" s="515"/>
      <c r="S465" s="509" t="s">
        <v>2636</v>
      </c>
      <c r="T465" s="509" t="s">
        <v>10336</v>
      </c>
      <c r="U465" s="509" t="s">
        <v>10476</v>
      </c>
      <c r="V465" s="514">
        <v>45608.475636574076</v>
      </c>
      <c r="W465" s="509" t="s">
        <v>10469</v>
      </c>
      <c r="X465" s="514">
        <v>45608.51730324074</v>
      </c>
      <c r="Y465" s="509" t="s">
        <v>10461</v>
      </c>
      <c r="Z465" s="509"/>
      <c r="AA465" s="509" t="s">
        <v>10460</v>
      </c>
      <c r="AB465" s="509" t="s">
        <v>1328</v>
      </c>
    </row>
    <row r="466" spans="1:28" s="411" customFormat="1" ht="10.199999999999999">
      <c r="A466" s="509">
        <v>25222</v>
      </c>
      <c r="B466" s="509">
        <v>1</v>
      </c>
      <c r="C466" s="510" t="s">
        <v>239</v>
      </c>
      <c r="D466" s="510" t="s">
        <v>10335</v>
      </c>
      <c r="E466" s="511">
        <v>45604</v>
      </c>
      <c r="F466" s="511">
        <v>46364</v>
      </c>
      <c r="G466" s="511"/>
      <c r="H466" s="509" t="s">
        <v>10262</v>
      </c>
      <c r="I466" s="512">
        <v>1147.3</v>
      </c>
      <c r="J466" s="509">
        <v>1</v>
      </c>
      <c r="K466" s="509">
        <v>0</v>
      </c>
      <c r="L466" s="509">
        <v>0</v>
      </c>
      <c r="M466" s="509">
        <v>0</v>
      </c>
      <c r="N466" s="509"/>
      <c r="O466" s="509">
        <v>0</v>
      </c>
      <c r="P466" s="509"/>
      <c r="Q466" s="513">
        <v>1147.3</v>
      </c>
      <c r="R466" s="515"/>
      <c r="S466" s="509" t="s">
        <v>2636</v>
      </c>
      <c r="T466" s="509" t="s">
        <v>10336</v>
      </c>
      <c r="U466" s="509" t="s">
        <v>10477</v>
      </c>
      <c r="V466" s="514">
        <v>45608.474594907406</v>
      </c>
      <c r="W466" s="509" t="s">
        <v>10469</v>
      </c>
      <c r="X466" s="514">
        <v>45608.516261574077</v>
      </c>
      <c r="Y466" s="509" t="s">
        <v>10461</v>
      </c>
      <c r="Z466" s="509"/>
      <c r="AA466" s="509" t="s">
        <v>10460</v>
      </c>
      <c r="AB466" s="509" t="s">
        <v>1328</v>
      </c>
    </row>
    <row r="467" spans="1:28" s="411" customFormat="1" ht="10.199999999999999">
      <c r="A467" s="509">
        <v>24393</v>
      </c>
      <c r="B467" s="509">
        <v>1</v>
      </c>
      <c r="C467" s="510" t="s">
        <v>239</v>
      </c>
      <c r="D467" s="510" t="s">
        <v>10306</v>
      </c>
      <c r="E467" s="511">
        <v>45323</v>
      </c>
      <c r="F467" s="511">
        <v>46366</v>
      </c>
      <c r="G467" s="511"/>
      <c r="H467" s="509" t="s">
        <v>10262</v>
      </c>
      <c r="I467" s="512">
        <v>2677.76</v>
      </c>
      <c r="J467" s="509">
        <v>1</v>
      </c>
      <c r="K467" s="509">
        <v>0</v>
      </c>
      <c r="L467" s="509">
        <v>0</v>
      </c>
      <c r="M467" s="509">
        <v>0</v>
      </c>
      <c r="N467" s="509"/>
      <c r="O467" s="509">
        <v>0</v>
      </c>
      <c r="P467" s="509"/>
      <c r="Q467" s="513">
        <v>2677.76</v>
      </c>
      <c r="R467" s="515"/>
      <c r="S467" s="509" t="s">
        <v>2636</v>
      </c>
      <c r="T467" s="509" t="s">
        <v>10336</v>
      </c>
      <c r="U467" s="509" t="s">
        <v>10478</v>
      </c>
      <c r="V467" s="514">
        <v>45576.442939814813</v>
      </c>
      <c r="W467" s="509" t="s">
        <v>10469</v>
      </c>
      <c r="X467" s="514">
        <v>45576.484606481485</v>
      </c>
      <c r="Y467" s="509" t="s">
        <v>10461</v>
      </c>
      <c r="Z467" s="509"/>
      <c r="AA467" s="509" t="s">
        <v>10460</v>
      </c>
      <c r="AB467" s="509" t="s">
        <v>1328</v>
      </c>
    </row>
    <row r="468" spans="1:28" s="411" customFormat="1" ht="10.199999999999999">
      <c r="A468" s="509">
        <v>36387</v>
      </c>
      <c r="B468" s="509">
        <v>1</v>
      </c>
      <c r="C468" s="510" t="s">
        <v>13</v>
      </c>
      <c r="D468" s="510" t="s">
        <v>11208</v>
      </c>
      <c r="E468" s="511">
        <v>45946</v>
      </c>
      <c r="F468" s="511">
        <v>46376</v>
      </c>
      <c r="G468" s="511"/>
      <c r="H468" s="509" t="s">
        <v>10262</v>
      </c>
      <c r="I468" s="512">
        <v>333333.33</v>
      </c>
      <c r="J468" s="509">
        <v>1</v>
      </c>
      <c r="K468" s="509">
        <v>0</v>
      </c>
      <c r="L468" s="509">
        <v>0</v>
      </c>
      <c r="M468" s="509">
        <v>0</v>
      </c>
      <c r="N468" s="509"/>
      <c r="O468" s="509">
        <v>0</v>
      </c>
      <c r="P468" s="509"/>
      <c r="Q468" s="513">
        <v>333333.33</v>
      </c>
      <c r="R468" s="515"/>
      <c r="S468" s="509" t="s">
        <v>1330</v>
      </c>
      <c r="T468" s="509" t="s">
        <v>1821</v>
      </c>
      <c r="U468" s="509" t="s">
        <v>11209</v>
      </c>
      <c r="V468" s="514">
        <v>45946.438391203701</v>
      </c>
      <c r="W468" s="509" t="s">
        <v>10459</v>
      </c>
      <c r="X468" s="514">
        <v>45946.480057870373</v>
      </c>
      <c r="Y468" s="509" t="s">
        <v>10461</v>
      </c>
      <c r="Z468" s="509"/>
      <c r="AA468" s="509" t="s">
        <v>10460</v>
      </c>
      <c r="AB468" s="509"/>
    </row>
    <row r="469" spans="1:28" s="411" customFormat="1" ht="10.199999999999999">
      <c r="A469" s="509">
        <v>25223</v>
      </c>
      <c r="B469" s="509">
        <v>1</v>
      </c>
      <c r="C469" s="510" t="s">
        <v>239</v>
      </c>
      <c r="D469" s="510" t="s">
        <v>10335</v>
      </c>
      <c r="E469" s="511">
        <v>45604</v>
      </c>
      <c r="F469" s="511">
        <v>46395</v>
      </c>
      <c r="G469" s="511"/>
      <c r="H469" s="509" t="s">
        <v>10262</v>
      </c>
      <c r="I469" s="512">
        <v>1147.3</v>
      </c>
      <c r="J469" s="509">
        <v>1</v>
      </c>
      <c r="K469" s="509">
        <v>0</v>
      </c>
      <c r="L469" s="509">
        <v>0</v>
      </c>
      <c r="M469" s="509">
        <v>0</v>
      </c>
      <c r="N469" s="509"/>
      <c r="O469" s="509">
        <v>0</v>
      </c>
      <c r="P469" s="509"/>
      <c r="Q469" s="513">
        <v>1147.3</v>
      </c>
      <c r="R469" s="515"/>
      <c r="S469" s="509" t="s">
        <v>2636</v>
      </c>
      <c r="T469" s="509" t="s">
        <v>10336</v>
      </c>
      <c r="U469" s="509" t="s">
        <v>10477</v>
      </c>
      <c r="V469" s="514">
        <v>45608.474594907406</v>
      </c>
      <c r="W469" s="509" t="s">
        <v>10469</v>
      </c>
      <c r="X469" s="514">
        <v>45608.516261574077</v>
      </c>
      <c r="Y469" s="509" t="s">
        <v>10461</v>
      </c>
      <c r="Z469" s="509"/>
      <c r="AA469" s="509" t="s">
        <v>10460</v>
      </c>
      <c r="AB469" s="509" t="s">
        <v>1328</v>
      </c>
    </row>
    <row r="470" spans="1:28" s="411" customFormat="1" ht="10.199999999999999">
      <c r="A470" s="509">
        <v>25271</v>
      </c>
      <c r="B470" s="509">
        <v>1</v>
      </c>
      <c r="C470" s="510" t="s">
        <v>239</v>
      </c>
      <c r="D470" s="510" t="s">
        <v>10337</v>
      </c>
      <c r="E470" s="511">
        <v>45604</v>
      </c>
      <c r="F470" s="511">
        <v>46395</v>
      </c>
      <c r="G470" s="511"/>
      <c r="H470" s="509" t="s">
        <v>10262</v>
      </c>
      <c r="I470" s="512">
        <v>1147.3</v>
      </c>
      <c r="J470" s="509">
        <v>1</v>
      </c>
      <c r="K470" s="509">
        <v>0</v>
      </c>
      <c r="L470" s="509">
        <v>0</v>
      </c>
      <c r="M470" s="509">
        <v>0</v>
      </c>
      <c r="N470" s="509"/>
      <c r="O470" s="509">
        <v>0</v>
      </c>
      <c r="P470" s="509"/>
      <c r="Q470" s="513">
        <v>1147.3</v>
      </c>
      <c r="R470" s="515"/>
      <c r="S470" s="509" t="s">
        <v>2636</v>
      </c>
      <c r="T470" s="509" t="s">
        <v>10336</v>
      </c>
      <c r="U470" s="509" t="s">
        <v>10476</v>
      </c>
      <c r="V470" s="514">
        <v>45608.475636574076</v>
      </c>
      <c r="W470" s="509" t="s">
        <v>10469</v>
      </c>
      <c r="X470" s="514">
        <v>45608.51730324074</v>
      </c>
      <c r="Y470" s="509" t="s">
        <v>10461</v>
      </c>
      <c r="Z470" s="509"/>
      <c r="AA470" s="509" t="s">
        <v>10460</v>
      </c>
      <c r="AB470" s="509" t="s">
        <v>1328</v>
      </c>
    </row>
    <row r="471" spans="1:28" s="411" customFormat="1" ht="10.199999999999999">
      <c r="A471" s="509">
        <v>24394</v>
      </c>
      <c r="B471" s="509">
        <v>1</v>
      </c>
      <c r="C471" s="510" t="s">
        <v>239</v>
      </c>
      <c r="D471" s="510" t="s">
        <v>10306</v>
      </c>
      <c r="E471" s="511">
        <v>45323</v>
      </c>
      <c r="F471" s="511">
        <v>46397</v>
      </c>
      <c r="G471" s="511"/>
      <c r="H471" s="509" t="s">
        <v>10262</v>
      </c>
      <c r="I471" s="512">
        <v>2677.76</v>
      </c>
      <c r="J471" s="509">
        <v>1</v>
      </c>
      <c r="K471" s="509">
        <v>0</v>
      </c>
      <c r="L471" s="509">
        <v>0</v>
      </c>
      <c r="M471" s="509">
        <v>0</v>
      </c>
      <c r="N471" s="509"/>
      <c r="O471" s="509">
        <v>0</v>
      </c>
      <c r="P471" s="509"/>
      <c r="Q471" s="513">
        <v>2677.76</v>
      </c>
      <c r="R471" s="515"/>
      <c r="S471" s="509" t="s">
        <v>2636</v>
      </c>
      <c r="T471" s="509" t="s">
        <v>10336</v>
      </c>
      <c r="U471" s="509" t="s">
        <v>10478</v>
      </c>
      <c r="V471" s="514">
        <v>45576.442939814813</v>
      </c>
      <c r="W471" s="509" t="s">
        <v>10469</v>
      </c>
      <c r="X471" s="514">
        <v>45576.484606481485</v>
      </c>
      <c r="Y471" s="509" t="s">
        <v>10461</v>
      </c>
      <c r="Z471" s="509"/>
      <c r="AA471" s="509" t="s">
        <v>10460</v>
      </c>
      <c r="AB471" s="509" t="s">
        <v>1328</v>
      </c>
    </row>
    <row r="472" spans="1:28" s="411" customFormat="1" ht="10.199999999999999">
      <c r="A472" s="509">
        <v>25272</v>
      </c>
      <c r="B472" s="509">
        <v>1</v>
      </c>
      <c r="C472" s="510" t="s">
        <v>239</v>
      </c>
      <c r="D472" s="510" t="s">
        <v>10337</v>
      </c>
      <c r="E472" s="511">
        <v>45604</v>
      </c>
      <c r="F472" s="511">
        <v>46426</v>
      </c>
      <c r="G472" s="511"/>
      <c r="H472" s="509" t="s">
        <v>10262</v>
      </c>
      <c r="I472" s="512">
        <v>1147.3</v>
      </c>
      <c r="J472" s="509">
        <v>1</v>
      </c>
      <c r="K472" s="509">
        <v>0</v>
      </c>
      <c r="L472" s="509">
        <v>0</v>
      </c>
      <c r="M472" s="509">
        <v>0</v>
      </c>
      <c r="N472" s="509"/>
      <c r="O472" s="509">
        <v>0</v>
      </c>
      <c r="P472" s="509"/>
      <c r="Q472" s="513">
        <v>1147.3</v>
      </c>
      <c r="R472" s="515"/>
      <c r="S472" s="509" t="s">
        <v>2636</v>
      </c>
      <c r="T472" s="509" t="s">
        <v>10336</v>
      </c>
      <c r="U472" s="509" t="s">
        <v>10476</v>
      </c>
      <c r="V472" s="514">
        <v>45608.475636574076</v>
      </c>
      <c r="W472" s="509" t="s">
        <v>10469</v>
      </c>
      <c r="X472" s="514">
        <v>45608.51730324074</v>
      </c>
      <c r="Y472" s="509" t="s">
        <v>10461</v>
      </c>
      <c r="Z472" s="509"/>
      <c r="AA472" s="509" t="s">
        <v>10460</v>
      </c>
      <c r="AB472" s="509" t="s">
        <v>1328</v>
      </c>
    </row>
    <row r="473" spans="1:28" s="411" customFormat="1" ht="10.199999999999999">
      <c r="A473" s="509">
        <v>25224</v>
      </c>
      <c r="B473" s="509">
        <v>1</v>
      </c>
      <c r="C473" s="510" t="s">
        <v>239</v>
      </c>
      <c r="D473" s="510" t="s">
        <v>10335</v>
      </c>
      <c r="E473" s="511">
        <v>45604</v>
      </c>
      <c r="F473" s="511">
        <v>46426</v>
      </c>
      <c r="G473" s="511"/>
      <c r="H473" s="509" t="s">
        <v>10262</v>
      </c>
      <c r="I473" s="512">
        <v>1147.3</v>
      </c>
      <c r="J473" s="509">
        <v>1</v>
      </c>
      <c r="K473" s="509">
        <v>0</v>
      </c>
      <c r="L473" s="509">
        <v>0</v>
      </c>
      <c r="M473" s="509">
        <v>0</v>
      </c>
      <c r="N473" s="509"/>
      <c r="O473" s="509">
        <v>0</v>
      </c>
      <c r="P473" s="509"/>
      <c r="Q473" s="513">
        <v>1147.3</v>
      </c>
      <c r="R473" s="515"/>
      <c r="S473" s="509" t="s">
        <v>2636</v>
      </c>
      <c r="T473" s="509" t="s">
        <v>10336</v>
      </c>
      <c r="U473" s="509" t="s">
        <v>10477</v>
      </c>
      <c r="V473" s="514">
        <v>45608.474594907406</v>
      </c>
      <c r="W473" s="509" t="s">
        <v>10469</v>
      </c>
      <c r="X473" s="514">
        <v>45608.516261574077</v>
      </c>
      <c r="Y473" s="509" t="s">
        <v>10461</v>
      </c>
      <c r="Z473" s="509"/>
      <c r="AA473" s="509" t="s">
        <v>10460</v>
      </c>
      <c r="AB473" s="509" t="s">
        <v>1328</v>
      </c>
    </row>
    <row r="474" spans="1:28" s="411" customFormat="1" ht="10.199999999999999">
      <c r="A474" s="509">
        <v>24395</v>
      </c>
      <c r="B474" s="509">
        <v>1</v>
      </c>
      <c r="C474" s="510" t="s">
        <v>239</v>
      </c>
      <c r="D474" s="510" t="s">
        <v>10306</v>
      </c>
      <c r="E474" s="511">
        <v>45323</v>
      </c>
      <c r="F474" s="511">
        <v>46428</v>
      </c>
      <c r="G474" s="511"/>
      <c r="H474" s="509" t="s">
        <v>10262</v>
      </c>
      <c r="I474" s="512">
        <v>2677.76</v>
      </c>
      <c r="J474" s="509">
        <v>1</v>
      </c>
      <c r="K474" s="509">
        <v>0</v>
      </c>
      <c r="L474" s="509">
        <v>0</v>
      </c>
      <c r="M474" s="509">
        <v>0</v>
      </c>
      <c r="N474" s="509"/>
      <c r="O474" s="509">
        <v>0</v>
      </c>
      <c r="P474" s="509"/>
      <c r="Q474" s="513">
        <v>2677.76</v>
      </c>
      <c r="R474" s="515"/>
      <c r="S474" s="509" t="s">
        <v>2636</v>
      </c>
      <c r="T474" s="509" t="s">
        <v>10336</v>
      </c>
      <c r="U474" s="509" t="s">
        <v>10478</v>
      </c>
      <c r="V474" s="514">
        <v>45576.442939814813</v>
      </c>
      <c r="W474" s="509" t="s">
        <v>10469</v>
      </c>
      <c r="X474" s="514">
        <v>45576.484606481485</v>
      </c>
      <c r="Y474" s="509" t="s">
        <v>10461</v>
      </c>
      <c r="Z474" s="509"/>
      <c r="AA474" s="509" t="s">
        <v>10460</v>
      </c>
      <c r="AB474" s="509" t="s">
        <v>1328</v>
      </c>
    </row>
    <row r="475" spans="1:28" s="411" customFormat="1" ht="10.199999999999999">
      <c r="A475" s="509">
        <v>25273</v>
      </c>
      <c r="B475" s="509">
        <v>1</v>
      </c>
      <c r="C475" s="510" t="s">
        <v>239</v>
      </c>
      <c r="D475" s="510" t="s">
        <v>10337</v>
      </c>
      <c r="E475" s="511">
        <v>45604</v>
      </c>
      <c r="F475" s="511">
        <v>46454</v>
      </c>
      <c r="G475" s="511"/>
      <c r="H475" s="509" t="s">
        <v>10262</v>
      </c>
      <c r="I475" s="512">
        <v>1147.3</v>
      </c>
      <c r="J475" s="509">
        <v>1</v>
      </c>
      <c r="K475" s="509">
        <v>0</v>
      </c>
      <c r="L475" s="509">
        <v>0</v>
      </c>
      <c r="M475" s="509">
        <v>0</v>
      </c>
      <c r="N475" s="509"/>
      <c r="O475" s="509">
        <v>0</v>
      </c>
      <c r="P475" s="509"/>
      <c r="Q475" s="513">
        <v>1147.3</v>
      </c>
      <c r="R475" s="515"/>
      <c r="S475" s="509" t="s">
        <v>2636</v>
      </c>
      <c r="T475" s="509" t="s">
        <v>10336</v>
      </c>
      <c r="U475" s="509" t="s">
        <v>10476</v>
      </c>
      <c r="V475" s="514">
        <v>45608.475636574076</v>
      </c>
      <c r="W475" s="509" t="s">
        <v>10469</v>
      </c>
      <c r="X475" s="514">
        <v>45608.51730324074</v>
      </c>
      <c r="Y475" s="509" t="s">
        <v>10461</v>
      </c>
      <c r="Z475" s="509"/>
      <c r="AA475" s="509" t="s">
        <v>10460</v>
      </c>
      <c r="AB475" s="509" t="s">
        <v>1328</v>
      </c>
    </row>
    <row r="476" spans="1:28" s="411" customFormat="1" ht="10.199999999999999">
      <c r="A476" s="509">
        <v>25225</v>
      </c>
      <c r="B476" s="509">
        <v>1</v>
      </c>
      <c r="C476" s="510" t="s">
        <v>239</v>
      </c>
      <c r="D476" s="510" t="s">
        <v>10335</v>
      </c>
      <c r="E476" s="511">
        <v>45604</v>
      </c>
      <c r="F476" s="511">
        <v>46454</v>
      </c>
      <c r="G476" s="511"/>
      <c r="H476" s="509" t="s">
        <v>10262</v>
      </c>
      <c r="I476" s="512">
        <v>1147.3</v>
      </c>
      <c r="J476" s="509">
        <v>1</v>
      </c>
      <c r="K476" s="509">
        <v>0</v>
      </c>
      <c r="L476" s="509">
        <v>0</v>
      </c>
      <c r="M476" s="509">
        <v>0</v>
      </c>
      <c r="N476" s="509"/>
      <c r="O476" s="509">
        <v>0</v>
      </c>
      <c r="P476" s="509"/>
      <c r="Q476" s="513">
        <v>1147.3</v>
      </c>
      <c r="R476" s="515"/>
      <c r="S476" s="509" t="s">
        <v>2636</v>
      </c>
      <c r="T476" s="509" t="s">
        <v>10336</v>
      </c>
      <c r="U476" s="509" t="s">
        <v>10477</v>
      </c>
      <c r="V476" s="514">
        <v>45608.474594907406</v>
      </c>
      <c r="W476" s="509" t="s">
        <v>10469</v>
      </c>
      <c r="X476" s="514">
        <v>45608.516261574077</v>
      </c>
      <c r="Y476" s="509" t="s">
        <v>10461</v>
      </c>
      <c r="Z476" s="509"/>
      <c r="AA476" s="509" t="s">
        <v>10460</v>
      </c>
      <c r="AB476" s="509" t="s">
        <v>1328</v>
      </c>
    </row>
    <row r="477" spans="1:28" s="411" customFormat="1" ht="10.199999999999999">
      <c r="A477" s="509">
        <v>24396</v>
      </c>
      <c r="B477" s="509">
        <v>1</v>
      </c>
      <c r="C477" s="510" t="s">
        <v>239</v>
      </c>
      <c r="D477" s="510" t="s">
        <v>10306</v>
      </c>
      <c r="E477" s="511">
        <v>45323</v>
      </c>
      <c r="F477" s="511">
        <v>46456</v>
      </c>
      <c r="G477" s="511"/>
      <c r="H477" s="509" t="s">
        <v>10262</v>
      </c>
      <c r="I477" s="512">
        <v>2677.76</v>
      </c>
      <c r="J477" s="509">
        <v>1</v>
      </c>
      <c r="K477" s="509">
        <v>0</v>
      </c>
      <c r="L477" s="509">
        <v>0</v>
      </c>
      <c r="M477" s="509">
        <v>0</v>
      </c>
      <c r="N477" s="509"/>
      <c r="O477" s="509">
        <v>0</v>
      </c>
      <c r="P477" s="509"/>
      <c r="Q477" s="513">
        <v>2677.76</v>
      </c>
      <c r="R477" s="515"/>
      <c r="S477" s="509" t="s">
        <v>2636</v>
      </c>
      <c r="T477" s="509" t="s">
        <v>10336</v>
      </c>
      <c r="U477" s="509" t="s">
        <v>10478</v>
      </c>
      <c r="V477" s="514">
        <v>45576.442939814813</v>
      </c>
      <c r="W477" s="509" t="s">
        <v>10469</v>
      </c>
      <c r="X477" s="514">
        <v>45576.484606481485</v>
      </c>
      <c r="Y477" s="509" t="s">
        <v>10461</v>
      </c>
      <c r="Z477" s="509"/>
      <c r="AA477" s="509" t="s">
        <v>10460</v>
      </c>
      <c r="AB477" s="509" t="s">
        <v>1328</v>
      </c>
    </row>
    <row r="478" spans="1:28" s="411" customFormat="1" ht="10.199999999999999">
      <c r="A478" s="509">
        <v>25274</v>
      </c>
      <c r="B478" s="509">
        <v>1</v>
      </c>
      <c r="C478" s="510" t="s">
        <v>239</v>
      </c>
      <c r="D478" s="510" t="s">
        <v>10337</v>
      </c>
      <c r="E478" s="511">
        <v>45604</v>
      </c>
      <c r="F478" s="511">
        <v>46485</v>
      </c>
      <c r="G478" s="511"/>
      <c r="H478" s="509" t="s">
        <v>10262</v>
      </c>
      <c r="I478" s="512">
        <v>1147.3</v>
      </c>
      <c r="J478" s="509">
        <v>1</v>
      </c>
      <c r="K478" s="509">
        <v>0</v>
      </c>
      <c r="L478" s="509">
        <v>0</v>
      </c>
      <c r="M478" s="509">
        <v>0</v>
      </c>
      <c r="N478" s="509"/>
      <c r="O478" s="509">
        <v>0</v>
      </c>
      <c r="P478" s="509"/>
      <c r="Q478" s="513">
        <v>1147.3</v>
      </c>
      <c r="R478" s="515"/>
      <c r="S478" s="509" t="s">
        <v>2636</v>
      </c>
      <c r="T478" s="509" t="s">
        <v>10336</v>
      </c>
      <c r="U478" s="509" t="s">
        <v>10476</v>
      </c>
      <c r="V478" s="514">
        <v>45608.475636574076</v>
      </c>
      <c r="W478" s="509" t="s">
        <v>10469</v>
      </c>
      <c r="X478" s="514">
        <v>45608.51730324074</v>
      </c>
      <c r="Y478" s="509" t="s">
        <v>10461</v>
      </c>
      <c r="Z478" s="509"/>
      <c r="AA478" s="509" t="s">
        <v>10460</v>
      </c>
      <c r="AB478" s="509" t="s">
        <v>1328</v>
      </c>
    </row>
    <row r="479" spans="1:28" s="411" customFormat="1" ht="10.199999999999999">
      <c r="A479" s="509">
        <v>25226</v>
      </c>
      <c r="B479" s="509">
        <v>1</v>
      </c>
      <c r="C479" s="510" t="s">
        <v>239</v>
      </c>
      <c r="D479" s="510" t="s">
        <v>10335</v>
      </c>
      <c r="E479" s="511">
        <v>45604</v>
      </c>
      <c r="F479" s="511">
        <v>46485</v>
      </c>
      <c r="G479" s="511"/>
      <c r="H479" s="509" t="s">
        <v>10262</v>
      </c>
      <c r="I479" s="512">
        <v>1147.3</v>
      </c>
      <c r="J479" s="509">
        <v>1</v>
      </c>
      <c r="K479" s="509">
        <v>0</v>
      </c>
      <c r="L479" s="509">
        <v>0</v>
      </c>
      <c r="M479" s="509">
        <v>0</v>
      </c>
      <c r="N479" s="509"/>
      <c r="O479" s="509">
        <v>0</v>
      </c>
      <c r="P479" s="509"/>
      <c r="Q479" s="513">
        <v>1147.3</v>
      </c>
      <c r="R479" s="515"/>
      <c r="S479" s="509" t="s">
        <v>2636</v>
      </c>
      <c r="T479" s="509" t="s">
        <v>10336</v>
      </c>
      <c r="U479" s="509" t="s">
        <v>10477</v>
      </c>
      <c r="V479" s="514">
        <v>45608.474594907406</v>
      </c>
      <c r="W479" s="509" t="s">
        <v>10469</v>
      </c>
      <c r="X479" s="514">
        <v>45608.516261574077</v>
      </c>
      <c r="Y479" s="509" t="s">
        <v>10461</v>
      </c>
      <c r="Z479" s="509"/>
      <c r="AA479" s="509" t="s">
        <v>10460</v>
      </c>
      <c r="AB479" s="509" t="s">
        <v>1328</v>
      </c>
    </row>
    <row r="480" spans="1:28" s="411" customFormat="1" ht="10.199999999999999">
      <c r="A480" s="509">
        <v>24397</v>
      </c>
      <c r="B480" s="509">
        <v>1</v>
      </c>
      <c r="C480" s="510" t="s">
        <v>239</v>
      </c>
      <c r="D480" s="510" t="s">
        <v>10306</v>
      </c>
      <c r="E480" s="511">
        <v>45323</v>
      </c>
      <c r="F480" s="511">
        <v>46487</v>
      </c>
      <c r="G480" s="511"/>
      <c r="H480" s="509" t="s">
        <v>10262</v>
      </c>
      <c r="I480" s="512">
        <v>2677.76</v>
      </c>
      <c r="J480" s="509">
        <v>1</v>
      </c>
      <c r="K480" s="509">
        <v>0</v>
      </c>
      <c r="L480" s="509">
        <v>0</v>
      </c>
      <c r="M480" s="509">
        <v>0</v>
      </c>
      <c r="N480" s="509"/>
      <c r="O480" s="509">
        <v>0</v>
      </c>
      <c r="P480" s="509"/>
      <c r="Q480" s="513">
        <v>2677.76</v>
      </c>
      <c r="R480" s="515"/>
      <c r="S480" s="509" t="s">
        <v>2636</v>
      </c>
      <c r="T480" s="509" t="s">
        <v>10336</v>
      </c>
      <c r="U480" s="509" t="s">
        <v>10478</v>
      </c>
      <c r="V480" s="514">
        <v>45576.442939814813</v>
      </c>
      <c r="W480" s="509" t="s">
        <v>10469</v>
      </c>
      <c r="X480" s="514">
        <v>45576.484606481485</v>
      </c>
      <c r="Y480" s="509" t="s">
        <v>10461</v>
      </c>
      <c r="Z480" s="509"/>
      <c r="AA480" s="509" t="s">
        <v>10460</v>
      </c>
      <c r="AB480" s="509" t="s">
        <v>1328</v>
      </c>
    </row>
    <row r="481" spans="1:28" s="411" customFormat="1" ht="10.199999999999999">
      <c r="A481" s="509">
        <v>25227</v>
      </c>
      <c r="B481" s="509">
        <v>1</v>
      </c>
      <c r="C481" s="510" t="s">
        <v>239</v>
      </c>
      <c r="D481" s="510" t="s">
        <v>10335</v>
      </c>
      <c r="E481" s="511">
        <v>45604</v>
      </c>
      <c r="F481" s="511">
        <v>46515</v>
      </c>
      <c r="G481" s="511"/>
      <c r="H481" s="509" t="s">
        <v>10262</v>
      </c>
      <c r="I481" s="512">
        <v>1147.3</v>
      </c>
      <c r="J481" s="509">
        <v>1</v>
      </c>
      <c r="K481" s="509">
        <v>0</v>
      </c>
      <c r="L481" s="509">
        <v>0</v>
      </c>
      <c r="M481" s="509">
        <v>0</v>
      </c>
      <c r="N481" s="509"/>
      <c r="O481" s="509">
        <v>0</v>
      </c>
      <c r="P481" s="509"/>
      <c r="Q481" s="513">
        <v>1147.3</v>
      </c>
      <c r="R481" s="515"/>
      <c r="S481" s="509" t="s">
        <v>2636</v>
      </c>
      <c r="T481" s="509" t="s">
        <v>10336</v>
      </c>
      <c r="U481" s="509" t="s">
        <v>10477</v>
      </c>
      <c r="V481" s="514">
        <v>45608.474594907406</v>
      </c>
      <c r="W481" s="509" t="s">
        <v>10469</v>
      </c>
      <c r="X481" s="514">
        <v>45608.516261574077</v>
      </c>
      <c r="Y481" s="509" t="s">
        <v>10461</v>
      </c>
      <c r="Z481" s="509"/>
      <c r="AA481" s="509" t="s">
        <v>10460</v>
      </c>
      <c r="AB481" s="509" t="s">
        <v>1328</v>
      </c>
    </row>
    <row r="482" spans="1:28" s="411" customFormat="1" ht="10.199999999999999">
      <c r="A482" s="509">
        <v>25275</v>
      </c>
      <c r="B482" s="509">
        <v>1</v>
      </c>
      <c r="C482" s="510" t="s">
        <v>239</v>
      </c>
      <c r="D482" s="510" t="s">
        <v>10337</v>
      </c>
      <c r="E482" s="511">
        <v>45604</v>
      </c>
      <c r="F482" s="511">
        <v>46515</v>
      </c>
      <c r="G482" s="511"/>
      <c r="H482" s="509" t="s">
        <v>10262</v>
      </c>
      <c r="I482" s="512">
        <v>1147.3</v>
      </c>
      <c r="J482" s="509">
        <v>1</v>
      </c>
      <c r="K482" s="509">
        <v>0</v>
      </c>
      <c r="L482" s="509">
        <v>0</v>
      </c>
      <c r="M482" s="509">
        <v>0</v>
      </c>
      <c r="N482" s="509"/>
      <c r="O482" s="509">
        <v>0</v>
      </c>
      <c r="P482" s="509"/>
      <c r="Q482" s="513">
        <v>1147.3</v>
      </c>
      <c r="R482" s="515"/>
      <c r="S482" s="509" t="s">
        <v>2636</v>
      </c>
      <c r="T482" s="509" t="s">
        <v>10336</v>
      </c>
      <c r="U482" s="509" t="s">
        <v>10476</v>
      </c>
      <c r="V482" s="514">
        <v>45608.475636574076</v>
      </c>
      <c r="W482" s="509" t="s">
        <v>10469</v>
      </c>
      <c r="X482" s="514">
        <v>45608.51730324074</v>
      </c>
      <c r="Y482" s="509" t="s">
        <v>10461</v>
      </c>
      <c r="Z482" s="509"/>
      <c r="AA482" s="509" t="s">
        <v>10460</v>
      </c>
      <c r="AB482" s="509" t="s">
        <v>1328</v>
      </c>
    </row>
    <row r="483" spans="1:28" s="411" customFormat="1" ht="10.199999999999999">
      <c r="A483" s="509">
        <v>24398</v>
      </c>
      <c r="B483" s="509">
        <v>1</v>
      </c>
      <c r="C483" s="510" t="s">
        <v>239</v>
      </c>
      <c r="D483" s="510" t="s">
        <v>10306</v>
      </c>
      <c r="E483" s="511">
        <v>45323</v>
      </c>
      <c r="F483" s="511">
        <v>46517</v>
      </c>
      <c r="G483" s="511"/>
      <c r="H483" s="509" t="s">
        <v>10262</v>
      </c>
      <c r="I483" s="512">
        <v>2677.76</v>
      </c>
      <c r="J483" s="509">
        <v>1</v>
      </c>
      <c r="K483" s="509">
        <v>0</v>
      </c>
      <c r="L483" s="509">
        <v>0</v>
      </c>
      <c r="M483" s="509">
        <v>0</v>
      </c>
      <c r="N483" s="509"/>
      <c r="O483" s="509">
        <v>0</v>
      </c>
      <c r="P483" s="509"/>
      <c r="Q483" s="513">
        <v>2677.76</v>
      </c>
      <c r="R483" s="515"/>
      <c r="S483" s="509" t="s">
        <v>2636</v>
      </c>
      <c r="T483" s="509" t="s">
        <v>10336</v>
      </c>
      <c r="U483" s="509" t="s">
        <v>10478</v>
      </c>
      <c r="V483" s="514">
        <v>45576.442939814813</v>
      </c>
      <c r="W483" s="509" t="s">
        <v>10469</v>
      </c>
      <c r="X483" s="514">
        <v>45576.484606481485</v>
      </c>
      <c r="Y483" s="509" t="s">
        <v>10461</v>
      </c>
      <c r="Z483" s="509"/>
      <c r="AA483" s="509" t="s">
        <v>10460</v>
      </c>
      <c r="AB483" s="509" t="s">
        <v>1328</v>
      </c>
    </row>
    <row r="484" spans="1:28" s="411" customFormat="1" ht="10.199999999999999">
      <c r="A484" s="509">
        <v>30650</v>
      </c>
      <c r="B484" s="509">
        <v>1</v>
      </c>
      <c r="C484" s="510" t="s">
        <v>1395</v>
      </c>
      <c r="D484" s="510" t="s">
        <v>10307</v>
      </c>
      <c r="E484" s="511">
        <v>45615</v>
      </c>
      <c r="F484" s="511">
        <v>46528</v>
      </c>
      <c r="G484" s="511"/>
      <c r="H484" s="509" t="s">
        <v>136</v>
      </c>
      <c r="I484" s="512">
        <v>251748.67</v>
      </c>
      <c r="J484" s="509">
        <v>5.3689999999999998</v>
      </c>
      <c r="K484" s="509">
        <v>0</v>
      </c>
      <c r="L484" s="509">
        <v>0</v>
      </c>
      <c r="M484" s="509">
        <v>0</v>
      </c>
      <c r="N484" s="509">
        <v>0</v>
      </c>
      <c r="O484" s="509">
        <v>0</v>
      </c>
      <c r="P484" s="509">
        <v>251748.67</v>
      </c>
      <c r="Q484" s="513">
        <v>1351638.6092300001</v>
      </c>
      <c r="R484" s="515"/>
      <c r="S484" s="509" t="s">
        <v>10325</v>
      </c>
      <c r="T484" s="509" t="s">
        <v>10328</v>
      </c>
      <c r="U484" s="509" t="s">
        <v>10558</v>
      </c>
      <c r="V484" s="514">
        <v>45781.439120370371</v>
      </c>
      <c r="W484" s="509" t="s">
        <v>10481</v>
      </c>
      <c r="X484" s="514">
        <v>45781.442962962959</v>
      </c>
      <c r="Y484" s="509" t="s">
        <v>10481</v>
      </c>
      <c r="Z484" s="509"/>
      <c r="AA484" s="509" t="s">
        <v>10460</v>
      </c>
      <c r="AB484" s="509" t="s">
        <v>10410</v>
      </c>
    </row>
    <row r="485" spans="1:28" s="411" customFormat="1" ht="10.199999999999999">
      <c r="A485" s="509">
        <v>25276</v>
      </c>
      <c r="B485" s="509">
        <v>1</v>
      </c>
      <c r="C485" s="510" t="s">
        <v>239</v>
      </c>
      <c r="D485" s="510" t="s">
        <v>10337</v>
      </c>
      <c r="E485" s="511">
        <v>45604</v>
      </c>
      <c r="F485" s="511">
        <v>46546</v>
      </c>
      <c r="G485" s="511"/>
      <c r="H485" s="509" t="s">
        <v>10262</v>
      </c>
      <c r="I485" s="512">
        <v>1147.3</v>
      </c>
      <c r="J485" s="509">
        <v>1</v>
      </c>
      <c r="K485" s="509">
        <v>0</v>
      </c>
      <c r="L485" s="509">
        <v>0</v>
      </c>
      <c r="M485" s="509">
        <v>0</v>
      </c>
      <c r="N485" s="509"/>
      <c r="O485" s="509">
        <v>0</v>
      </c>
      <c r="P485" s="509"/>
      <c r="Q485" s="513">
        <v>1147.3</v>
      </c>
      <c r="R485" s="515"/>
      <c r="S485" s="509" t="s">
        <v>2636</v>
      </c>
      <c r="T485" s="509" t="s">
        <v>10336</v>
      </c>
      <c r="U485" s="509" t="s">
        <v>10476</v>
      </c>
      <c r="V485" s="514">
        <v>45608.475636574076</v>
      </c>
      <c r="W485" s="509" t="s">
        <v>10469</v>
      </c>
      <c r="X485" s="514">
        <v>45608.51730324074</v>
      </c>
      <c r="Y485" s="509" t="s">
        <v>10461</v>
      </c>
      <c r="Z485" s="509"/>
      <c r="AA485" s="509" t="s">
        <v>10460</v>
      </c>
      <c r="AB485" s="509" t="s">
        <v>1328</v>
      </c>
    </row>
    <row r="486" spans="1:28" s="411" customFormat="1" ht="10.199999999999999">
      <c r="A486" s="509">
        <v>25228</v>
      </c>
      <c r="B486" s="509">
        <v>1</v>
      </c>
      <c r="C486" s="510" t="s">
        <v>239</v>
      </c>
      <c r="D486" s="510" t="s">
        <v>10335</v>
      </c>
      <c r="E486" s="511">
        <v>45604</v>
      </c>
      <c r="F486" s="511">
        <v>46546</v>
      </c>
      <c r="G486" s="511"/>
      <c r="H486" s="509" t="s">
        <v>10262</v>
      </c>
      <c r="I486" s="512">
        <v>1147.3</v>
      </c>
      <c r="J486" s="509">
        <v>1</v>
      </c>
      <c r="K486" s="509">
        <v>0</v>
      </c>
      <c r="L486" s="509">
        <v>0</v>
      </c>
      <c r="M486" s="509">
        <v>0</v>
      </c>
      <c r="N486" s="509"/>
      <c r="O486" s="509">
        <v>0</v>
      </c>
      <c r="P486" s="509"/>
      <c r="Q486" s="513">
        <v>1147.3</v>
      </c>
      <c r="R486" s="515"/>
      <c r="S486" s="509" t="s">
        <v>2636</v>
      </c>
      <c r="T486" s="509" t="s">
        <v>10336</v>
      </c>
      <c r="U486" s="509" t="s">
        <v>10477</v>
      </c>
      <c r="V486" s="514">
        <v>45608.474594907406</v>
      </c>
      <c r="W486" s="509" t="s">
        <v>10469</v>
      </c>
      <c r="X486" s="514">
        <v>45608.516261574077</v>
      </c>
      <c r="Y486" s="509" t="s">
        <v>10461</v>
      </c>
      <c r="Z486" s="509"/>
      <c r="AA486" s="509" t="s">
        <v>10460</v>
      </c>
      <c r="AB486" s="509" t="s">
        <v>1328</v>
      </c>
    </row>
    <row r="487" spans="1:28" s="411" customFormat="1" ht="10.199999999999999">
      <c r="A487" s="509">
        <v>24399</v>
      </c>
      <c r="B487" s="509">
        <v>1</v>
      </c>
      <c r="C487" s="510" t="s">
        <v>239</v>
      </c>
      <c r="D487" s="510" t="s">
        <v>10306</v>
      </c>
      <c r="E487" s="511">
        <v>45323</v>
      </c>
      <c r="F487" s="511">
        <v>46548</v>
      </c>
      <c r="G487" s="511"/>
      <c r="H487" s="509" t="s">
        <v>10262</v>
      </c>
      <c r="I487" s="512">
        <v>2677.76</v>
      </c>
      <c r="J487" s="509">
        <v>1</v>
      </c>
      <c r="K487" s="509">
        <v>0</v>
      </c>
      <c r="L487" s="509">
        <v>0</v>
      </c>
      <c r="M487" s="509">
        <v>0</v>
      </c>
      <c r="N487" s="509"/>
      <c r="O487" s="509">
        <v>0</v>
      </c>
      <c r="P487" s="509"/>
      <c r="Q487" s="513">
        <v>2677.76</v>
      </c>
      <c r="R487" s="515"/>
      <c r="S487" s="509" t="s">
        <v>2636</v>
      </c>
      <c r="T487" s="509" t="s">
        <v>10336</v>
      </c>
      <c r="U487" s="509" t="s">
        <v>10478</v>
      </c>
      <c r="V487" s="514">
        <v>45576.442939814813</v>
      </c>
      <c r="W487" s="509" t="s">
        <v>10469</v>
      </c>
      <c r="X487" s="514">
        <v>45576.484606481485</v>
      </c>
      <c r="Y487" s="509" t="s">
        <v>10461</v>
      </c>
      <c r="Z487" s="509"/>
      <c r="AA487" s="509" t="s">
        <v>10460</v>
      </c>
      <c r="AB487" s="509" t="s">
        <v>1328</v>
      </c>
    </row>
    <row r="488" spans="1:28" s="411" customFormat="1" ht="10.199999999999999">
      <c r="A488" s="509">
        <v>25277</v>
      </c>
      <c r="B488" s="509">
        <v>1</v>
      </c>
      <c r="C488" s="510" t="s">
        <v>239</v>
      </c>
      <c r="D488" s="510" t="s">
        <v>10337</v>
      </c>
      <c r="E488" s="511">
        <v>45604</v>
      </c>
      <c r="F488" s="511">
        <v>46576</v>
      </c>
      <c r="G488" s="511"/>
      <c r="H488" s="509" t="s">
        <v>10262</v>
      </c>
      <c r="I488" s="512">
        <v>1147.3</v>
      </c>
      <c r="J488" s="509">
        <v>1</v>
      </c>
      <c r="K488" s="509">
        <v>0</v>
      </c>
      <c r="L488" s="509">
        <v>0</v>
      </c>
      <c r="M488" s="509">
        <v>0</v>
      </c>
      <c r="N488" s="509"/>
      <c r="O488" s="509">
        <v>0</v>
      </c>
      <c r="P488" s="509"/>
      <c r="Q488" s="513">
        <v>1147.3</v>
      </c>
      <c r="R488" s="515"/>
      <c r="S488" s="509" t="s">
        <v>2636</v>
      </c>
      <c r="T488" s="509" t="s">
        <v>10336</v>
      </c>
      <c r="U488" s="509" t="s">
        <v>10476</v>
      </c>
      <c r="V488" s="514">
        <v>45608.475636574076</v>
      </c>
      <c r="W488" s="509" t="s">
        <v>10469</v>
      </c>
      <c r="X488" s="514">
        <v>45608.51730324074</v>
      </c>
      <c r="Y488" s="509" t="s">
        <v>10461</v>
      </c>
      <c r="Z488" s="509"/>
      <c r="AA488" s="509" t="s">
        <v>10460</v>
      </c>
      <c r="AB488" s="509" t="s">
        <v>1328</v>
      </c>
    </row>
    <row r="489" spans="1:28" s="411" customFormat="1" ht="10.199999999999999">
      <c r="A489" s="509">
        <v>25229</v>
      </c>
      <c r="B489" s="509">
        <v>1</v>
      </c>
      <c r="C489" s="510" t="s">
        <v>239</v>
      </c>
      <c r="D489" s="510" t="s">
        <v>10335</v>
      </c>
      <c r="E489" s="511">
        <v>45604</v>
      </c>
      <c r="F489" s="511">
        <v>46576</v>
      </c>
      <c r="G489" s="511"/>
      <c r="H489" s="509" t="s">
        <v>10262</v>
      </c>
      <c r="I489" s="512">
        <v>1147.3</v>
      </c>
      <c r="J489" s="509">
        <v>1</v>
      </c>
      <c r="K489" s="509">
        <v>0</v>
      </c>
      <c r="L489" s="509">
        <v>0</v>
      </c>
      <c r="M489" s="509">
        <v>0</v>
      </c>
      <c r="N489" s="509"/>
      <c r="O489" s="509">
        <v>0</v>
      </c>
      <c r="P489" s="509"/>
      <c r="Q489" s="513">
        <v>1147.3</v>
      </c>
      <c r="R489" s="515"/>
      <c r="S489" s="509" t="s">
        <v>2636</v>
      </c>
      <c r="T489" s="509" t="s">
        <v>10336</v>
      </c>
      <c r="U489" s="509" t="s">
        <v>10477</v>
      </c>
      <c r="V489" s="514">
        <v>45608.474594907406</v>
      </c>
      <c r="W489" s="509" t="s">
        <v>10469</v>
      </c>
      <c r="X489" s="514">
        <v>45608.516261574077</v>
      </c>
      <c r="Y489" s="509" t="s">
        <v>10461</v>
      </c>
      <c r="Z489" s="509"/>
      <c r="AA489" s="509" t="s">
        <v>10460</v>
      </c>
      <c r="AB489" s="509" t="s">
        <v>1328</v>
      </c>
    </row>
    <row r="490" spans="1:28" s="411" customFormat="1" ht="10.199999999999999">
      <c r="A490" s="509">
        <v>24400</v>
      </c>
      <c r="B490" s="509">
        <v>1</v>
      </c>
      <c r="C490" s="510" t="s">
        <v>239</v>
      </c>
      <c r="D490" s="510" t="s">
        <v>10306</v>
      </c>
      <c r="E490" s="511">
        <v>45323</v>
      </c>
      <c r="F490" s="511">
        <v>46578</v>
      </c>
      <c r="G490" s="511"/>
      <c r="H490" s="509" t="s">
        <v>10262</v>
      </c>
      <c r="I490" s="512">
        <v>2677.76</v>
      </c>
      <c r="J490" s="509">
        <v>1</v>
      </c>
      <c r="K490" s="509">
        <v>0</v>
      </c>
      <c r="L490" s="509">
        <v>0</v>
      </c>
      <c r="M490" s="509">
        <v>0</v>
      </c>
      <c r="N490" s="509"/>
      <c r="O490" s="509">
        <v>0</v>
      </c>
      <c r="P490" s="509"/>
      <c r="Q490" s="513">
        <v>2677.76</v>
      </c>
      <c r="R490" s="515"/>
      <c r="S490" s="509" t="s">
        <v>2636</v>
      </c>
      <c r="T490" s="509" t="s">
        <v>10336</v>
      </c>
      <c r="U490" s="509" t="s">
        <v>10478</v>
      </c>
      <c r="V490" s="514">
        <v>45576.442939814813</v>
      </c>
      <c r="W490" s="509" t="s">
        <v>10469</v>
      </c>
      <c r="X490" s="514">
        <v>45576.484606481485</v>
      </c>
      <c r="Y490" s="509" t="s">
        <v>10461</v>
      </c>
      <c r="Z490" s="509"/>
      <c r="AA490" s="509" t="s">
        <v>10460</v>
      </c>
      <c r="AB490" s="509" t="s">
        <v>1328</v>
      </c>
    </row>
    <row r="491" spans="1:28" s="411" customFormat="1" ht="10.199999999999999">
      <c r="A491" s="509">
        <v>25230</v>
      </c>
      <c r="B491" s="509">
        <v>1</v>
      </c>
      <c r="C491" s="510" t="s">
        <v>239</v>
      </c>
      <c r="D491" s="510" t="s">
        <v>10335</v>
      </c>
      <c r="E491" s="511">
        <v>45604</v>
      </c>
      <c r="F491" s="511">
        <v>46607</v>
      </c>
      <c r="G491" s="511"/>
      <c r="H491" s="509" t="s">
        <v>10262</v>
      </c>
      <c r="I491" s="512">
        <v>1147.3</v>
      </c>
      <c r="J491" s="509">
        <v>1</v>
      </c>
      <c r="K491" s="509">
        <v>0</v>
      </c>
      <c r="L491" s="509">
        <v>0</v>
      </c>
      <c r="M491" s="509">
        <v>0</v>
      </c>
      <c r="N491" s="509"/>
      <c r="O491" s="509">
        <v>0</v>
      </c>
      <c r="P491" s="509"/>
      <c r="Q491" s="513">
        <v>1147.3</v>
      </c>
      <c r="R491" s="515"/>
      <c r="S491" s="509" t="s">
        <v>2636</v>
      </c>
      <c r="T491" s="509" t="s">
        <v>10336</v>
      </c>
      <c r="U491" s="509" t="s">
        <v>10477</v>
      </c>
      <c r="V491" s="514">
        <v>45608.474594907406</v>
      </c>
      <c r="W491" s="509" t="s">
        <v>10469</v>
      </c>
      <c r="X491" s="514">
        <v>45608.516261574077</v>
      </c>
      <c r="Y491" s="509" t="s">
        <v>10461</v>
      </c>
      <c r="Z491" s="509"/>
      <c r="AA491" s="509" t="s">
        <v>10460</v>
      </c>
      <c r="AB491" s="509" t="s">
        <v>1328</v>
      </c>
    </row>
    <row r="492" spans="1:28" s="411" customFormat="1" ht="10.199999999999999">
      <c r="A492" s="509">
        <v>25278</v>
      </c>
      <c r="B492" s="509">
        <v>1</v>
      </c>
      <c r="C492" s="510" t="s">
        <v>239</v>
      </c>
      <c r="D492" s="510" t="s">
        <v>10337</v>
      </c>
      <c r="E492" s="511">
        <v>45604</v>
      </c>
      <c r="F492" s="511">
        <v>46607</v>
      </c>
      <c r="G492" s="511"/>
      <c r="H492" s="509" t="s">
        <v>10262</v>
      </c>
      <c r="I492" s="512">
        <v>1147.3</v>
      </c>
      <c r="J492" s="509">
        <v>1</v>
      </c>
      <c r="K492" s="509">
        <v>0</v>
      </c>
      <c r="L492" s="509">
        <v>0</v>
      </c>
      <c r="M492" s="509">
        <v>0</v>
      </c>
      <c r="N492" s="509"/>
      <c r="O492" s="509">
        <v>0</v>
      </c>
      <c r="P492" s="509"/>
      <c r="Q492" s="513">
        <v>1147.3</v>
      </c>
      <c r="R492" s="515"/>
      <c r="S492" s="509" t="s">
        <v>2636</v>
      </c>
      <c r="T492" s="509" t="s">
        <v>10336</v>
      </c>
      <c r="U492" s="509" t="s">
        <v>10476</v>
      </c>
      <c r="V492" s="514">
        <v>45608.475636574076</v>
      </c>
      <c r="W492" s="509" t="s">
        <v>10469</v>
      </c>
      <c r="X492" s="514">
        <v>45608.51730324074</v>
      </c>
      <c r="Y492" s="509" t="s">
        <v>10461</v>
      </c>
      <c r="Z492" s="509"/>
      <c r="AA492" s="509" t="s">
        <v>10460</v>
      </c>
      <c r="AB492" s="509" t="s">
        <v>1328</v>
      </c>
    </row>
    <row r="493" spans="1:28" s="411" customFormat="1" ht="10.199999999999999">
      <c r="A493" s="509">
        <v>24401</v>
      </c>
      <c r="B493" s="509">
        <v>1</v>
      </c>
      <c r="C493" s="510" t="s">
        <v>239</v>
      </c>
      <c r="D493" s="510" t="s">
        <v>10306</v>
      </c>
      <c r="E493" s="511">
        <v>45323</v>
      </c>
      <c r="F493" s="511">
        <v>46609</v>
      </c>
      <c r="G493" s="511"/>
      <c r="H493" s="509" t="s">
        <v>10262</v>
      </c>
      <c r="I493" s="512">
        <v>2677.76</v>
      </c>
      <c r="J493" s="509">
        <v>1</v>
      </c>
      <c r="K493" s="509">
        <v>0</v>
      </c>
      <c r="L493" s="509">
        <v>0</v>
      </c>
      <c r="M493" s="509">
        <v>0</v>
      </c>
      <c r="N493" s="509"/>
      <c r="O493" s="509">
        <v>0</v>
      </c>
      <c r="P493" s="509"/>
      <c r="Q493" s="513">
        <v>2677.76</v>
      </c>
      <c r="R493" s="515"/>
      <c r="S493" s="509" t="s">
        <v>2636</v>
      </c>
      <c r="T493" s="509" t="s">
        <v>10336</v>
      </c>
      <c r="U493" s="509" t="s">
        <v>10478</v>
      </c>
      <c r="V493" s="514">
        <v>45576.442939814813</v>
      </c>
      <c r="W493" s="509" t="s">
        <v>10469</v>
      </c>
      <c r="X493" s="514">
        <v>45576.484606481485</v>
      </c>
      <c r="Y493" s="509" t="s">
        <v>10461</v>
      </c>
      <c r="Z493" s="509"/>
      <c r="AA493" s="509" t="s">
        <v>10460</v>
      </c>
      <c r="AB493" s="509" t="s">
        <v>1328</v>
      </c>
    </row>
    <row r="494" spans="1:28" s="411" customFormat="1" ht="10.199999999999999">
      <c r="A494" s="509">
        <v>25279</v>
      </c>
      <c r="B494" s="509">
        <v>1</v>
      </c>
      <c r="C494" s="510" t="s">
        <v>239</v>
      </c>
      <c r="D494" s="510" t="s">
        <v>10337</v>
      </c>
      <c r="E494" s="511">
        <v>45604</v>
      </c>
      <c r="F494" s="511">
        <v>46638</v>
      </c>
      <c r="G494" s="511"/>
      <c r="H494" s="509" t="s">
        <v>10262</v>
      </c>
      <c r="I494" s="512">
        <v>1147.3</v>
      </c>
      <c r="J494" s="509">
        <v>1</v>
      </c>
      <c r="K494" s="509">
        <v>0</v>
      </c>
      <c r="L494" s="509">
        <v>0</v>
      </c>
      <c r="M494" s="509">
        <v>0</v>
      </c>
      <c r="N494" s="509"/>
      <c r="O494" s="509">
        <v>0</v>
      </c>
      <c r="P494" s="509"/>
      <c r="Q494" s="513">
        <v>1147.3</v>
      </c>
      <c r="R494" s="515"/>
      <c r="S494" s="509" t="s">
        <v>2636</v>
      </c>
      <c r="T494" s="509" t="s">
        <v>10336</v>
      </c>
      <c r="U494" s="509" t="s">
        <v>10476</v>
      </c>
      <c r="V494" s="514">
        <v>45608.475636574076</v>
      </c>
      <c r="W494" s="509" t="s">
        <v>10469</v>
      </c>
      <c r="X494" s="514">
        <v>45608.51730324074</v>
      </c>
      <c r="Y494" s="509" t="s">
        <v>10461</v>
      </c>
      <c r="Z494" s="509"/>
      <c r="AA494" s="509" t="s">
        <v>10460</v>
      </c>
      <c r="AB494" s="509" t="s">
        <v>1328</v>
      </c>
    </row>
    <row r="495" spans="1:28" s="411" customFormat="1" ht="10.199999999999999">
      <c r="A495" s="509">
        <v>25231</v>
      </c>
      <c r="B495" s="509">
        <v>1</v>
      </c>
      <c r="C495" s="510" t="s">
        <v>239</v>
      </c>
      <c r="D495" s="510" t="s">
        <v>10335</v>
      </c>
      <c r="E495" s="511">
        <v>45604</v>
      </c>
      <c r="F495" s="511">
        <v>46638</v>
      </c>
      <c r="G495" s="511"/>
      <c r="H495" s="509" t="s">
        <v>10262</v>
      </c>
      <c r="I495" s="512">
        <v>1147.3</v>
      </c>
      <c r="J495" s="509">
        <v>1</v>
      </c>
      <c r="K495" s="509">
        <v>0</v>
      </c>
      <c r="L495" s="509">
        <v>0</v>
      </c>
      <c r="M495" s="509">
        <v>0</v>
      </c>
      <c r="N495" s="509"/>
      <c r="O495" s="509">
        <v>0</v>
      </c>
      <c r="P495" s="509"/>
      <c r="Q495" s="513">
        <v>1147.3</v>
      </c>
      <c r="R495" s="515"/>
      <c r="S495" s="509" t="s">
        <v>2636</v>
      </c>
      <c r="T495" s="509" t="s">
        <v>10336</v>
      </c>
      <c r="U495" s="509" t="s">
        <v>10477</v>
      </c>
      <c r="V495" s="514">
        <v>45608.474594907406</v>
      </c>
      <c r="W495" s="509" t="s">
        <v>10469</v>
      </c>
      <c r="X495" s="514">
        <v>45608.516261574077</v>
      </c>
      <c r="Y495" s="509" t="s">
        <v>10461</v>
      </c>
      <c r="Z495" s="509"/>
      <c r="AA495" s="509" t="s">
        <v>10460</v>
      </c>
      <c r="AB495" s="509" t="s">
        <v>1328</v>
      </c>
    </row>
    <row r="496" spans="1:28" s="411" customFormat="1" ht="10.199999999999999">
      <c r="A496" s="509">
        <v>24402</v>
      </c>
      <c r="B496" s="509">
        <v>1</v>
      </c>
      <c r="C496" s="510" t="s">
        <v>239</v>
      </c>
      <c r="D496" s="510" t="s">
        <v>10306</v>
      </c>
      <c r="E496" s="511">
        <v>45323</v>
      </c>
      <c r="F496" s="511">
        <v>46640</v>
      </c>
      <c r="G496" s="511"/>
      <c r="H496" s="509" t="s">
        <v>10262</v>
      </c>
      <c r="I496" s="512">
        <v>2677.76</v>
      </c>
      <c r="J496" s="509">
        <v>1</v>
      </c>
      <c r="K496" s="509">
        <v>0</v>
      </c>
      <c r="L496" s="509">
        <v>0</v>
      </c>
      <c r="M496" s="509">
        <v>0</v>
      </c>
      <c r="N496" s="509"/>
      <c r="O496" s="509">
        <v>0</v>
      </c>
      <c r="P496" s="509"/>
      <c r="Q496" s="513">
        <v>2677.76</v>
      </c>
      <c r="R496" s="515"/>
      <c r="S496" s="509" t="s">
        <v>2636</v>
      </c>
      <c r="T496" s="509" t="s">
        <v>10336</v>
      </c>
      <c r="U496" s="509" t="s">
        <v>10478</v>
      </c>
      <c r="V496" s="514">
        <v>45576.442939814813</v>
      </c>
      <c r="W496" s="509" t="s">
        <v>10469</v>
      </c>
      <c r="X496" s="514">
        <v>45576.484606481485</v>
      </c>
      <c r="Y496" s="509" t="s">
        <v>10461</v>
      </c>
      <c r="Z496" s="509"/>
      <c r="AA496" s="509" t="s">
        <v>10460</v>
      </c>
      <c r="AB496" s="509" t="s">
        <v>1328</v>
      </c>
    </row>
    <row r="497" spans="1:28" s="411" customFormat="1" ht="10.199999999999999">
      <c r="A497" s="509">
        <v>25232</v>
      </c>
      <c r="B497" s="509">
        <v>1</v>
      </c>
      <c r="C497" s="510" t="s">
        <v>239</v>
      </c>
      <c r="D497" s="510" t="s">
        <v>10335</v>
      </c>
      <c r="E497" s="511">
        <v>45604</v>
      </c>
      <c r="F497" s="511">
        <v>46668</v>
      </c>
      <c r="G497" s="511"/>
      <c r="H497" s="509" t="s">
        <v>10262</v>
      </c>
      <c r="I497" s="512">
        <v>1147.3</v>
      </c>
      <c r="J497" s="509">
        <v>1</v>
      </c>
      <c r="K497" s="509">
        <v>0</v>
      </c>
      <c r="L497" s="509">
        <v>0</v>
      </c>
      <c r="M497" s="509">
        <v>0</v>
      </c>
      <c r="N497" s="509"/>
      <c r="O497" s="509">
        <v>0</v>
      </c>
      <c r="P497" s="509"/>
      <c r="Q497" s="513">
        <v>1147.3</v>
      </c>
      <c r="R497" s="515"/>
      <c r="S497" s="509" t="s">
        <v>2636</v>
      </c>
      <c r="T497" s="509" t="s">
        <v>10336</v>
      </c>
      <c r="U497" s="509" t="s">
        <v>10477</v>
      </c>
      <c r="V497" s="514">
        <v>45608.474594907406</v>
      </c>
      <c r="W497" s="509" t="s">
        <v>10469</v>
      </c>
      <c r="X497" s="514">
        <v>45608.516261574077</v>
      </c>
      <c r="Y497" s="509" t="s">
        <v>10461</v>
      </c>
      <c r="Z497" s="509"/>
      <c r="AA497" s="509" t="s">
        <v>10460</v>
      </c>
      <c r="AB497" s="509" t="s">
        <v>1328</v>
      </c>
    </row>
    <row r="498" spans="1:28" s="411" customFormat="1" ht="10.199999999999999">
      <c r="A498" s="509">
        <v>25280</v>
      </c>
      <c r="B498" s="509">
        <v>1</v>
      </c>
      <c r="C498" s="510" t="s">
        <v>239</v>
      </c>
      <c r="D498" s="510" t="s">
        <v>10337</v>
      </c>
      <c r="E498" s="511">
        <v>45604</v>
      </c>
      <c r="F498" s="511">
        <v>46668</v>
      </c>
      <c r="G498" s="511"/>
      <c r="H498" s="509" t="s">
        <v>10262</v>
      </c>
      <c r="I498" s="512">
        <v>1147.3</v>
      </c>
      <c r="J498" s="509">
        <v>1</v>
      </c>
      <c r="K498" s="509">
        <v>0</v>
      </c>
      <c r="L498" s="509">
        <v>0</v>
      </c>
      <c r="M498" s="509">
        <v>0</v>
      </c>
      <c r="N498" s="509"/>
      <c r="O498" s="509">
        <v>0</v>
      </c>
      <c r="P498" s="509"/>
      <c r="Q498" s="513">
        <v>1147.3</v>
      </c>
      <c r="R498" s="515"/>
      <c r="S498" s="509" t="s">
        <v>2636</v>
      </c>
      <c r="T498" s="509" t="s">
        <v>10336</v>
      </c>
      <c r="U498" s="509" t="s">
        <v>10476</v>
      </c>
      <c r="V498" s="514">
        <v>45608.475636574076</v>
      </c>
      <c r="W498" s="509" t="s">
        <v>10469</v>
      </c>
      <c r="X498" s="514">
        <v>45608.51730324074</v>
      </c>
      <c r="Y498" s="509" t="s">
        <v>10461</v>
      </c>
      <c r="Z498" s="509"/>
      <c r="AA498" s="509" t="s">
        <v>10460</v>
      </c>
      <c r="AB498" s="509" t="s">
        <v>1328</v>
      </c>
    </row>
    <row r="499" spans="1:28" s="411" customFormat="1" ht="10.199999999999999">
      <c r="A499" s="509">
        <v>24403</v>
      </c>
      <c r="B499" s="509">
        <v>1</v>
      </c>
      <c r="C499" s="510" t="s">
        <v>239</v>
      </c>
      <c r="D499" s="510" t="s">
        <v>10306</v>
      </c>
      <c r="E499" s="511">
        <v>45323</v>
      </c>
      <c r="F499" s="511">
        <v>46670</v>
      </c>
      <c r="G499" s="511"/>
      <c r="H499" s="509" t="s">
        <v>10262</v>
      </c>
      <c r="I499" s="512">
        <v>2677.76</v>
      </c>
      <c r="J499" s="509">
        <v>1</v>
      </c>
      <c r="K499" s="509">
        <v>0</v>
      </c>
      <c r="L499" s="509">
        <v>0</v>
      </c>
      <c r="M499" s="509">
        <v>0</v>
      </c>
      <c r="N499" s="509"/>
      <c r="O499" s="509">
        <v>0</v>
      </c>
      <c r="P499" s="509"/>
      <c r="Q499" s="513">
        <v>2677.76</v>
      </c>
      <c r="R499" s="515"/>
      <c r="S499" s="509" t="s">
        <v>2636</v>
      </c>
      <c r="T499" s="509" t="s">
        <v>10336</v>
      </c>
      <c r="U499" s="509" t="s">
        <v>10478</v>
      </c>
      <c r="V499" s="514">
        <v>45576.442939814813</v>
      </c>
      <c r="W499" s="509" t="s">
        <v>10469</v>
      </c>
      <c r="X499" s="514">
        <v>45576.484606481485</v>
      </c>
      <c r="Y499" s="509" t="s">
        <v>10461</v>
      </c>
      <c r="Z499" s="509"/>
      <c r="AA499" s="509" t="s">
        <v>10460</v>
      </c>
      <c r="AB499" s="509" t="s">
        <v>1328</v>
      </c>
    </row>
    <row r="500" spans="1:28" s="411" customFormat="1" ht="10.199999999999999">
      <c r="A500" s="509">
        <v>25281</v>
      </c>
      <c r="B500" s="509">
        <v>1</v>
      </c>
      <c r="C500" s="510" t="s">
        <v>239</v>
      </c>
      <c r="D500" s="510" t="s">
        <v>10337</v>
      </c>
      <c r="E500" s="511">
        <v>45604</v>
      </c>
      <c r="F500" s="511">
        <v>46699</v>
      </c>
      <c r="G500" s="511"/>
      <c r="H500" s="509" t="s">
        <v>10262</v>
      </c>
      <c r="I500" s="512">
        <v>1147.3</v>
      </c>
      <c r="J500" s="509">
        <v>1</v>
      </c>
      <c r="K500" s="509">
        <v>0</v>
      </c>
      <c r="L500" s="509">
        <v>0</v>
      </c>
      <c r="M500" s="509">
        <v>0</v>
      </c>
      <c r="N500" s="509"/>
      <c r="O500" s="509">
        <v>0</v>
      </c>
      <c r="P500" s="509"/>
      <c r="Q500" s="513">
        <v>1147.3</v>
      </c>
      <c r="R500" s="515"/>
      <c r="S500" s="509" t="s">
        <v>2636</v>
      </c>
      <c r="T500" s="509" t="s">
        <v>10336</v>
      </c>
      <c r="U500" s="509" t="s">
        <v>10476</v>
      </c>
      <c r="V500" s="514">
        <v>45608.475636574076</v>
      </c>
      <c r="W500" s="509" t="s">
        <v>10469</v>
      </c>
      <c r="X500" s="514">
        <v>45608.51730324074</v>
      </c>
      <c r="Y500" s="509" t="s">
        <v>10461</v>
      </c>
      <c r="Z500" s="509"/>
      <c r="AA500" s="509" t="s">
        <v>10460</v>
      </c>
      <c r="AB500" s="509" t="s">
        <v>1328</v>
      </c>
    </row>
    <row r="501" spans="1:28" s="411" customFormat="1" ht="10.199999999999999">
      <c r="A501" s="509">
        <v>25233</v>
      </c>
      <c r="B501" s="509">
        <v>1</v>
      </c>
      <c r="C501" s="510" t="s">
        <v>239</v>
      </c>
      <c r="D501" s="510" t="s">
        <v>10335</v>
      </c>
      <c r="E501" s="511">
        <v>45604</v>
      </c>
      <c r="F501" s="511">
        <v>46699</v>
      </c>
      <c r="G501" s="511"/>
      <c r="H501" s="509" t="s">
        <v>10262</v>
      </c>
      <c r="I501" s="512">
        <v>1147.3</v>
      </c>
      <c r="J501" s="509">
        <v>1</v>
      </c>
      <c r="K501" s="509">
        <v>0</v>
      </c>
      <c r="L501" s="509">
        <v>0</v>
      </c>
      <c r="M501" s="509">
        <v>0</v>
      </c>
      <c r="N501" s="509"/>
      <c r="O501" s="509">
        <v>0</v>
      </c>
      <c r="P501" s="509"/>
      <c r="Q501" s="513">
        <v>1147.3</v>
      </c>
      <c r="R501" s="515"/>
      <c r="S501" s="509" t="s">
        <v>2636</v>
      </c>
      <c r="T501" s="509" t="s">
        <v>10336</v>
      </c>
      <c r="U501" s="509" t="s">
        <v>10477</v>
      </c>
      <c r="V501" s="514">
        <v>45608.474594907406</v>
      </c>
      <c r="W501" s="509" t="s">
        <v>10469</v>
      </c>
      <c r="X501" s="514">
        <v>45608.516261574077</v>
      </c>
      <c r="Y501" s="509" t="s">
        <v>10461</v>
      </c>
      <c r="Z501" s="509"/>
      <c r="AA501" s="509" t="s">
        <v>10460</v>
      </c>
      <c r="AB501" s="509" t="s">
        <v>1328</v>
      </c>
    </row>
    <row r="502" spans="1:28" s="411" customFormat="1" ht="10.199999999999999">
      <c r="A502" s="509">
        <v>24404</v>
      </c>
      <c r="B502" s="509">
        <v>1</v>
      </c>
      <c r="C502" s="510" t="s">
        <v>239</v>
      </c>
      <c r="D502" s="510" t="s">
        <v>10306</v>
      </c>
      <c r="E502" s="511">
        <v>45323</v>
      </c>
      <c r="F502" s="511">
        <v>46701</v>
      </c>
      <c r="G502" s="511"/>
      <c r="H502" s="509" t="s">
        <v>10262</v>
      </c>
      <c r="I502" s="512">
        <v>2677.76</v>
      </c>
      <c r="J502" s="509">
        <v>1</v>
      </c>
      <c r="K502" s="509">
        <v>0</v>
      </c>
      <c r="L502" s="509">
        <v>0</v>
      </c>
      <c r="M502" s="509">
        <v>0</v>
      </c>
      <c r="N502" s="509"/>
      <c r="O502" s="509">
        <v>0</v>
      </c>
      <c r="P502" s="509"/>
      <c r="Q502" s="513">
        <v>2677.76</v>
      </c>
      <c r="R502" s="515"/>
      <c r="S502" s="509" t="s">
        <v>2636</v>
      </c>
      <c r="T502" s="509" t="s">
        <v>10336</v>
      </c>
      <c r="U502" s="509" t="s">
        <v>10478</v>
      </c>
      <c r="V502" s="514">
        <v>45576.442939814813</v>
      </c>
      <c r="W502" s="509" t="s">
        <v>10469</v>
      </c>
      <c r="X502" s="514">
        <v>45576.484606481485</v>
      </c>
      <c r="Y502" s="509" t="s">
        <v>10461</v>
      </c>
      <c r="Z502" s="509"/>
      <c r="AA502" s="509" t="s">
        <v>10460</v>
      </c>
      <c r="AB502" s="509" t="s">
        <v>1328</v>
      </c>
    </row>
    <row r="503" spans="1:28" s="411" customFormat="1" ht="10.199999999999999">
      <c r="A503" s="509">
        <v>30651</v>
      </c>
      <c r="B503" s="509">
        <v>1</v>
      </c>
      <c r="C503" s="510" t="s">
        <v>1395</v>
      </c>
      <c r="D503" s="510" t="s">
        <v>10307</v>
      </c>
      <c r="E503" s="511">
        <v>45615</v>
      </c>
      <c r="F503" s="511">
        <v>46713</v>
      </c>
      <c r="G503" s="511"/>
      <c r="H503" s="509" t="s">
        <v>136</v>
      </c>
      <c r="I503" s="512">
        <v>243834.72</v>
      </c>
      <c r="J503" s="509">
        <v>5.3689999999999998</v>
      </c>
      <c r="K503" s="509">
        <v>0</v>
      </c>
      <c r="L503" s="509">
        <v>0</v>
      </c>
      <c r="M503" s="509">
        <v>0</v>
      </c>
      <c r="N503" s="509">
        <v>0</v>
      </c>
      <c r="O503" s="509">
        <v>0</v>
      </c>
      <c r="P503" s="509">
        <v>243834.72</v>
      </c>
      <c r="Q503" s="513">
        <v>1309148.6116799999</v>
      </c>
      <c r="R503" s="515"/>
      <c r="S503" s="509" t="s">
        <v>10325</v>
      </c>
      <c r="T503" s="509" t="s">
        <v>10328</v>
      </c>
      <c r="U503" s="509" t="s">
        <v>10559</v>
      </c>
      <c r="V503" s="514">
        <v>45781.439120370371</v>
      </c>
      <c r="W503" s="509" t="s">
        <v>10481</v>
      </c>
      <c r="X503" s="514">
        <v>45781.443090277775</v>
      </c>
      <c r="Y503" s="509" t="s">
        <v>10481</v>
      </c>
      <c r="Z503" s="509"/>
      <c r="AA503" s="509" t="s">
        <v>10460</v>
      </c>
      <c r="AB503" s="509" t="s">
        <v>10410</v>
      </c>
    </row>
    <row r="504" spans="1:28" s="411" customFormat="1" ht="10.199999999999999">
      <c r="A504" s="509">
        <v>25234</v>
      </c>
      <c r="B504" s="509">
        <v>1</v>
      </c>
      <c r="C504" s="510" t="s">
        <v>239</v>
      </c>
      <c r="D504" s="510" t="s">
        <v>10335</v>
      </c>
      <c r="E504" s="511">
        <v>45604</v>
      </c>
      <c r="F504" s="511">
        <v>46729</v>
      </c>
      <c r="G504" s="511"/>
      <c r="H504" s="509" t="s">
        <v>10262</v>
      </c>
      <c r="I504" s="512">
        <v>1147.3</v>
      </c>
      <c r="J504" s="509">
        <v>1</v>
      </c>
      <c r="K504" s="509">
        <v>0</v>
      </c>
      <c r="L504" s="509">
        <v>0</v>
      </c>
      <c r="M504" s="509">
        <v>0</v>
      </c>
      <c r="N504" s="509"/>
      <c r="O504" s="509">
        <v>0</v>
      </c>
      <c r="P504" s="509"/>
      <c r="Q504" s="513">
        <v>1147.3</v>
      </c>
      <c r="R504" s="515"/>
      <c r="S504" s="509" t="s">
        <v>2636</v>
      </c>
      <c r="T504" s="509" t="s">
        <v>10336</v>
      </c>
      <c r="U504" s="509" t="s">
        <v>10477</v>
      </c>
      <c r="V504" s="514">
        <v>45608.474594907406</v>
      </c>
      <c r="W504" s="509" t="s">
        <v>10469</v>
      </c>
      <c r="X504" s="514">
        <v>45608.516261574077</v>
      </c>
      <c r="Y504" s="509" t="s">
        <v>10461</v>
      </c>
      <c r="Z504" s="509"/>
      <c r="AA504" s="509" t="s">
        <v>10460</v>
      </c>
      <c r="AB504" s="509" t="s">
        <v>1328</v>
      </c>
    </row>
    <row r="505" spans="1:28" s="411" customFormat="1" ht="10.199999999999999">
      <c r="A505" s="509">
        <v>25282</v>
      </c>
      <c r="B505" s="509">
        <v>1</v>
      </c>
      <c r="C505" s="510" t="s">
        <v>239</v>
      </c>
      <c r="D505" s="510" t="s">
        <v>10337</v>
      </c>
      <c r="E505" s="511">
        <v>45604</v>
      </c>
      <c r="F505" s="511">
        <v>46729</v>
      </c>
      <c r="G505" s="511"/>
      <c r="H505" s="509" t="s">
        <v>10262</v>
      </c>
      <c r="I505" s="512">
        <v>1147.3</v>
      </c>
      <c r="J505" s="509">
        <v>1</v>
      </c>
      <c r="K505" s="509">
        <v>0</v>
      </c>
      <c r="L505" s="509">
        <v>0</v>
      </c>
      <c r="M505" s="509">
        <v>0</v>
      </c>
      <c r="N505" s="509"/>
      <c r="O505" s="509">
        <v>0</v>
      </c>
      <c r="P505" s="509"/>
      <c r="Q505" s="513">
        <v>1147.3</v>
      </c>
      <c r="R505" s="515"/>
      <c r="S505" s="509" t="s">
        <v>2636</v>
      </c>
      <c r="T505" s="509" t="s">
        <v>10336</v>
      </c>
      <c r="U505" s="509" t="s">
        <v>10476</v>
      </c>
      <c r="V505" s="514">
        <v>45608.475636574076</v>
      </c>
      <c r="W505" s="509" t="s">
        <v>10469</v>
      </c>
      <c r="X505" s="514">
        <v>45608.51730324074</v>
      </c>
      <c r="Y505" s="509" t="s">
        <v>10461</v>
      </c>
      <c r="Z505" s="509"/>
      <c r="AA505" s="509" t="s">
        <v>10460</v>
      </c>
      <c r="AB505" s="509" t="s">
        <v>1328</v>
      </c>
    </row>
    <row r="506" spans="1:28" s="411" customFormat="1" ht="10.199999999999999">
      <c r="A506" s="509">
        <v>24405</v>
      </c>
      <c r="B506" s="509">
        <v>1</v>
      </c>
      <c r="C506" s="510" t="s">
        <v>239</v>
      </c>
      <c r="D506" s="510" t="s">
        <v>10306</v>
      </c>
      <c r="E506" s="511">
        <v>45323</v>
      </c>
      <c r="F506" s="511">
        <v>46731</v>
      </c>
      <c r="G506" s="511"/>
      <c r="H506" s="509" t="s">
        <v>10262</v>
      </c>
      <c r="I506" s="512">
        <v>2677.76</v>
      </c>
      <c r="J506" s="509">
        <v>1</v>
      </c>
      <c r="K506" s="509">
        <v>0</v>
      </c>
      <c r="L506" s="509">
        <v>0</v>
      </c>
      <c r="M506" s="509">
        <v>0</v>
      </c>
      <c r="N506" s="509"/>
      <c r="O506" s="509">
        <v>0</v>
      </c>
      <c r="P506" s="509"/>
      <c r="Q506" s="513">
        <v>2677.76</v>
      </c>
      <c r="R506" s="515"/>
      <c r="S506" s="509" t="s">
        <v>2636</v>
      </c>
      <c r="T506" s="509" t="s">
        <v>10336</v>
      </c>
      <c r="U506" s="509" t="s">
        <v>10478</v>
      </c>
      <c r="V506" s="514">
        <v>45576.442939814813</v>
      </c>
      <c r="W506" s="509" t="s">
        <v>10469</v>
      </c>
      <c r="X506" s="514">
        <v>45576.484606481485</v>
      </c>
      <c r="Y506" s="509" t="s">
        <v>10461</v>
      </c>
      <c r="Z506" s="509"/>
      <c r="AA506" s="509" t="s">
        <v>10460</v>
      </c>
      <c r="AB506" s="509" t="s">
        <v>1328</v>
      </c>
    </row>
    <row r="507" spans="1:28" s="411" customFormat="1" ht="10.199999999999999">
      <c r="A507" s="509">
        <v>25283</v>
      </c>
      <c r="B507" s="509">
        <v>1</v>
      </c>
      <c r="C507" s="510" t="s">
        <v>239</v>
      </c>
      <c r="D507" s="510" t="s">
        <v>10337</v>
      </c>
      <c r="E507" s="511">
        <v>45604</v>
      </c>
      <c r="F507" s="511">
        <v>46760</v>
      </c>
      <c r="G507" s="511"/>
      <c r="H507" s="509" t="s">
        <v>10262</v>
      </c>
      <c r="I507" s="512">
        <v>1147.3</v>
      </c>
      <c r="J507" s="509">
        <v>1</v>
      </c>
      <c r="K507" s="509">
        <v>0</v>
      </c>
      <c r="L507" s="509">
        <v>0</v>
      </c>
      <c r="M507" s="509">
        <v>0</v>
      </c>
      <c r="N507" s="509"/>
      <c r="O507" s="509">
        <v>0</v>
      </c>
      <c r="P507" s="509"/>
      <c r="Q507" s="513">
        <v>1147.3</v>
      </c>
      <c r="R507" s="515"/>
      <c r="S507" s="509" t="s">
        <v>2636</v>
      </c>
      <c r="T507" s="509" t="s">
        <v>10336</v>
      </c>
      <c r="U507" s="509" t="s">
        <v>10476</v>
      </c>
      <c r="V507" s="514">
        <v>45608.475636574076</v>
      </c>
      <c r="W507" s="509" t="s">
        <v>10469</v>
      </c>
      <c r="X507" s="514">
        <v>45608.51730324074</v>
      </c>
      <c r="Y507" s="509" t="s">
        <v>10461</v>
      </c>
      <c r="Z507" s="509"/>
      <c r="AA507" s="509" t="s">
        <v>10460</v>
      </c>
      <c r="AB507" s="509" t="s">
        <v>1328</v>
      </c>
    </row>
    <row r="508" spans="1:28" s="411" customFormat="1" ht="10.199999999999999">
      <c r="A508" s="509">
        <v>25235</v>
      </c>
      <c r="B508" s="509">
        <v>1</v>
      </c>
      <c r="C508" s="510" t="s">
        <v>239</v>
      </c>
      <c r="D508" s="510" t="s">
        <v>10335</v>
      </c>
      <c r="E508" s="511">
        <v>45604</v>
      </c>
      <c r="F508" s="511">
        <v>46760</v>
      </c>
      <c r="G508" s="511"/>
      <c r="H508" s="509" t="s">
        <v>10262</v>
      </c>
      <c r="I508" s="512">
        <v>1147.3</v>
      </c>
      <c r="J508" s="509">
        <v>1</v>
      </c>
      <c r="K508" s="509">
        <v>0</v>
      </c>
      <c r="L508" s="509">
        <v>0</v>
      </c>
      <c r="M508" s="509">
        <v>0</v>
      </c>
      <c r="N508" s="509"/>
      <c r="O508" s="509">
        <v>0</v>
      </c>
      <c r="P508" s="509"/>
      <c r="Q508" s="513">
        <v>1147.3</v>
      </c>
      <c r="R508" s="515"/>
      <c r="S508" s="509" t="s">
        <v>2636</v>
      </c>
      <c r="T508" s="509" t="s">
        <v>10336</v>
      </c>
      <c r="U508" s="509" t="s">
        <v>10477</v>
      </c>
      <c r="V508" s="514">
        <v>45608.474594907406</v>
      </c>
      <c r="W508" s="509" t="s">
        <v>10469</v>
      </c>
      <c r="X508" s="514">
        <v>45608.516261574077</v>
      </c>
      <c r="Y508" s="509" t="s">
        <v>10461</v>
      </c>
      <c r="Z508" s="509"/>
      <c r="AA508" s="509" t="s">
        <v>10460</v>
      </c>
      <c r="AB508" s="509" t="s">
        <v>1328</v>
      </c>
    </row>
    <row r="509" spans="1:28" s="411" customFormat="1" ht="10.199999999999999">
      <c r="A509" s="509">
        <v>24406</v>
      </c>
      <c r="B509" s="509">
        <v>1</v>
      </c>
      <c r="C509" s="510" t="s">
        <v>239</v>
      </c>
      <c r="D509" s="510" t="s">
        <v>10306</v>
      </c>
      <c r="E509" s="511">
        <v>45323</v>
      </c>
      <c r="F509" s="511">
        <v>46762</v>
      </c>
      <c r="G509" s="511"/>
      <c r="H509" s="509" t="s">
        <v>10262</v>
      </c>
      <c r="I509" s="512">
        <v>2677.76</v>
      </c>
      <c r="J509" s="509">
        <v>1</v>
      </c>
      <c r="K509" s="509">
        <v>0</v>
      </c>
      <c r="L509" s="509">
        <v>0</v>
      </c>
      <c r="M509" s="509">
        <v>0</v>
      </c>
      <c r="N509" s="509"/>
      <c r="O509" s="509">
        <v>0</v>
      </c>
      <c r="P509" s="509"/>
      <c r="Q509" s="513">
        <v>2677.76</v>
      </c>
      <c r="R509" s="515"/>
      <c r="S509" s="509" t="s">
        <v>2636</v>
      </c>
      <c r="T509" s="509" t="s">
        <v>10336</v>
      </c>
      <c r="U509" s="509" t="s">
        <v>10478</v>
      </c>
      <c r="V509" s="514">
        <v>45576.442939814813</v>
      </c>
      <c r="W509" s="509" t="s">
        <v>10469</v>
      </c>
      <c r="X509" s="514">
        <v>45576.484606481485</v>
      </c>
      <c r="Y509" s="509" t="s">
        <v>10461</v>
      </c>
      <c r="Z509" s="509"/>
      <c r="AA509" s="509" t="s">
        <v>10460</v>
      </c>
      <c r="AB509" s="509" t="s">
        <v>1328</v>
      </c>
    </row>
    <row r="510" spans="1:28" s="411" customFormat="1" ht="10.199999999999999">
      <c r="A510" s="509">
        <v>25236</v>
      </c>
      <c r="B510" s="509">
        <v>1</v>
      </c>
      <c r="C510" s="510" t="s">
        <v>239</v>
      </c>
      <c r="D510" s="510" t="s">
        <v>10335</v>
      </c>
      <c r="E510" s="511">
        <v>45604</v>
      </c>
      <c r="F510" s="511">
        <v>46791</v>
      </c>
      <c r="G510" s="511"/>
      <c r="H510" s="509" t="s">
        <v>10262</v>
      </c>
      <c r="I510" s="512">
        <v>1147.3</v>
      </c>
      <c r="J510" s="509">
        <v>1</v>
      </c>
      <c r="K510" s="509">
        <v>0</v>
      </c>
      <c r="L510" s="509">
        <v>0</v>
      </c>
      <c r="M510" s="509">
        <v>0</v>
      </c>
      <c r="N510" s="509"/>
      <c r="O510" s="509">
        <v>0</v>
      </c>
      <c r="P510" s="509"/>
      <c r="Q510" s="513">
        <v>1147.3</v>
      </c>
      <c r="R510" s="515"/>
      <c r="S510" s="509" t="s">
        <v>2636</v>
      </c>
      <c r="T510" s="509" t="s">
        <v>10336</v>
      </c>
      <c r="U510" s="509" t="s">
        <v>10477</v>
      </c>
      <c r="V510" s="514">
        <v>45608.474594907406</v>
      </c>
      <c r="W510" s="509" t="s">
        <v>10469</v>
      </c>
      <c r="X510" s="514">
        <v>45608.516261574077</v>
      </c>
      <c r="Y510" s="509" t="s">
        <v>10461</v>
      </c>
      <c r="Z510" s="509"/>
      <c r="AA510" s="509" t="s">
        <v>10460</v>
      </c>
      <c r="AB510" s="509" t="s">
        <v>1328</v>
      </c>
    </row>
    <row r="511" spans="1:28" s="411" customFormat="1" ht="10.199999999999999">
      <c r="A511" s="509">
        <v>25284</v>
      </c>
      <c r="B511" s="509">
        <v>1</v>
      </c>
      <c r="C511" s="510" t="s">
        <v>239</v>
      </c>
      <c r="D511" s="510" t="s">
        <v>10337</v>
      </c>
      <c r="E511" s="511">
        <v>45604</v>
      </c>
      <c r="F511" s="511">
        <v>46791</v>
      </c>
      <c r="G511" s="511"/>
      <c r="H511" s="509" t="s">
        <v>10262</v>
      </c>
      <c r="I511" s="512">
        <v>1147.3</v>
      </c>
      <c r="J511" s="509">
        <v>1</v>
      </c>
      <c r="K511" s="509">
        <v>0</v>
      </c>
      <c r="L511" s="509">
        <v>0</v>
      </c>
      <c r="M511" s="509">
        <v>0</v>
      </c>
      <c r="N511" s="509"/>
      <c r="O511" s="509">
        <v>0</v>
      </c>
      <c r="P511" s="509"/>
      <c r="Q511" s="513">
        <v>1147.3</v>
      </c>
      <c r="R511" s="515"/>
      <c r="S511" s="509" t="s">
        <v>2636</v>
      </c>
      <c r="T511" s="509" t="s">
        <v>10336</v>
      </c>
      <c r="U511" s="509" t="s">
        <v>10476</v>
      </c>
      <c r="V511" s="514">
        <v>45608.475636574076</v>
      </c>
      <c r="W511" s="509" t="s">
        <v>10469</v>
      </c>
      <c r="X511" s="514">
        <v>45608.51730324074</v>
      </c>
      <c r="Y511" s="509" t="s">
        <v>10461</v>
      </c>
      <c r="Z511" s="509"/>
      <c r="AA511" s="509" t="s">
        <v>10460</v>
      </c>
      <c r="AB511" s="509" t="s">
        <v>1328</v>
      </c>
    </row>
    <row r="512" spans="1:28" s="411" customFormat="1" ht="10.199999999999999">
      <c r="A512" s="509">
        <v>25237</v>
      </c>
      <c r="B512" s="509">
        <v>1</v>
      </c>
      <c r="C512" s="510" t="s">
        <v>239</v>
      </c>
      <c r="D512" s="510" t="s">
        <v>10335</v>
      </c>
      <c r="E512" s="511">
        <v>45604</v>
      </c>
      <c r="F512" s="511">
        <v>46820</v>
      </c>
      <c r="G512" s="511"/>
      <c r="H512" s="509" t="s">
        <v>10262</v>
      </c>
      <c r="I512" s="512">
        <v>1147.3</v>
      </c>
      <c r="J512" s="509">
        <v>1</v>
      </c>
      <c r="K512" s="509">
        <v>0</v>
      </c>
      <c r="L512" s="509">
        <v>0</v>
      </c>
      <c r="M512" s="509">
        <v>0</v>
      </c>
      <c r="N512" s="509"/>
      <c r="O512" s="509">
        <v>0</v>
      </c>
      <c r="P512" s="509"/>
      <c r="Q512" s="513">
        <v>1147.3</v>
      </c>
      <c r="R512" s="515"/>
      <c r="S512" s="509" t="s">
        <v>2636</v>
      </c>
      <c r="T512" s="509" t="s">
        <v>10336</v>
      </c>
      <c r="U512" s="509" t="s">
        <v>10477</v>
      </c>
      <c r="V512" s="514">
        <v>45608.474594907406</v>
      </c>
      <c r="W512" s="509" t="s">
        <v>10469</v>
      </c>
      <c r="X512" s="514">
        <v>45608.516261574077</v>
      </c>
      <c r="Y512" s="509" t="s">
        <v>10461</v>
      </c>
      <c r="Z512" s="509"/>
      <c r="AA512" s="509" t="s">
        <v>10460</v>
      </c>
      <c r="AB512" s="509" t="s">
        <v>1328</v>
      </c>
    </row>
    <row r="513" spans="1:28" s="411" customFormat="1" ht="10.199999999999999">
      <c r="A513" s="509">
        <v>25285</v>
      </c>
      <c r="B513" s="509">
        <v>1</v>
      </c>
      <c r="C513" s="510" t="s">
        <v>239</v>
      </c>
      <c r="D513" s="510" t="s">
        <v>10337</v>
      </c>
      <c r="E513" s="511">
        <v>45604</v>
      </c>
      <c r="F513" s="511">
        <v>46820</v>
      </c>
      <c r="G513" s="511"/>
      <c r="H513" s="509" t="s">
        <v>10262</v>
      </c>
      <c r="I513" s="512">
        <v>1147.3</v>
      </c>
      <c r="J513" s="509">
        <v>1</v>
      </c>
      <c r="K513" s="509">
        <v>0</v>
      </c>
      <c r="L513" s="509">
        <v>0</v>
      </c>
      <c r="M513" s="509">
        <v>0</v>
      </c>
      <c r="N513" s="509"/>
      <c r="O513" s="509">
        <v>0</v>
      </c>
      <c r="P513" s="509"/>
      <c r="Q513" s="513">
        <v>1147.3</v>
      </c>
      <c r="R513" s="515"/>
      <c r="S513" s="509" t="s">
        <v>2636</v>
      </c>
      <c r="T513" s="509" t="s">
        <v>10336</v>
      </c>
      <c r="U513" s="509" t="s">
        <v>10476</v>
      </c>
      <c r="V513" s="514">
        <v>45608.475636574076</v>
      </c>
      <c r="W513" s="509" t="s">
        <v>10469</v>
      </c>
      <c r="X513" s="514">
        <v>45608.51730324074</v>
      </c>
      <c r="Y513" s="509" t="s">
        <v>10461</v>
      </c>
      <c r="Z513" s="509"/>
      <c r="AA513" s="509" t="s">
        <v>10460</v>
      </c>
      <c r="AB513" s="509" t="s">
        <v>1328</v>
      </c>
    </row>
    <row r="514" spans="1:28" s="411" customFormat="1" ht="10.199999999999999">
      <c r="A514" s="509">
        <v>25286</v>
      </c>
      <c r="B514" s="509">
        <v>1</v>
      </c>
      <c r="C514" s="510" t="s">
        <v>239</v>
      </c>
      <c r="D514" s="510" t="s">
        <v>10337</v>
      </c>
      <c r="E514" s="511">
        <v>45604</v>
      </c>
      <c r="F514" s="511">
        <v>46851</v>
      </c>
      <c r="G514" s="511"/>
      <c r="H514" s="509" t="s">
        <v>10262</v>
      </c>
      <c r="I514" s="512">
        <v>1147.3</v>
      </c>
      <c r="J514" s="509">
        <v>1</v>
      </c>
      <c r="K514" s="509">
        <v>0</v>
      </c>
      <c r="L514" s="509">
        <v>0</v>
      </c>
      <c r="M514" s="509">
        <v>0</v>
      </c>
      <c r="N514" s="509"/>
      <c r="O514" s="509">
        <v>0</v>
      </c>
      <c r="P514" s="509"/>
      <c r="Q514" s="513">
        <v>1147.3</v>
      </c>
      <c r="R514" s="515"/>
      <c r="S514" s="509" t="s">
        <v>2636</v>
      </c>
      <c r="T514" s="509" t="s">
        <v>10336</v>
      </c>
      <c r="U514" s="509" t="s">
        <v>10476</v>
      </c>
      <c r="V514" s="514">
        <v>45608.475636574076</v>
      </c>
      <c r="W514" s="509" t="s">
        <v>10469</v>
      </c>
      <c r="X514" s="514">
        <v>45608.51730324074</v>
      </c>
      <c r="Y514" s="509" t="s">
        <v>10461</v>
      </c>
      <c r="Z514" s="509"/>
      <c r="AA514" s="509" t="s">
        <v>10460</v>
      </c>
      <c r="AB514" s="509" t="s">
        <v>1328</v>
      </c>
    </row>
    <row r="515" spans="1:28" s="411" customFormat="1" ht="10.199999999999999">
      <c r="A515" s="509">
        <v>25238</v>
      </c>
      <c r="B515" s="509">
        <v>1</v>
      </c>
      <c r="C515" s="510" t="s">
        <v>239</v>
      </c>
      <c r="D515" s="510" t="s">
        <v>10335</v>
      </c>
      <c r="E515" s="511">
        <v>45604</v>
      </c>
      <c r="F515" s="511">
        <v>46851</v>
      </c>
      <c r="G515" s="511"/>
      <c r="H515" s="509" t="s">
        <v>10262</v>
      </c>
      <c r="I515" s="512">
        <v>1147.3</v>
      </c>
      <c r="J515" s="509">
        <v>1</v>
      </c>
      <c r="K515" s="509">
        <v>0</v>
      </c>
      <c r="L515" s="509">
        <v>0</v>
      </c>
      <c r="M515" s="509">
        <v>0</v>
      </c>
      <c r="N515" s="509"/>
      <c r="O515" s="509">
        <v>0</v>
      </c>
      <c r="P515" s="509"/>
      <c r="Q515" s="513">
        <v>1147.3</v>
      </c>
      <c r="R515" s="515"/>
      <c r="S515" s="509" t="s">
        <v>2636</v>
      </c>
      <c r="T515" s="509" t="s">
        <v>10336</v>
      </c>
      <c r="U515" s="509" t="s">
        <v>10477</v>
      </c>
      <c r="V515" s="514">
        <v>45608.474594907406</v>
      </c>
      <c r="W515" s="509" t="s">
        <v>10469</v>
      </c>
      <c r="X515" s="514">
        <v>45608.516261574077</v>
      </c>
      <c r="Y515" s="509" t="s">
        <v>10461</v>
      </c>
      <c r="Z515" s="509"/>
      <c r="AA515" s="509" t="s">
        <v>10460</v>
      </c>
      <c r="AB515" s="509" t="s">
        <v>1328</v>
      </c>
    </row>
    <row r="516" spans="1:28" s="411" customFormat="1" ht="10.199999999999999">
      <c r="A516" s="509">
        <v>25239</v>
      </c>
      <c r="B516" s="509">
        <v>1</v>
      </c>
      <c r="C516" s="510" t="s">
        <v>239</v>
      </c>
      <c r="D516" s="510" t="s">
        <v>10335</v>
      </c>
      <c r="E516" s="511">
        <v>45604</v>
      </c>
      <c r="F516" s="511">
        <v>46881</v>
      </c>
      <c r="G516" s="511"/>
      <c r="H516" s="509" t="s">
        <v>10262</v>
      </c>
      <c r="I516" s="512">
        <v>1147.3</v>
      </c>
      <c r="J516" s="509">
        <v>1</v>
      </c>
      <c r="K516" s="509">
        <v>0</v>
      </c>
      <c r="L516" s="509">
        <v>0</v>
      </c>
      <c r="M516" s="509">
        <v>0</v>
      </c>
      <c r="N516" s="509"/>
      <c r="O516" s="509">
        <v>0</v>
      </c>
      <c r="P516" s="509"/>
      <c r="Q516" s="513">
        <v>1147.3</v>
      </c>
      <c r="R516" s="515"/>
      <c r="S516" s="509" t="s">
        <v>2636</v>
      </c>
      <c r="T516" s="509" t="s">
        <v>10336</v>
      </c>
      <c r="U516" s="509" t="s">
        <v>10477</v>
      </c>
      <c r="V516" s="514">
        <v>45608.474594907406</v>
      </c>
      <c r="W516" s="509" t="s">
        <v>10469</v>
      </c>
      <c r="X516" s="514">
        <v>45608.516261574077</v>
      </c>
      <c r="Y516" s="509" t="s">
        <v>10461</v>
      </c>
      <c r="Z516" s="509"/>
      <c r="AA516" s="509" t="s">
        <v>10460</v>
      </c>
      <c r="AB516" s="509" t="s">
        <v>1328</v>
      </c>
    </row>
    <row r="517" spans="1:28" s="411" customFormat="1" ht="10.199999999999999">
      <c r="A517" s="509">
        <v>25287</v>
      </c>
      <c r="B517" s="509">
        <v>1</v>
      </c>
      <c r="C517" s="510" t="s">
        <v>239</v>
      </c>
      <c r="D517" s="510" t="s">
        <v>10337</v>
      </c>
      <c r="E517" s="511">
        <v>45604</v>
      </c>
      <c r="F517" s="511">
        <v>46881</v>
      </c>
      <c r="G517" s="511"/>
      <c r="H517" s="509" t="s">
        <v>10262</v>
      </c>
      <c r="I517" s="512">
        <v>1147.3</v>
      </c>
      <c r="J517" s="509">
        <v>1</v>
      </c>
      <c r="K517" s="509">
        <v>0</v>
      </c>
      <c r="L517" s="509">
        <v>0</v>
      </c>
      <c r="M517" s="509">
        <v>0</v>
      </c>
      <c r="N517" s="509"/>
      <c r="O517" s="509">
        <v>0</v>
      </c>
      <c r="P517" s="509"/>
      <c r="Q517" s="513">
        <v>1147.3</v>
      </c>
      <c r="R517" s="515"/>
      <c r="S517" s="509" t="s">
        <v>2636</v>
      </c>
      <c r="T517" s="509" t="s">
        <v>10336</v>
      </c>
      <c r="U517" s="509" t="s">
        <v>10476</v>
      </c>
      <c r="V517" s="514">
        <v>45608.475636574076</v>
      </c>
      <c r="W517" s="509" t="s">
        <v>10469</v>
      </c>
      <c r="X517" s="514">
        <v>45608.51730324074</v>
      </c>
      <c r="Y517" s="509" t="s">
        <v>10461</v>
      </c>
      <c r="Z517" s="509"/>
      <c r="AA517" s="509" t="s">
        <v>10460</v>
      </c>
      <c r="AB517" s="509" t="s">
        <v>1328</v>
      </c>
    </row>
    <row r="518" spans="1:28" s="411" customFormat="1" ht="10.199999999999999">
      <c r="A518" s="509">
        <v>30652</v>
      </c>
      <c r="B518" s="509">
        <v>1</v>
      </c>
      <c r="C518" s="510" t="s">
        <v>1395</v>
      </c>
      <c r="D518" s="510" t="s">
        <v>10307</v>
      </c>
      <c r="E518" s="511">
        <v>45615</v>
      </c>
      <c r="F518" s="511">
        <v>46895</v>
      </c>
      <c r="G518" s="511"/>
      <c r="H518" s="509" t="s">
        <v>136</v>
      </c>
      <c r="I518" s="512">
        <v>234499.11</v>
      </c>
      <c r="J518" s="509">
        <v>5.3689999999999998</v>
      </c>
      <c r="K518" s="509">
        <v>0</v>
      </c>
      <c r="L518" s="509">
        <v>0</v>
      </c>
      <c r="M518" s="509">
        <v>0</v>
      </c>
      <c r="N518" s="509">
        <v>0</v>
      </c>
      <c r="O518" s="509">
        <v>0</v>
      </c>
      <c r="P518" s="509">
        <v>234499.11</v>
      </c>
      <c r="Q518" s="513">
        <v>1259025.72159</v>
      </c>
      <c r="R518" s="515"/>
      <c r="S518" s="509" t="s">
        <v>10325</v>
      </c>
      <c r="T518" s="509" t="s">
        <v>10328</v>
      </c>
      <c r="U518" s="509" t="s">
        <v>10560</v>
      </c>
      <c r="V518" s="514">
        <v>45781.439120370371</v>
      </c>
      <c r="W518" s="509" t="s">
        <v>10481</v>
      </c>
      <c r="X518" s="514">
        <v>45781.442372685182</v>
      </c>
      <c r="Y518" s="509" t="s">
        <v>10481</v>
      </c>
      <c r="Z518" s="509"/>
      <c r="AA518" s="509" t="s">
        <v>10460</v>
      </c>
      <c r="AB518" s="509" t="s">
        <v>10410</v>
      </c>
    </row>
    <row r="519" spans="1:28" s="411" customFormat="1" ht="10.199999999999999">
      <c r="A519" s="509">
        <v>25288</v>
      </c>
      <c r="B519" s="509">
        <v>1</v>
      </c>
      <c r="C519" s="510" t="s">
        <v>239</v>
      </c>
      <c r="D519" s="510" t="s">
        <v>10337</v>
      </c>
      <c r="E519" s="511">
        <v>45604</v>
      </c>
      <c r="F519" s="511">
        <v>46912</v>
      </c>
      <c r="G519" s="511"/>
      <c r="H519" s="509" t="s">
        <v>10262</v>
      </c>
      <c r="I519" s="512">
        <v>1147.3</v>
      </c>
      <c r="J519" s="509">
        <v>1</v>
      </c>
      <c r="K519" s="509">
        <v>0</v>
      </c>
      <c r="L519" s="509">
        <v>0</v>
      </c>
      <c r="M519" s="509">
        <v>0</v>
      </c>
      <c r="N519" s="509"/>
      <c r="O519" s="509">
        <v>0</v>
      </c>
      <c r="P519" s="509"/>
      <c r="Q519" s="513">
        <v>1147.3</v>
      </c>
      <c r="R519" s="515"/>
      <c r="S519" s="509" t="s">
        <v>2636</v>
      </c>
      <c r="T519" s="509" t="s">
        <v>10336</v>
      </c>
      <c r="U519" s="509" t="s">
        <v>10476</v>
      </c>
      <c r="V519" s="514">
        <v>45608.475636574076</v>
      </c>
      <c r="W519" s="509" t="s">
        <v>10469</v>
      </c>
      <c r="X519" s="514">
        <v>45608.51730324074</v>
      </c>
      <c r="Y519" s="509" t="s">
        <v>10461</v>
      </c>
      <c r="Z519" s="509"/>
      <c r="AA519" s="509" t="s">
        <v>10460</v>
      </c>
      <c r="AB519" s="509" t="s">
        <v>1328</v>
      </c>
    </row>
    <row r="520" spans="1:28" s="411" customFormat="1" ht="10.199999999999999">
      <c r="A520" s="509">
        <v>25240</v>
      </c>
      <c r="B520" s="509">
        <v>1</v>
      </c>
      <c r="C520" s="510" t="s">
        <v>239</v>
      </c>
      <c r="D520" s="510" t="s">
        <v>10335</v>
      </c>
      <c r="E520" s="511">
        <v>45604</v>
      </c>
      <c r="F520" s="511">
        <v>46912</v>
      </c>
      <c r="G520" s="511"/>
      <c r="H520" s="509" t="s">
        <v>10262</v>
      </c>
      <c r="I520" s="512">
        <v>1147.3</v>
      </c>
      <c r="J520" s="509">
        <v>1</v>
      </c>
      <c r="K520" s="509">
        <v>0</v>
      </c>
      <c r="L520" s="509">
        <v>0</v>
      </c>
      <c r="M520" s="509">
        <v>0</v>
      </c>
      <c r="N520" s="509"/>
      <c r="O520" s="509">
        <v>0</v>
      </c>
      <c r="P520" s="509"/>
      <c r="Q520" s="513">
        <v>1147.3</v>
      </c>
      <c r="R520" s="515"/>
      <c r="S520" s="509" t="s">
        <v>2636</v>
      </c>
      <c r="T520" s="509" t="s">
        <v>10336</v>
      </c>
      <c r="U520" s="509" t="s">
        <v>10477</v>
      </c>
      <c r="V520" s="514">
        <v>45608.474594907406</v>
      </c>
      <c r="W520" s="509" t="s">
        <v>10469</v>
      </c>
      <c r="X520" s="514">
        <v>45608.516261574077</v>
      </c>
      <c r="Y520" s="509" t="s">
        <v>10461</v>
      </c>
      <c r="Z520" s="509"/>
      <c r="AA520" s="509" t="s">
        <v>10460</v>
      </c>
      <c r="AB520" s="509" t="s">
        <v>1328</v>
      </c>
    </row>
    <row r="521" spans="1:28" s="411" customFormat="1" ht="10.199999999999999">
      <c r="A521" s="509">
        <v>25241</v>
      </c>
      <c r="B521" s="509">
        <v>1</v>
      </c>
      <c r="C521" s="510" t="s">
        <v>239</v>
      </c>
      <c r="D521" s="510" t="s">
        <v>10335</v>
      </c>
      <c r="E521" s="511">
        <v>45604</v>
      </c>
      <c r="F521" s="511">
        <v>46942</v>
      </c>
      <c r="G521" s="511"/>
      <c r="H521" s="509" t="s">
        <v>10262</v>
      </c>
      <c r="I521" s="512">
        <v>1147.3</v>
      </c>
      <c r="J521" s="509">
        <v>1</v>
      </c>
      <c r="K521" s="509">
        <v>0</v>
      </c>
      <c r="L521" s="509">
        <v>0</v>
      </c>
      <c r="M521" s="509">
        <v>0</v>
      </c>
      <c r="N521" s="509"/>
      <c r="O521" s="509">
        <v>0</v>
      </c>
      <c r="P521" s="509"/>
      <c r="Q521" s="513">
        <v>1147.3</v>
      </c>
      <c r="R521" s="515"/>
      <c r="S521" s="509" t="s">
        <v>2636</v>
      </c>
      <c r="T521" s="509" t="s">
        <v>10336</v>
      </c>
      <c r="U521" s="509" t="s">
        <v>10477</v>
      </c>
      <c r="V521" s="514">
        <v>45608.474594907406</v>
      </c>
      <c r="W521" s="509" t="s">
        <v>10469</v>
      </c>
      <c r="X521" s="514">
        <v>45608.516261574077</v>
      </c>
      <c r="Y521" s="509" t="s">
        <v>10461</v>
      </c>
      <c r="Z521" s="509"/>
      <c r="AA521" s="509" t="s">
        <v>10460</v>
      </c>
      <c r="AB521" s="509" t="s">
        <v>1328</v>
      </c>
    </row>
    <row r="522" spans="1:28" s="411" customFormat="1" ht="10.199999999999999">
      <c r="A522" s="509">
        <v>25289</v>
      </c>
      <c r="B522" s="509">
        <v>1</v>
      </c>
      <c r="C522" s="510" t="s">
        <v>239</v>
      </c>
      <c r="D522" s="510" t="s">
        <v>10337</v>
      </c>
      <c r="E522" s="511">
        <v>45604</v>
      </c>
      <c r="F522" s="511">
        <v>46942</v>
      </c>
      <c r="G522" s="511"/>
      <c r="H522" s="509" t="s">
        <v>10262</v>
      </c>
      <c r="I522" s="512">
        <v>1147.3</v>
      </c>
      <c r="J522" s="509">
        <v>1</v>
      </c>
      <c r="K522" s="509">
        <v>0</v>
      </c>
      <c r="L522" s="509">
        <v>0</v>
      </c>
      <c r="M522" s="509">
        <v>0</v>
      </c>
      <c r="N522" s="509"/>
      <c r="O522" s="509">
        <v>0</v>
      </c>
      <c r="P522" s="509"/>
      <c r="Q522" s="513">
        <v>1147.3</v>
      </c>
      <c r="R522" s="515"/>
      <c r="S522" s="509" t="s">
        <v>2636</v>
      </c>
      <c r="T522" s="509" t="s">
        <v>10336</v>
      </c>
      <c r="U522" s="509" t="s">
        <v>10476</v>
      </c>
      <c r="V522" s="514">
        <v>45608.475636574076</v>
      </c>
      <c r="W522" s="509" t="s">
        <v>10469</v>
      </c>
      <c r="X522" s="514">
        <v>45608.51730324074</v>
      </c>
      <c r="Y522" s="509" t="s">
        <v>10461</v>
      </c>
      <c r="Z522" s="509"/>
      <c r="AA522" s="509" t="s">
        <v>10460</v>
      </c>
      <c r="AB522" s="509" t="s">
        <v>1328</v>
      </c>
    </row>
    <row r="523" spans="1:28" s="411" customFormat="1" ht="10.199999999999999">
      <c r="A523" s="509">
        <v>25290</v>
      </c>
      <c r="B523" s="509">
        <v>1</v>
      </c>
      <c r="C523" s="510" t="s">
        <v>239</v>
      </c>
      <c r="D523" s="510" t="s">
        <v>10337</v>
      </c>
      <c r="E523" s="511">
        <v>45604</v>
      </c>
      <c r="F523" s="511">
        <v>46973</v>
      </c>
      <c r="G523" s="511"/>
      <c r="H523" s="509" t="s">
        <v>10262</v>
      </c>
      <c r="I523" s="512">
        <v>1147.3</v>
      </c>
      <c r="J523" s="509">
        <v>1</v>
      </c>
      <c r="K523" s="509">
        <v>0</v>
      </c>
      <c r="L523" s="509">
        <v>0</v>
      </c>
      <c r="M523" s="509">
        <v>0</v>
      </c>
      <c r="N523" s="509"/>
      <c r="O523" s="509">
        <v>0</v>
      </c>
      <c r="P523" s="509"/>
      <c r="Q523" s="513">
        <v>1147.3</v>
      </c>
      <c r="R523" s="515"/>
      <c r="S523" s="509" t="s">
        <v>2636</v>
      </c>
      <c r="T523" s="509" t="s">
        <v>10336</v>
      </c>
      <c r="U523" s="509" t="s">
        <v>10476</v>
      </c>
      <c r="V523" s="514">
        <v>45608.475636574076</v>
      </c>
      <c r="W523" s="509" t="s">
        <v>10469</v>
      </c>
      <c r="X523" s="514">
        <v>45608.51730324074</v>
      </c>
      <c r="Y523" s="509" t="s">
        <v>10461</v>
      </c>
      <c r="Z523" s="509"/>
      <c r="AA523" s="509" t="s">
        <v>10460</v>
      </c>
      <c r="AB523" s="509" t="s">
        <v>1328</v>
      </c>
    </row>
    <row r="524" spans="1:28" s="411" customFormat="1" ht="10.199999999999999">
      <c r="A524" s="509">
        <v>25242</v>
      </c>
      <c r="B524" s="509">
        <v>1</v>
      </c>
      <c r="C524" s="510" t="s">
        <v>239</v>
      </c>
      <c r="D524" s="510" t="s">
        <v>10335</v>
      </c>
      <c r="E524" s="511">
        <v>45604</v>
      </c>
      <c r="F524" s="511">
        <v>46973</v>
      </c>
      <c r="G524" s="511"/>
      <c r="H524" s="509" t="s">
        <v>10262</v>
      </c>
      <c r="I524" s="512">
        <v>1147.3</v>
      </c>
      <c r="J524" s="509">
        <v>1</v>
      </c>
      <c r="K524" s="509">
        <v>0</v>
      </c>
      <c r="L524" s="509">
        <v>0</v>
      </c>
      <c r="M524" s="509">
        <v>0</v>
      </c>
      <c r="N524" s="509"/>
      <c r="O524" s="509">
        <v>0</v>
      </c>
      <c r="P524" s="509"/>
      <c r="Q524" s="513">
        <v>1147.3</v>
      </c>
      <c r="R524" s="515"/>
      <c r="S524" s="509" t="s">
        <v>2636</v>
      </c>
      <c r="T524" s="509" t="s">
        <v>10336</v>
      </c>
      <c r="U524" s="509" t="s">
        <v>10477</v>
      </c>
      <c r="V524" s="514">
        <v>45608.474594907406</v>
      </c>
      <c r="W524" s="509" t="s">
        <v>10469</v>
      </c>
      <c r="X524" s="514">
        <v>45608.516261574077</v>
      </c>
      <c r="Y524" s="509" t="s">
        <v>10461</v>
      </c>
      <c r="Z524" s="509"/>
      <c r="AA524" s="509" t="s">
        <v>10460</v>
      </c>
      <c r="AB524" s="509" t="s">
        <v>1328</v>
      </c>
    </row>
    <row r="525" spans="1:28" s="411" customFormat="1" ht="10.199999999999999">
      <c r="A525" s="509">
        <v>25291</v>
      </c>
      <c r="B525" s="509">
        <v>1</v>
      </c>
      <c r="C525" s="510" t="s">
        <v>239</v>
      </c>
      <c r="D525" s="510" t="s">
        <v>10337</v>
      </c>
      <c r="E525" s="511">
        <v>45604</v>
      </c>
      <c r="F525" s="511">
        <v>47004</v>
      </c>
      <c r="G525" s="511"/>
      <c r="H525" s="509" t="s">
        <v>10262</v>
      </c>
      <c r="I525" s="512">
        <v>1147.3</v>
      </c>
      <c r="J525" s="509">
        <v>1</v>
      </c>
      <c r="K525" s="509">
        <v>0</v>
      </c>
      <c r="L525" s="509">
        <v>0</v>
      </c>
      <c r="M525" s="509">
        <v>0</v>
      </c>
      <c r="N525" s="509"/>
      <c r="O525" s="509">
        <v>0</v>
      </c>
      <c r="P525" s="509"/>
      <c r="Q525" s="513">
        <v>1147.3</v>
      </c>
      <c r="R525" s="515"/>
      <c r="S525" s="509" t="s">
        <v>2636</v>
      </c>
      <c r="T525" s="509" t="s">
        <v>10336</v>
      </c>
      <c r="U525" s="509" t="s">
        <v>10476</v>
      </c>
      <c r="V525" s="514">
        <v>45608.475636574076</v>
      </c>
      <c r="W525" s="509" t="s">
        <v>10469</v>
      </c>
      <c r="X525" s="514">
        <v>45608.51730324074</v>
      </c>
      <c r="Y525" s="509" t="s">
        <v>10461</v>
      </c>
      <c r="Z525" s="509"/>
      <c r="AA525" s="509" t="s">
        <v>10460</v>
      </c>
      <c r="AB525" s="509" t="s">
        <v>1328</v>
      </c>
    </row>
    <row r="526" spans="1:28" s="411" customFormat="1" ht="10.199999999999999">
      <c r="A526" s="509">
        <v>25243</v>
      </c>
      <c r="B526" s="509">
        <v>1</v>
      </c>
      <c r="C526" s="510" t="s">
        <v>239</v>
      </c>
      <c r="D526" s="510" t="s">
        <v>10335</v>
      </c>
      <c r="E526" s="511">
        <v>45604</v>
      </c>
      <c r="F526" s="511">
        <v>47004</v>
      </c>
      <c r="G526" s="511"/>
      <c r="H526" s="509" t="s">
        <v>10262</v>
      </c>
      <c r="I526" s="512">
        <v>1147.3</v>
      </c>
      <c r="J526" s="509">
        <v>1</v>
      </c>
      <c r="K526" s="509">
        <v>0</v>
      </c>
      <c r="L526" s="509">
        <v>0</v>
      </c>
      <c r="M526" s="509">
        <v>0</v>
      </c>
      <c r="N526" s="509"/>
      <c r="O526" s="509">
        <v>0</v>
      </c>
      <c r="P526" s="509"/>
      <c r="Q526" s="513">
        <v>1147.3</v>
      </c>
      <c r="R526" s="515"/>
      <c r="S526" s="509" t="s">
        <v>2636</v>
      </c>
      <c r="T526" s="509" t="s">
        <v>10336</v>
      </c>
      <c r="U526" s="509" t="s">
        <v>10477</v>
      </c>
      <c r="V526" s="514">
        <v>45608.474594907406</v>
      </c>
      <c r="W526" s="509" t="s">
        <v>10469</v>
      </c>
      <c r="X526" s="514">
        <v>45608.516261574077</v>
      </c>
      <c r="Y526" s="509" t="s">
        <v>10461</v>
      </c>
      <c r="Z526" s="509"/>
      <c r="AA526" s="509" t="s">
        <v>10460</v>
      </c>
      <c r="AB526" s="509" t="s">
        <v>1328</v>
      </c>
    </row>
    <row r="527" spans="1:28" s="411" customFormat="1" ht="10.199999999999999">
      <c r="A527" s="509">
        <v>25244</v>
      </c>
      <c r="B527" s="509">
        <v>1</v>
      </c>
      <c r="C527" s="510" t="s">
        <v>239</v>
      </c>
      <c r="D527" s="510" t="s">
        <v>10335</v>
      </c>
      <c r="E527" s="511">
        <v>45604</v>
      </c>
      <c r="F527" s="511">
        <v>47034</v>
      </c>
      <c r="G527" s="511"/>
      <c r="H527" s="509" t="s">
        <v>10262</v>
      </c>
      <c r="I527" s="512">
        <v>1147.3</v>
      </c>
      <c r="J527" s="509">
        <v>1</v>
      </c>
      <c r="K527" s="509">
        <v>0</v>
      </c>
      <c r="L527" s="509">
        <v>0</v>
      </c>
      <c r="M527" s="509">
        <v>0</v>
      </c>
      <c r="N527" s="509"/>
      <c r="O527" s="509">
        <v>0</v>
      </c>
      <c r="P527" s="509"/>
      <c r="Q527" s="513">
        <v>1147.3</v>
      </c>
      <c r="R527" s="515"/>
      <c r="S527" s="509" t="s">
        <v>2636</v>
      </c>
      <c r="T527" s="509" t="s">
        <v>10336</v>
      </c>
      <c r="U527" s="509" t="s">
        <v>10477</v>
      </c>
      <c r="V527" s="514">
        <v>45608.474594907406</v>
      </c>
      <c r="W527" s="509" t="s">
        <v>10469</v>
      </c>
      <c r="X527" s="514">
        <v>45608.516261574077</v>
      </c>
      <c r="Y527" s="509" t="s">
        <v>10461</v>
      </c>
      <c r="Z527" s="509"/>
      <c r="AA527" s="509" t="s">
        <v>10460</v>
      </c>
      <c r="AB527" s="509" t="s">
        <v>1328</v>
      </c>
    </row>
    <row r="528" spans="1:28" s="411" customFormat="1" ht="10.199999999999999">
      <c r="A528" s="509">
        <v>25292</v>
      </c>
      <c r="B528" s="509">
        <v>1</v>
      </c>
      <c r="C528" s="510" t="s">
        <v>239</v>
      </c>
      <c r="D528" s="510" t="s">
        <v>10337</v>
      </c>
      <c r="E528" s="511">
        <v>45604</v>
      </c>
      <c r="F528" s="511">
        <v>47034</v>
      </c>
      <c r="G528" s="511"/>
      <c r="H528" s="509" t="s">
        <v>10262</v>
      </c>
      <c r="I528" s="512">
        <v>1147.3</v>
      </c>
      <c r="J528" s="509">
        <v>1</v>
      </c>
      <c r="K528" s="509">
        <v>0</v>
      </c>
      <c r="L528" s="509">
        <v>0</v>
      </c>
      <c r="M528" s="509">
        <v>0</v>
      </c>
      <c r="N528" s="509"/>
      <c r="O528" s="509">
        <v>0</v>
      </c>
      <c r="P528" s="509"/>
      <c r="Q528" s="513">
        <v>1147.3</v>
      </c>
      <c r="R528" s="515"/>
      <c r="S528" s="509" t="s">
        <v>2636</v>
      </c>
      <c r="T528" s="509" t="s">
        <v>10336</v>
      </c>
      <c r="U528" s="509" t="s">
        <v>10476</v>
      </c>
      <c r="V528" s="514">
        <v>45608.475636574076</v>
      </c>
      <c r="W528" s="509" t="s">
        <v>10469</v>
      </c>
      <c r="X528" s="514">
        <v>45608.51730324074</v>
      </c>
      <c r="Y528" s="509" t="s">
        <v>10461</v>
      </c>
      <c r="Z528" s="509"/>
      <c r="AA528" s="509" t="s">
        <v>10460</v>
      </c>
      <c r="AB528" s="509" t="s">
        <v>1328</v>
      </c>
    </row>
    <row r="529" spans="1:28" s="411" customFormat="1" ht="10.199999999999999">
      <c r="A529" s="509">
        <v>30653</v>
      </c>
      <c r="B529" s="509">
        <v>1</v>
      </c>
      <c r="C529" s="510" t="s">
        <v>1395</v>
      </c>
      <c r="D529" s="510" t="s">
        <v>10307</v>
      </c>
      <c r="E529" s="511">
        <v>45615</v>
      </c>
      <c r="F529" s="511">
        <v>47079</v>
      </c>
      <c r="G529" s="511"/>
      <c r="H529" s="509" t="s">
        <v>136</v>
      </c>
      <c r="I529" s="512">
        <v>226158.67</v>
      </c>
      <c r="J529" s="509">
        <v>5.3689999999999998</v>
      </c>
      <c r="K529" s="509">
        <v>0</v>
      </c>
      <c r="L529" s="509">
        <v>0</v>
      </c>
      <c r="M529" s="509">
        <v>0</v>
      </c>
      <c r="N529" s="509">
        <v>0</v>
      </c>
      <c r="O529" s="509">
        <v>0</v>
      </c>
      <c r="P529" s="509">
        <v>226158.67</v>
      </c>
      <c r="Q529" s="513">
        <v>1214245.8992300001</v>
      </c>
      <c r="R529" s="515"/>
      <c r="S529" s="509" t="s">
        <v>10325</v>
      </c>
      <c r="T529" s="509" t="s">
        <v>10328</v>
      </c>
      <c r="U529" s="509" t="s">
        <v>10561</v>
      </c>
      <c r="V529" s="514">
        <v>45781.439120370371</v>
      </c>
      <c r="W529" s="509" t="s">
        <v>10481</v>
      </c>
      <c r="X529" s="514">
        <v>45781.443368055552</v>
      </c>
      <c r="Y529" s="509" t="s">
        <v>10481</v>
      </c>
      <c r="Z529" s="509"/>
      <c r="AA529" s="509" t="s">
        <v>10460</v>
      </c>
      <c r="AB529" s="509" t="s">
        <v>10410</v>
      </c>
    </row>
    <row r="530" spans="1:28" s="411" customFormat="1" ht="10.199999999999999">
      <c r="A530" s="509">
        <v>30654</v>
      </c>
      <c r="B530" s="509">
        <v>1</v>
      </c>
      <c r="C530" s="510" t="s">
        <v>1395</v>
      </c>
      <c r="D530" s="510" t="s">
        <v>10307</v>
      </c>
      <c r="E530" s="511">
        <v>45615</v>
      </c>
      <c r="F530" s="511">
        <v>47259</v>
      </c>
      <c r="G530" s="511"/>
      <c r="H530" s="509" t="s">
        <v>136</v>
      </c>
      <c r="I530" s="512">
        <v>217154.78</v>
      </c>
      <c r="J530" s="509">
        <v>5.3689999999999998</v>
      </c>
      <c r="K530" s="509">
        <v>0</v>
      </c>
      <c r="L530" s="509">
        <v>0</v>
      </c>
      <c r="M530" s="509">
        <v>0</v>
      </c>
      <c r="N530" s="509">
        <v>0</v>
      </c>
      <c r="O530" s="509">
        <v>0</v>
      </c>
      <c r="P530" s="509">
        <v>217154.78</v>
      </c>
      <c r="Q530" s="513">
        <v>1165904.01382</v>
      </c>
      <c r="R530" s="515"/>
      <c r="S530" s="509" t="s">
        <v>10325</v>
      </c>
      <c r="T530" s="509" t="s">
        <v>10328</v>
      </c>
      <c r="U530" s="509" t="s">
        <v>10562</v>
      </c>
      <c r="V530" s="514">
        <v>45781.439120370371</v>
      </c>
      <c r="W530" s="509" t="s">
        <v>10481</v>
      </c>
      <c r="X530" s="514">
        <v>45781.445740740739</v>
      </c>
      <c r="Y530" s="509" t="s">
        <v>10481</v>
      </c>
      <c r="Z530" s="509"/>
      <c r="AA530" s="509" t="s">
        <v>10460</v>
      </c>
      <c r="AB530" s="509" t="s">
        <v>10410</v>
      </c>
    </row>
    <row r="531" spans="1:28" s="411" customFormat="1" ht="10.199999999999999">
      <c r="A531" s="509">
        <v>30655</v>
      </c>
      <c r="B531" s="509">
        <v>1</v>
      </c>
      <c r="C531" s="510" t="s">
        <v>1395</v>
      </c>
      <c r="D531" s="510" t="s">
        <v>10307</v>
      </c>
      <c r="E531" s="511">
        <v>45615</v>
      </c>
      <c r="F531" s="511">
        <v>47443</v>
      </c>
      <c r="G531" s="511"/>
      <c r="H531" s="509" t="s">
        <v>136</v>
      </c>
      <c r="I531" s="512">
        <v>208672.17</v>
      </c>
      <c r="J531" s="509">
        <v>5.3689999999999998</v>
      </c>
      <c r="K531" s="509">
        <v>0</v>
      </c>
      <c r="L531" s="509">
        <v>0</v>
      </c>
      <c r="M531" s="509">
        <v>0</v>
      </c>
      <c r="N531" s="509">
        <v>0</v>
      </c>
      <c r="O531" s="509">
        <v>0</v>
      </c>
      <c r="P531" s="509">
        <v>208672.17</v>
      </c>
      <c r="Q531" s="513">
        <v>1120360.8807300001</v>
      </c>
      <c r="R531" s="515"/>
      <c r="S531" s="509" t="s">
        <v>10325</v>
      </c>
      <c r="T531" s="509" t="s">
        <v>10328</v>
      </c>
      <c r="U531" s="509" t="s">
        <v>10563</v>
      </c>
      <c r="V531" s="514">
        <v>45781.439120370371</v>
      </c>
      <c r="W531" s="509" t="s">
        <v>10481</v>
      </c>
      <c r="X531" s="514">
        <v>45781.443854166668</v>
      </c>
      <c r="Y531" s="509" t="s">
        <v>10481</v>
      </c>
      <c r="Z531" s="509"/>
      <c r="AA531" s="509" t="s">
        <v>10460</v>
      </c>
      <c r="AB531" s="509" t="s">
        <v>10410</v>
      </c>
    </row>
    <row r="532" spans="1:28" s="452" customFormat="1">
      <c r="A532" s="467" t="s">
        <v>10963</v>
      </c>
      <c r="B532" s="467"/>
      <c r="C532" s="468"/>
      <c r="D532" s="468"/>
      <c r="E532" s="467"/>
      <c r="F532" s="467"/>
      <c r="G532" s="467"/>
      <c r="H532" s="467"/>
      <c r="I532" s="467"/>
      <c r="J532" s="467"/>
      <c r="K532" s="467"/>
      <c r="L532" s="467"/>
      <c r="M532" s="467"/>
      <c r="N532" s="467"/>
      <c r="O532" s="467"/>
      <c r="P532" s="467"/>
      <c r="Q532" s="469">
        <f>SUBTOTAL(109,tb_CP_SaídasGerais[VALOR A PAGAR R$])</f>
        <v>36967094.441790089</v>
      </c>
      <c r="R532" s="467"/>
      <c r="S532" s="467"/>
      <c r="T532" s="467"/>
      <c r="U532" s="467"/>
      <c r="V532" s="467"/>
      <c r="W532" s="467"/>
      <c r="X532" s="467"/>
      <c r="Y532" s="467"/>
      <c r="Z532" s="467"/>
      <c r="AA532" s="467"/>
      <c r="AB532" s="467">
        <f>SUBTOTAL(103,tb_CP_SaídasGerais[FORMA DE PAGAMENTO])</f>
        <v>269</v>
      </c>
    </row>
    <row r="533" spans="1:28">
      <c r="Q533" s="410"/>
    </row>
    <row r="535" spans="1:28">
      <c r="Q535" s="520"/>
    </row>
    <row r="536" spans="1:28">
      <c r="Q536" s="521"/>
    </row>
    <row r="537" spans="1:28">
      <c r="Q537" s="521"/>
    </row>
  </sheetData>
  <mergeCells count="2">
    <mergeCell ref="A7:Q7"/>
    <mergeCell ref="B5:I5"/>
  </mergeCells>
  <dataValidations count="1">
    <dataValidation type="date" operator="greaterThanOrEqual" allowBlank="1" showInputMessage="1" showErrorMessage="1" sqref="F533:F1048576" xr:uid="{92D3F1BC-8D73-435F-950F-93520F1F5218}">
      <formula1>TODAY()</formula1>
    </dataValidation>
  </dataValidations>
  <pageMargins left="0.511811024" right="0.511811024" top="0.78740157499999996" bottom="0.78740157499999996" header="0.31496062000000002" footer="0.31496062000000002"/>
  <pageSetup paperSize="9"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352FB-7DF7-4585-B990-9CA41587E61F}">
  <sheetPr codeName="Planilha7">
    <tabColor rgb="FFD3F2FD"/>
  </sheetPr>
  <dimension ref="B2:EG18"/>
  <sheetViews>
    <sheetView showGridLines="0" workbookViewId="0">
      <pane xSplit="2" ySplit="3" topLeftCell="EC4" activePane="bottomRight" state="frozen"/>
      <selection activeCell="H10" sqref="H10"/>
      <selection pane="topRight" activeCell="H10" sqref="H10"/>
      <selection pane="bottomLeft" activeCell="H10" sqref="H10"/>
      <selection pane="bottomRight" activeCell="EG8" sqref="EG8"/>
    </sheetView>
  </sheetViews>
  <sheetFormatPr defaultColWidth="9.109375" defaultRowHeight="14.4"/>
  <cols>
    <col min="1" max="1" width="1.6640625" style="2" customWidth="1"/>
    <col min="2" max="2" width="26.6640625" style="2" bestFit="1" customWidth="1"/>
    <col min="3" max="6" width="15" style="2" bestFit="1" customWidth="1"/>
    <col min="7" max="7" width="13.6640625" style="2" bestFit="1" customWidth="1"/>
    <col min="8" max="21" width="15" style="2" bestFit="1" customWidth="1"/>
    <col min="22" max="22" width="13.6640625" style="2" bestFit="1" customWidth="1"/>
    <col min="23" max="23" width="15" style="2" bestFit="1" customWidth="1"/>
    <col min="24" max="24" width="13.6640625" style="2" bestFit="1" customWidth="1"/>
    <col min="25" max="32" width="15" style="2" bestFit="1" customWidth="1"/>
    <col min="33" max="33" width="13.6640625" style="2" bestFit="1" customWidth="1"/>
    <col min="34" max="35" width="15" style="2" bestFit="1" customWidth="1"/>
    <col min="36" max="36" width="13.6640625" style="2" bestFit="1" customWidth="1"/>
    <col min="37" max="52" width="15" style="2" bestFit="1" customWidth="1"/>
    <col min="53" max="53" width="13.6640625" style="2" bestFit="1" customWidth="1"/>
    <col min="54" max="54" width="15" style="2" bestFit="1" customWidth="1"/>
    <col min="55" max="55" width="13.6640625" style="2" bestFit="1" customWidth="1"/>
    <col min="56" max="56" width="15" style="2" bestFit="1" customWidth="1"/>
    <col min="57" max="57" width="13.6640625" style="2" bestFit="1" customWidth="1"/>
    <col min="58" max="71" width="15" style="2" bestFit="1" customWidth="1"/>
    <col min="72" max="72" width="38.33203125" style="2" bestFit="1" customWidth="1"/>
    <col min="73" max="74" width="15" style="2" bestFit="1" customWidth="1"/>
    <col min="75" max="137" width="16.6640625" style="2" bestFit="1" customWidth="1"/>
    <col min="138" max="16384" width="9.109375" style="2"/>
  </cols>
  <sheetData>
    <row r="2" spans="2:137" s="369" customFormat="1" ht="13.8">
      <c r="B2" s="435" t="s">
        <v>10259</v>
      </c>
      <c r="C2" s="474" t="s">
        <v>10965</v>
      </c>
      <c r="D2" s="474" t="s">
        <v>10966</v>
      </c>
      <c r="E2" s="474" t="s">
        <v>10794</v>
      </c>
      <c r="F2" s="475" t="s">
        <v>10801</v>
      </c>
      <c r="G2" s="476" t="s">
        <v>10768</v>
      </c>
      <c r="H2" s="474" t="s">
        <v>10806</v>
      </c>
      <c r="I2" s="474" t="s">
        <v>10809</v>
      </c>
      <c r="J2" s="474" t="s">
        <v>10815</v>
      </c>
      <c r="K2" s="474" t="s">
        <v>10816</v>
      </c>
      <c r="L2" s="474" t="s">
        <v>10818</v>
      </c>
      <c r="M2" s="474" t="s">
        <v>10821</v>
      </c>
      <c r="N2" s="474" t="s">
        <v>10823</v>
      </c>
      <c r="O2" s="474" t="s">
        <v>10826</v>
      </c>
      <c r="P2" s="474" t="s">
        <v>10967</v>
      </c>
      <c r="Q2" s="474" t="s">
        <v>10828</v>
      </c>
      <c r="R2" s="474" t="s">
        <v>10829</v>
      </c>
      <c r="S2" s="474" t="s">
        <v>10830</v>
      </c>
      <c r="T2" s="474" t="s">
        <v>10831</v>
      </c>
      <c r="U2" s="475" t="s">
        <v>10833</v>
      </c>
      <c r="V2" s="477" t="s">
        <v>10792</v>
      </c>
      <c r="W2" s="475" t="s">
        <v>10835</v>
      </c>
      <c r="X2" s="477" t="s">
        <v>10795</v>
      </c>
      <c r="Y2" s="474" t="s">
        <v>10837</v>
      </c>
      <c r="Z2" s="474" t="s">
        <v>10839</v>
      </c>
      <c r="AA2" s="474" t="s">
        <v>10841</v>
      </c>
      <c r="AB2" s="474" t="s">
        <v>10842</v>
      </c>
      <c r="AC2" s="474" t="s">
        <v>10845</v>
      </c>
      <c r="AD2" s="474" t="s">
        <v>10846</v>
      </c>
      <c r="AE2" s="474" t="s">
        <v>10848</v>
      </c>
      <c r="AF2" s="475" t="s">
        <v>10849</v>
      </c>
      <c r="AG2" s="477" t="s">
        <v>10802</v>
      </c>
      <c r="AH2" s="474" t="s">
        <v>10852</v>
      </c>
      <c r="AI2" s="474" t="s">
        <v>10854</v>
      </c>
      <c r="AJ2" s="474" t="s">
        <v>10808</v>
      </c>
      <c r="AK2" s="474" t="s">
        <v>10856</v>
      </c>
      <c r="AL2" s="474" t="s">
        <v>10858</v>
      </c>
      <c r="AM2" s="474" t="s">
        <v>10860</v>
      </c>
      <c r="AN2" s="474" t="s">
        <v>10862</v>
      </c>
      <c r="AO2" s="474" t="s">
        <v>10863</v>
      </c>
      <c r="AP2" s="474" t="s">
        <v>10864</v>
      </c>
      <c r="AQ2" s="474" t="s">
        <v>10865</v>
      </c>
      <c r="AR2" s="474" t="s">
        <v>10866</v>
      </c>
      <c r="AS2" s="474" t="s">
        <v>10868</v>
      </c>
      <c r="AT2" s="474" t="s">
        <v>10870</v>
      </c>
      <c r="AU2" s="474" t="s">
        <v>10872</v>
      </c>
      <c r="AV2" s="474" t="s">
        <v>10874</v>
      </c>
      <c r="AW2" s="474" t="s">
        <v>10876</v>
      </c>
      <c r="AX2" s="474" t="s">
        <v>10879</v>
      </c>
      <c r="AY2" s="474" t="s">
        <v>10882</v>
      </c>
      <c r="AZ2" s="475" t="s">
        <v>10884</v>
      </c>
      <c r="BA2" s="477" t="s">
        <v>10810</v>
      </c>
      <c r="BB2" s="475" t="s">
        <v>10887</v>
      </c>
      <c r="BC2" s="477" t="s">
        <v>10811</v>
      </c>
      <c r="BD2" s="475" t="s">
        <v>10889</v>
      </c>
      <c r="BE2" s="477" t="s">
        <v>10814</v>
      </c>
      <c r="BF2" s="474" t="s">
        <v>10891</v>
      </c>
      <c r="BG2" s="474" t="s">
        <v>10893</v>
      </c>
      <c r="BH2" s="474" t="s">
        <v>10894</v>
      </c>
      <c r="BI2" s="474" t="s">
        <v>10895</v>
      </c>
      <c r="BJ2" s="474" t="s">
        <v>10897</v>
      </c>
      <c r="BK2" s="474" t="s">
        <v>10899</v>
      </c>
      <c r="BL2" s="474" t="s">
        <v>10900</v>
      </c>
      <c r="BM2" s="474" t="s">
        <v>10902</v>
      </c>
      <c r="BN2" s="474" t="s">
        <v>10910</v>
      </c>
      <c r="BO2" s="474" t="s">
        <v>10912</v>
      </c>
      <c r="BP2" s="474" t="s">
        <v>10914</v>
      </c>
      <c r="BQ2" s="474" t="s">
        <v>10915</v>
      </c>
      <c r="BR2" s="474" t="s">
        <v>10916</v>
      </c>
      <c r="BS2" s="474" t="s">
        <v>10917</v>
      </c>
      <c r="BT2" s="474" t="s">
        <v>10918</v>
      </c>
      <c r="BU2" s="474" t="s">
        <v>10919</v>
      </c>
      <c r="BV2" s="474" t="s">
        <v>10921</v>
      </c>
      <c r="BW2" s="474" t="s">
        <v>10922</v>
      </c>
      <c r="BX2" s="474" t="s">
        <v>10923</v>
      </c>
      <c r="BY2" s="474" t="s">
        <v>10924</v>
      </c>
      <c r="BZ2" s="474" t="s">
        <v>10925</v>
      </c>
      <c r="CA2" s="474" t="s">
        <v>10926</v>
      </c>
      <c r="CB2" s="474" t="s">
        <v>10927</v>
      </c>
      <c r="CC2" s="474" t="s">
        <v>10928</v>
      </c>
      <c r="CD2" s="474" t="s">
        <v>10929</v>
      </c>
      <c r="CE2" s="474" t="s">
        <v>10930</v>
      </c>
      <c r="CF2" s="474" t="s">
        <v>10931</v>
      </c>
      <c r="CG2" s="474" t="s">
        <v>10932</v>
      </c>
      <c r="CH2" s="474" t="s">
        <v>10933</v>
      </c>
      <c r="CI2" s="474" t="s">
        <v>10934</v>
      </c>
      <c r="CJ2" s="474" t="s">
        <v>10935</v>
      </c>
      <c r="CK2" s="474" t="s">
        <v>10936</v>
      </c>
      <c r="CL2" s="474" t="s">
        <v>10937</v>
      </c>
      <c r="CM2" s="474" t="s">
        <v>10938</v>
      </c>
      <c r="CN2" s="474" t="s">
        <v>10939</v>
      </c>
      <c r="CO2" s="474" t="s">
        <v>10940</v>
      </c>
      <c r="CP2" s="474" t="s">
        <v>10941</v>
      </c>
      <c r="CQ2" s="474" t="s">
        <v>10942</v>
      </c>
      <c r="CR2" s="474" t="s">
        <v>10943</v>
      </c>
      <c r="CS2" s="474" t="s">
        <v>10944</v>
      </c>
      <c r="CT2" s="474" t="s">
        <v>10945</v>
      </c>
      <c r="CU2" s="474" t="s">
        <v>10946</v>
      </c>
      <c r="CV2" s="474" t="s">
        <v>10947</v>
      </c>
      <c r="CW2" s="474" t="s">
        <v>10948</v>
      </c>
      <c r="CX2" s="474" t="s">
        <v>10949</v>
      </c>
      <c r="CY2" s="474" t="s">
        <v>10950</v>
      </c>
      <c r="CZ2" s="474" t="s">
        <v>10951</v>
      </c>
      <c r="DA2" s="474" t="s">
        <v>10952</v>
      </c>
      <c r="DB2" s="474" t="s">
        <v>10953</v>
      </c>
      <c r="DC2" s="474" t="s">
        <v>10954</v>
      </c>
      <c r="DD2" s="474" t="s">
        <v>10955</v>
      </c>
      <c r="DE2" s="474" t="s">
        <v>10956</v>
      </c>
      <c r="DF2" s="474" t="s">
        <v>10957</v>
      </c>
      <c r="DG2" s="474" t="s">
        <v>10958</v>
      </c>
      <c r="DH2" s="474" t="s">
        <v>10959</v>
      </c>
      <c r="DI2" s="474" t="s">
        <v>10960</v>
      </c>
      <c r="DJ2" s="474" t="s">
        <v>10961</v>
      </c>
      <c r="DK2" s="474" t="s">
        <v>10962</v>
      </c>
      <c r="DL2" s="474" t="s">
        <v>10968</v>
      </c>
      <c r="DM2" s="474" t="s">
        <v>10990</v>
      </c>
      <c r="DN2" s="474" t="s">
        <v>10993</v>
      </c>
      <c r="DO2" s="474" t="s">
        <v>10998</v>
      </c>
      <c r="DP2" s="474" t="s">
        <v>11013</v>
      </c>
      <c r="DQ2" s="474" t="s">
        <v>11015</v>
      </c>
      <c r="DR2" s="474" t="s">
        <v>11040</v>
      </c>
      <c r="DS2" s="474" t="s">
        <v>11046</v>
      </c>
      <c r="DT2" s="474" t="s">
        <v>11052</v>
      </c>
      <c r="DU2" s="474" t="s">
        <v>11089</v>
      </c>
      <c r="DV2" s="474" t="s">
        <v>11106</v>
      </c>
      <c r="DW2" s="474" t="s">
        <v>11116</v>
      </c>
      <c r="DX2" s="474" t="s">
        <v>11142</v>
      </c>
      <c r="DY2" s="474" t="s">
        <v>11155</v>
      </c>
      <c r="DZ2" s="474" t="s">
        <v>11216</v>
      </c>
      <c r="EA2" s="474" t="s">
        <v>11235</v>
      </c>
      <c r="EB2" s="474" t="s">
        <v>11302</v>
      </c>
      <c r="EC2" s="474" t="s">
        <v>11352</v>
      </c>
      <c r="ED2" s="474" t="s">
        <v>11460</v>
      </c>
      <c r="EE2" s="474" t="s">
        <v>11516</v>
      </c>
      <c r="EF2" s="474" t="s">
        <v>11588</v>
      </c>
      <c r="EG2" s="474" t="s">
        <v>11648</v>
      </c>
    </row>
    <row r="3" spans="2:137" s="369" customFormat="1" ht="13.8">
      <c r="B3" s="471"/>
      <c r="C3" s="368"/>
      <c r="D3" s="368"/>
      <c r="E3" s="368"/>
      <c r="F3" s="370">
        <v>0.42152777777777778</v>
      </c>
      <c r="G3" s="370">
        <v>0.62777777777777777</v>
      </c>
      <c r="H3" s="370">
        <v>0.65277777777777779</v>
      </c>
      <c r="I3" s="370">
        <v>0.45555555555555555</v>
      </c>
      <c r="J3" s="370">
        <v>0.72013888888888888</v>
      </c>
      <c r="K3" s="370">
        <v>0.4284722222222222</v>
      </c>
      <c r="L3" s="370">
        <v>0.70277777777777772</v>
      </c>
      <c r="M3" s="370">
        <v>0.3263888888888889</v>
      </c>
      <c r="N3" s="370">
        <v>0.45208333333333334</v>
      </c>
      <c r="O3" s="370">
        <v>0.42291666666666666</v>
      </c>
      <c r="P3" s="370">
        <v>0.38750000000000001</v>
      </c>
      <c r="Q3" s="370">
        <v>0.43472222222222223</v>
      </c>
      <c r="R3" s="370">
        <v>0.53888888888888886</v>
      </c>
      <c r="S3" s="370">
        <v>0.53888888888888886</v>
      </c>
      <c r="T3" s="370">
        <v>0.74027777777777781</v>
      </c>
      <c r="U3" s="370">
        <v>0.35416666666666669</v>
      </c>
      <c r="V3" s="370">
        <v>0.7631944444444444</v>
      </c>
      <c r="W3" s="370">
        <v>0.51249999999999996</v>
      </c>
      <c r="X3" s="370">
        <v>0.76041666666666663</v>
      </c>
      <c r="Y3" s="370">
        <v>0.70902777777777781</v>
      </c>
      <c r="Z3" s="370">
        <v>0.68125000000000002</v>
      </c>
      <c r="AA3" s="370">
        <v>0.56180555555555556</v>
      </c>
      <c r="AB3" s="370">
        <v>0.58750000000000002</v>
      </c>
      <c r="AC3" s="370">
        <v>0.7104166666666667</v>
      </c>
      <c r="AD3" s="370">
        <v>0.57986111111111116</v>
      </c>
      <c r="AE3" s="370">
        <v>0.43611111111111112</v>
      </c>
      <c r="AF3" s="370">
        <v>0.44583333333333336</v>
      </c>
      <c r="AG3" s="370">
        <v>0.74930555555555556</v>
      </c>
      <c r="AH3" s="370">
        <v>0.76388888888888884</v>
      </c>
      <c r="AI3" s="370">
        <v>0.44305555555555554</v>
      </c>
      <c r="AJ3" s="370">
        <v>0.7631944444444444</v>
      </c>
      <c r="AK3" s="370">
        <v>0.75902777777777775</v>
      </c>
      <c r="AL3" s="370">
        <v>0.75694444444444442</v>
      </c>
      <c r="AM3" s="370">
        <v>0.72152777777777777</v>
      </c>
      <c r="AN3" s="370">
        <v>0.75277777777777777</v>
      </c>
      <c r="AO3" s="370">
        <v>0.74444444444444446</v>
      </c>
      <c r="AP3" s="370">
        <v>0.74444444444444446</v>
      </c>
      <c r="AQ3" s="370">
        <v>0.7583333333333333</v>
      </c>
      <c r="AR3" s="370">
        <v>0.75624999999999998</v>
      </c>
      <c r="AS3" s="370">
        <v>0.75624999999999998</v>
      </c>
      <c r="AT3" s="370">
        <v>0.67777777777777781</v>
      </c>
      <c r="AU3" s="370">
        <v>0.67777777777777781</v>
      </c>
      <c r="AV3" s="370">
        <v>0.42708333333333331</v>
      </c>
      <c r="AW3" s="370">
        <v>0.76458333333333328</v>
      </c>
      <c r="AX3" s="370">
        <v>0.71111111111111114</v>
      </c>
      <c r="AY3" s="370">
        <v>0.47083333333333333</v>
      </c>
      <c r="AZ3" s="370">
        <v>0.4375</v>
      </c>
      <c r="BA3" s="370">
        <v>0.72986111111111107</v>
      </c>
      <c r="BB3" s="370">
        <v>0.47499999999999998</v>
      </c>
      <c r="BC3" s="370">
        <v>0.72569444444444442</v>
      </c>
      <c r="BD3" s="370">
        <v>0.38680555555555557</v>
      </c>
      <c r="BE3" s="370">
        <v>0.74861111111111112</v>
      </c>
      <c r="BF3" s="370">
        <v>0.48125000000000001</v>
      </c>
      <c r="BG3" s="370">
        <v>0.65277777777777779</v>
      </c>
      <c r="BH3" s="370">
        <v>0.74444444444444446</v>
      </c>
      <c r="BI3" s="370">
        <v>0.36805555555555558</v>
      </c>
      <c r="BJ3" s="370">
        <v>0.7416666666666667</v>
      </c>
      <c r="BK3" s="370">
        <v>0.68472222222222223</v>
      </c>
      <c r="BL3" s="370">
        <v>0.43541666666666667</v>
      </c>
      <c r="BM3" s="370">
        <v>0.45833333333333331</v>
      </c>
      <c r="BN3" s="370">
        <v>0.70277777777777772</v>
      </c>
      <c r="BO3" s="370">
        <v>0.70277777777777772</v>
      </c>
      <c r="BP3" s="370">
        <v>0.70277777777777772</v>
      </c>
      <c r="BQ3" s="370">
        <v>0.70277777777777772</v>
      </c>
      <c r="BR3" s="370">
        <v>0.70277777777777772</v>
      </c>
      <c r="BS3" s="370">
        <v>0.70277777777777772</v>
      </c>
      <c r="BT3" s="370">
        <v>0.70277777777777772</v>
      </c>
      <c r="BU3" s="370">
        <v>0.70277777777777772</v>
      </c>
      <c r="BV3" s="370">
        <v>0.70277777777777772</v>
      </c>
      <c r="BW3" s="370">
        <v>0.70277777777777772</v>
      </c>
      <c r="BX3" s="370">
        <v>0.70277777777777772</v>
      </c>
      <c r="BY3" s="370">
        <v>0.70277777777777772</v>
      </c>
      <c r="BZ3" s="370">
        <v>0.70277777777777772</v>
      </c>
      <c r="CA3" s="370">
        <v>0.70277777777777772</v>
      </c>
      <c r="CB3" s="370">
        <v>0.70277777777777772</v>
      </c>
      <c r="CC3" s="370">
        <v>0.70277777777777772</v>
      </c>
      <c r="CD3" s="370">
        <v>0.70277777777777772</v>
      </c>
      <c r="CE3" s="370">
        <v>0.70277777777777772</v>
      </c>
      <c r="CF3" s="370">
        <v>0.70277777777777772</v>
      </c>
      <c r="CG3" s="370">
        <v>0.70277777777777772</v>
      </c>
      <c r="CH3" s="370">
        <v>0.70277777777777772</v>
      </c>
      <c r="CI3" s="370">
        <v>0.70277777777777772</v>
      </c>
      <c r="CJ3" s="370">
        <v>0.70277777777777772</v>
      </c>
      <c r="CK3" s="370">
        <v>0.70277777777777772</v>
      </c>
      <c r="CL3" s="370">
        <v>0.70277777777777772</v>
      </c>
      <c r="CM3" s="370">
        <v>0.70277777777777772</v>
      </c>
      <c r="CN3" s="370">
        <v>0.70277777777777772</v>
      </c>
      <c r="CO3" s="370">
        <v>0.70277777777777772</v>
      </c>
      <c r="CP3" s="370">
        <v>0.70277777777777772</v>
      </c>
      <c r="CQ3" s="370">
        <v>0.70277777777777772</v>
      </c>
      <c r="CR3" s="370">
        <v>0.70277777777777772</v>
      </c>
      <c r="CS3" s="370">
        <v>0.70277777777777772</v>
      </c>
      <c r="CT3" s="370">
        <v>0.70277777777777772</v>
      </c>
      <c r="CU3" s="370">
        <v>0.70277777777777772</v>
      </c>
      <c r="CV3" s="370">
        <v>0.70277777777777772</v>
      </c>
      <c r="CW3" s="370">
        <v>0.70277777777777772</v>
      </c>
      <c r="CX3" s="370">
        <v>0.70277777777777772</v>
      </c>
      <c r="CY3" s="370">
        <v>0.70277777777777772</v>
      </c>
      <c r="CZ3" s="370">
        <v>0.70277777777777772</v>
      </c>
      <c r="DA3" s="370">
        <v>0.70277777777777772</v>
      </c>
      <c r="DB3" s="370">
        <v>0.70277777777777772</v>
      </c>
      <c r="DC3" s="370">
        <v>0.70277777777777772</v>
      </c>
      <c r="DD3" s="370">
        <v>0.70277777777777772</v>
      </c>
      <c r="DE3" s="370">
        <v>0.70277777777777772</v>
      </c>
      <c r="DF3" s="370">
        <v>0.70277777777777772</v>
      </c>
      <c r="DG3" s="370">
        <v>0.70277777777777772</v>
      </c>
      <c r="DH3" s="370">
        <v>0.70277777777777772</v>
      </c>
      <c r="DI3" s="370">
        <v>0.70277777777777772</v>
      </c>
      <c r="DJ3" s="370">
        <v>0.70277777777777772</v>
      </c>
      <c r="DK3" s="370">
        <v>0.70277777777777772</v>
      </c>
      <c r="DL3" s="370">
        <v>0.70277777777777772</v>
      </c>
      <c r="DM3" s="370">
        <v>0.70277777777777772</v>
      </c>
      <c r="DN3" s="370">
        <v>0.70277777777777772</v>
      </c>
      <c r="DO3" s="370">
        <v>0.70277777777777772</v>
      </c>
      <c r="DP3" s="370">
        <v>0.70277777777777772</v>
      </c>
      <c r="DQ3" s="370">
        <v>0.70277777777777772</v>
      </c>
      <c r="DR3" s="370">
        <v>0.70277777777777772</v>
      </c>
      <c r="DS3" s="370">
        <v>0.70277777777777772</v>
      </c>
      <c r="DT3" s="370">
        <v>0.70277777777777772</v>
      </c>
      <c r="DU3" s="370">
        <v>0.70277777777777772</v>
      </c>
      <c r="DV3" s="370">
        <v>0.70277777777777772</v>
      </c>
      <c r="DW3" s="370">
        <v>0.70277777777777772</v>
      </c>
      <c r="DX3" s="370">
        <v>0.70277777777777772</v>
      </c>
      <c r="DY3" s="370">
        <v>0.70277777777777772</v>
      </c>
      <c r="DZ3" s="370">
        <v>0.70277777777777772</v>
      </c>
      <c r="EA3" s="370">
        <v>0.70277777777777772</v>
      </c>
      <c r="EB3" s="370">
        <v>0.70277777777777772</v>
      </c>
      <c r="EC3" s="370">
        <v>0.70277777777777772</v>
      </c>
      <c r="ED3" s="370">
        <v>0.70277777777777772</v>
      </c>
      <c r="EE3" s="370">
        <v>0.70277777777777772</v>
      </c>
      <c r="EF3" s="370">
        <v>0.70277777777777772</v>
      </c>
      <c r="EG3" s="370">
        <v>0.70277777777777772</v>
      </c>
    </row>
    <row r="4" spans="2:137">
      <c r="B4" s="472" t="s">
        <v>10341</v>
      </c>
      <c r="C4" s="358">
        <v>309438.96999999997</v>
      </c>
      <c r="D4" s="358">
        <v>303465.94</v>
      </c>
      <c r="E4" s="358">
        <v>1588392.91</v>
      </c>
      <c r="F4" s="358">
        <v>1588392.91</v>
      </c>
      <c r="G4" s="359">
        <v>1243392.9099999999</v>
      </c>
      <c r="H4" s="358">
        <v>1241319.8799999999</v>
      </c>
      <c r="I4" s="358">
        <v>1241319.8799999999</v>
      </c>
      <c r="J4" s="358">
        <v>1238901.3600000001</v>
      </c>
      <c r="K4" s="358">
        <v>1238901.3600000001</v>
      </c>
      <c r="L4" s="358">
        <v>1227801.3600000001</v>
      </c>
      <c r="M4" s="358">
        <v>1227801.3600000001</v>
      </c>
      <c r="N4" s="358">
        <v>1225450.96</v>
      </c>
      <c r="O4" s="358">
        <v>1225450.96</v>
      </c>
      <c r="P4" s="358">
        <v>1225450.96</v>
      </c>
      <c r="Q4" s="358">
        <v>1225450.96</v>
      </c>
      <c r="R4" s="358">
        <v>1225450.96</v>
      </c>
      <c r="S4" s="358">
        <v>1225450.96</v>
      </c>
      <c r="T4" s="358">
        <v>1225450.96</v>
      </c>
      <c r="U4" s="358">
        <v>1225450.96</v>
      </c>
      <c r="V4" s="358">
        <v>1225450.96</v>
      </c>
      <c r="W4" s="358">
        <v>1225450.96</v>
      </c>
      <c r="X4" s="358">
        <v>1170535.3700000001</v>
      </c>
      <c r="Y4" s="358">
        <f>2895479.37+165000</f>
        <v>3060479.37</v>
      </c>
      <c r="Z4" s="358">
        <v>3055987.8200000003</v>
      </c>
      <c r="AA4" s="358">
        <f t="shared" ref="AA4:AP4" si="0">2890987.82+165000</f>
        <v>3055987.82</v>
      </c>
      <c r="AB4" s="358">
        <f t="shared" si="0"/>
        <v>3055987.82</v>
      </c>
      <c r="AC4" s="358">
        <f t="shared" si="0"/>
        <v>3055987.82</v>
      </c>
      <c r="AD4" s="358">
        <f t="shared" si="0"/>
        <v>3055987.82</v>
      </c>
      <c r="AE4" s="358">
        <f t="shared" si="0"/>
        <v>3055987.82</v>
      </c>
      <c r="AF4" s="358">
        <f t="shared" si="0"/>
        <v>3055987.82</v>
      </c>
      <c r="AG4" s="358">
        <f t="shared" si="0"/>
        <v>3055987.82</v>
      </c>
      <c r="AH4" s="358">
        <f t="shared" si="0"/>
        <v>3055987.82</v>
      </c>
      <c r="AI4" s="358">
        <f t="shared" si="0"/>
        <v>3055987.82</v>
      </c>
      <c r="AJ4" s="358">
        <f t="shared" si="0"/>
        <v>3055987.82</v>
      </c>
      <c r="AK4" s="358">
        <f t="shared" si="0"/>
        <v>3055987.82</v>
      </c>
      <c r="AL4" s="358">
        <f t="shared" si="0"/>
        <v>3055987.82</v>
      </c>
      <c r="AM4" s="358">
        <f t="shared" si="0"/>
        <v>3055987.82</v>
      </c>
      <c r="AN4" s="358">
        <f t="shared" si="0"/>
        <v>3055987.82</v>
      </c>
      <c r="AO4" s="358">
        <f t="shared" si="0"/>
        <v>3055987.82</v>
      </c>
      <c r="AP4" s="358">
        <f t="shared" si="0"/>
        <v>3055987.82</v>
      </c>
      <c r="AQ4" s="358">
        <f>2890987.82+165000</f>
        <v>3055987.82</v>
      </c>
      <c r="AR4" s="358">
        <f>2890987.82+165000</f>
        <v>3055987.82</v>
      </c>
      <c r="AS4" s="358">
        <f>2890987.82+165000</f>
        <v>3055987.82</v>
      </c>
      <c r="AT4" s="358">
        <f>2890987.82+165000</f>
        <v>3055987.82</v>
      </c>
      <c r="AU4" s="358">
        <f>2890987.82+165000</f>
        <v>3055987.82</v>
      </c>
      <c r="AV4" s="358">
        <f>3049053.56</f>
        <v>3049053.56</v>
      </c>
      <c r="AW4" s="358">
        <f>3049053.56</f>
        <v>3049053.56</v>
      </c>
      <c r="AX4" s="358">
        <f>3049053.56</f>
        <v>3049053.56</v>
      </c>
      <c r="AY4" s="358">
        <v>3688997.56</v>
      </c>
      <c r="AZ4" s="358">
        <v>3688997.56</v>
      </c>
      <c r="BA4" s="358">
        <v>3688997.56</v>
      </c>
      <c r="BB4" s="358">
        <v>3688997.56</v>
      </c>
      <c r="BC4" s="358">
        <v>3652107.88</v>
      </c>
      <c r="BD4" s="358">
        <v>3652107.88</v>
      </c>
      <c r="BE4" s="358">
        <v>3652107.88</v>
      </c>
      <c r="BF4" s="358">
        <v>3652107.88</v>
      </c>
      <c r="BG4" s="358">
        <v>3652107.88</v>
      </c>
      <c r="BH4" s="358">
        <v>3652107.88</v>
      </c>
      <c r="BI4" s="358">
        <v>3652107.88</v>
      </c>
      <c r="BJ4" s="358">
        <v>3652107.88</v>
      </c>
      <c r="BK4" s="358">
        <f>3652107.88+334000</f>
        <v>3986107.88</v>
      </c>
      <c r="BL4" s="358">
        <f>3652107.88+334000</f>
        <v>3986107.88</v>
      </c>
      <c r="BM4" s="358">
        <f>3652107.88+334000</f>
        <v>3986107.88</v>
      </c>
      <c r="BN4" s="358">
        <v>3971250.68</v>
      </c>
      <c r="BO4" s="358">
        <v>3971250.68</v>
      </c>
      <c r="BP4" s="358">
        <v>3971250.68</v>
      </c>
      <c r="BQ4" s="358">
        <v>3971250.68</v>
      </c>
      <c r="BR4" s="358">
        <v>3971250.68</v>
      </c>
      <c r="BS4" s="358">
        <v>3971250.68</v>
      </c>
      <c r="BT4" s="358">
        <v>3971250.68</v>
      </c>
      <c r="BU4" s="358">
        <v>3971250.68</v>
      </c>
      <c r="BV4" s="358">
        <v>3971228.49</v>
      </c>
      <c r="BW4" s="358">
        <v>3971226.49</v>
      </c>
      <c r="BX4" s="358">
        <v>3971226.49</v>
      </c>
      <c r="BY4" s="358">
        <v>3971226.49</v>
      </c>
      <c r="BZ4" s="358">
        <v>3971226.49</v>
      </c>
      <c r="CA4" s="358">
        <v>3971226.49</v>
      </c>
      <c r="CB4" s="358">
        <f>3971226.49-2418.52</f>
        <v>3968807.97</v>
      </c>
      <c r="CC4" s="358">
        <v>3968807.97</v>
      </c>
      <c r="CD4" s="358">
        <v>3968807.97</v>
      </c>
      <c r="CE4" s="358">
        <v>3968807.97</v>
      </c>
      <c r="CF4" s="358">
        <v>3968807.97</v>
      </c>
      <c r="CG4" s="358">
        <v>3968807.97</v>
      </c>
      <c r="CH4" s="358">
        <v>3968807.97</v>
      </c>
      <c r="CI4" s="358">
        <v>3968807.97</v>
      </c>
      <c r="CJ4" s="358">
        <v>3968807.97</v>
      </c>
      <c r="CK4" s="358">
        <f t="shared" ref="CK4:CY4" si="1">3968807.97-10958.86</f>
        <v>3957849.1100000003</v>
      </c>
      <c r="CL4" s="358">
        <f t="shared" si="1"/>
        <v>3957849.1100000003</v>
      </c>
      <c r="CM4" s="358">
        <f t="shared" si="1"/>
        <v>3957849.1100000003</v>
      </c>
      <c r="CN4" s="358">
        <f t="shared" si="1"/>
        <v>3957849.1100000003</v>
      </c>
      <c r="CO4" s="358">
        <f t="shared" si="1"/>
        <v>3957849.1100000003</v>
      </c>
      <c r="CP4" s="358">
        <f t="shared" si="1"/>
        <v>3957849.1100000003</v>
      </c>
      <c r="CQ4" s="358">
        <f t="shared" si="1"/>
        <v>3957849.1100000003</v>
      </c>
      <c r="CR4" s="358">
        <f t="shared" si="1"/>
        <v>3957849.1100000003</v>
      </c>
      <c r="CS4" s="358">
        <f t="shared" si="1"/>
        <v>3957849.1100000003</v>
      </c>
      <c r="CT4" s="358">
        <f t="shared" si="1"/>
        <v>3957849.1100000003</v>
      </c>
      <c r="CU4" s="358">
        <f t="shared" si="1"/>
        <v>3957849.1100000003</v>
      </c>
      <c r="CV4" s="358">
        <f t="shared" si="1"/>
        <v>3957849.1100000003</v>
      </c>
      <c r="CW4" s="358">
        <f t="shared" si="1"/>
        <v>3957849.1100000003</v>
      </c>
      <c r="CX4" s="358">
        <f t="shared" si="1"/>
        <v>3957849.1100000003</v>
      </c>
      <c r="CY4" s="358">
        <f t="shared" si="1"/>
        <v>3957849.1100000003</v>
      </c>
      <c r="CZ4" s="358">
        <f t="shared" ref="CZ4:DI4" si="2">3968807.97-10958.86-2418.52</f>
        <v>3955430.5900000003</v>
      </c>
      <c r="DA4" s="358">
        <f t="shared" si="2"/>
        <v>3955430.5900000003</v>
      </c>
      <c r="DB4" s="358">
        <f t="shared" si="2"/>
        <v>3955430.5900000003</v>
      </c>
      <c r="DC4" s="358">
        <f t="shared" si="2"/>
        <v>3955430.5900000003</v>
      </c>
      <c r="DD4" s="358">
        <f t="shared" si="2"/>
        <v>3955430.5900000003</v>
      </c>
      <c r="DE4" s="358">
        <f t="shared" si="2"/>
        <v>3955430.5900000003</v>
      </c>
      <c r="DF4" s="358">
        <f t="shared" si="2"/>
        <v>3955430.5900000003</v>
      </c>
      <c r="DG4" s="358">
        <f t="shared" si="2"/>
        <v>3955430.5900000003</v>
      </c>
      <c r="DH4" s="358">
        <f t="shared" si="2"/>
        <v>3955430.5900000003</v>
      </c>
      <c r="DI4" s="358">
        <f t="shared" si="2"/>
        <v>3955430.5900000003</v>
      </c>
      <c r="DJ4" s="358">
        <f>3942473.92</f>
        <v>3942473.92</v>
      </c>
      <c r="DK4" s="358">
        <v>3942583.43</v>
      </c>
      <c r="DL4" s="358">
        <v>3942911.99</v>
      </c>
      <c r="DM4" s="358">
        <v>3943021.52</v>
      </c>
      <c r="DN4" s="358">
        <v>3943131.05</v>
      </c>
      <c r="DO4" s="358">
        <v>3943240.58</v>
      </c>
      <c r="DP4" s="358">
        <v>3943350.11</v>
      </c>
      <c r="DQ4" s="358">
        <v>3944007.35</v>
      </c>
      <c r="DR4" s="358">
        <v>3944226.46</v>
      </c>
      <c r="DS4" s="358">
        <v>3944445.58</v>
      </c>
      <c r="DT4" s="358">
        <v>3944664.72</v>
      </c>
      <c r="DU4" s="358">
        <v>3940696.41</v>
      </c>
      <c r="DV4" s="358">
        <v>3941353.2</v>
      </c>
      <c r="DW4" s="358">
        <v>3941572.16</v>
      </c>
      <c r="DX4" s="358">
        <v>3941791.14</v>
      </c>
      <c r="DY4" s="358">
        <v>3942010.13</v>
      </c>
      <c r="DZ4" s="358">
        <v>3942229.13</v>
      </c>
      <c r="EA4" s="358">
        <v>3942886.16</v>
      </c>
      <c r="EB4" s="358">
        <v>3943105.21</v>
      </c>
      <c r="EC4" s="358">
        <v>3933445.87</v>
      </c>
      <c r="ED4" s="358">
        <v>3933664.39</v>
      </c>
      <c r="EE4" s="358">
        <v>3933882.93</v>
      </c>
      <c r="EF4" s="358">
        <v>3844373.5</v>
      </c>
      <c r="EG4" s="358">
        <v>3844587.08</v>
      </c>
    </row>
    <row r="5" spans="2:137">
      <c r="B5" s="473" t="s">
        <v>126</v>
      </c>
      <c r="C5" s="357">
        <v>5.8300999999999998</v>
      </c>
      <c r="D5" s="357">
        <v>5.8487999999999998</v>
      </c>
      <c r="E5" s="357">
        <v>5.7422000000000004</v>
      </c>
      <c r="F5" s="357">
        <v>5.7777000000000003</v>
      </c>
      <c r="G5" s="357">
        <v>5.8876999999999997</v>
      </c>
      <c r="H5" s="357">
        <v>5.9115000000000002</v>
      </c>
      <c r="I5" s="357">
        <v>5.8425000000000002</v>
      </c>
      <c r="J5" s="357">
        <v>5.8559000000000001</v>
      </c>
      <c r="K5" s="357">
        <v>5.7496</v>
      </c>
      <c r="L5" s="357">
        <v>5.6879999999999997</v>
      </c>
      <c r="M5" s="357">
        <v>5.6738799999999996</v>
      </c>
      <c r="N5" s="357">
        <v>5.6845999999999997</v>
      </c>
      <c r="O5" s="357">
        <v>5.6680999999999999</v>
      </c>
      <c r="P5" s="357">
        <v>5.6608000000000001</v>
      </c>
      <c r="Q5" s="357">
        <v>5.6394000000000002</v>
      </c>
      <c r="R5" s="357">
        <v>5.6394000000000002</v>
      </c>
      <c r="S5" s="357">
        <v>5.6520000000000001</v>
      </c>
      <c r="T5" s="357">
        <v>5.7210000000000001</v>
      </c>
      <c r="U5" s="357">
        <v>5.7210000000000001</v>
      </c>
      <c r="V5" s="357">
        <v>5.7374999999999998</v>
      </c>
      <c r="W5" s="357">
        <v>5.7374999999999998</v>
      </c>
      <c r="X5" s="357">
        <v>5.6859999999999999</v>
      </c>
      <c r="Y5" s="357">
        <v>5.6510999999999996</v>
      </c>
      <c r="Z5" s="357">
        <v>5.6821999999999999</v>
      </c>
      <c r="AA5" s="357">
        <v>5.6261999999999999</v>
      </c>
      <c r="AB5" s="357">
        <v>5.61</v>
      </c>
      <c r="AC5" s="357">
        <v>5.6327999999999996</v>
      </c>
      <c r="AD5" s="357">
        <v>5.6924999999999999</v>
      </c>
      <c r="AE5" s="357">
        <v>5.6924999999999999</v>
      </c>
      <c r="AF5" s="357">
        <v>5.6590999999999996</v>
      </c>
      <c r="AG5" s="357">
        <v>5.6619999999999999</v>
      </c>
      <c r="AH5" s="357">
        <v>5.6390000000000002</v>
      </c>
      <c r="AI5" s="357">
        <v>5.6390000000000002</v>
      </c>
      <c r="AJ5" s="357">
        <v>5.6932</v>
      </c>
      <c r="AK5" s="357">
        <v>5.6619000000000002</v>
      </c>
      <c r="AL5" s="357">
        <v>5.6539000000000001</v>
      </c>
      <c r="AM5" s="357">
        <v>5.6936</v>
      </c>
      <c r="AN5" s="357">
        <v>5.6558999999999999</v>
      </c>
      <c r="AO5" s="357">
        <v>5.7087000000000003</v>
      </c>
      <c r="AP5" s="357">
        <v>5.6936999999999998</v>
      </c>
      <c r="AQ5" s="357">
        <v>5.6694000000000004</v>
      </c>
      <c r="AR5" s="357">
        <v>5.6332000000000004</v>
      </c>
      <c r="AS5" s="357">
        <v>5.5968999999999998</v>
      </c>
      <c r="AT5" s="357">
        <v>5.5946999999999996</v>
      </c>
      <c r="AU5" s="357">
        <v>5.6760000000000002</v>
      </c>
      <c r="AV5" s="357">
        <v>5.5389999999999997</v>
      </c>
      <c r="AW5" s="357">
        <v>5.5122999999999998</v>
      </c>
      <c r="AX5" s="357">
        <v>5.4772999999999996</v>
      </c>
      <c r="AY5" s="357">
        <v>5.4878999999999998</v>
      </c>
      <c r="AZ5" s="357">
        <v>5.4878999999999998</v>
      </c>
      <c r="BA5" s="357">
        <v>5.5213000000000001</v>
      </c>
      <c r="BB5" s="357">
        <v>5.5213000000000001</v>
      </c>
      <c r="BC5" s="357">
        <v>5.4938000000000002</v>
      </c>
      <c r="BD5" s="357">
        <v>5.4938000000000002</v>
      </c>
      <c r="BE5" s="357">
        <v>5.5427</v>
      </c>
      <c r="BF5" s="357">
        <v>5.5427</v>
      </c>
      <c r="BG5" s="357">
        <v>5.4759000000000002</v>
      </c>
      <c r="BH5" s="357">
        <v>5.4759000000000002</v>
      </c>
      <c r="BI5" s="357">
        <v>5.4570999999999996</v>
      </c>
      <c r="BJ5" s="357">
        <v>5.4512</v>
      </c>
      <c r="BK5" s="357">
        <v>5.4207999999999998</v>
      </c>
      <c r="BL5" s="357">
        <v>5.4089999999999998</v>
      </c>
      <c r="BM5" s="357">
        <v>5.4710000000000001</v>
      </c>
      <c r="BN5" s="357">
        <v>5.5736999999999997</v>
      </c>
      <c r="BO5" s="357">
        <v>5.5465999999999998</v>
      </c>
      <c r="BP5" s="357">
        <v>5.5709</v>
      </c>
      <c r="BQ5" s="357">
        <v>5.5537000000000001</v>
      </c>
      <c r="BR5" s="357">
        <v>5.5239000000000003</v>
      </c>
      <c r="BS5" s="357">
        <v>5.5426000000000002</v>
      </c>
      <c r="BT5" s="357">
        <v>5.5876999999999999</v>
      </c>
      <c r="BU5" s="357">
        <v>5.5763999999999996</v>
      </c>
      <c r="BV5" s="357">
        <v>5.6021000000000001</v>
      </c>
      <c r="BW5" s="357">
        <v>5.5435999999999996</v>
      </c>
      <c r="BX5" s="357">
        <v>5.5113000000000003</v>
      </c>
      <c r="BY5" s="357">
        <v>5.5118999999999998</v>
      </c>
      <c r="BZ5" s="357">
        <v>5.4802</v>
      </c>
      <c r="CA5" s="357">
        <v>5.4638</v>
      </c>
      <c r="CB5" s="357">
        <v>5.4253999999999998</v>
      </c>
      <c r="CC5" s="357">
        <v>5.4473000000000003</v>
      </c>
      <c r="CD5" s="357">
        <v>5.4051999999999998</v>
      </c>
      <c r="CE5" s="357">
        <v>5.3928000000000003</v>
      </c>
      <c r="CF5" s="357">
        <v>5.4095000000000004</v>
      </c>
      <c r="CG5" s="357">
        <v>5.3928000000000003</v>
      </c>
      <c r="CH5" s="357">
        <v>5.4154999999999998</v>
      </c>
      <c r="CI5" s="357">
        <v>5.4715999999999996</v>
      </c>
      <c r="CJ5" s="357">
        <v>5.4725999999999999</v>
      </c>
      <c r="CK5" s="357">
        <v>5.4828000000000001</v>
      </c>
      <c r="CL5" s="357">
        <v>5.4391999999999996</v>
      </c>
      <c r="CM5" s="357">
        <v>5.4173999999999998</v>
      </c>
      <c r="CN5" s="419">
        <v>5.4218000000000002</v>
      </c>
      <c r="CO5" s="419">
        <v>5.4428000000000001</v>
      </c>
      <c r="CP5" s="419">
        <v>5.4115000000000002</v>
      </c>
      <c r="CQ5" s="419">
        <v>5.4264000000000001</v>
      </c>
      <c r="CR5" s="419">
        <v>5.4378000000000002</v>
      </c>
      <c r="CS5" s="419">
        <v>5.468</v>
      </c>
      <c r="CT5" s="419">
        <v>5.4485000000000001</v>
      </c>
      <c r="CU5" s="419">
        <v>5.4587000000000003</v>
      </c>
      <c r="CV5" s="419">
        <v>5.3967999999999998</v>
      </c>
      <c r="CW5" s="419">
        <v>5.4278000000000004</v>
      </c>
      <c r="CX5" s="419">
        <v>5.4278000000000004</v>
      </c>
      <c r="CY5" s="419">
        <v>5.4123000000000001</v>
      </c>
      <c r="CZ5" s="419">
        <v>5.3857999999999997</v>
      </c>
      <c r="DA5" s="419">
        <v>5.3677000000000001</v>
      </c>
      <c r="DB5" s="419">
        <v>5.3208000000000002</v>
      </c>
      <c r="DC5" s="419">
        <v>5.3095999999999997</v>
      </c>
      <c r="DD5" s="419">
        <v>5.3010999999999999</v>
      </c>
      <c r="DE5" s="419">
        <v>5.3010000000000002</v>
      </c>
      <c r="DF5" s="419">
        <v>5.3276000000000003</v>
      </c>
      <c r="DG5" s="419">
        <v>5.3456999999999999</v>
      </c>
      <c r="DH5" s="419">
        <v>5.3063000000000002</v>
      </c>
      <c r="DI5" s="419">
        <v>5.3112000000000004</v>
      </c>
      <c r="DJ5" s="419">
        <v>5.3425000000000002</v>
      </c>
      <c r="DK5" s="419">
        <v>5.3445</v>
      </c>
      <c r="DL5" s="419">
        <v>5.3228999999999997</v>
      </c>
      <c r="DM5" s="419">
        <v>5.3186</v>
      </c>
      <c r="DN5" s="419">
        <v>5.3208000000000002</v>
      </c>
      <c r="DO5" s="419">
        <v>5.3449</v>
      </c>
      <c r="DP5" s="419">
        <v>5.3498000000000001</v>
      </c>
      <c r="DQ5" s="419">
        <v>5.3226000000000004</v>
      </c>
      <c r="DR5" s="419">
        <v>5.3362999999999996</v>
      </c>
      <c r="DS5" s="419">
        <v>5.3426999999999998</v>
      </c>
      <c r="DT5" s="419">
        <v>5.3537999999999997</v>
      </c>
      <c r="DU5" s="419">
        <v>5.4446000000000003</v>
      </c>
      <c r="DV5" s="419">
        <v>5.4629000000000003</v>
      </c>
      <c r="DW5" s="419">
        <v>5.4981999999999998</v>
      </c>
      <c r="DX5" s="419">
        <v>5.4463999999999997</v>
      </c>
      <c r="DY5" s="419">
        <v>5.4353999999999996</v>
      </c>
      <c r="DZ5" s="419">
        <v>5.4390000000000001</v>
      </c>
      <c r="EA5" s="419">
        <v>5.3771000000000004</v>
      </c>
      <c r="EB5" s="419">
        <v>5.3848000000000003</v>
      </c>
      <c r="EC5" s="419">
        <v>5.3898000000000001</v>
      </c>
      <c r="ED5" s="419">
        <v>5.3840000000000003</v>
      </c>
      <c r="EE5" s="419">
        <v>5.3796999999999997</v>
      </c>
      <c r="EF5" s="419">
        <v>5.3743999999999996</v>
      </c>
      <c r="EG5" s="419">
        <v>5.3689999999999998</v>
      </c>
    </row>
    <row r="6" spans="2:137">
      <c r="B6" s="478" t="s">
        <v>10313</v>
      </c>
      <c r="C6" s="479">
        <f t="shared" ref="C6:Y6" si="3">C4*C5</f>
        <v>1804060.1389969997</v>
      </c>
      <c r="D6" s="479">
        <f t="shared" si="3"/>
        <v>1774911.589872</v>
      </c>
      <c r="E6" s="479">
        <f t="shared" si="3"/>
        <v>9120869.767802</v>
      </c>
      <c r="F6" s="479">
        <f t="shared" si="3"/>
        <v>9177257.7161069997</v>
      </c>
      <c r="G6" s="479">
        <f t="shared" si="3"/>
        <v>7320724.4362069992</v>
      </c>
      <c r="H6" s="479">
        <f t="shared" si="3"/>
        <v>7338062.4706199998</v>
      </c>
      <c r="I6" s="479">
        <f t="shared" si="3"/>
        <v>7252411.3988999994</v>
      </c>
      <c r="J6" s="479">
        <f t="shared" si="3"/>
        <v>7254882.4740240006</v>
      </c>
      <c r="K6" s="479">
        <f t="shared" si="3"/>
        <v>7123187.2594560003</v>
      </c>
      <c r="L6" s="479">
        <f t="shared" si="3"/>
        <v>6983734.1356800003</v>
      </c>
      <c r="M6" s="479">
        <f t="shared" si="3"/>
        <v>6966397.5804768</v>
      </c>
      <c r="N6" s="479">
        <f t="shared" si="3"/>
        <v>6966198.5272159996</v>
      </c>
      <c r="O6" s="479">
        <f t="shared" si="3"/>
        <v>6945978.5863759993</v>
      </c>
      <c r="P6" s="479">
        <f t="shared" si="3"/>
        <v>6937032.7943679998</v>
      </c>
      <c r="Q6" s="479">
        <f t="shared" si="3"/>
        <v>6910808.1438239999</v>
      </c>
      <c r="R6" s="479">
        <f t="shared" si="3"/>
        <v>6910808.1438239999</v>
      </c>
      <c r="S6" s="479">
        <f t="shared" si="3"/>
        <v>6926248.8259199997</v>
      </c>
      <c r="T6" s="479">
        <f t="shared" si="3"/>
        <v>7010804.9421600001</v>
      </c>
      <c r="U6" s="479">
        <f t="shared" si="3"/>
        <v>7010804.9421600001</v>
      </c>
      <c r="V6" s="479">
        <f t="shared" si="3"/>
        <v>7031024.8829999994</v>
      </c>
      <c r="W6" s="479">
        <f t="shared" si="3"/>
        <v>7031024.8829999994</v>
      </c>
      <c r="X6" s="479">
        <f t="shared" si="3"/>
        <v>6655664.1138200006</v>
      </c>
      <c r="Y6" s="479">
        <f t="shared" si="3"/>
        <v>17295074.967806999</v>
      </c>
      <c r="Z6" s="479">
        <f t="shared" ref="Z6:AA6" si="4">Z4*Z5</f>
        <v>17364733.990804002</v>
      </c>
      <c r="AA6" s="479">
        <f t="shared" si="4"/>
        <v>17193598.672883999</v>
      </c>
      <c r="AB6" s="479">
        <f t="shared" ref="AB6:AG6" si="5">AB4*AB5</f>
        <v>17144091.670200001</v>
      </c>
      <c r="AC6" s="479">
        <f t="shared" si="5"/>
        <v>17213768.192495998</v>
      </c>
      <c r="AD6" s="479">
        <f t="shared" si="5"/>
        <v>17396210.665349998</v>
      </c>
      <c r="AE6" s="479">
        <f t="shared" si="5"/>
        <v>17396210.665349998</v>
      </c>
      <c r="AF6" s="479">
        <f t="shared" si="5"/>
        <v>17294140.672161996</v>
      </c>
      <c r="AG6" s="479">
        <f t="shared" si="5"/>
        <v>17303003.036839999</v>
      </c>
      <c r="AH6" s="479">
        <f t="shared" ref="AH6" si="6">AH4*AH5</f>
        <v>17232715.316980001</v>
      </c>
      <c r="AI6" s="479">
        <f t="shared" ref="AI6:AK6" si="7">AI4*AI5</f>
        <v>17232715.316980001</v>
      </c>
      <c r="AJ6" s="479">
        <f t="shared" si="7"/>
        <v>17398349.856823999</v>
      </c>
      <c r="AK6" s="479">
        <f t="shared" si="7"/>
        <v>17302697.438058</v>
      </c>
      <c r="AL6" s="479">
        <f t="shared" ref="AL6:AM6" si="8">AL4*AL5</f>
        <v>17278249.535498001</v>
      </c>
      <c r="AM6" s="479">
        <f t="shared" si="8"/>
        <v>17399572.251952</v>
      </c>
      <c r="AN6" s="479">
        <f t="shared" ref="AN6:AO6" si="9">AN4*AN5</f>
        <v>17284361.511138</v>
      </c>
      <c r="AO6" s="479">
        <f t="shared" si="9"/>
        <v>17445717.668033998</v>
      </c>
      <c r="AP6" s="479">
        <f t="shared" ref="AP6:AQ6" si="10">AP4*AP5</f>
        <v>17399877.850733999</v>
      </c>
      <c r="AQ6" s="479">
        <f t="shared" si="10"/>
        <v>17325617.346708</v>
      </c>
      <c r="AR6" s="479">
        <f t="shared" ref="AR6:AS6" si="11">AR4*AR5</f>
        <v>17214990.587623999</v>
      </c>
      <c r="AS6" s="479">
        <f t="shared" si="11"/>
        <v>17104058.229757998</v>
      </c>
      <c r="AT6" s="479">
        <f t="shared" ref="AT6:AU6" si="12">AT4*AT5</f>
        <v>17097335.056553997</v>
      </c>
      <c r="AU6" s="479">
        <f t="shared" si="12"/>
        <v>17345786.866319999</v>
      </c>
      <c r="AV6" s="479">
        <f t="shared" ref="AV6:AW6" si="13">AV4*AV5</f>
        <v>16888707.668839999</v>
      </c>
      <c r="AW6" s="479">
        <f t="shared" si="13"/>
        <v>16807297.938788</v>
      </c>
      <c r="AX6" s="479">
        <f t="shared" ref="AX6:AY6" si="14">AX4*AX5</f>
        <v>16700581.064188</v>
      </c>
      <c r="AY6" s="479">
        <f t="shared" si="14"/>
        <v>20244849.709523998</v>
      </c>
      <c r="AZ6" s="479">
        <f t="shared" ref="AZ6:BB6" si="15">AZ4*AZ5</f>
        <v>20244849.709523998</v>
      </c>
      <c r="BA6" s="479">
        <f t="shared" si="15"/>
        <v>20368062.228027999</v>
      </c>
      <c r="BB6" s="479">
        <f t="shared" si="15"/>
        <v>20368062.228027999</v>
      </c>
      <c r="BC6" s="479">
        <f t="shared" ref="BC6:BD6" si="16">BC4*BC5</f>
        <v>20063950.271143999</v>
      </c>
      <c r="BD6" s="479">
        <f t="shared" si="16"/>
        <v>20063950.271143999</v>
      </c>
      <c r="BE6" s="479">
        <f t="shared" ref="BE6:BF6" si="17">BE4*BE5</f>
        <v>20242538.346476</v>
      </c>
      <c r="BF6" s="479">
        <f t="shared" si="17"/>
        <v>20242538.346476</v>
      </c>
      <c r="BG6" s="479">
        <f t="shared" ref="BG6" si="18">BG4*BG5</f>
        <v>19998577.540091999</v>
      </c>
      <c r="BH6" s="479">
        <f t="shared" ref="BH6:BM6" si="19">BH4*BH5</f>
        <v>19998577.540091999</v>
      </c>
      <c r="BI6" s="479">
        <f t="shared" si="19"/>
        <v>19929917.911947999</v>
      </c>
      <c r="BJ6" s="479">
        <f t="shared" si="19"/>
        <v>19908370.475455999</v>
      </c>
      <c r="BK6" s="479">
        <f t="shared" si="19"/>
        <v>21607893.595904</v>
      </c>
      <c r="BL6" s="479">
        <f t="shared" si="19"/>
        <v>21560857.522919998</v>
      </c>
      <c r="BM6" s="479">
        <f t="shared" si="19"/>
        <v>21807996.211479999</v>
      </c>
      <c r="BN6" s="479">
        <f t="shared" ref="BN6:BO6" si="20">BN4*BN5</f>
        <v>22134559.915116001</v>
      </c>
      <c r="BO6" s="479">
        <f t="shared" si="20"/>
        <v>22026939.021687999</v>
      </c>
      <c r="BP6" s="479">
        <f t="shared" ref="BP6:BQ6" si="21">BP4*BP5</f>
        <v>22123440.413212001</v>
      </c>
      <c r="BQ6" s="479">
        <f t="shared" si="21"/>
        <v>22055134.901516002</v>
      </c>
      <c r="BR6" s="479">
        <f t="shared" ref="BR6:BS6" si="22">BR4*BR5</f>
        <v>21936791.631252002</v>
      </c>
      <c r="BS6" s="479">
        <f t="shared" si="22"/>
        <v>22011054.018968001</v>
      </c>
      <c r="BT6" s="479">
        <f t="shared" ref="BT6:BY6" si="23">BT4*BT5</f>
        <v>22190157.424635999</v>
      </c>
      <c r="BU6" s="479">
        <f t="shared" si="23"/>
        <v>22145282.291951999</v>
      </c>
      <c r="BV6" s="479">
        <f t="shared" si="23"/>
        <v>22247219.123829003</v>
      </c>
      <c r="BW6" s="479">
        <f t="shared" si="23"/>
        <v>22014891.169964001</v>
      </c>
      <c r="BX6" s="479">
        <f t="shared" si="23"/>
        <v>21886620.554337002</v>
      </c>
      <c r="BY6" s="479">
        <f t="shared" si="23"/>
        <v>21889003.290231001</v>
      </c>
      <c r="BZ6" s="479">
        <f t="shared" ref="BZ6:CA6" si="24">BZ4*BZ5</f>
        <v>21763115.410498001</v>
      </c>
      <c r="CA6" s="479">
        <f t="shared" si="24"/>
        <v>21697987.296062</v>
      </c>
      <c r="CB6" s="479">
        <f t="shared" ref="CB6:CG6" si="25">CB4*CB5</f>
        <v>21532370.760437999</v>
      </c>
      <c r="CC6" s="479">
        <f t="shared" si="25"/>
        <v>21619287.654981002</v>
      </c>
      <c r="CD6" s="479">
        <f t="shared" si="25"/>
        <v>21452200.839444</v>
      </c>
      <c r="CE6" s="479">
        <f t="shared" si="25"/>
        <v>21402987.620616004</v>
      </c>
      <c r="CF6" s="479">
        <f t="shared" si="25"/>
        <v>21469266.713715002</v>
      </c>
      <c r="CG6" s="479">
        <f t="shared" si="25"/>
        <v>21402987.620616004</v>
      </c>
      <c r="CH6" s="479">
        <f t="shared" ref="CH6:CI6" si="26">CH4*CH5</f>
        <v>21493079.561535001</v>
      </c>
      <c r="CI6" s="479">
        <f t="shared" si="26"/>
        <v>21715729.688651998</v>
      </c>
      <c r="CJ6" s="479">
        <f t="shared" ref="CJ6:CK6" si="27">CJ4*CJ5</f>
        <v>21719698.496622</v>
      </c>
      <c r="CK6" s="479">
        <f t="shared" si="27"/>
        <v>21700095.100308001</v>
      </c>
      <c r="CL6" s="479">
        <f t="shared" ref="CL6:CQ6" si="28">CL4*CL5</f>
        <v>21527532.879112002</v>
      </c>
      <c r="CM6" s="479">
        <f t="shared" si="28"/>
        <v>21441251.768514</v>
      </c>
      <c r="CN6" s="479">
        <f t="shared" si="28"/>
        <v>21458666.304598004</v>
      </c>
      <c r="CO6" s="479">
        <f t="shared" si="28"/>
        <v>21541781.135908004</v>
      </c>
      <c r="CP6" s="479">
        <f t="shared" si="28"/>
        <v>21417900.458765004</v>
      </c>
      <c r="CQ6" s="479">
        <f t="shared" si="28"/>
        <v>21476872.410504002</v>
      </c>
      <c r="CR6" s="479">
        <f t="shared" ref="CR6" si="29">CR4*CR5</f>
        <v>21521991.890358001</v>
      </c>
      <c r="CS6" s="479">
        <f t="shared" ref="CS6:CX6" si="30">CS4*CS5</f>
        <v>21641518.933480002</v>
      </c>
      <c r="CT6" s="479">
        <f t="shared" si="30"/>
        <v>21564340.875835001</v>
      </c>
      <c r="CU6" s="479">
        <f t="shared" si="30"/>
        <v>21604710.936757002</v>
      </c>
      <c r="CV6" s="479">
        <f t="shared" si="30"/>
        <v>21359720.076848</v>
      </c>
      <c r="CW6" s="479">
        <f t="shared" si="30"/>
        <v>21482413.399258003</v>
      </c>
      <c r="CX6" s="479">
        <f t="shared" si="30"/>
        <v>21482413.399258003</v>
      </c>
      <c r="CY6" s="479">
        <f t="shared" ref="CY6:DD6" si="31">CY4*CY5</f>
        <v>21421066.738053001</v>
      </c>
      <c r="CZ6" s="479">
        <f t="shared" si="31"/>
        <v>21303158.071621999</v>
      </c>
      <c r="DA6" s="479">
        <f t="shared" si="31"/>
        <v>21231564.777943004</v>
      </c>
      <c r="DB6" s="479">
        <f t="shared" si="31"/>
        <v>21046055.083272003</v>
      </c>
      <c r="DC6" s="479">
        <f t="shared" si="31"/>
        <v>21001754.260664001</v>
      </c>
      <c r="DD6" s="479">
        <f t="shared" si="31"/>
        <v>20968133.100649003</v>
      </c>
      <c r="DE6" s="479">
        <f t="shared" ref="DE6:DF6" si="32">DE4*DE5</f>
        <v>20967737.557590004</v>
      </c>
      <c r="DF6" s="479">
        <f t="shared" si="32"/>
        <v>21072952.011284001</v>
      </c>
      <c r="DG6" s="479">
        <f t="shared" ref="DG6:DH6" si="33">DG4*DG5</f>
        <v>21144545.304963</v>
      </c>
      <c r="DH6" s="479">
        <f t="shared" si="33"/>
        <v>20988701.339717004</v>
      </c>
      <c r="DI6" s="479">
        <f t="shared" ref="DI6" si="34">DI4*DI5</f>
        <v>21008082.949608002</v>
      </c>
      <c r="DJ6" s="479">
        <f t="shared" ref="DJ6:DP6" si="35">DJ4*DJ5</f>
        <v>21062666.917600002</v>
      </c>
      <c r="DK6" s="479">
        <f t="shared" si="35"/>
        <v>21071137.141635001</v>
      </c>
      <c r="DL6" s="479">
        <f t="shared" si="35"/>
        <v>20987726.231571</v>
      </c>
      <c r="DM6" s="479">
        <f t="shared" si="35"/>
        <v>20971354.256271999</v>
      </c>
      <c r="DN6" s="479">
        <f t="shared" si="35"/>
        <v>20980611.690839998</v>
      </c>
      <c r="DO6" s="479">
        <f t="shared" si="35"/>
        <v>21076226.576042</v>
      </c>
      <c r="DP6" s="479">
        <f t="shared" si="35"/>
        <v>21096134.418478001</v>
      </c>
      <c r="DQ6" s="479">
        <f t="shared" ref="DQ6:DU6" si="36">DQ4*DQ5</f>
        <v>20992373.521110002</v>
      </c>
      <c r="DR6" s="479">
        <f t="shared" si="36"/>
        <v>21047575.658497997</v>
      </c>
      <c r="DS6" s="479">
        <f t="shared" si="36"/>
        <v>21073989.400265999</v>
      </c>
      <c r="DT6" s="479">
        <f t="shared" si="36"/>
        <v>21118945.977936</v>
      </c>
      <c r="DU6" s="479">
        <f t="shared" si="36"/>
        <v>21455515.673886001</v>
      </c>
      <c r="DV6" s="479">
        <f t="shared" ref="DV6:DZ6" si="37">DV4*DV5</f>
        <v>21531218.396280002</v>
      </c>
      <c r="DW6" s="479">
        <f t="shared" si="37"/>
        <v>21671552.050112002</v>
      </c>
      <c r="DX6" s="479">
        <f t="shared" si="37"/>
        <v>21468571.264895998</v>
      </c>
      <c r="DY6" s="479">
        <f t="shared" si="37"/>
        <v>21426401.860601999</v>
      </c>
      <c r="DZ6" s="479">
        <f t="shared" si="37"/>
        <v>21441784.23807</v>
      </c>
      <c r="EA6" s="479">
        <f t="shared" ref="EA6:EF6" si="38">EA4*EA5</f>
        <v>21201293.170936003</v>
      </c>
      <c r="EB6" s="479">
        <f t="shared" si="38"/>
        <v>21232832.934808001</v>
      </c>
      <c r="EC6" s="479">
        <f t="shared" si="38"/>
        <v>21200486.550126001</v>
      </c>
      <c r="ED6" s="479">
        <f t="shared" si="38"/>
        <v>21178849.075760003</v>
      </c>
      <c r="EE6" s="479">
        <f t="shared" si="38"/>
        <v>21163109.998521</v>
      </c>
      <c r="EF6" s="479">
        <f t="shared" si="38"/>
        <v>20661200.9384</v>
      </c>
      <c r="EG6" s="479">
        <f>EG4*EG5</f>
        <v>20641588.03252</v>
      </c>
    </row>
    <row r="7" spans="2:137" ht="15" thickBot="1"/>
    <row r="8" spans="2:137" ht="15" thickBot="1">
      <c r="BK8" s="506"/>
      <c r="BL8" s="506"/>
      <c r="BM8" s="507"/>
      <c r="BN8" s="507"/>
      <c r="BO8" s="507"/>
      <c r="BP8" s="507"/>
      <c r="BQ8" s="507"/>
      <c r="BR8" s="507"/>
      <c r="BS8" s="507"/>
      <c r="BT8" s="508" t="s">
        <v>10257</v>
      </c>
      <c r="BU8" s="360"/>
      <c r="BV8" s="360"/>
      <c r="BW8" s="360">
        <f>_xlfn.LET(
    _xlpm.cUS, MATCH(BW$2, tb_Saldos_US[#Headers], 0),
    _xlpm.rUS, MATCH("VLR CONVERTIDO", INDEX(tb_Saldos_US[],,1), 0),
    _xlpm.cBR, MATCH(BW$2, tb_Saldos_BR[#Headers], 0),
    _xlpm.ok, AND(ISNUMBER(_xlpm.cUS), ISNUMBER(_xlpm.rUS), ISNUMBER(_xlpm.cBR)),
    IF(_xlpm.ok,
        INDEX(tb_Saldos_US[], _xlpm.rUS, _xlpm.cUS) + INDEX(tb_Saldos_BR[#Totals], 1, _xlpm.cBR),
        "Valor correspondente não encontrado na base BR!"
    )
)</f>
        <v>24373082.339964002</v>
      </c>
      <c r="BX8" s="360">
        <f>_xlfn.LET(
    _xlpm.cUS, MATCH(BX$2, tb_Saldos_US[#Headers], 0),
    _xlpm.rUS, MATCH("VLR CONVERTIDO", INDEX(tb_Saldos_US[],,1), 0),
    _xlpm.cBR, MATCH(BX$2, tb_Saldos_BR[#Headers], 0),
    _xlpm.ok, AND(ISNUMBER(_xlpm.cUS), ISNUMBER(_xlpm.rUS), ISNUMBER(_xlpm.cBR)),
    IF(_xlpm.ok,
        INDEX(tb_Saldos_US[], _xlpm.rUS, _xlpm.cUS) + INDEX(tb_Saldos_BR[#Totals], 1, _xlpm.cBR),
        "Valor correspondente não encontrado na base BR!"
    )
)</f>
        <v>30291643.144337002</v>
      </c>
      <c r="BY8" s="360">
        <f>_xlfn.LET(
    _xlpm.cUS, MATCH(BY$2, tb_Saldos_US[#Headers], 0),
    _xlpm.rUS, MATCH("VLR CONVERTIDO", INDEX(tb_Saldos_US[],,1), 0),
    _xlpm.cBR, MATCH(BY$2, tb_Saldos_BR[#Headers], 0),
    _xlpm.ok, AND(ISNUMBER(_xlpm.cUS), ISNUMBER(_xlpm.rUS), ISNUMBER(_xlpm.cBR)),
    IF(_xlpm.ok,
        INDEX(tb_Saldos_US[], _xlpm.rUS, _xlpm.cUS) + INDEX(tb_Saldos_BR[#Totals], 1, _xlpm.cBR),
        "Valor correspondente não encontrado na base BR!"
    )
)</f>
        <v>47211502.690231003</v>
      </c>
      <c r="BZ8" s="360">
        <f>_xlfn.LET(
    _xlpm.cUS, MATCH(BZ$2, tb_Saldos_US[#Headers], 0),
    _xlpm.rUS, MATCH("VLR CONVERTIDO", INDEX(tb_Saldos_US[],,1), 0),
    _xlpm.cBR, MATCH(BZ$2, tb_Saldos_BR[#Headers], 0),
    _xlpm.ok, AND(ISNUMBER(_xlpm.cUS), ISNUMBER(_xlpm.rUS), ISNUMBER(_xlpm.cBR)),
    IF(_xlpm.ok,
        INDEX(tb_Saldos_US[], _xlpm.rUS, _xlpm.cUS) + INDEX(tb_Saldos_BR[#Totals], 1, _xlpm.cBR),
        "Valor correspondente não encontrado na base BR!"
    )
)</f>
        <v>47371549.430498004</v>
      </c>
      <c r="CA8" s="360">
        <f>_xlfn.LET(
    _xlpm.cUS, MATCH(CA$2, tb_Saldos_US[#Headers], 0),
    _xlpm.rUS, MATCH("VLR CONVERTIDO", INDEX(tb_Saldos_US[],,1), 0),
    _xlpm.cBR, MATCH(CA$2, tb_Saldos_BR[#Headers], 0),
    _xlpm.ok, AND(ISNUMBER(_xlpm.cUS), ISNUMBER(_xlpm.rUS), ISNUMBER(_xlpm.cBR)),
    IF(_xlpm.ok,
        INDEX(tb_Saldos_US[], _xlpm.rUS, _xlpm.cUS) + INDEX(tb_Saldos_BR[#Totals], 1, _xlpm.cBR),
        "Valor correspondente não encontrado na base BR!"
    )
)</f>
        <v>46946442.516061999</v>
      </c>
      <c r="CB8" s="360">
        <f>_xlfn.LET(
    _xlpm.cUS, MATCH(CB$2, tb_Saldos_US[#Headers], 0),
    _xlpm.rUS, MATCH("VLR CONVERTIDO", INDEX(tb_Saldos_US[],,1), 0),
    _xlpm.cBR, MATCH(CB$2, tb_Saldos_BR[#Headers], 0),
    _xlpm.ok, AND(ISNUMBER(_xlpm.cUS), ISNUMBER(_xlpm.rUS), ISNUMBER(_xlpm.cBR)),
    IF(_xlpm.ok,
        INDEX(tb_Saldos_US[], _xlpm.rUS, _xlpm.cUS) + INDEX(tb_Saldos_BR[#Totals], 1, _xlpm.cBR),
        "Valor correspondente não encontrado na base BR!"
    )
)</f>
        <v>46269558.930437997</v>
      </c>
      <c r="CC8" s="360">
        <f>_xlfn.LET(
    _xlpm.cUS, MATCH(CC$2, tb_Saldos_US[#Headers], 0),
    _xlpm.rUS, MATCH("VLR CONVERTIDO", INDEX(tb_Saldos_US[],,1), 0),
    _xlpm.cBR, MATCH(CC$2, tb_Saldos_BR[#Headers], 0),
    _xlpm.ok, AND(ISNUMBER(_xlpm.cUS), ISNUMBER(_xlpm.rUS), ISNUMBER(_xlpm.cBR)),
    IF(_xlpm.ok,
        INDEX(tb_Saldos_US[], _xlpm.rUS, _xlpm.cUS) + INDEX(tb_Saldos_BR[#Totals], 1, _xlpm.cBR),
        "Valor correspondente não encontrado na base BR!"
    )
)</f>
        <v>51526779.344981</v>
      </c>
      <c r="CD8" s="360">
        <f>_xlfn.LET(
    _xlpm.cUS, MATCH(CD$2, tb_Saldos_US[#Headers], 0),
    _xlpm.rUS, MATCH("VLR CONVERTIDO", INDEX(tb_Saldos_US[],,1), 0),
    _xlpm.cBR, MATCH(CD$2, tb_Saldos_BR[#Headers], 0),
    _xlpm.ok, AND(ISNUMBER(_xlpm.cUS), ISNUMBER(_xlpm.rUS), ISNUMBER(_xlpm.cBR)),
    IF(_xlpm.ok,
        INDEX(tb_Saldos_US[], _xlpm.rUS, _xlpm.cUS) + INDEX(tb_Saldos_BR[#Totals], 1, _xlpm.cBR),
        "Valor correspondente não encontrado na base BR!"
    )
)</f>
        <v>51592546.069444001</v>
      </c>
      <c r="CE8" s="360">
        <f>_xlfn.LET(
    _xlpm.cUS, MATCH(CE$2, tb_Saldos_US[#Headers], 0),
    _xlpm.rUS, MATCH("VLR CONVERTIDO", INDEX(tb_Saldos_US[],,1), 0),
    _xlpm.cBR, MATCH(CE$2, tb_Saldos_BR[#Headers], 0),
    _xlpm.ok, AND(ISNUMBER(_xlpm.cUS), ISNUMBER(_xlpm.rUS), ISNUMBER(_xlpm.cBR)),
    IF(_xlpm.ok,
        INDEX(tb_Saldos_US[], _xlpm.rUS, _xlpm.cUS) + INDEX(tb_Saldos_BR[#Totals], 1, _xlpm.cBR),
        "Valor correspondente não encontrado na base BR!"
    )
)</f>
        <v>52294723.920616001</v>
      </c>
      <c r="CF8" s="360">
        <f>_xlfn.LET(
    _xlpm.cUS, MATCH(CF$2, tb_Saldos_US[#Headers], 0),
    _xlpm.rUS, MATCH("VLR CONVERTIDO", INDEX(tb_Saldos_US[],,1), 0),
    _xlpm.cBR, MATCH(CF$2, tb_Saldos_BR[#Headers], 0),
    _xlpm.ok, AND(ISNUMBER(_xlpm.cUS), ISNUMBER(_xlpm.rUS), ISNUMBER(_xlpm.cBR)),
    IF(_xlpm.ok,
        INDEX(tb_Saldos_US[], _xlpm.rUS, _xlpm.cUS) + INDEX(tb_Saldos_BR[#Totals], 1, _xlpm.cBR),
        "Valor correspondente não encontrado na base BR!"
    )
)</f>
        <v>52078221.943714999</v>
      </c>
      <c r="CG8" s="360">
        <f>_xlfn.LET(
    _xlpm.cUS, MATCH(CG$2, tb_Saldos_US[#Headers], 0),
    _xlpm.rUS, MATCH("VLR CONVERTIDO", INDEX(tb_Saldos_US[],,1), 0),
    _xlpm.cBR, MATCH(CG$2, tb_Saldos_BR[#Headers], 0),
    _xlpm.ok, AND(ISNUMBER(_xlpm.cUS), ISNUMBER(_xlpm.rUS), ISNUMBER(_xlpm.cBR)),
    IF(_xlpm.ok,
        INDEX(tb_Saldos_US[], _xlpm.rUS, _xlpm.cUS) + INDEX(tb_Saldos_BR[#Totals], 1, _xlpm.cBR),
        "Valor correspondente não encontrado na base BR!"
    )
)</f>
        <v>51764656.550616011</v>
      </c>
      <c r="CH8" s="360">
        <f>_xlfn.LET(
    _xlpm.cUS, MATCH(CH$2, tb_Saldos_US[#Headers], 0),
    _xlpm.rUS, MATCH("VLR CONVERTIDO", INDEX(tb_Saldos_US[],,1), 0),
    _xlpm.cBR, MATCH(CH$2, tb_Saldos_BR[#Headers], 0),
    _xlpm.ok, AND(ISNUMBER(_xlpm.cUS), ISNUMBER(_xlpm.rUS), ISNUMBER(_xlpm.cBR)),
    IF(_xlpm.ok,
        INDEX(tb_Saldos_US[], _xlpm.rUS, _xlpm.cUS) + INDEX(tb_Saldos_BR[#Totals], 1, _xlpm.cBR),
        "Valor correspondente não encontrado na base BR!"
    )
)</f>
        <v>50204947.621535003</v>
      </c>
      <c r="CI8" s="360">
        <f>_xlfn.LET(
    _xlpm.cUS, MATCH(CI$2, tb_Saldos_US[#Headers], 0),
    _xlpm.rUS, MATCH("VLR CONVERTIDO", INDEX(tb_Saldos_US[],,1), 0),
    _xlpm.cBR, MATCH(CI$2, tb_Saldos_BR[#Headers], 0),
    _xlpm.ok, AND(ISNUMBER(_xlpm.cUS), ISNUMBER(_xlpm.rUS), ISNUMBER(_xlpm.cBR)),
    IF(_xlpm.ok,
        INDEX(tb_Saldos_US[], _xlpm.rUS, _xlpm.cUS) + INDEX(tb_Saldos_BR[#Totals], 1, _xlpm.cBR),
        "Valor correspondente não encontrado na base BR!"
    )
)</f>
        <v>46759657.568652004</v>
      </c>
      <c r="CJ8" s="360">
        <f>_xlfn.LET(
    _xlpm.cUS, MATCH(CJ$2, tb_Saldos_US[#Headers], 0),
    _xlpm.rUS, MATCH("VLR CONVERTIDO", INDEX(tb_Saldos_US[],,1), 0),
    _xlpm.cBR, MATCH(CJ$2, tb_Saldos_BR[#Headers], 0),
    _xlpm.ok, AND(ISNUMBER(_xlpm.cUS), ISNUMBER(_xlpm.rUS), ISNUMBER(_xlpm.cBR)),
    IF(_xlpm.ok,
        INDEX(tb_Saldos_US[], _xlpm.rUS, _xlpm.cUS) + INDEX(tb_Saldos_BR[#Totals], 1, _xlpm.cBR),
        "Valor correspondente não encontrado na base BR!"
    )
)</f>
        <v>46451380.706622005</v>
      </c>
      <c r="CK8" s="360">
        <f>_xlfn.LET(
    _xlpm.cUS, MATCH(CK$2, tb_Saldos_US[#Headers], 0),
    _xlpm.rUS, MATCH("VLR CONVERTIDO", INDEX(tb_Saldos_US[],,1), 0),
    _xlpm.cBR, MATCH(CK$2, tb_Saldos_BR[#Headers], 0),
    _xlpm.ok, AND(ISNUMBER(_xlpm.cUS), ISNUMBER(_xlpm.rUS), ISNUMBER(_xlpm.cBR)),
    IF(_xlpm.ok,
        INDEX(tb_Saldos_US[], _xlpm.rUS, _xlpm.cUS) + INDEX(tb_Saldos_BR[#Totals], 1, _xlpm.cBR),
        "Valor correspondente não encontrado na base BR!"
    )
)</f>
        <v>42489951.710308</v>
      </c>
      <c r="CL8" s="360">
        <f>_xlfn.LET(
    _xlpm.cUS, MATCH(CL$2, tb_Saldos_US[#Headers], 0),
    _xlpm.rUS, MATCH("VLR CONVERTIDO", INDEX(tb_Saldos_US[],,1), 0),
    _xlpm.cBR, MATCH(CL$2, tb_Saldos_BR[#Headers], 0),
    _xlpm.ok, AND(ISNUMBER(_xlpm.cUS), ISNUMBER(_xlpm.rUS), ISNUMBER(_xlpm.cBR)),
    IF(_xlpm.ok,
        INDEX(tb_Saldos_US[], _xlpm.rUS, _xlpm.cUS) + INDEX(tb_Saldos_BR[#Totals], 1, _xlpm.cBR),
        "Valor correspondente não encontrado na base BR!"
    )
)</f>
        <v>40855098.869112</v>
      </c>
      <c r="CM8" s="360">
        <f>_xlfn.LET(
    _xlpm.cUS, MATCH(CM$2, tb_Saldos_US[#Headers], 0),
    _xlpm.rUS, MATCH("VLR CONVERTIDO", INDEX(tb_Saldos_US[],,1), 0),
    _xlpm.cBR, MATCH(CM$2, tb_Saldos_BR[#Headers], 0),
    _xlpm.ok, AND(ISNUMBER(_xlpm.cUS), ISNUMBER(_xlpm.rUS), ISNUMBER(_xlpm.cBR)),
    IF(_xlpm.ok,
        INDEX(tb_Saldos_US[], _xlpm.rUS, _xlpm.cUS) + INDEX(tb_Saldos_BR[#Totals], 1, _xlpm.cBR),
        "Valor correspondente não encontrado na base BR!"
    )
)</f>
        <v>55221353.248514004</v>
      </c>
      <c r="CN8" s="360">
        <f>_xlfn.LET(
    _xlpm.cUS, MATCH(CN$2, tb_Saldos_US[#Headers], 0),
    _xlpm.rUS, MATCH("VLR CONVERTIDO", INDEX(tb_Saldos_US[],,1), 0),
    _xlpm.cBR, MATCH(CN$2, tb_Saldos_BR[#Headers], 0),
    _xlpm.ok, AND(ISNUMBER(_xlpm.cUS), ISNUMBER(_xlpm.rUS), ISNUMBER(_xlpm.cBR)),
    IF(_xlpm.ok,
        INDEX(tb_Saldos_US[], _xlpm.rUS, _xlpm.cUS) + INDEX(tb_Saldos_BR[#Totals], 1, _xlpm.cBR),
        "Valor correspondente não encontrado na base BR!"
    )
)</f>
        <v>43504240.954598002</v>
      </c>
      <c r="CO8" s="360">
        <f>_xlfn.LET(
    _xlpm.cUS, MATCH(CO$2, tb_Saldos_US[#Headers], 0),
    _xlpm.rUS, MATCH("VLR CONVERTIDO", INDEX(tb_Saldos_US[],,1), 0),
    _xlpm.cBR, MATCH(CO$2, tb_Saldos_BR[#Headers], 0),
    _xlpm.ok, AND(ISNUMBER(_xlpm.cUS), ISNUMBER(_xlpm.rUS), ISNUMBER(_xlpm.cBR)),
    IF(_xlpm.ok,
        INDEX(tb_Saldos_US[], _xlpm.rUS, _xlpm.cUS) + INDEX(tb_Saldos_BR[#Totals], 1, _xlpm.cBR),
        "Valor correspondente não encontrado na base BR!"
    )
)</f>
        <v>43890704.625908002</v>
      </c>
      <c r="CP8" s="360">
        <f>_xlfn.LET(
    _xlpm.cUS, MATCH(CP$2, tb_Saldos_US[#Headers], 0),
    _xlpm.rUS, MATCH("VLR CONVERTIDO", INDEX(tb_Saldos_US[],,1), 0),
    _xlpm.cBR, MATCH(CP$2, tb_Saldos_BR[#Headers], 0),
    _xlpm.ok, AND(ISNUMBER(_xlpm.cUS), ISNUMBER(_xlpm.rUS), ISNUMBER(_xlpm.cBR)),
    IF(_xlpm.ok,
        INDEX(tb_Saldos_US[], _xlpm.rUS, _xlpm.cUS) + INDEX(tb_Saldos_BR[#Totals], 1, _xlpm.cBR),
        "Valor correspondente não encontrado na base BR!"
    )
)</f>
        <v>43707567.088765003</v>
      </c>
      <c r="CQ8" s="360">
        <f>_xlfn.LET(
    _xlpm.cUS, MATCH(CQ$2, tb_Saldos_US[#Headers], 0),
    _xlpm.rUS, MATCH("VLR CONVERTIDO", INDEX(tb_Saldos_US[],,1), 0),
    _xlpm.cBR, MATCH(CQ$2, tb_Saldos_BR[#Headers], 0),
    _xlpm.ok, AND(ISNUMBER(_xlpm.cUS), ISNUMBER(_xlpm.rUS), ISNUMBER(_xlpm.cBR)),
    IF(_xlpm.ok,
        INDEX(tb_Saldos_US[], _xlpm.rUS, _xlpm.cUS) + INDEX(tb_Saldos_BR[#Totals], 1, _xlpm.cBR),
        "Valor correspondente não encontrado na base BR!"
    )
)</f>
        <v>52894871.450504005</v>
      </c>
      <c r="CR8" s="360">
        <f>_xlfn.LET(
    _xlpm.cUS, MATCH(CR$2, tb_Saldos_US[#Headers], 0),
    _xlpm.rUS, MATCH("VLR CONVERTIDO", INDEX(tb_Saldos_US[],,1), 0),
    _xlpm.cBR, MATCH(CR$2, tb_Saldos_BR[#Headers], 0),
    _xlpm.ok, AND(ISNUMBER(_xlpm.cUS), ISNUMBER(_xlpm.rUS), ISNUMBER(_xlpm.cBR)),
    IF(_xlpm.ok,
        INDEX(tb_Saldos_US[], _xlpm.rUS, _xlpm.cUS) + INDEX(tb_Saldos_BR[#Totals], 1, _xlpm.cBR),
        "Valor correspondente não encontrado na base BR!"
    )
)</f>
        <v>52641182.840358004</v>
      </c>
      <c r="CS8" s="360">
        <f>_xlfn.LET(
    _xlpm.cUS, MATCH(CS$2, tb_Saldos_US[#Headers], 0),
    _xlpm.rUS, MATCH("VLR CONVERTIDO", INDEX(tb_Saldos_US[],,1), 0),
    _xlpm.cBR, MATCH(CS$2, tb_Saldos_BR[#Headers], 0),
    _xlpm.ok, AND(ISNUMBER(_xlpm.cUS), ISNUMBER(_xlpm.rUS), ISNUMBER(_xlpm.cBR)),
    IF(_xlpm.ok,
        INDEX(tb_Saldos_US[], _xlpm.rUS, _xlpm.cUS) + INDEX(tb_Saldos_BR[#Totals], 1, _xlpm.cBR),
        "Valor correspondente não encontrado na base BR!"
    )
)</f>
        <v>55543643.173479997</v>
      </c>
      <c r="CT8" s="360">
        <f>_xlfn.LET(
    _xlpm.cUS, MATCH(CT$2, tb_Saldos_US[#Headers], 0),
    _xlpm.rUS, MATCH("VLR CONVERTIDO", INDEX(tb_Saldos_US[],,1), 0),
    _xlpm.cBR, MATCH(CT$2, tb_Saldos_BR[#Headers], 0),
    _xlpm.ok, AND(ISNUMBER(_xlpm.cUS), ISNUMBER(_xlpm.rUS), ISNUMBER(_xlpm.cBR)),
    IF(_xlpm.ok,
        INDEX(tb_Saldos_US[], _xlpm.rUS, _xlpm.cUS) + INDEX(tb_Saldos_BR[#Totals], 1, _xlpm.cBR),
        "Valor correspondente não encontrado na base BR!"
    )
)</f>
        <v>54988206.515835002</v>
      </c>
      <c r="CU8" s="360">
        <f>_xlfn.LET(
    _xlpm.cUS, MATCH(CU$2, tb_Saldos_US[#Headers], 0),
    _xlpm.rUS, MATCH("VLR CONVERTIDO", INDEX(tb_Saldos_US[],,1), 0),
    _xlpm.cBR, MATCH(CU$2, tb_Saldos_BR[#Headers], 0),
    _xlpm.ok, AND(ISNUMBER(_xlpm.cUS), ISNUMBER(_xlpm.rUS), ISNUMBER(_xlpm.cBR)),
    IF(_xlpm.ok,
        INDEX(tb_Saldos_US[], _xlpm.rUS, _xlpm.cUS) + INDEX(tb_Saldos_BR[#Totals], 1, _xlpm.cBR),
        "Valor correspondente não encontrado na base BR!"
    )
)</f>
        <v>55696024.026757002</v>
      </c>
      <c r="CV8" s="360">
        <f>_xlfn.LET(
    _xlpm.cUS, MATCH(CV$2, tb_Saldos_US[#Headers], 0),
    _xlpm.rUS, MATCH("VLR CONVERTIDO", INDEX(tb_Saldos_US[],,1), 0),
    _xlpm.cBR, MATCH(CV$2, tb_Saldos_BR[#Headers], 0),
    _xlpm.ok, AND(ISNUMBER(_xlpm.cUS), ISNUMBER(_xlpm.rUS), ISNUMBER(_xlpm.cBR)),
    IF(_xlpm.ok,
        INDEX(tb_Saldos_US[], _xlpm.rUS, _xlpm.cUS) + INDEX(tb_Saldos_BR[#Totals], 1, _xlpm.cBR),
        "Valor correspondente não encontrado na base BR!"
    )
)</f>
        <v>57180370.376847997</v>
      </c>
      <c r="CW8" s="360">
        <f>_xlfn.LET(
    _xlpm.cUS, MATCH(CW$2, tb_Saldos_US[#Headers], 0),
    _xlpm.rUS, MATCH("VLR CONVERTIDO", INDEX(tb_Saldos_US[],,1), 0),
    _xlpm.cBR, MATCH(CW$2, tb_Saldos_BR[#Headers], 0),
    _xlpm.ok, AND(ISNUMBER(_xlpm.cUS), ISNUMBER(_xlpm.rUS), ISNUMBER(_xlpm.cBR)),
    IF(_xlpm.ok,
        INDEX(tb_Saldos_US[], _xlpm.rUS, _xlpm.cUS) + INDEX(tb_Saldos_BR[#Totals], 1, _xlpm.cBR),
        "Valor correspondente não encontrado na base BR!"
    )
)</f>
        <v>54575958.589258</v>
      </c>
      <c r="CX8" s="360">
        <f>_xlfn.LET(
    _xlpm.cUS, MATCH(CX$2, tb_Saldos_US[#Headers], 0),
    _xlpm.rUS, MATCH("VLR CONVERTIDO", INDEX(tb_Saldos_US[],,1), 0),
    _xlpm.cBR, MATCH(CX$2, tb_Saldos_BR[#Headers], 0),
    _xlpm.ok, AND(ISNUMBER(_xlpm.cUS), ISNUMBER(_xlpm.rUS), ISNUMBER(_xlpm.cBR)),
    IF(_xlpm.ok,
        INDEX(tb_Saldos_US[], _xlpm.rUS, _xlpm.cUS) + INDEX(tb_Saldos_BR[#Totals], 1, _xlpm.cBR),
        "Valor correspondente não encontrado na base BR!"
    )
)</f>
        <v>46330663.209258005</v>
      </c>
      <c r="CY8" s="360">
        <f>_xlfn.LET(
    _xlpm.cUS, MATCH(CY$2, tb_Saldos_US[#Headers], 0),
    _xlpm.rUS, MATCH("VLR CONVERTIDO", INDEX(tb_Saldos_US[],,1), 0),
    _xlpm.cBR, MATCH(CY$2, tb_Saldos_BR[#Headers], 0),
    _xlpm.ok, AND(ISNUMBER(_xlpm.cUS), ISNUMBER(_xlpm.rUS), ISNUMBER(_xlpm.cBR)),
    IF(_xlpm.ok,
        INDEX(tb_Saldos_US[], _xlpm.rUS, _xlpm.cUS) + INDEX(tb_Saldos_BR[#Totals], 1, _xlpm.cBR),
        "Valor correspondente não encontrado na base BR!"
    )
)</f>
        <v>48069353.998052999</v>
      </c>
      <c r="CZ8" s="360">
        <f>_xlfn.LET(
    _xlpm.cUS, MATCH(CZ$2, tb_Saldos_US[#Headers], 0),
    _xlpm.rUS, MATCH("VLR CONVERTIDO", INDEX(tb_Saldos_US[],,1), 0),
    _xlpm.cBR, MATCH(CZ$2, tb_Saldos_BR[#Headers], 0),
    _xlpm.ok, AND(ISNUMBER(_xlpm.cUS), ISNUMBER(_xlpm.rUS), ISNUMBER(_xlpm.cBR)),
    IF(_xlpm.ok,
        INDEX(tb_Saldos_US[], _xlpm.rUS, _xlpm.cUS) + INDEX(tb_Saldos_BR[#Totals], 1, _xlpm.cBR),
        "Valor correspondente não encontrado na base BR!"
    )
)</f>
        <v>48881980.441621996</v>
      </c>
      <c r="DA8" s="360">
        <f>_xlfn.LET(
    _xlpm.cUS, MATCH(DA$2, tb_Saldos_US[#Headers], 0),
    _xlpm.rUS, MATCH("VLR CONVERTIDO", INDEX(tb_Saldos_US[],,1), 0),
    _xlpm.cBR, MATCH(DA$2, tb_Saldos_BR[#Headers], 0),
    _xlpm.ok, AND(ISNUMBER(_xlpm.cUS), ISNUMBER(_xlpm.rUS), ISNUMBER(_xlpm.cBR)),
    IF(_xlpm.ok,
        INDEX(tb_Saldos_US[], _xlpm.rUS, _xlpm.cUS) + INDEX(tb_Saldos_BR[#Totals], 1, _xlpm.cBR),
        "Valor correspondente não encontrado na base BR!"
    )
)</f>
        <v>44069601.057943001</v>
      </c>
      <c r="DB8" s="360">
        <f>_xlfn.LET(
    _xlpm.cUS, MATCH(DB$2, tb_Saldos_US[#Headers], 0),
    _xlpm.rUS, MATCH("VLR CONVERTIDO", INDEX(tb_Saldos_US[],,1), 0),
    _xlpm.cBR, MATCH(DB$2, tb_Saldos_BR[#Headers], 0),
    _xlpm.ok, AND(ISNUMBER(_xlpm.cUS), ISNUMBER(_xlpm.rUS), ISNUMBER(_xlpm.cBR)),
    IF(_xlpm.ok,
        INDEX(tb_Saldos_US[], _xlpm.rUS, _xlpm.cUS) + INDEX(tb_Saldos_BR[#Totals], 1, _xlpm.cBR),
        "Valor correspondente não encontrado na base BR!"
    )
)</f>
        <v>43296850.113272004</v>
      </c>
      <c r="DC8" s="360">
        <f>_xlfn.LET(
    _xlpm.cUS, MATCH(DC$2, tb_Saldos_US[#Headers], 0),
    _xlpm.rUS, MATCH("VLR CONVERTIDO", INDEX(tb_Saldos_US[],,1), 0),
    _xlpm.cBR, MATCH(DC$2, tb_Saldos_BR[#Headers], 0),
    _xlpm.ok, AND(ISNUMBER(_xlpm.cUS), ISNUMBER(_xlpm.rUS), ISNUMBER(_xlpm.cBR)),
    IF(_xlpm.ok,
        INDEX(tb_Saldos_US[], _xlpm.rUS, _xlpm.cUS) + INDEX(tb_Saldos_BR[#Totals], 1, _xlpm.cBR),
        "Valor correspondente não encontrado na base BR!"
    )
)</f>
        <v>43080424.620664001</v>
      </c>
      <c r="DD8" s="360">
        <f>_xlfn.LET(
    _xlpm.cUS, MATCH(DD$2, tb_Saldos_US[#Headers], 0),
    _xlpm.rUS, MATCH("VLR CONVERTIDO", INDEX(tb_Saldos_US[],,1), 0),
    _xlpm.cBR, MATCH(DD$2, tb_Saldos_BR[#Headers], 0),
    _xlpm.ok, AND(ISNUMBER(_xlpm.cUS), ISNUMBER(_xlpm.rUS), ISNUMBER(_xlpm.cBR)),
    IF(_xlpm.ok,
        INDEX(tb_Saldos_US[], _xlpm.rUS, _xlpm.cUS) + INDEX(tb_Saldos_BR[#Totals], 1, _xlpm.cBR),
        "Valor correspondente não encontrado na base BR!"
    )
)</f>
        <v>44216040.030649006</v>
      </c>
      <c r="DE8" s="360">
        <f>_xlfn.LET(
    _xlpm.cUS, MATCH(DE$2, tb_Saldos_US[#Headers], 0),
    _xlpm.rUS, MATCH("VLR CONVERTIDO", INDEX(tb_Saldos_US[],,1), 0),
    _xlpm.cBR, MATCH(DE$2, tb_Saldos_BR[#Headers], 0),
    _xlpm.ok, AND(ISNUMBER(_xlpm.cUS), ISNUMBER(_xlpm.rUS), ISNUMBER(_xlpm.cBR)),
    IF(_xlpm.ok,
        INDEX(tb_Saldos_US[], _xlpm.rUS, _xlpm.cUS) + INDEX(tb_Saldos_BR[#Totals], 1, _xlpm.cBR),
        "Valor correspondente não encontrado na base BR!"
    )
)</f>
        <v>44761653.847589999</v>
      </c>
      <c r="DF8" s="360">
        <f>_xlfn.LET(
    _xlpm.cUS, MATCH(DF$2, tb_Saldos_US[#Headers], 0),
    _xlpm.rUS, MATCH("VLR CONVERTIDO", INDEX(tb_Saldos_US[],,1), 0),
    _xlpm.cBR, MATCH(DF$2, tb_Saldos_BR[#Headers], 0),
    _xlpm.ok, AND(ISNUMBER(_xlpm.cUS), ISNUMBER(_xlpm.rUS), ISNUMBER(_xlpm.cBR)),
    IF(_xlpm.ok,
        INDEX(tb_Saldos_US[], _xlpm.rUS, _xlpm.cUS) + INDEX(tb_Saldos_BR[#Totals], 1, _xlpm.cBR),
        "Valor correspondente não encontrado na base BR!"
    )
)</f>
        <v>43234431.091284007</v>
      </c>
      <c r="DG8" s="360">
        <f>_xlfn.LET(
    _xlpm.cUS, MATCH(DG$2, tb_Saldos_US[#Headers], 0),
    _xlpm.rUS, MATCH("VLR CONVERTIDO", INDEX(tb_Saldos_US[],,1), 0),
    _xlpm.cBR, MATCH(DG$2, tb_Saldos_BR[#Headers], 0),
    _xlpm.ok, AND(ISNUMBER(_xlpm.cUS), ISNUMBER(_xlpm.rUS), ISNUMBER(_xlpm.cBR)),
    IF(_xlpm.ok,
        INDEX(tb_Saldos_US[], _xlpm.rUS, _xlpm.cUS) + INDEX(tb_Saldos_BR[#Totals], 1, _xlpm.cBR),
        "Valor correspondente não encontrado na base BR!"
    )
)</f>
        <v>42578306.194963001</v>
      </c>
      <c r="DH8" s="360">
        <f>_xlfn.LET(
    _xlpm.cUS, MATCH(DH$2, tb_Saldos_US[#Headers], 0),
    _xlpm.rUS, MATCH("VLR CONVERTIDO", INDEX(tb_Saldos_US[],,1), 0),
    _xlpm.cBR, MATCH(DH$2, tb_Saldos_BR[#Headers], 0),
    _xlpm.ok, AND(ISNUMBER(_xlpm.cUS), ISNUMBER(_xlpm.rUS), ISNUMBER(_xlpm.cBR)),
    IF(_xlpm.ok,
        INDEX(tb_Saldos_US[], _xlpm.rUS, _xlpm.cUS) + INDEX(tb_Saldos_BR[#Totals], 1, _xlpm.cBR),
        "Valor correspondente não encontrado na base BR!"
    )
)</f>
        <v>42409118.549717009</v>
      </c>
      <c r="DI8" s="360">
        <f>_xlfn.LET(
    _xlpm.cUS, MATCH(DI$2, tb_Saldos_US[#Headers], 0),
    _xlpm.rUS, MATCH("VLR CONVERTIDO", INDEX(tb_Saldos_US[],,1), 0),
    _xlpm.cBR, MATCH(DI$2, tb_Saldos_BR[#Headers], 0),
    _xlpm.ok, AND(ISNUMBER(_xlpm.cUS), ISNUMBER(_xlpm.rUS), ISNUMBER(_xlpm.cBR)),
    IF(_xlpm.ok,
        INDEX(tb_Saldos_US[], _xlpm.rUS, _xlpm.cUS) + INDEX(tb_Saldos_BR[#Totals], 1, _xlpm.cBR),
        "Valor correspondente não encontrado na base BR!"
    )
)</f>
        <v>40963078.069608003</v>
      </c>
      <c r="DJ8" s="360">
        <f>_xlfn.LET(
    _xlpm.cUS, MATCH(DJ$2, tb_Saldos_US[#Headers], 0),
    _xlpm.rUS, MATCH("VLR CONVERTIDO", INDEX(tb_Saldos_US[],,1), 0),
    _xlpm.cBR, MATCH(DJ$2, tb_Saldos_BR[#Headers], 0),
    _xlpm.ok, AND(ISNUMBER(_xlpm.cUS), ISNUMBER(_xlpm.rUS), ISNUMBER(_xlpm.cBR)),
    IF(_xlpm.ok,
        INDEX(tb_Saldos_US[], _xlpm.rUS, _xlpm.cUS) + INDEX(tb_Saldos_BR[#Totals], 1, _xlpm.cBR),
        "Valor correspondente não encontrado na base BR!"
    )
)</f>
        <v>40589926.367600009</v>
      </c>
      <c r="DK8" s="360">
        <f>_xlfn.LET(
    _xlpm.cUS, MATCH(DK$2, tb_Saldos_US[#Headers], 0),
    _xlpm.rUS, MATCH("VLR CONVERTIDO", INDEX(tb_Saldos_US[],,1), 0),
    _xlpm.cBR, MATCH(DK$2, tb_Saldos_BR[#Headers], 0),
    _xlpm.ok, AND(ISNUMBER(_xlpm.cUS), ISNUMBER(_xlpm.rUS), ISNUMBER(_xlpm.cBR)),
    IF(_xlpm.ok,
        INDEX(tb_Saldos_US[], _xlpm.rUS, _xlpm.cUS) + INDEX(tb_Saldos_BR[#Totals], 1, _xlpm.cBR),
        "Valor correspondente não encontrado na base BR!"
    )
)</f>
        <v>40474638.181635</v>
      </c>
      <c r="DL8" s="360">
        <f>_xlfn.LET(
    _xlpm.cUS, MATCH(DL$2, tb_Saldos_US[#Headers], 0),
    _xlpm.rUS, MATCH("VLR CONVERTIDO", INDEX(tb_Saldos_US[],,1), 0),
    _xlpm.cBR, MATCH(DL$2, tb_Saldos_BR[#Headers], 0),
    _xlpm.ok, AND(ISNUMBER(_xlpm.cUS), ISNUMBER(_xlpm.rUS), ISNUMBER(_xlpm.cBR)),
    IF(_xlpm.ok,
        INDEX(tb_Saldos_US[], _xlpm.rUS, _xlpm.cUS) + INDEX(tb_Saldos_BR[#Totals], 1, _xlpm.cBR),
        "Valor correspondente não encontrado na base BR!"
    )
)</f>
        <v>40063637.751571</v>
      </c>
      <c r="DM8" s="360">
        <f>_xlfn.LET(
    _xlpm.cUS, MATCH(DM$2, tb_Saldos_US[#Headers], 0),
    _xlpm.rUS, MATCH("VLR CONVERTIDO", INDEX(tb_Saldos_US[],,1), 0),
    _xlpm.cBR, MATCH(DM$2, tb_Saldos_BR[#Headers], 0),
    _xlpm.ok, AND(ISNUMBER(_xlpm.cUS), ISNUMBER(_xlpm.rUS), ISNUMBER(_xlpm.cBR)),
    IF(_xlpm.ok,
        INDEX(tb_Saldos_US[], _xlpm.rUS, _xlpm.cUS) + INDEX(tb_Saldos_BR[#Totals], 1, _xlpm.cBR),
        "Valor correspondente não encontrado na base BR!"
    )
)</f>
        <v>42026139.436271995</v>
      </c>
      <c r="DN8" s="360">
        <f>_xlfn.LET(
    _xlpm.cUS, MATCH(DN$2, tb_Saldos_US[#Headers], 0),
    _xlpm.rUS, MATCH("VLR CONVERTIDO", INDEX(tb_Saldos_US[],,1), 0),
    _xlpm.cBR, MATCH(DN$2, tb_Saldos_BR[#Headers], 0),
    _xlpm.ok, AND(ISNUMBER(_xlpm.cUS), ISNUMBER(_xlpm.rUS), ISNUMBER(_xlpm.cBR)),
    IF(_xlpm.ok,
        INDEX(tb_Saldos_US[], _xlpm.rUS, _xlpm.cUS) + INDEX(tb_Saldos_BR[#Totals], 1, _xlpm.cBR),
        "Valor correspondente não encontrado na base BR!"
    )
)</f>
        <v>41585896.620839998</v>
      </c>
      <c r="DO8" s="360">
        <f>_xlfn.LET(
    _xlpm.cUS, MATCH(DO$2, tb_Saldos_US[#Headers], 0),
    _xlpm.rUS, MATCH("VLR CONVERTIDO", INDEX(tb_Saldos_US[],,1), 0),
    _xlpm.cBR, MATCH(DO$2, tb_Saldos_BR[#Headers], 0),
    _xlpm.ok, AND(ISNUMBER(_xlpm.cUS), ISNUMBER(_xlpm.rUS), ISNUMBER(_xlpm.cBR)),
    IF(_xlpm.ok,
        INDEX(tb_Saldos_US[], _xlpm.rUS, _xlpm.cUS) + INDEX(tb_Saldos_BR[#Totals], 1, _xlpm.cBR),
        "Valor correspondente não encontrado na base BR!"
    )
)</f>
        <v>45562738.206042007</v>
      </c>
      <c r="DP8" s="360">
        <f>_xlfn.LET(
    _xlpm.cUS, MATCH(DP$2, tb_Saldos_US[#Headers], 0),
    _xlpm.rUS, MATCH("VLR CONVERTIDO", INDEX(tb_Saldos_US[],,1), 0),
    _xlpm.cBR, MATCH(DP$2, tb_Saldos_BR[#Headers], 0),
    _xlpm.ok, AND(ISNUMBER(_xlpm.cUS), ISNUMBER(_xlpm.rUS), ISNUMBER(_xlpm.cBR)),
    IF(_xlpm.ok,
        INDEX(tb_Saldos_US[], _xlpm.rUS, _xlpm.cUS) + INDEX(tb_Saldos_BR[#Totals], 1, _xlpm.cBR),
        "Valor correspondente não encontrado na base BR!"
    )
)</f>
        <v>46928641.178478003</v>
      </c>
      <c r="DQ8" s="360">
        <f>_xlfn.LET(
    _xlpm.cUS, MATCH(DQ$2, tb_Saldos_US[#Headers], 0),
    _xlpm.rUS, MATCH("VLR CONVERTIDO", INDEX(tb_Saldos_US[],,1), 0),
    _xlpm.cBR, MATCH(DQ$2, tb_Saldos_BR[#Headers], 0),
    _xlpm.ok, AND(ISNUMBER(_xlpm.cUS), ISNUMBER(_xlpm.rUS), ISNUMBER(_xlpm.cBR)),
    IF(_xlpm.ok,
        INDEX(tb_Saldos_US[], _xlpm.rUS, _xlpm.cUS) + INDEX(tb_Saldos_BR[#Totals], 1, _xlpm.cBR),
        "Valor correspondente não encontrado na base BR!"
    )
)</f>
        <v>44287947.251110002</v>
      </c>
      <c r="DR8" s="360">
        <f>_xlfn.LET(
    _xlpm.cUS, MATCH(DR$2, tb_Saldos_US[#Headers], 0),
    _xlpm.rUS, MATCH("VLR CONVERTIDO", INDEX(tb_Saldos_US[],,1), 0),
    _xlpm.cBR, MATCH(DR$2, tb_Saldos_BR[#Headers], 0),
    _xlpm.ok, AND(ISNUMBER(_xlpm.cUS), ISNUMBER(_xlpm.rUS), ISNUMBER(_xlpm.cBR)),
    IF(_xlpm.ok,
        INDEX(tb_Saldos_US[], _xlpm.rUS, _xlpm.cUS) + INDEX(tb_Saldos_BR[#Totals], 1, _xlpm.cBR),
        "Valor correspondente não encontrado na base BR!"
    )
)</f>
        <v>43781233.278497994</v>
      </c>
      <c r="DS8" s="360">
        <f>_xlfn.LET(
    _xlpm.cUS, MATCH(DS$2, tb_Saldos_US[#Headers], 0),
    _xlpm.rUS, MATCH("VLR CONVERTIDO", INDEX(tb_Saldos_US[],,1), 0),
    _xlpm.cBR, MATCH(DS$2, tb_Saldos_BR[#Headers], 0),
    _xlpm.ok, AND(ISNUMBER(_xlpm.cUS), ISNUMBER(_xlpm.rUS), ISNUMBER(_xlpm.cBR)),
    IF(_xlpm.ok,
        INDEX(tb_Saldos_US[], _xlpm.rUS, _xlpm.cUS) + INDEX(tb_Saldos_BR[#Totals], 1, _xlpm.cBR),
        "Valor correspondente não encontrado na base BR!"
    )
)</f>
        <v>43462003.460266002</v>
      </c>
      <c r="DT8" s="360">
        <f>_xlfn.LET(
    _xlpm.cUS, MATCH(DT$2, tb_Saldos_US[#Headers], 0),
    _xlpm.rUS, MATCH("VLR CONVERTIDO", INDEX(tb_Saldos_US[],,1), 0),
    _xlpm.cBR, MATCH(DT$2, tb_Saldos_BR[#Headers], 0),
    _xlpm.ok, AND(ISNUMBER(_xlpm.cUS), ISNUMBER(_xlpm.rUS), ISNUMBER(_xlpm.cBR)),
    IF(_xlpm.ok,
        INDEX(tb_Saldos_US[], _xlpm.rUS, _xlpm.cUS) + INDEX(tb_Saldos_BR[#Totals], 1, _xlpm.cBR),
        "Valor correspondente não encontrado na base BR!"
    )
)</f>
        <v>34645331.877935998</v>
      </c>
      <c r="DU8" s="360">
        <f>_xlfn.LET(
    _xlpm.cUS, MATCH(DU$2, tb_Saldos_US[#Headers], 0),
    _xlpm.rUS, MATCH("VLR CONVERTIDO", INDEX(tb_Saldos_US[],,1), 0),
    _xlpm.cBR, MATCH(DU$2, tb_Saldos_BR[#Headers], 0),
    _xlpm.ok, AND(ISNUMBER(_xlpm.cUS), ISNUMBER(_xlpm.rUS), ISNUMBER(_xlpm.cBR)),
    IF(_xlpm.ok,
        INDEX(tb_Saldos_US[], _xlpm.rUS, _xlpm.cUS) + INDEX(tb_Saldos_BR[#Totals], 1, _xlpm.cBR),
        "Valor correspondente não encontrado na base BR!"
    )
)</f>
        <v>35347149.643886</v>
      </c>
      <c r="DV8" s="360">
        <f>_xlfn.LET(
    _xlpm.cUS, MATCH(DV$2, tb_Saldos_US[#Headers], 0),
    _xlpm.rUS, MATCH("VLR CONVERTIDO", INDEX(tb_Saldos_US[],,1), 0),
    _xlpm.cBR, MATCH(DV$2, tb_Saldos_BR[#Headers], 0),
    _xlpm.ok, AND(ISNUMBER(_xlpm.cUS), ISNUMBER(_xlpm.rUS), ISNUMBER(_xlpm.cBR)),
    IF(_xlpm.ok,
        INDEX(tb_Saldos_US[], _xlpm.rUS, _xlpm.cUS) + INDEX(tb_Saldos_BR[#Totals], 1, _xlpm.cBR),
        "Valor correspondente não encontrado na base BR!"
    )
)</f>
        <v>34400923.346280001</v>
      </c>
      <c r="DW8" s="360">
        <f>_xlfn.LET(
    _xlpm.cUS, MATCH(DW$2, tb_Saldos_US[#Headers], 0),
    _xlpm.rUS, MATCH("VLR CONVERTIDO", INDEX(tb_Saldos_US[],,1), 0),
    _xlpm.cBR, MATCH(DW$2, tb_Saldos_BR[#Headers], 0),
    _xlpm.ok, AND(ISNUMBER(_xlpm.cUS), ISNUMBER(_xlpm.rUS), ISNUMBER(_xlpm.cBR)),
    IF(_xlpm.ok,
        INDEX(tb_Saldos_US[], _xlpm.rUS, _xlpm.cUS) + INDEX(tb_Saldos_BR[#Totals], 1, _xlpm.cBR),
        "Valor correspondente não encontrado na base BR!"
    )
)</f>
        <v>34196132.480112001</v>
      </c>
      <c r="DX8" s="360">
        <f>_xlfn.LET(
    _xlpm.cUS, MATCH(DX$2, tb_Saldos_US[#Headers], 0),
    _xlpm.rUS, MATCH("VLR CONVERTIDO", INDEX(tb_Saldos_US[],,1), 0),
    _xlpm.cBR, MATCH(DX$2, tb_Saldos_BR[#Headers], 0),
    _xlpm.ok, AND(ISNUMBER(_xlpm.cUS), ISNUMBER(_xlpm.rUS), ISNUMBER(_xlpm.cBR)),
    IF(_xlpm.ok,
        INDEX(tb_Saldos_US[], _xlpm.rUS, _xlpm.cUS) + INDEX(tb_Saldos_BR[#Totals], 1, _xlpm.cBR),
        "Valor correspondente não encontrado na base BR!"
    )
)</f>
        <v>34654177.114895999</v>
      </c>
      <c r="DY8" s="360">
        <f>_xlfn.LET(
    _xlpm.cUS, MATCH(DY$2, tb_Saldos_US[#Headers], 0),
    _xlpm.rUS, MATCH("VLR CONVERTIDO", INDEX(tb_Saldos_US[],,1), 0),
    _xlpm.cBR, MATCH(DY$2, tb_Saldos_BR[#Headers], 0),
    _xlpm.ok, AND(ISNUMBER(_xlpm.cUS), ISNUMBER(_xlpm.rUS), ISNUMBER(_xlpm.cBR)),
    IF(_xlpm.ok,
        INDEX(tb_Saldos_US[], _xlpm.rUS, _xlpm.cUS) + INDEX(tb_Saldos_BR[#Totals], 1, _xlpm.cBR),
        "Valor correspondente não encontrado na base BR!"
    )
)</f>
        <v>35022749.880602002</v>
      </c>
      <c r="DZ8" s="360">
        <f>_xlfn.LET(
    _xlpm.cUS, MATCH(DZ$2, tb_Saldos_US[#Headers], 0),
    _xlpm.rUS, MATCH("VLR CONVERTIDO", INDEX(tb_Saldos_US[],,1), 0),
    _xlpm.cBR, MATCH(DZ$2, tb_Saldos_BR[#Headers], 0),
    _xlpm.ok, AND(ISNUMBER(_xlpm.cUS), ISNUMBER(_xlpm.rUS), ISNUMBER(_xlpm.cBR)),
    IF(_xlpm.ok,
        INDEX(tb_Saldos_US[], _xlpm.rUS, _xlpm.cUS) + INDEX(tb_Saldos_BR[#Totals], 1, _xlpm.cBR),
        "Valor correspondente não encontrado na base BR!"
    )
)</f>
        <v>39949647.82807</v>
      </c>
      <c r="EA8" s="360">
        <f>_xlfn.LET(
    _xlpm.cUS, MATCH(EA$2, tb_Saldos_US[#Headers], 0),
    _xlpm.rUS, MATCH("VLR CONVERTIDO", INDEX(tb_Saldos_US[],,1), 0),
    _xlpm.cBR, MATCH(EA$2, tb_Saldos_BR[#Headers], 0),
    _xlpm.ok, AND(ISNUMBER(_xlpm.cUS), ISNUMBER(_xlpm.rUS), ISNUMBER(_xlpm.cBR)),
    IF(_xlpm.ok,
        INDEX(tb_Saldos_US[], _xlpm.rUS, _xlpm.cUS) + INDEX(tb_Saldos_BR[#Totals], 1, _xlpm.cBR),
        "Valor correspondente não encontrado na base BR!"
    )
)</f>
        <v>45936770.790936001</v>
      </c>
      <c r="EB8" s="360">
        <f>_xlfn.LET(
    _xlpm.cUS, MATCH(EB$2, tb_Saldos_US[#Headers], 0),
    _xlpm.rUS, MATCH("VLR CONVERTIDO", INDEX(tb_Saldos_US[],,1), 0),
    _xlpm.cBR, MATCH(EB$2, tb_Saldos_BR[#Headers], 0),
    _xlpm.ok, AND(ISNUMBER(_xlpm.cUS), ISNUMBER(_xlpm.rUS), ISNUMBER(_xlpm.cBR)),
    IF(_xlpm.ok,
        INDEX(tb_Saldos_US[], _xlpm.rUS, _xlpm.cUS) + INDEX(tb_Saldos_BR[#Totals], 1, _xlpm.cBR),
        "Valor correspondente não encontrado na base BR!"
    )
)</f>
        <v>42352644.784808002</v>
      </c>
      <c r="EC8" s="360">
        <f>_xlfn.LET(
    _xlpm.cUS, MATCH(EC$2, tb_Saldos_US[#Headers], 0),
    _xlpm.rUS, MATCH("VLR CONVERTIDO", INDEX(tb_Saldos_US[],,1), 0),
    _xlpm.cBR, MATCH(EC$2, tb_Saldos_BR[#Headers], 0),
    _xlpm.ok, AND(ISNUMBER(_xlpm.cUS), ISNUMBER(_xlpm.rUS), ISNUMBER(_xlpm.cBR)),
    IF(_xlpm.ok,
        INDEX(tb_Saldos_US[], _xlpm.rUS, _xlpm.cUS) + INDEX(tb_Saldos_BR[#Totals], 1, _xlpm.cBR),
        "Valor correspondente não encontrado na base BR!"
    )
)</f>
        <v>41984853.900125995</v>
      </c>
      <c r="ED8" s="360">
        <f>_xlfn.LET(
    _xlpm.cUS, MATCH(ED$2, tb_Saldos_US[#Headers], 0),
    _xlpm.rUS, MATCH("VLR CONVERTIDO", INDEX(tb_Saldos_US[],,1), 0),
    _xlpm.cBR, MATCH(ED$2, tb_Saldos_BR[#Headers], 0),
    _xlpm.ok, AND(ISNUMBER(_xlpm.cUS), ISNUMBER(_xlpm.rUS), ISNUMBER(_xlpm.cBR)),
    IF(_xlpm.ok,
        INDEX(tb_Saldos_US[], _xlpm.rUS, _xlpm.cUS) + INDEX(tb_Saldos_BR[#Totals], 1, _xlpm.cBR),
        "Valor correspondente não encontrado na base BR!"
    )
)</f>
        <v>41703098.965760008</v>
      </c>
      <c r="EE8" s="360">
        <f>_xlfn.LET(
    _xlpm.cUS, MATCH(EE$2, tb_Saldos_US[#Headers], 0),
    _xlpm.rUS, MATCH("VLR CONVERTIDO", INDEX(tb_Saldos_US[],,1), 0),
    _xlpm.cBR, MATCH(EE$2, tb_Saldos_BR[#Headers], 0),
    _xlpm.ok, AND(ISNUMBER(_xlpm.cUS), ISNUMBER(_xlpm.rUS), ISNUMBER(_xlpm.cBR)),
    IF(_xlpm.ok,
        INDEX(tb_Saldos_US[], _xlpm.rUS, _xlpm.cUS) + INDEX(tb_Saldos_BR[#Totals], 1, _xlpm.cBR),
        "Valor correspondente não encontrado na base BR!"
    )
)</f>
        <v>41237972.948521003</v>
      </c>
      <c r="EF8" s="360">
        <f>_xlfn.LET(
    _xlpm.cUS, MATCH(EF$2, tb_Saldos_US[#Headers], 0),
    _xlpm.rUS, MATCH("VLR CONVERTIDO", INDEX(tb_Saldos_US[],,1), 0),
    _xlpm.cBR, MATCH(EF$2, tb_Saldos_BR[#Headers], 0),
    _xlpm.ok, AND(ISNUMBER(_xlpm.cUS), ISNUMBER(_xlpm.rUS), ISNUMBER(_xlpm.cBR)),
    IF(_xlpm.ok,
        INDEX(tb_Saldos_US[], _xlpm.rUS, _xlpm.cUS) + INDEX(tb_Saldos_BR[#Totals], 1, _xlpm.cBR),
        "Valor correspondente não encontrado na base BR!"
    )
)</f>
        <v>39156222.288400002</v>
      </c>
      <c r="EG8" s="360">
        <f>_xlfn.LET(
    _xlpm.cUS, MATCH(EG$2, tb_Saldos_US[#Headers], 0),
    _xlpm.rUS, MATCH("VLR CONVERTIDO", INDEX(tb_Saldos_US[],,1), 0),
    _xlpm.cBR, MATCH(EG$2, tb_Saldos_BR[#Headers], 0),
    _xlpm.ok, AND(ISNUMBER(_xlpm.cUS), ISNUMBER(_xlpm.rUS), ISNUMBER(_xlpm.cBR)),
    IF(_xlpm.ok,
        INDEX(tb_Saldos_US[], _xlpm.rUS, _xlpm.cUS) + INDEX(tb_Saldos_BR[#Totals], 1, _xlpm.cBR),
        "Valor correspondente não encontrado na base BR!"
    )
)</f>
        <v>39336764.412520006</v>
      </c>
    </row>
    <row r="12" spans="2:137">
      <c r="AA12" s="365"/>
    </row>
    <row r="13" spans="2:137">
      <c r="AA13" s="365"/>
      <c r="EB13" s="365"/>
    </row>
    <row r="14" spans="2:137">
      <c r="AA14" s="365"/>
      <c r="EB14" s="562"/>
    </row>
    <row r="15" spans="2:137">
      <c r="AA15" s="365"/>
      <c r="EB15" s="562"/>
    </row>
    <row r="17" spans="22:132">
      <c r="EB17" s="365"/>
    </row>
    <row r="18" spans="22:132">
      <c r="V18" s="366"/>
    </row>
  </sheetData>
  <pageMargins left="0.511811024" right="0.511811024" top="0.78740157499999996" bottom="0.78740157499999996" header="0.31496062000000002" footer="0.31496062000000002"/>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27510-6A75-45B3-A8D1-7288EA177EEA}">
  <sheetPr codeName="Planilha11">
    <tabColor rgb="FFD3F2FD"/>
  </sheetPr>
  <dimension ref="A1:AB37"/>
  <sheetViews>
    <sheetView showGridLines="0" workbookViewId="0">
      <selection activeCell="H30" sqref="H30"/>
    </sheetView>
  </sheetViews>
  <sheetFormatPr defaultColWidth="8.88671875" defaultRowHeight="14.4"/>
  <cols>
    <col min="1" max="1" width="6.6640625" style="97" bestFit="1" customWidth="1"/>
    <col min="2" max="2" width="9.33203125" style="97" bestFit="1" customWidth="1"/>
    <col min="3" max="3" width="29.33203125" style="97" bestFit="1" customWidth="1"/>
    <col min="4" max="4" width="23.88671875" style="97" bestFit="1" customWidth="1"/>
    <col min="5" max="5" width="15.109375" style="97" bestFit="1" customWidth="1"/>
    <col min="6" max="6" width="13.33203125" style="1" bestFit="1" customWidth="1"/>
    <col min="7" max="7" width="13.6640625" style="1" hidden="1" customWidth="1"/>
    <col min="8" max="8" width="10.44140625" style="2" bestFit="1" customWidth="1"/>
    <col min="9" max="9" width="16.88671875" style="1" bestFit="1" customWidth="1"/>
    <col min="10" max="10" width="14.5546875" style="97" bestFit="1" customWidth="1"/>
    <col min="11" max="11" width="9.44140625" style="2" bestFit="1" customWidth="1"/>
    <col min="12" max="12" width="10.109375" style="2" bestFit="1" customWidth="1"/>
    <col min="13" max="13" width="12.33203125" style="1" bestFit="1" customWidth="1"/>
    <col min="14" max="14" width="16.6640625" style="1" bestFit="1" customWidth="1"/>
    <col min="15" max="15" width="15.6640625" style="2" bestFit="1" customWidth="1"/>
    <col min="16" max="16" width="19" style="2" bestFit="1" customWidth="1"/>
    <col min="17" max="17" width="18" style="353" bestFit="1" customWidth="1"/>
    <col min="18" max="18" width="14.6640625" style="353" bestFit="1" customWidth="1"/>
    <col min="19" max="19" width="16.6640625" style="2" bestFit="1" customWidth="1"/>
    <col min="20" max="20" width="15.6640625" style="353" bestFit="1" customWidth="1"/>
    <col min="21" max="21" width="7.88671875" style="2" bestFit="1" customWidth="1"/>
    <col min="22" max="23" width="12.109375" style="2" bestFit="1" customWidth="1"/>
    <col min="24" max="25" width="13.5546875" style="2" bestFit="1" customWidth="1"/>
    <col min="26" max="26" width="15.6640625" style="2" bestFit="1" customWidth="1"/>
    <col min="27" max="27" width="15.44140625" style="2" bestFit="1" customWidth="1"/>
    <col min="28" max="28" width="21.33203125" style="2" bestFit="1" customWidth="1"/>
    <col min="29" max="16384" width="8.88671875" style="5"/>
  </cols>
  <sheetData>
    <row r="1" spans="1:28">
      <c r="F1" s="97"/>
      <c r="H1" s="1"/>
    </row>
    <row r="2" spans="1:28">
      <c r="F2" s="94"/>
      <c r="G2" s="95"/>
      <c r="H2" s="351"/>
      <c r="I2" s="96"/>
      <c r="J2" s="354"/>
      <c r="K2" s="351"/>
    </row>
    <row r="3" spans="1:28">
      <c r="G3" s="114"/>
      <c r="H3" s="351"/>
      <c r="I3" s="96"/>
      <c r="J3" s="354"/>
      <c r="K3" s="351"/>
    </row>
    <row r="4" spans="1:28">
      <c r="F4" s="97"/>
      <c r="G4" s="97"/>
      <c r="H4" s="1"/>
      <c r="J4" s="354"/>
    </row>
    <row r="5" spans="1:28" ht="18">
      <c r="H5" s="356"/>
      <c r="I5" s="355"/>
      <c r="J5" s="113"/>
    </row>
    <row r="6" spans="1:28" ht="21">
      <c r="B6" s="367"/>
      <c r="C6" s="598" t="s">
        <v>10311</v>
      </c>
      <c r="D6" s="598"/>
      <c r="E6" s="598"/>
      <c r="F6" s="598"/>
      <c r="G6" s="598"/>
      <c r="H6" s="598"/>
      <c r="I6" s="598"/>
      <c r="J6" s="598"/>
      <c r="K6" s="598"/>
      <c r="L6" s="598"/>
      <c r="M6" s="598"/>
      <c r="N6" s="598"/>
      <c r="O6" s="598"/>
      <c r="P6" s="598"/>
      <c r="Q6" s="598"/>
      <c r="R6" s="598"/>
      <c r="S6" s="362"/>
    </row>
    <row r="7" spans="1:28">
      <c r="A7" s="373"/>
      <c r="B7" s="373"/>
      <c r="C7" s="363"/>
      <c r="D7" s="363"/>
      <c r="E7" s="373"/>
      <c r="F7" s="373"/>
      <c r="G7" s="363"/>
      <c r="H7" s="363"/>
      <c r="I7" s="363"/>
      <c r="J7" s="363"/>
      <c r="K7" s="363"/>
      <c r="L7" s="363"/>
      <c r="M7" s="363"/>
      <c r="N7" s="363"/>
      <c r="O7" s="363"/>
      <c r="P7" s="363"/>
      <c r="Q7" s="363"/>
      <c r="R7" s="363"/>
      <c r="S7" s="363"/>
    </row>
    <row r="8" spans="1:28" s="372" customFormat="1">
      <c r="A8" s="480" t="s">
        <v>10340</v>
      </c>
      <c r="B8" s="481" t="s">
        <v>106</v>
      </c>
      <c r="C8" s="481" t="s">
        <v>0</v>
      </c>
      <c r="D8" s="481" t="s">
        <v>1</v>
      </c>
      <c r="E8" s="481" t="s">
        <v>10294</v>
      </c>
      <c r="F8" s="481" t="s">
        <v>262</v>
      </c>
      <c r="G8" s="481" t="s">
        <v>263</v>
      </c>
      <c r="H8" s="481" t="s">
        <v>2</v>
      </c>
      <c r="I8" s="481" t="s">
        <v>10295</v>
      </c>
      <c r="J8" s="481" t="s">
        <v>108</v>
      </c>
      <c r="K8" s="481" t="s">
        <v>266</v>
      </c>
      <c r="L8" s="481" t="s">
        <v>10296</v>
      </c>
      <c r="M8" s="481" t="s">
        <v>267</v>
      </c>
      <c r="N8" s="481" t="s">
        <v>10343</v>
      </c>
      <c r="O8" s="481" t="s">
        <v>10342</v>
      </c>
      <c r="P8" s="481" t="s">
        <v>10344</v>
      </c>
      <c r="Q8" s="481" t="s">
        <v>10345</v>
      </c>
      <c r="R8" s="481" t="s">
        <v>268</v>
      </c>
      <c r="S8" s="481" t="s">
        <v>10297</v>
      </c>
      <c r="T8" s="482" t="s">
        <v>133</v>
      </c>
      <c r="U8" s="480" t="s">
        <v>7</v>
      </c>
      <c r="V8" s="481" t="s">
        <v>10298</v>
      </c>
      <c r="W8" s="481" t="s">
        <v>10299</v>
      </c>
      <c r="X8" s="481" t="s">
        <v>10300</v>
      </c>
      <c r="Y8" s="481" t="s">
        <v>10301</v>
      </c>
      <c r="Z8" s="481" t="s">
        <v>10302</v>
      </c>
      <c r="AA8" s="481" t="s">
        <v>10303</v>
      </c>
      <c r="AB8" s="483" t="s">
        <v>10304</v>
      </c>
    </row>
    <row r="9" spans="1:28">
      <c r="A9" s="555">
        <v>36539</v>
      </c>
      <c r="B9" s="556">
        <v>1</v>
      </c>
      <c r="C9" s="556" t="s">
        <v>11267</v>
      </c>
      <c r="D9" s="556" t="s">
        <v>11268</v>
      </c>
      <c r="E9" s="557">
        <v>45950</v>
      </c>
      <c r="F9" s="557">
        <v>45971</v>
      </c>
      <c r="G9" s="556"/>
      <c r="H9" s="556" t="s">
        <v>136</v>
      </c>
      <c r="I9" s="556">
        <v>1328.12</v>
      </c>
      <c r="J9" s="556">
        <v>5.3848000000000003</v>
      </c>
      <c r="K9" s="556">
        <v>0</v>
      </c>
      <c r="L9" s="556">
        <v>0</v>
      </c>
      <c r="M9" s="556">
        <v>0</v>
      </c>
      <c r="N9" s="556">
        <v>0</v>
      </c>
      <c r="O9" s="556">
        <v>0</v>
      </c>
      <c r="P9" s="558">
        <v>1328.12</v>
      </c>
      <c r="Q9" s="556">
        <v>7151.6605759999993</v>
      </c>
      <c r="R9" s="556"/>
      <c r="S9" s="556" t="s">
        <v>10325</v>
      </c>
      <c r="T9" s="556" t="s">
        <v>11269</v>
      </c>
      <c r="U9" s="559" t="s">
        <v>11270</v>
      </c>
      <c r="V9" s="560">
        <v>45950.588495370372</v>
      </c>
      <c r="W9" s="559" t="s">
        <v>10459</v>
      </c>
      <c r="X9" s="560">
        <v>45950.59884259259</v>
      </c>
      <c r="Y9" s="560" t="s">
        <v>10459</v>
      </c>
      <c r="Z9" s="560"/>
      <c r="AA9" s="560" t="s">
        <v>10460</v>
      </c>
      <c r="AB9" s="560" t="s">
        <v>11271</v>
      </c>
    </row>
    <row r="10" spans="1:28">
      <c r="A10" s="555">
        <v>36665</v>
      </c>
      <c r="B10" s="556">
        <v>1</v>
      </c>
      <c r="C10" s="556" t="s">
        <v>11267</v>
      </c>
      <c r="D10" s="556" t="s">
        <v>11353</v>
      </c>
      <c r="E10" s="557">
        <v>45952</v>
      </c>
      <c r="F10" s="557">
        <v>45971</v>
      </c>
      <c r="G10" s="556"/>
      <c r="H10" s="556" t="s">
        <v>136</v>
      </c>
      <c r="I10" s="556">
        <v>440.82</v>
      </c>
      <c r="J10" s="556">
        <v>5.3848000000000003</v>
      </c>
      <c r="K10" s="556">
        <v>0</v>
      </c>
      <c r="L10" s="556">
        <v>0</v>
      </c>
      <c r="M10" s="556">
        <v>0</v>
      </c>
      <c r="N10" s="556">
        <v>0</v>
      </c>
      <c r="O10" s="556">
        <v>0</v>
      </c>
      <c r="P10" s="558">
        <v>440.82</v>
      </c>
      <c r="Q10" s="556"/>
      <c r="R10" s="556"/>
      <c r="S10" s="556" t="s">
        <v>10325</v>
      </c>
      <c r="T10" s="556" t="s">
        <v>11269</v>
      </c>
      <c r="U10" s="559" t="s">
        <v>11354</v>
      </c>
      <c r="V10" s="560">
        <v>45952.445613425924</v>
      </c>
      <c r="W10" s="559" t="s">
        <v>10459</v>
      </c>
      <c r="X10" s="560">
        <v>45952.456504629627</v>
      </c>
      <c r="Y10" s="560" t="s">
        <v>10459</v>
      </c>
      <c r="Z10" s="560"/>
      <c r="AA10" s="560" t="s">
        <v>10460</v>
      </c>
      <c r="AB10" s="560" t="s">
        <v>11271</v>
      </c>
    </row>
    <row r="11" spans="1:28">
      <c r="A11" s="555">
        <v>36534</v>
      </c>
      <c r="B11" s="556">
        <v>1</v>
      </c>
      <c r="C11" s="556" t="s">
        <v>11272</v>
      </c>
      <c r="D11" s="556" t="s">
        <v>11273</v>
      </c>
      <c r="E11" s="557">
        <v>45950</v>
      </c>
      <c r="F11" s="557">
        <v>45971</v>
      </c>
      <c r="G11" s="556"/>
      <c r="H11" s="556" t="s">
        <v>136</v>
      </c>
      <c r="I11" s="556">
        <v>2418.52</v>
      </c>
      <c r="J11" s="556">
        <v>5.3848000000000003</v>
      </c>
      <c r="K11" s="556">
        <v>0</v>
      </c>
      <c r="L11" s="556">
        <v>0</v>
      </c>
      <c r="M11" s="556">
        <v>0</v>
      </c>
      <c r="N11" s="556">
        <v>0</v>
      </c>
      <c r="O11" s="556">
        <v>0</v>
      </c>
      <c r="P11" s="558">
        <v>2418.52</v>
      </c>
      <c r="Q11" s="556">
        <v>13023.246496</v>
      </c>
      <c r="R11" s="556"/>
      <c r="S11" s="556" t="s">
        <v>10325</v>
      </c>
      <c r="T11" s="556" t="s">
        <v>11274</v>
      </c>
      <c r="U11" s="559" t="s">
        <v>11275</v>
      </c>
      <c r="V11" s="560">
        <v>45950.565833333334</v>
      </c>
      <c r="W11" s="559" t="s">
        <v>10459</v>
      </c>
      <c r="X11" s="560">
        <v>45950.577974537038</v>
      </c>
      <c r="Y11" s="560" t="s">
        <v>10459</v>
      </c>
      <c r="Z11" s="560"/>
      <c r="AA11" s="560" t="s">
        <v>10460</v>
      </c>
      <c r="AB11" s="560" t="s">
        <v>11271</v>
      </c>
    </row>
    <row r="12" spans="1:28">
      <c r="A12" s="555">
        <v>36531</v>
      </c>
      <c r="B12" s="556">
        <v>1</v>
      </c>
      <c r="C12" s="556" t="s">
        <v>10605</v>
      </c>
      <c r="D12" s="556" t="s">
        <v>11278</v>
      </c>
      <c r="E12" s="557">
        <v>45902</v>
      </c>
      <c r="F12" s="557">
        <v>45985</v>
      </c>
      <c r="G12" s="556"/>
      <c r="H12" s="556" t="s">
        <v>136</v>
      </c>
      <c r="I12" s="556">
        <v>10000</v>
      </c>
      <c r="J12" s="556">
        <v>5.3848000000000003</v>
      </c>
      <c r="K12" s="556">
        <v>0</v>
      </c>
      <c r="L12" s="556">
        <v>0</v>
      </c>
      <c r="M12" s="556">
        <v>0</v>
      </c>
      <c r="N12" s="556">
        <v>0</v>
      </c>
      <c r="O12" s="556">
        <v>0</v>
      </c>
      <c r="P12" s="558">
        <v>10000</v>
      </c>
      <c r="Q12" s="556">
        <v>53848</v>
      </c>
      <c r="R12" s="556"/>
      <c r="S12" s="556" t="s">
        <v>10325</v>
      </c>
      <c r="T12" s="556" t="s">
        <v>11279</v>
      </c>
      <c r="U12" s="559" t="s">
        <v>11280</v>
      </c>
      <c r="V12" s="560">
        <v>45950.553171296298</v>
      </c>
      <c r="W12" s="559" t="s">
        <v>10459</v>
      </c>
      <c r="X12" s="560">
        <v>45950.594837962963</v>
      </c>
      <c r="Y12" s="560" t="s">
        <v>10461</v>
      </c>
      <c r="Z12" s="560"/>
      <c r="AA12" s="560" t="s">
        <v>10460</v>
      </c>
      <c r="AB12" s="560"/>
    </row>
    <row r="13" spans="1:28">
      <c r="A13" s="555">
        <v>36540</v>
      </c>
      <c r="B13" s="556">
        <v>1</v>
      </c>
      <c r="C13" s="556" t="s">
        <v>11267</v>
      </c>
      <c r="D13" s="556" t="s">
        <v>11283</v>
      </c>
      <c r="E13" s="557">
        <v>45950</v>
      </c>
      <c r="F13" s="557">
        <v>46001</v>
      </c>
      <c r="G13" s="556"/>
      <c r="H13" s="556" t="s">
        <v>136</v>
      </c>
      <c r="I13" s="556">
        <v>1328.12</v>
      </c>
      <c r="J13" s="556">
        <v>5.3848000000000003</v>
      </c>
      <c r="K13" s="556">
        <v>0</v>
      </c>
      <c r="L13" s="556">
        <v>0</v>
      </c>
      <c r="M13" s="556">
        <v>0</v>
      </c>
      <c r="N13" s="556">
        <v>0</v>
      </c>
      <c r="O13" s="556">
        <v>0</v>
      </c>
      <c r="P13" s="558">
        <v>1328.12</v>
      </c>
      <c r="Q13" s="556">
        <v>7151.6605759999993</v>
      </c>
      <c r="R13" s="556"/>
      <c r="S13" s="556" t="s">
        <v>10325</v>
      </c>
      <c r="T13" s="556" t="s">
        <v>11269</v>
      </c>
      <c r="U13" s="559" t="s">
        <v>11284</v>
      </c>
      <c r="V13" s="560">
        <v>45950.588923611111</v>
      </c>
      <c r="W13" s="559" t="s">
        <v>10459</v>
      </c>
      <c r="X13" s="560">
        <v>45950.598738425928</v>
      </c>
      <c r="Y13" s="560" t="s">
        <v>10459</v>
      </c>
      <c r="Z13" s="560"/>
      <c r="AA13" s="560" t="s">
        <v>10460</v>
      </c>
      <c r="AB13" s="560" t="s">
        <v>11271</v>
      </c>
    </row>
    <row r="14" spans="1:28">
      <c r="A14" s="555">
        <v>36666</v>
      </c>
      <c r="B14" s="556">
        <v>1</v>
      </c>
      <c r="C14" s="556" t="s">
        <v>11267</v>
      </c>
      <c r="D14" s="556" t="s">
        <v>11355</v>
      </c>
      <c r="E14" s="557">
        <v>45952</v>
      </c>
      <c r="F14" s="557">
        <v>46001</v>
      </c>
      <c r="G14" s="556"/>
      <c r="H14" s="556" t="s">
        <v>136</v>
      </c>
      <c r="I14" s="556">
        <v>440.82</v>
      </c>
      <c r="J14" s="556">
        <v>5.3848000000000003</v>
      </c>
      <c r="K14" s="556">
        <v>0</v>
      </c>
      <c r="L14" s="556">
        <v>0</v>
      </c>
      <c r="M14" s="556">
        <v>0</v>
      </c>
      <c r="N14" s="556">
        <v>0</v>
      </c>
      <c r="O14" s="556">
        <v>0</v>
      </c>
      <c r="P14" s="558">
        <v>440.82</v>
      </c>
      <c r="Q14" s="556"/>
      <c r="R14" s="556"/>
      <c r="S14" s="556" t="s">
        <v>10325</v>
      </c>
      <c r="T14" s="556" t="s">
        <v>11269</v>
      </c>
      <c r="U14" s="559" t="s">
        <v>11356</v>
      </c>
      <c r="V14" s="560">
        <v>45952.446261574078</v>
      </c>
      <c r="W14" s="559" t="s">
        <v>10459</v>
      </c>
      <c r="X14" s="560">
        <v>45952.456377314818</v>
      </c>
      <c r="Y14" s="560" t="s">
        <v>10459</v>
      </c>
      <c r="Z14" s="560"/>
      <c r="AA14" s="560" t="s">
        <v>10460</v>
      </c>
      <c r="AB14" s="560" t="s">
        <v>11271</v>
      </c>
    </row>
    <row r="15" spans="1:28">
      <c r="A15" s="555">
        <v>36535</v>
      </c>
      <c r="B15" s="556">
        <v>1</v>
      </c>
      <c r="C15" s="556" t="s">
        <v>11272</v>
      </c>
      <c r="D15" s="556" t="s">
        <v>11273</v>
      </c>
      <c r="E15" s="557">
        <v>45950</v>
      </c>
      <c r="F15" s="557">
        <v>46001</v>
      </c>
      <c r="G15" s="556"/>
      <c r="H15" s="556" t="s">
        <v>136</v>
      </c>
      <c r="I15" s="556">
        <v>2418.52</v>
      </c>
      <c r="J15" s="556">
        <v>5.3848000000000003</v>
      </c>
      <c r="K15" s="556">
        <v>0</v>
      </c>
      <c r="L15" s="556">
        <v>0</v>
      </c>
      <c r="M15" s="556">
        <v>0</v>
      </c>
      <c r="N15" s="556">
        <v>0</v>
      </c>
      <c r="O15" s="556">
        <v>0</v>
      </c>
      <c r="P15" s="558">
        <v>2418.52</v>
      </c>
      <c r="Q15" s="556">
        <v>13023.246496</v>
      </c>
      <c r="R15" s="556"/>
      <c r="S15" s="556" t="s">
        <v>10325</v>
      </c>
      <c r="T15" s="556" t="s">
        <v>11274</v>
      </c>
      <c r="U15" s="559" t="s">
        <v>11275</v>
      </c>
      <c r="V15" s="560">
        <v>45950.566180555557</v>
      </c>
      <c r="W15" s="559" t="s">
        <v>10459</v>
      </c>
      <c r="X15" s="560">
        <v>45950.577523148146</v>
      </c>
      <c r="Y15" s="560" t="s">
        <v>10459</v>
      </c>
      <c r="Z15" s="560"/>
      <c r="AA15" s="560" t="s">
        <v>10460</v>
      </c>
      <c r="AB15" s="560" t="s">
        <v>11271</v>
      </c>
    </row>
    <row r="16" spans="1:28">
      <c r="A16" s="555">
        <v>36532</v>
      </c>
      <c r="B16" s="556">
        <v>1</v>
      </c>
      <c r="C16" s="556" t="s">
        <v>10605</v>
      </c>
      <c r="D16" s="556" t="s">
        <v>11285</v>
      </c>
      <c r="E16" s="557">
        <v>45902</v>
      </c>
      <c r="F16" s="557">
        <v>46015</v>
      </c>
      <c r="G16" s="556"/>
      <c r="H16" s="556" t="s">
        <v>136</v>
      </c>
      <c r="I16" s="556">
        <v>10000</v>
      </c>
      <c r="J16" s="556">
        <v>5.3848000000000003</v>
      </c>
      <c r="K16" s="556">
        <v>0</v>
      </c>
      <c r="L16" s="556">
        <v>0</v>
      </c>
      <c r="M16" s="556">
        <v>0</v>
      </c>
      <c r="N16" s="556">
        <v>0</v>
      </c>
      <c r="O16" s="556">
        <v>0</v>
      </c>
      <c r="P16" s="558">
        <v>10000</v>
      </c>
      <c r="Q16" s="556">
        <v>53848</v>
      </c>
      <c r="R16" s="556"/>
      <c r="S16" s="556" t="s">
        <v>10325</v>
      </c>
      <c r="T16" s="556" t="s">
        <v>11279</v>
      </c>
      <c r="U16" s="559" t="s">
        <v>11286</v>
      </c>
      <c r="V16" s="560">
        <v>45950.553194444445</v>
      </c>
      <c r="W16" s="559" t="s">
        <v>10459</v>
      </c>
      <c r="X16" s="560">
        <v>45950.594861111109</v>
      </c>
      <c r="Y16" s="560" t="s">
        <v>10461</v>
      </c>
      <c r="Z16" s="560"/>
      <c r="AA16" s="560" t="s">
        <v>10460</v>
      </c>
      <c r="AB16" s="560"/>
    </row>
    <row r="17" spans="1:28">
      <c r="A17" s="555">
        <v>36543</v>
      </c>
      <c r="B17" s="556">
        <v>1</v>
      </c>
      <c r="C17" s="556" t="s">
        <v>11267</v>
      </c>
      <c r="D17" s="556" t="s">
        <v>11287</v>
      </c>
      <c r="E17" s="557">
        <v>45950</v>
      </c>
      <c r="F17" s="557">
        <v>46032</v>
      </c>
      <c r="G17" s="556"/>
      <c r="H17" s="556" t="s">
        <v>136</v>
      </c>
      <c r="I17" s="556">
        <v>1328.12</v>
      </c>
      <c r="J17" s="556">
        <v>5.3848000000000003</v>
      </c>
      <c r="K17" s="556">
        <v>0</v>
      </c>
      <c r="L17" s="556">
        <v>0</v>
      </c>
      <c r="M17" s="556">
        <v>0</v>
      </c>
      <c r="N17" s="556">
        <v>0</v>
      </c>
      <c r="O17" s="556">
        <v>0</v>
      </c>
      <c r="P17" s="558">
        <v>1328.12</v>
      </c>
      <c r="Q17" s="556">
        <v>7151.6605759999993</v>
      </c>
      <c r="R17" s="556"/>
      <c r="S17" s="556" t="s">
        <v>10325</v>
      </c>
      <c r="T17" s="556" t="s">
        <v>11269</v>
      </c>
      <c r="U17" s="559" t="s">
        <v>11288</v>
      </c>
      <c r="V17" s="560">
        <v>45950.591261574074</v>
      </c>
      <c r="W17" s="559" t="s">
        <v>10459</v>
      </c>
      <c r="X17" s="560">
        <v>45950.598645833335</v>
      </c>
      <c r="Y17" s="560" t="s">
        <v>10459</v>
      </c>
      <c r="Z17" s="560"/>
      <c r="AA17" s="560" t="s">
        <v>10460</v>
      </c>
      <c r="AB17" s="560" t="s">
        <v>11271</v>
      </c>
    </row>
    <row r="18" spans="1:28">
      <c r="A18" s="555">
        <v>36667</v>
      </c>
      <c r="B18" s="556">
        <v>1</v>
      </c>
      <c r="C18" s="556" t="s">
        <v>11267</v>
      </c>
      <c r="D18" s="556" t="s">
        <v>11357</v>
      </c>
      <c r="E18" s="557">
        <v>45952</v>
      </c>
      <c r="F18" s="557">
        <v>46032</v>
      </c>
      <c r="G18" s="556"/>
      <c r="H18" s="556" t="s">
        <v>136</v>
      </c>
      <c r="I18" s="556">
        <v>440.82</v>
      </c>
      <c r="J18" s="556">
        <v>5.3848000000000003</v>
      </c>
      <c r="K18" s="556">
        <v>0</v>
      </c>
      <c r="L18" s="556"/>
      <c r="M18" s="556">
        <v>0</v>
      </c>
      <c r="N18" s="556">
        <v>0</v>
      </c>
      <c r="O18" s="556">
        <v>0</v>
      </c>
      <c r="P18" s="558">
        <v>440.82</v>
      </c>
      <c r="Q18" s="556"/>
      <c r="R18" s="556"/>
      <c r="S18" s="556" t="s">
        <v>10325</v>
      </c>
      <c r="T18" s="556" t="s">
        <v>11269</v>
      </c>
      <c r="U18" s="559" t="s">
        <v>11358</v>
      </c>
      <c r="V18" s="560">
        <v>45952.447013888886</v>
      </c>
      <c r="W18" s="559" t="s">
        <v>10459</v>
      </c>
      <c r="X18" s="560">
        <v>45952.456157407411</v>
      </c>
      <c r="Y18" s="560" t="s">
        <v>10459</v>
      </c>
      <c r="Z18" s="560"/>
      <c r="AA18" s="560" t="s">
        <v>10460</v>
      </c>
      <c r="AB18" s="560" t="s">
        <v>11271</v>
      </c>
    </row>
    <row r="19" spans="1:28">
      <c r="A19" s="555">
        <v>36542</v>
      </c>
      <c r="B19" s="556">
        <v>1</v>
      </c>
      <c r="C19" s="556" t="s">
        <v>11267</v>
      </c>
      <c r="D19" s="556" t="s">
        <v>11289</v>
      </c>
      <c r="E19" s="557">
        <v>45950</v>
      </c>
      <c r="F19" s="557">
        <v>46063</v>
      </c>
      <c r="G19" s="556"/>
      <c r="H19" s="556" t="s">
        <v>136</v>
      </c>
      <c r="I19" s="556">
        <v>1328.12</v>
      </c>
      <c r="J19" s="556">
        <v>5.3848000000000003</v>
      </c>
      <c r="K19" s="556">
        <v>0</v>
      </c>
      <c r="L19" s="556">
        <v>0</v>
      </c>
      <c r="M19" s="556">
        <v>0</v>
      </c>
      <c r="N19" s="556">
        <v>0</v>
      </c>
      <c r="O19" s="556">
        <v>0</v>
      </c>
      <c r="P19" s="558">
        <v>1328.12</v>
      </c>
      <c r="Q19" s="556">
        <v>7151.6605759999993</v>
      </c>
      <c r="R19" s="556"/>
      <c r="S19" s="556" t="s">
        <v>10325</v>
      </c>
      <c r="T19" s="556" t="s">
        <v>11269</v>
      </c>
      <c r="U19" s="559" t="s">
        <v>11290</v>
      </c>
      <c r="V19" s="560">
        <v>45950.590520833335</v>
      </c>
      <c r="W19" s="559" t="s">
        <v>10459</v>
      </c>
      <c r="X19" s="560">
        <v>45950.754351851851</v>
      </c>
      <c r="Y19" s="560" t="s">
        <v>10459</v>
      </c>
      <c r="Z19" s="560"/>
      <c r="AA19" s="560" t="s">
        <v>10460</v>
      </c>
      <c r="AB19" s="560" t="s">
        <v>11271</v>
      </c>
    </row>
    <row r="20" spans="1:28">
      <c r="A20" s="555">
        <v>36669</v>
      </c>
      <c r="B20" s="556">
        <v>1</v>
      </c>
      <c r="C20" s="556" t="s">
        <v>11267</v>
      </c>
      <c r="D20" s="556" t="s">
        <v>11359</v>
      </c>
      <c r="E20" s="557">
        <v>45952</v>
      </c>
      <c r="F20" s="557">
        <v>46063</v>
      </c>
      <c r="G20" s="556"/>
      <c r="H20" s="556" t="s">
        <v>136</v>
      </c>
      <c r="I20" s="556">
        <v>440.82</v>
      </c>
      <c r="J20" s="556">
        <v>5.3848000000000003</v>
      </c>
      <c r="K20" s="556">
        <v>0</v>
      </c>
      <c r="L20" s="556">
        <v>0</v>
      </c>
      <c r="M20" s="556">
        <v>0</v>
      </c>
      <c r="N20" s="556">
        <v>0</v>
      </c>
      <c r="O20" s="556">
        <v>0</v>
      </c>
      <c r="P20" s="558">
        <v>440.82</v>
      </c>
      <c r="Q20" s="556"/>
      <c r="R20" s="556"/>
      <c r="S20" s="556" t="s">
        <v>10325</v>
      </c>
      <c r="T20" s="556" t="s">
        <v>11269</v>
      </c>
      <c r="U20" s="559" t="s">
        <v>11360</v>
      </c>
      <c r="V20" s="560">
        <v>45952.447997685187</v>
      </c>
      <c r="W20" s="559" t="s">
        <v>10459</v>
      </c>
      <c r="X20" s="560">
        <v>45952.456053240741</v>
      </c>
      <c r="Y20" s="560" t="s">
        <v>10459</v>
      </c>
      <c r="Z20" s="560"/>
      <c r="AA20" s="560" t="s">
        <v>10460</v>
      </c>
      <c r="AB20" s="560" t="s">
        <v>11271</v>
      </c>
    </row>
    <row r="21" spans="1:28">
      <c r="A21" s="555">
        <v>36541</v>
      </c>
      <c r="B21" s="556">
        <v>1</v>
      </c>
      <c r="C21" s="556" t="s">
        <v>11267</v>
      </c>
      <c r="D21" s="556" t="s">
        <v>11291</v>
      </c>
      <c r="E21" s="557">
        <v>45950</v>
      </c>
      <c r="F21" s="557">
        <v>46091</v>
      </c>
      <c r="G21" s="556"/>
      <c r="H21" s="556" t="s">
        <v>136</v>
      </c>
      <c r="I21" s="556">
        <v>1328.12</v>
      </c>
      <c r="J21" s="556">
        <v>5.3848000000000003</v>
      </c>
      <c r="K21" s="556">
        <v>0</v>
      </c>
      <c r="L21" s="556">
        <v>0</v>
      </c>
      <c r="M21" s="556">
        <v>0</v>
      </c>
      <c r="N21" s="556">
        <v>0</v>
      </c>
      <c r="O21" s="556">
        <v>0</v>
      </c>
      <c r="P21" s="558">
        <v>1328.12</v>
      </c>
      <c r="Q21" s="556">
        <v>7151.6605759999993</v>
      </c>
      <c r="R21" s="556"/>
      <c r="S21" s="556" t="s">
        <v>10325</v>
      </c>
      <c r="T21" s="556" t="s">
        <v>11269</v>
      </c>
      <c r="U21" s="559" t="s">
        <v>11292</v>
      </c>
      <c r="V21" s="560">
        <v>45950.590150462966</v>
      </c>
      <c r="W21" s="559" t="s">
        <v>10459</v>
      </c>
      <c r="X21" s="560">
        <v>45950.598425925928</v>
      </c>
      <c r="Y21" s="560" t="s">
        <v>10459</v>
      </c>
      <c r="Z21" s="560"/>
      <c r="AA21" s="560" t="s">
        <v>10460</v>
      </c>
      <c r="AB21" s="560" t="s">
        <v>11271</v>
      </c>
    </row>
    <row r="22" spans="1:28">
      <c r="A22" s="555">
        <v>36670</v>
      </c>
      <c r="B22" s="556">
        <v>1</v>
      </c>
      <c r="C22" s="556" t="s">
        <v>11267</v>
      </c>
      <c r="D22" s="556" t="s">
        <v>11361</v>
      </c>
      <c r="E22" s="557">
        <v>45952</v>
      </c>
      <c r="F22" s="557">
        <v>46091</v>
      </c>
      <c r="G22" s="556"/>
      <c r="H22" s="556" t="s">
        <v>136</v>
      </c>
      <c r="I22" s="556">
        <v>440.82</v>
      </c>
      <c r="J22" s="556">
        <v>5.3848000000000003</v>
      </c>
      <c r="K22" s="556">
        <v>0</v>
      </c>
      <c r="L22" s="556">
        <v>0</v>
      </c>
      <c r="M22" s="556">
        <v>0</v>
      </c>
      <c r="N22" s="556">
        <v>0</v>
      </c>
      <c r="O22" s="556">
        <v>0</v>
      </c>
      <c r="P22" s="558">
        <v>440.82</v>
      </c>
      <c r="Q22" s="556"/>
      <c r="R22" s="556"/>
      <c r="S22" s="556" t="s">
        <v>10325</v>
      </c>
      <c r="T22" s="556" t="s">
        <v>11269</v>
      </c>
      <c r="U22" s="559" t="s">
        <v>11362</v>
      </c>
      <c r="V22" s="560">
        <v>45952.448692129627</v>
      </c>
      <c r="W22" s="559" t="s">
        <v>10459</v>
      </c>
      <c r="X22" s="560">
        <v>45952.457245370373</v>
      </c>
      <c r="Y22" s="560" t="s">
        <v>10459</v>
      </c>
      <c r="Z22" s="560"/>
      <c r="AA22" s="560" t="s">
        <v>10460</v>
      </c>
      <c r="AB22" s="560" t="s">
        <v>11271</v>
      </c>
    </row>
    <row r="23" spans="1:28">
      <c r="A23" s="555">
        <v>36544</v>
      </c>
      <c r="B23" s="556">
        <v>1</v>
      </c>
      <c r="C23" s="556" t="s">
        <v>11267</v>
      </c>
      <c r="D23" s="556" t="s">
        <v>11293</v>
      </c>
      <c r="E23" s="557">
        <v>45950</v>
      </c>
      <c r="F23" s="557">
        <v>46122</v>
      </c>
      <c r="G23" s="556"/>
      <c r="H23" s="556" t="s">
        <v>136</v>
      </c>
      <c r="I23" s="556">
        <v>1328.12</v>
      </c>
      <c r="J23" s="556">
        <v>5.3848000000000003</v>
      </c>
      <c r="K23" s="556">
        <v>0</v>
      </c>
      <c r="L23" s="556">
        <v>0</v>
      </c>
      <c r="M23" s="556">
        <v>0</v>
      </c>
      <c r="N23" s="556">
        <v>0</v>
      </c>
      <c r="O23" s="556">
        <v>0</v>
      </c>
      <c r="P23" s="558">
        <v>1328.12</v>
      </c>
      <c r="Q23" s="556">
        <v>7151.6605759999993</v>
      </c>
      <c r="R23" s="556"/>
      <c r="S23" s="556" t="s">
        <v>10325</v>
      </c>
      <c r="T23" s="556" t="s">
        <v>11269</v>
      </c>
      <c r="U23" s="559" t="s">
        <v>11294</v>
      </c>
      <c r="V23" s="560">
        <v>45950.593912037039</v>
      </c>
      <c r="W23" s="559" t="s">
        <v>10459</v>
      </c>
      <c r="X23" s="560">
        <v>45950.598333333335</v>
      </c>
      <c r="Y23" s="560" t="s">
        <v>10459</v>
      </c>
      <c r="Z23" s="560"/>
      <c r="AA23" s="560" t="s">
        <v>10460</v>
      </c>
      <c r="AB23" s="560" t="s">
        <v>11271</v>
      </c>
    </row>
    <row r="24" spans="1:28">
      <c r="A24" s="555">
        <v>36671</v>
      </c>
      <c r="B24" s="556">
        <v>1</v>
      </c>
      <c r="C24" s="556" t="s">
        <v>11267</v>
      </c>
      <c r="D24" s="556" t="s">
        <v>11363</v>
      </c>
      <c r="E24" s="557">
        <v>45952</v>
      </c>
      <c r="F24" s="557">
        <v>46122</v>
      </c>
      <c r="G24" s="556"/>
      <c r="H24" s="556" t="s">
        <v>136</v>
      </c>
      <c r="I24" s="556">
        <v>440.82</v>
      </c>
      <c r="J24" s="556">
        <v>5.3848000000000003</v>
      </c>
      <c r="K24" s="556">
        <v>0</v>
      </c>
      <c r="L24" s="556">
        <v>0</v>
      </c>
      <c r="M24" s="556">
        <v>0</v>
      </c>
      <c r="N24" s="556">
        <v>0</v>
      </c>
      <c r="O24" s="556">
        <v>0</v>
      </c>
      <c r="P24" s="558">
        <v>440.82</v>
      </c>
      <c r="Q24" s="556"/>
      <c r="R24" s="556"/>
      <c r="S24" s="556" t="s">
        <v>10325</v>
      </c>
      <c r="T24" s="556" t="s">
        <v>11269</v>
      </c>
      <c r="U24" s="559" t="s">
        <v>11364</v>
      </c>
      <c r="V24" s="560">
        <v>45952.44940972222</v>
      </c>
      <c r="W24" s="559" t="s">
        <v>10459</v>
      </c>
      <c r="X24" s="560">
        <v>45952.457152777781</v>
      </c>
      <c r="Y24" s="560" t="s">
        <v>10459</v>
      </c>
      <c r="Z24" s="560"/>
      <c r="AA24" s="560" t="s">
        <v>10460</v>
      </c>
      <c r="AB24" s="560" t="s">
        <v>11271</v>
      </c>
    </row>
    <row r="25" spans="1:28">
      <c r="A25" s="555">
        <v>36545</v>
      </c>
      <c r="B25" s="556">
        <v>1</v>
      </c>
      <c r="C25" s="556" t="s">
        <v>11267</v>
      </c>
      <c r="D25" s="556" t="s">
        <v>11295</v>
      </c>
      <c r="E25" s="557">
        <v>45950</v>
      </c>
      <c r="F25" s="557">
        <v>46152</v>
      </c>
      <c r="G25" s="556"/>
      <c r="H25" s="556" t="s">
        <v>136</v>
      </c>
      <c r="I25" s="556">
        <v>1328.12</v>
      </c>
      <c r="J25" s="556">
        <v>5.3848000000000003</v>
      </c>
      <c r="K25" s="556">
        <v>0</v>
      </c>
      <c r="L25" s="556">
        <v>0</v>
      </c>
      <c r="M25" s="556">
        <v>0</v>
      </c>
      <c r="N25" s="556">
        <v>0</v>
      </c>
      <c r="O25" s="556">
        <v>0</v>
      </c>
      <c r="P25" s="558">
        <v>1328.12</v>
      </c>
      <c r="Q25" s="556">
        <v>7151.6605759999993</v>
      </c>
      <c r="R25" s="556"/>
      <c r="S25" s="556" t="s">
        <v>10325</v>
      </c>
      <c r="T25" s="556" t="s">
        <v>11269</v>
      </c>
      <c r="U25" s="559" t="s">
        <v>11296</v>
      </c>
      <c r="V25" s="560">
        <v>45950.595983796295</v>
      </c>
      <c r="W25" s="559" t="s">
        <v>10459</v>
      </c>
      <c r="X25" s="560">
        <v>45950.598217592589</v>
      </c>
      <c r="Y25" s="560" t="s">
        <v>10459</v>
      </c>
      <c r="Z25" s="560"/>
      <c r="AA25" s="560" t="s">
        <v>10460</v>
      </c>
      <c r="AB25" s="560" t="s">
        <v>11271</v>
      </c>
    </row>
    <row r="26" spans="1:28">
      <c r="A26" s="555">
        <v>36672</v>
      </c>
      <c r="B26" s="556">
        <v>1</v>
      </c>
      <c r="C26" s="556" t="s">
        <v>11267</v>
      </c>
      <c r="D26" s="556" t="s">
        <v>11365</v>
      </c>
      <c r="E26" s="557">
        <v>45952</v>
      </c>
      <c r="F26" s="557">
        <v>46152</v>
      </c>
      <c r="G26" s="556"/>
      <c r="H26" s="556" t="s">
        <v>136</v>
      </c>
      <c r="I26" s="556">
        <v>440.82</v>
      </c>
      <c r="J26" s="556">
        <v>5.3848000000000003</v>
      </c>
      <c r="K26" s="556">
        <v>0</v>
      </c>
      <c r="L26" s="556">
        <v>0</v>
      </c>
      <c r="M26" s="556">
        <v>0</v>
      </c>
      <c r="N26" s="556">
        <v>0</v>
      </c>
      <c r="O26" s="556">
        <v>0</v>
      </c>
      <c r="P26" s="558">
        <v>440.82</v>
      </c>
      <c r="Q26" s="556"/>
      <c r="R26" s="556"/>
      <c r="S26" s="556" t="s">
        <v>10325</v>
      </c>
      <c r="T26" s="556" t="s">
        <v>11269</v>
      </c>
      <c r="U26" s="559" t="s">
        <v>11366</v>
      </c>
      <c r="V26" s="560">
        <v>45952.45</v>
      </c>
      <c r="W26" s="559" t="s">
        <v>10459</v>
      </c>
      <c r="X26" s="560">
        <v>45952.457071759258</v>
      </c>
      <c r="Y26" s="560" t="s">
        <v>10459</v>
      </c>
      <c r="Z26" s="560"/>
      <c r="AA26" s="560" t="s">
        <v>10460</v>
      </c>
      <c r="AB26" s="560" t="s">
        <v>11271</v>
      </c>
    </row>
    <row r="27" spans="1:28">
      <c r="A27" s="555">
        <v>36546</v>
      </c>
      <c r="B27" s="556">
        <v>1</v>
      </c>
      <c r="C27" s="556" t="s">
        <v>11267</v>
      </c>
      <c r="D27" s="556" t="s">
        <v>11297</v>
      </c>
      <c r="E27" s="557">
        <v>45950</v>
      </c>
      <c r="F27" s="557">
        <v>46183</v>
      </c>
      <c r="G27" s="556"/>
      <c r="H27" s="556" t="s">
        <v>136</v>
      </c>
      <c r="I27" s="556">
        <v>1328.12</v>
      </c>
      <c r="J27" s="556">
        <v>5.3848000000000003</v>
      </c>
      <c r="K27" s="556">
        <v>0</v>
      </c>
      <c r="L27" s="556">
        <v>0</v>
      </c>
      <c r="M27" s="556">
        <v>0</v>
      </c>
      <c r="N27" s="556">
        <v>0</v>
      </c>
      <c r="O27" s="556">
        <v>0</v>
      </c>
      <c r="P27" s="558">
        <v>1328.12</v>
      </c>
      <c r="Q27" s="556">
        <v>7151.6605759999993</v>
      </c>
      <c r="R27" s="556"/>
      <c r="S27" s="556" t="s">
        <v>10325</v>
      </c>
      <c r="T27" s="556" t="s">
        <v>11269</v>
      </c>
      <c r="U27" s="559" t="s">
        <v>11298</v>
      </c>
      <c r="V27" s="560">
        <v>45950.596759259257</v>
      </c>
      <c r="W27" s="559" t="s">
        <v>10459</v>
      </c>
      <c r="X27" s="560">
        <v>45950.598124999997</v>
      </c>
      <c r="Y27" s="560" t="s">
        <v>10459</v>
      </c>
      <c r="Z27" s="560"/>
      <c r="AA27" s="560" t="s">
        <v>10460</v>
      </c>
      <c r="AB27" s="560" t="s">
        <v>11271</v>
      </c>
    </row>
    <row r="28" spans="1:28">
      <c r="A28" s="555">
        <v>36674</v>
      </c>
      <c r="B28" s="556">
        <v>1</v>
      </c>
      <c r="C28" s="556" t="s">
        <v>11267</v>
      </c>
      <c r="D28" s="556" t="s">
        <v>11367</v>
      </c>
      <c r="E28" s="557">
        <v>45952</v>
      </c>
      <c r="F28" s="557">
        <v>46183</v>
      </c>
      <c r="G28" s="556"/>
      <c r="H28" s="556" t="s">
        <v>136</v>
      </c>
      <c r="I28" s="556">
        <v>440.82</v>
      </c>
      <c r="J28" s="556">
        <v>5.3848000000000003</v>
      </c>
      <c r="K28" s="556">
        <v>0</v>
      </c>
      <c r="L28" s="556">
        <v>0</v>
      </c>
      <c r="M28" s="556">
        <v>0</v>
      </c>
      <c r="N28" s="556">
        <v>0</v>
      </c>
      <c r="O28" s="556">
        <v>0</v>
      </c>
      <c r="P28" s="558">
        <v>440.82</v>
      </c>
      <c r="Q28" s="556"/>
      <c r="R28" s="556"/>
      <c r="S28" s="556" t="s">
        <v>10325</v>
      </c>
      <c r="T28" s="556" t="s">
        <v>11269</v>
      </c>
      <c r="U28" s="559" t="s">
        <v>11368</v>
      </c>
      <c r="V28" s="560">
        <v>45952.450624999998</v>
      </c>
      <c r="W28" s="559" t="s">
        <v>10459</v>
      </c>
      <c r="X28" s="560">
        <v>45952.456956018519</v>
      </c>
      <c r="Y28" s="560" t="s">
        <v>10459</v>
      </c>
      <c r="Z28" s="560"/>
      <c r="AA28" s="560" t="s">
        <v>10460</v>
      </c>
      <c r="AB28" s="560" t="s">
        <v>11271</v>
      </c>
    </row>
    <row r="29" spans="1:28">
      <c r="A29" s="555">
        <v>36547</v>
      </c>
      <c r="B29" s="556">
        <v>1</v>
      </c>
      <c r="C29" s="556" t="s">
        <v>11267</v>
      </c>
      <c r="D29" s="556" t="s">
        <v>11299</v>
      </c>
      <c r="E29" s="557">
        <v>45950</v>
      </c>
      <c r="F29" s="557">
        <v>46213</v>
      </c>
      <c r="G29" s="556"/>
      <c r="H29" s="556" t="s">
        <v>136</v>
      </c>
      <c r="I29" s="556">
        <v>1328.12</v>
      </c>
      <c r="J29" s="556">
        <v>5.3848000000000003</v>
      </c>
      <c r="K29" s="556">
        <v>0</v>
      </c>
      <c r="L29" s="556">
        <v>0</v>
      </c>
      <c r="M29" s="556">
        <v>0</v>
      </c>
      <c r="N29" s="556">
        <v>0</v>
      </c>
      <c r="O29" s="556">
        <v>0</v>
      </c>
      <c r="P29" s="558">
        <v>1328.12</v>
      </c>
      <c r="Q29" s="556">
        <v>7151.6605759999993</v>
      </c>
      <c r="R29" s="556"/>
      <c r="S29" s="556" t="s">
        <v>10325</v>
      </c>
      <c r="T29" s="556" t="s">
        <v>11269</v>
      </c>
      <c r="U29" s="559" t="s">
        <v>11300</v>
      </c>
      <c r="V29" s="560">
        <v>45950.597905092596</v>
      </c>
      <c r="W29" s="559" t="s">
        <v>10459</v>
      </c>
      <c r="X29" s="560">
        <v>45950.63957175926</v>
      </c>
      <c r="Y29" s="560" t="s">
        <v>10461</v>
      </c>
      <c r="Z29" s="560"/>
      <c r="AA29" s="560" t="s">
        <v>10460</v>
      </c>
      <c r="AB29" s="560" t="s">
        <v>11271</v>
      </c>
    </row>
    <row r="30" spans="1:28">
      <c r="A30" s="555">
        <v>36675</v>
      </c>
      <c r="B30" s="556">
        <v>1</v>
      </c>
      <c r="C30" s="556" t="s">
        <v>11267</v>
      </c>
      <c r="D30" s="556" t="s">
        <v>11369</v>
      </c>
      <c r="E30" s="557">
        <v>45952</v>
      </c>
      <c r="F30" s="557">
        <v>46213</v>
      </c>
      <c r="G30" s="556"/>
      <c r="H30" s="556" t="s">
        <v>136</v>
      </c>
      <c r="I30" s="556">
        <v>440.82</v>
      </c>
      <c r="J30" s="556">
        <v>5.3848000000000003</v>
      </c>
      <c r="K30" s="556">
        <v>0</v>
      </c>
      <c r="L30" s="556">
        <v>0</v>
      </c>
      <c r="M30" s="556">
        <v>0</v>
      </c>
      <c r="N30" s="556">
        <v>0</v>
      </c>
      <c r="O30" s="556">
        <v>0</v>
      </c>
      <c r="P30" s="558">
        <v>440.82</v>
      </c>
      <c r="Q30" s="556"/>
      <c r="R30" s="556"/>
      <c r="S30" s="556" t="s">
        <v>10325</v>
      </c>
      <c r="T30" s="556" t="s">
        <v>11269</v>
      </c>
      <c r="U30" s="559" t="s">
        <v>11370</v>
      </c>
      <c r="V30" s="560">
        <v>45952.451377314814</v>
      </c>
      <c r="W30" s="559" t="s">
        <v>10459</v>
      </c>
      <c r="X30" s="560">
        <v>45952.456736111111</v>
      </c>
      <c r="Y30" s="560" t="s">
        <v>10459</v>
      </c>
      <c r="Z30" s="560"/>
      <c r="AA30" s="560" t="s">
        <v>10460</v>
      </c>
      <c r="AB30" s="560" t="s">
        <v>11271</v>
      </c>
    </row>
    <row r="31" spans="1:28">
      <c r="A31" s="484" t="s">
        <v>10963</v>
      </c>
      <c r="B31" s="467"/>
      <c r="C31" s="467"/>
      <c r="D31" s="467"/>
      <c r="E31" s="561"/>
      <c r="F31" s="467"/>
      <c r="G31" s="467"/>
      <c r="H31" s="467"/>
      <c r="I31" s="467"/>
      <c r="J31" s="467"/>
      <c r="K31" s="467"/>
      <c r="L31" s="467"/>
      <c r="M31" s="467"/>
      <c r="N31" s="467"/>
      <c r="O31" s="467"/>
      <c r="P31" s="485">
        <f>SUBTOTAL(109,tb_CP_SaídasGerais_US[VALOR A PAGAR USD])</f>
        <v>40757.500000000007</v>
      </c>
      <c r="Q31" s="467"/>
      <c r="R31" s="467"/>
      <c r="S31" s="467"/>
      <c r="T31" s="487"/>
      <c r="U31" s="486"/>
      <c r="V31" s="486"/>
      <c r="W31" s="486"/>
      <c r="X31" s="486"/>
      <c r="Y31" s="486"/>
      <c r="Z31" s="486"/>
      <c r="AA31" s="486"/>
      <c r="AB31" s="486">
        <f>SUBTOTAL(103,tb_CP_SaídasGerais_US[FORMA DE PAGAMENTO])</f>
        <v>20</v>
      </c>
    </row>
    <row r="37" spans="2:7" ht="21">
      <c r="B37" s="367"/>
      <c r="C37" s="362"/>
      <c r="D37" s="362"/>
      <c r="E37" s="367"/>
      <c r="F37" s="367"/>
      <c r="G37" s="362"/>
    </row>
  </sheetData>
  <mergeCells count="1">
    <mergeCell ref="C6:R6"/>
  </mergeCells>
  <phoneticPr fontId="41" type="noConversion"/>
  <pageMargins left="0.511811024" right="0.511811024" top="0.78740157499999996" bottom="0.78740157499999996" header="0.31496062000000002" footer="0.31496062000000002"/>
  <pageSetup paperSize="9"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593E4-844A-4FFF-A53F-02DC22C7CCB4}">
  <sheetPr codeName="Planilha3">
    <tabColor rgb="FFD3F2FD"/>
  </sheetPr>
  <dimension ref="A5:AA15"/>
  <sheetViews>
    <sheetView showGridLines="0" zoomScaleNormal="100" workbookViewId="0">
      <selection activeCell="E38" sqref="E38"/>
    </sheetView>
  </sheetViews>
  <sheetFormatPr defaultColWidth="8.88671875" defaultRowHeight="14.4"/>
  <cols>
    <col min="1" max="1" width="7.88671875" style="1" bestFit="1" customWidth="1"/>
    <col min="2" max="2" width="23.88671875" style="2" bestFit="1" customWidth="1"/>
    <col min="3" max="3" width="13" style="2" hidden="1" customWidth="1"/>
    <col min="4" max="4" width="13.6640625" style="2" hidden="1" customWidth="1"/>
    <col min="5" max="5" width="27.6640625" style="2" bestFit="1" customWidth="1"/>
    <col min="6" max="6" width="11.33203125" style="1" bestFit="1" customWidth="1"/>
    <col min="7" max="7" width="13.6640625" style="2" hidden="1" customWidth="1"/>
    <col min="8" max="8" width="14" style="1" bestFit="1" customWidth="1"/>
    <col min="9" max="9" width="22.88671875" style="2" bestFit="1" customWidth="1"/>
    <col min="10" max="10" width="8.88671875" style="1" bestFit="1" customWidth="1"/>
    <col min="11" max="11" width="15" style="1" bestFit="1" customWidth="1"/>
    <col min="12" max="12" width="10.44140625" style="1" bestFit="1" customWidth="1"/>
    <col min="13" max="13" width="10.6640625" style="1" bestFit="1" customWidth="1"/>
    <col min="14" max="14" width="13.5546875" style="2" bestFit="1" customWidth="1"/>
    <col min="15" max="15" width="16.33203125" style="2" bestFit="1" customWidth="1"/>
    <col min="16" max="16" width="16" style="2" bestFit="1" customWidth="1"/>
    <col min="17" max="17" width="8.88671875" style="2" bestFit="1" customWidth="1"/>
    <col min="18" max="18" width="15.33203125" style="2" bestFit="1" customWidth="1"/>
    <col min="19" max="19" width="62.109375" style="2" bestFit="1" customWidth="1"/>
    <col min="20" max="20" width="15.109375" style="2" bestFit="1" customWidth="1"/>
    <col min="21" max="21" width="15.5546875" style="2" bestFit="1" customWidth="1"/>
    <col min="22" max="22" width="106.33203125" style="2" bestFit="1" customWidth="1"/>
    <col min="23" max="23" width="11" style="2" bestFit="1" customWidth="1"/>
    <col min="24" max="24" width="31.109375" style="2" bestFit="1" customWidth="1"/>
    <col min="25" max="25" width="59.33203125" style="2" bestFit="1" customWidth="1"/>
    <col min="26" max="16384" width="8.88671875" style="2"/>
  </cols>
  <sheetData>
    <row r="5" spans="1:27" ht="21">
      <c r="B5" s="362"/>
      <c r="C5" s="595" t="s">
        <v>10327</v>
      </c>
      <c r="D5" s="595"/>
      <c r="E5" s="595"/>
      <c r="F5" s="595"/>
      <c r="G5" s="595"/>
      <c r="H5" s="595"/>
      <c r="I5" s="595"/>
      <c r="J5" s="595"/>
      <c r="K5" s="595"/>
      <c r="L5" s="367"/>
      <c r="M5" s="367"/>
      <c r="N5" s="362"/>
      <c r="O5" s="362"/>
      <c r="P5" s="362"/>
      <c r="Q5" s="362"/>
      <c r="R5" s="362"/>
      <c r="S5" s="362"/>
      <c r="T5" s="362"/>
      <c r="U5" s="362"/>
      <c r="V5" s="362"/>
      <c r="W5" s="362"/>
      <c r="X5" s="362"/>
    </row>
    <row r="7" spans="1:27">
      <c r="A7" s="488" t="s">
        <v>10263</v>
      </c>
      <c r="B7" s="489" t="s">
        <v>10281</v>
      </c>
      <c r="C7" s="489" t="s">
        <v>10282</v>
      </c>
      <c r="D7" s="489" t="s">
        <v>10283</v>
      </c>
      <c r="E7" s="489" t="s">
        <v>0</v>
      </c>
      <c r="F7" s="489" t="s">
        <v>113</v>
      </c>
      <c r="G7" s="489" t="s">
        <v>10284</v>
      </c>
      <c r="H7" s="489" t="s">
        <v>10264</v>
      </c>
      <c r="I7" s="489" t="s">
        <v>114</v>
      </c>
      <c r="J7" s="489" t="s">
        <v>7432</v>
      </c>
      <c r="K7" s="489" t="s">
        <v>10285</v>
      </c>
      <c r="L7" s="489" t="s">
        <v>2</v>
      </c>
      <c r="M7" s="489" t="s">
        <v>115</v>
      </c>
      <c r="N7" s="489" t="s">
        <v>116</v>
      </c>
      <c r="O7" s="489" t="s">
        <v>117</v>
      </c>
      <c r="P7" s="489" t="s">
        <v>5</v>
      </c>
      <c r="Q7" s="489" t="s">
        <v>107</v>
      </c>
      <c r="R7" s="490" t="s">
        <v>10321</v>
      </c>
      <c r="S7" s="491" t="s">
        <v>112</v>
      </c>
      <c r="T7" s="488" t="s">
        <v>10286</v>
      </c>
      <c r="U7" s="492" t="s">
        <v>10287</v>
      </c>
      <c r="V7" s="493" t="s">
        <v>7</v>
      </c>
      <c r="W7" s="489" t="s">
        <v>10288</v>
      </c>
      <c r="X7" s="490" t="s">
        <v>106</v>
      </c>
      <c r="Y7" s="364"/>
    </row>
    <row r="8" spans="1:27" customFormat="1">
      <c r="A8" s="494"/>
      <c r="B8" s="495"/>
      <c r="C8" s="495"/>
      <c r="D8" s="495"/>
      <c r="E8" s="495"/>
      <c r="F8" s="496"/>
      <c r="G8" s="494"/>
      <c r="H8" s="496"/>
      <c r="I8" s="495"/>
      <c r="J8" s="497"/>
      <c r="K8" s="497"/>
      <c r="L8" s="494"/>
      <c r="M8" s="494"/>
      <c r="N8" s="498"/>
      <c r="O8" s="499"/>
      <c r="P8" s="498"/>
      <c r="Q8" s="494"/>
      <c r="R8" s="500"/>
      <c r="S8" s="495"/>
      <c r="T8" s="497"/>
      <c r="U8" s="497"/>
      <c r="V8" s="501"/>
      <c r="W8" s="495"/>
      <c r="X8" s="495"/>
      <c r="Y8" s="420"/>
      <c r="Z8" s="420"/>
      <c r="AA8" s="420"/>
    </row>
    <row r="9" spans="1:27">
      <c r="A9" s="502" t="s">
        <v>10963</v>
      </c>
      <c r="B9" s="503"/>
      <c r="C9" s="503"/>
      <c r="D9" s="503"/>
      <c r="E9" s="503"/>
      <c r="F9" s="502"/>
      <c r="G9" s="502"/>
      <c r="H9" s="502"/>
      <c r="I9" s="503"/>
      <c r="J9" s="502"/>
      <c r="K9" s="502"/>
      <c r="L9" s="502"/>
      <c r="M9" s="502"/>
      <c r="N9" s="503"/>
      <c r="O9" s="503"/>
      <c r="P9" s="503"/>
      <c r="Q9" s="502"/>
      <c r="R9" s="504">
        <f>SUBTOTAL(109,tb_CP_Produto_US[VLR R$])</f>
        <v>0</v>
      </c>
      <c r="S9" s="503"/>
      <c r="T9" s="502"/>
      <c r="U9" s="502"/>
      <c r="V9" s="505"/>
      <c r="W9" s="503"/>
      <c r="X9" s="503"/>
    </row>
    <row r="10" spans="1:27">
      <c r="K10" s="400"/>
    </row>
    <row r="11" spans="1:27">
      <c r="E11" s="399"/>
      <c r="K11" s="400"/>
      <c r="P11" s="407"/>
    </row>
    <row r="12" spans="1:27">
      <c r="E12" s="399"/>
      <c r="K12" s="400"/>
    </row>
    <row r="13" spans="1:27">
      <c r="K13" s="400"/>
      <c r="P13" s="365"/>
    </row>
    <row r="15" spans="1:27">
      <c r="N15" s="405"/>
    </row>
  </sheetData>
  <mergeCells count="1">
    <mergeCell ref="C5:K5"/>
  </mergeCells>
  <dataValidations count="1">
    <dataValidation type="date" operator="greaterThanOrEqual" allowBlank="1" showErrorMessage="1" sqref="H8" xr:uid="{3C62AC7B-E55A-42BF-8944-AE3E5AE13F38}">
      <formula1>TODAY()</formula1>
    </dataValidation>
  </dataValidations>
  <pageMargins left="0.511811024" right="0.511811024" top="0.78740157499999996" bottom="0.78740157499999996" header="0.31496062000000002" footer="0.31496062000000002"/>
  <pageSetup paperSize="9" orientation="landscape" horizontalDpi="0" verticalDpi="0" r:id="rId1"/>
  <drawing r:id="rId2"/>
  <legacyDrawing r:id="rId3"/>
  <tableParts count="1">
    <tablePart r:id="rId4"/>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D2FEC-9FD3-4C2E-B656-119B8ECFC1A1}">
  <sheetPr codeName="Planilha9"/>
  <dimension ref="A1:BG987"/>
  <sheetViews>
    <sheetView showGridLines="0" zoomScaleNormal="100" workbookViewId="0">
      <pane xSplit="4" ySplit="4" topLeftCell="AZ24" activePane="bottomRight" state="frozen"/>
      <selection pane="topRight" activeCell="E1" sqref="E1"/>
      <selection pane="bottomLeft" activeCell="A4" sqref="A4"/>
      <selection pane="bottomRight" activeCell="BC43" sqref="BC43"/>
    </sheetView>
  </sheetViews>
  <sheetFormatPr defaultColWidth="12.5546875" defaultRowHeight="15" customHeight="1"/>
  <cols>
    <col min="1" max="1" width="21.6640625" style="115" bestFit="1" customWidth="1"/>
    <col min="2" max="2" width="16.5546875" style="115" bestFit="1" customWidth="1"/>
    <col min="3" max="3" width="13.88671875" style="115" bestFit="1" customWidth="1"/>
    <col min="4" max="4" width="7.88671875" style="116" bestFit="1" customWidth="1"/>
    <col min="5" max="5" width="26" style="115" bestFit="1" customWidth="1"/>
    <col min="6" max="6" width="7.88671875" style="116" bestFit="1" customWidth="1"/>
    <col min="7" max="7" width="17.33203125" style="116" bestFit="1" customWidth="1"/>
    <col min="8" max="8" width="14.5546875" style="116" bestFit="1" customWidth="1"/>
    <col min="9" max="9" width="10.88671875" style="116" bestFit="1" customWidth="1"/>
    <col min="10" max="10" width="18.6640625" style="116" bestFit="1" customWidth="1"/>
    <col min="11" max="11" width="14.6640625" style="116" bestFit="1" customWidth="1"/>
    <col min="12" max="12" width="24.88671875" style="115" hidden="1" customWidth="1"/>
    <col min="13" max="13" width="11.88671875" style="115" hidden="1" customWidth="1"/>
    <col min="14" max="14" width="27" style="115" hidden="1" customWidth="1"/>
    <col min="15" max="15" width="12.33203125" style="115" bestFit="1" customWidth="1"/>
    <col min="16" max="16" width="15" style="115" bestFit="1" customWidth="1"/>
    <col min="17" max="17" width="11.44140625" style="115" bestFit="1" customWidth="1"/>
    <col min="18" max="18" width="12.6640625" style="116" bestFit="1" customWidth="1"/>
    <col min="19" max="19" width="12.33203125" style="115" bestFit="1" customWidth="1"/>
    <col min="20" max="20" width="15.33203125" style="116" bestFit="1" customWidth="1"/>
    <col min="21" max="21" width="13.88671875" style="115" bestFit="1" customWidth="1"/>
    <col min="22" max="22" width="13.5546875" style="115" bestFit="1" customWidth="1"/>
    <col min="23" max="23" width="11.44140625" style="115" bestFit="1" customWidth="1"/>
    <col min="24" max="24" width="12.6640625" style="115" bestFit="1" customWidth="1"/>
    <col min="25" max="25" width="12.33203125" style="115" bestFit="1" customWidth="1"/>
    <col min="26" max="26" width="12.5546875" style="115" bestFit="1" customWidth="1"/>
    <col min="27" max="27" width="13.88671875" style="115" bestFit="1" customWidth="1"/>
    <col min="28" max="28" width="13.5546875" style="115" bestFit="1" customWidth="1"/>
    <col min="29" max="29" width="11.44140625" style="116" bestFit="1" customWidth="1"/>
    <col min="30" max="30" width="12.6640625" style="115" bestFit="1" customWidth="1"/>
    <col min="31" max="31" width="12.33203125" style="115" bestFit="1" customWidth="1"/>
    <col min="32" max="32" width="15.33203125" style="115" bestFit="1" customWidth="1"/>
    <col min="33" max="33" width="12.88671875" style="115" bestFit="1" customWidth="1"/>
    <col min="34" max="34" width="13.5546875" style="115" bestFit="1" customWidth="1"/>
    <col min="35" max="35" width="11.44140625" style="116" bestFit="1" customWidth="1"/>
    <col min="36" max="36" width="12.6640625" style="115" bestFit="1" customWidth="1"/>
    <col min="37" max="37" width="12.33203125" style="115" bestFit="1" customWidth="1"/>
    <col min="38" max="38" width="15.33203125" style="115" bestFit="1" customWidth="1"/>
    <col min="39" max="39" width="12.88671875" style="115" bestFit="1" customWidth="1"/>
    <col min="40" max="40" width="13.5546875" style="115" bestFit="1" customWidth="1"/>
    <col min="41" max="41" width="11.44140625" style="115" bestFit="1" customWidth="1"/>
    <col min="42" max="42" width="12.6640625" style="115" bestFit="1" customWidth="1"/>
    <col min="43" max="43" width="12.33203125" style="115" bestFit="1" customWidth="1"/>
    <col min="44" max="44" width="15.33203125" style="115" bestFit="1" customWidth="1"/>
    <col min="45" max="45" width="12.88671875" style="115" bestFit="1" customWidth="1"/>
    <col min="46" max="46" width="13.5546875" style="115" bestFit="1" customWidth="1"/>
    <col min="47" max="47" width="11.44140625" style="115" bestFit="1" customWidth="1"/>
    <col min="48" max="48" width="12.6640625" style="115" bestFit="1" customWidth="1"/>
    <col min="49" max="49" width="12.33203125" style="115" bestFit="1" customWidth="1"/>
    <col min="50" max="50" width="15.33203125" style="115" bestFit="1" customWidth="1"/>
    <col min="51" max="51" width="12.88671875" style="115" bestFit="1" customWidth="1"/>
    <col min="52" max="52" width="14.6640625" style="115" bestFit="1" customWidth="1"/>
    <col min="53" max="53" width="10.6640625" style="115" bestFit="1" customWidth="1"/>
    <col min="54" max="54" width="12.88671875" style="115" bestFit="1" customWidth="1"/>
    <col min="55" max="59" width="8.5546875" style="346" customWidth="1"/>
    <col min="60" max="16384" width="12.5546875" style="346"/>
  </cols>
  <sheetData>
    <row r="1" spans="1:59" ht="15" customHeight="1" thickBot="1">
      <c r="AD1" s="266"/>
    </row>
    <row r="2" spans="1:59" ht="24.75" customHeight="1" thickBot="1">
      <c r="A2" s="626" t="s">
        <v>10211</v>
      </c>
      <c r="B2" s="627"/>
      <c r="C2" s="627"/>
      <c r="D2" s="627"/>
      <c r="E2" s="627"/>
      <c r="F2" s="627"/>
      <c r="G2" s="627"/>
      <c r="H2" s="627"/>
      <c r="I2" s="627"/>
      <c r="J2" s="627"/>
      <c r="K2" s="627"/>
      <c r="L2" s="628"/>
      <c r="M2" s="627"/>
      <c r="N2" s="627"/>
      <c r="O2" s="629"/>
      <c r="P2" s="602" t="s">
        <v>10232</v>
      </c>
      <c r="Q2" s="603"/>
      <c r="R2" s="603"/>
      <c r="S2" s="603"/>
      <c r="T2" s="603"/>
      <c r="U2" s="603"/>
      <c r="V2" s="603"/>
      <c r="W2" s="603"/>
      <c r="X2" s="603"/>
      <c r="Y2" s="603"/>
      <c r="Z2" s="603"/>
      <c r="AA2" s="603"/>
      <c r="AB2" s="603"/>
      <c r="AC2" s="603"/>
      <c r="AD2" s="603"/>
      <c r="AE2" s="603"/>
      <c r="AF2" s="603"/>
      <c r="AG2" s="603"/>
      <c r="AH2" s="603"/>
      <c r="AI2" s="603"/>
      <c r="AJ2" s="603"/>
      <c r="AK2" s="603"/>
      <c r="AL2" s="603"/>
      <c r="AM2" s="603"/>
      <c r="AN2" s="603"/>
      <c r="AO2" s="603"/>
      <c r="AP2" s="603"/>
      <c r="AQ2" s="603"/>
      <c r="AR2" s="603"/>
      <c r="AS2" s="603"/>
      <c r="AT2" s="603"/>
      <c r="AU2" s="603"/>
      <c r="AV2" s="603"/>
      <c r="AW2" s="603"/>
      <c r="AX2" s="603"/>
      <c r="AY2" s="635"/>
      <c r="AZ2" s="630" t="s">
        <v>10231</v>
      </c>
      <c r="BA2" s="633" t="s">
        <v>10256</v>
      </c>
      <c r="BB2" s="634"/>
    </row>
    <row r="3" spans="1:59" ht="15" customHeight="1" thickBot="1">
      <c r="A3" s="129"/>
      <c r="B3" s="129"/>
      <c r="C3" s="129"/>
      <c r="D3" s="129"/>
      <c r="E3" s="129"/>
      <c r="F3" s="129"/>
      <c r="G3" s="129"/>
      <c r="H3" s="129"/>
      <c r="I3" s="129"/>
      <c r="J3" s="129"/>
      <c r="K3" s="129"/>
      <c r="L3" s="129"/>
      <c r="M3" s="129"/>
      <c r="N3" s="129"/>
      <c r="O3" s="345"/>
      <c r="P3" s="602" t="s">
        <v>10218</v>
      </c>
      <c r="Q3" s="603"/>
      <c r="R3" s="603"/>
      <c r="S3" s="603"/>
      <c r="T3" s="603"/>
      <c r="U3" s="635"/>
      <c r="V3" s="602" t="s">
        <v>10224</v>
      </c>
      <c r="W3" s="603"/>
      <c r="X3" s="603"/>
      <c r="Y3" s="603"/>
      <c r="Z3" s="603"/>
      <c r="AA3" s="635"/>
      <c r="AB3" s="602" t="s">
        <v>10227</v>
      </c>
      <c r="AC3" s="603"/>
      <c r="AD3" s="603"/>
      <c r="AE3" s="603"/>
      <c r="AF3" s="603"/>
      <c r="AG3" s="603"/>
      <c r="AH3" s="602" t="s">
        <v>10233</v>
      </c>
      <c r="AI3" s="603"/>
      <c r="AJ3" s="603"/>
      <c r="AK3" s="603"/>
      <c r="AL3" s="603"/>
      <c r="AM3" s="603"/>
      <c r="AN3" s="602" t="s">
        <v>10239</v>
      </c>
      <c r="AO3" s="603"/>
      <c r="AP3" s="603"/>
      <c r="AQ3" s="603"/>
      <c r="AR3" s="603"/>
      <c r="AS3" s="603"/>
      <c r="AT3" s="602" t="s">
        <v>10240</v>
      </c>
      <c r="AU3" s="603"/>
      <c r="AV3" s="603"/>
      <c r="AW3" s="603"/>
      <c r="AX3" s="603"/>
      <c r="AY3" s="603"/>
      <c r="AZ3" s="631"/>
      <c r="BA3" s="222"/>
      <c r="BB3" s="223"/>
    </row>
    <row r="4" spans="1:59" s="348" customFormat="1" ht="27" customHeight="1" thickBot="1">
      <c r="A4" s="232" t="s">
        <v>10210</v>
      </c>
      <c r="B4" s="232" t="s">
        <v>10048</v>
      </c>
      <c r="C4" s="232" t="s">
        <v>10049</v>
      </c>
      <c r="D4" s="232" t="s">
        <v>10050</v>
      </c>
      <c r="E4" s="232" t="s">
        <v>10051</v>
      </c>
      <c r="F4" s="232" t="s">
        <v>10052</v>
      </c>
      <c r="G4" s="232" t="s">
        <v>10220</v>
      </c>
      <c r="H4" s="232" t="s">
        <v>10221</v>
      </c>
      <c r="I4" s="232" t="s">
        <v>10053</v>
      </c>
      <c r="J4" s="232" t="s">
        <v>10054</v>
      </c>
      <c r="K4" s="232" t="s">
        <v>10055</v>
      </c>
      <c r="L4" s="232" t="s">
        <v>10056</v>
      </c>
      <c r="M4" s="232" t="s">
        <v>10057</v>
      </c>
      <c r="N4" s="232" t="s">
        <v>10058</v>
      </c>
      <c r="O4" s="275" t="s">
        <v>10212</v>
      </c>
      <c r="P4" s="133" t="s">
        <v>10217</v>
      </c>
      <c r="Q4" s="134" t="s">
        <v>10230</v>
      </c>
      <c r="R4" s="134" t="s">
        <v>10219</v>
      </c>
      <c r="S4" s="134" t="s">
        <v>10229</v>
      </c>
      <c r="T4" s="134" t="s">
        <v>10223</v>
      </c>
      <c r="U4" s="135" t="s">
        <v>10222</v>
      </c>
      <c r="V4" s="133" t="s">
        <v>10217</v>
      </c>
      <c r="W4" s="134" t="s">
        <v>10230</v>
      </c>
      <c r="X4" s="134" t="s">
        <v>10219</v>
      </c>
      <c r="Y4" s="134" t="s">
        <v>10229</v>
      </c>
      <c r="Z4" s="134" t="s">
        <v>10223</v>
      </c>
      <c r="AA4" s="135" t="s">
        <v>10222</v>
      </c>
      <c r="AB4" s="133" t="s">
        <v>10217</v>
      </c>
      <c r="AC4" s="134" t="s">
        <v>10230</v>
      </c>
      <c r="AD4" s="134" t="s">
        <v>10219</v>
      </c>
      <c r="AE4" s="134" t="s">
        <v>10229</v>
      </c>
      <c r="AF4" s="134" t="s">
        <v>10223</v>
      </c>
      <c r="AG4" s="135" t="s">
        <v>10222</v>
      </c>
      <c r="AH4" s="133" t="s">
        <v>10217</v>
      </c>
      <c r="AI4" s="134" t="s">
        <v>10230</v>
      </c>
      <c r="AJ4" s="134" t="s">
        <v>10219</v>
      </c>
      <c r="AK4" s="134" t="s">
        <v>10229</v>
      </c>
      <c r="AL4" s="134" t="s">
        <v>10223</v>
      </c>
      <c r="AM4" s="135" t="s">
        <v>10222</v>
      </c>
      <c r="AN4" s="133" t="s">
        <v>10217</v>
      </c>
      <c r="AO4" s="134" t="s">
        <v>10230</v>
      </c>
      <c r="AP4" s="134" t="s">
        <v>10219</v>
      </c>
      <c r="AQ4" s="134" t="s">
        <v>10229</v>
      </c>
      <c r="AR4" s="134" t="s">
        <v>10223</v>
      </c>
      <c r="AS4" s="135" t="s">
        <v>10222</v>
      </c>
      <c r="AT4" s="133" t="s">
        <v>10217</v>
      </c>
      <c r="AU4" s="134" t="s">
        <v>10230</v>
      </c>
      <c r="AV4" s="134" t="s">
        <v>10219</v>
      </c>
      <c r="AW4" s="134" t="s">
        <v>10229</v>
      </c>
      <c r="AX4" s="134" t="s">
        <v>10223</v>
      </c>
      <c r="AY4" s="135" t="s">
        <v>10222</v>
      </c>
      <c r="AZ4" s="632"/>
      <c r="BA4" s="130" t="s">
        <v>10225</v>
      </c>
      <c r="BB4" s="131" t="s">
        <v>10226</v>
      </c>
      <c r="BC4" s="347"/>
      <c r="BD4" s="347"/>
      <c r="BE4" s="347"/>
      <c r="BF4" s="347"/>
      <c r="BG4" s="347"/>
    </row>
    <row r="5" spans="1:59" s="349" customFormat="1" ht="10.5" customHeight="1">
      <c r="A5" s="233" t="s">
        <v>10216</v>
      </c>
      <c r="B5" s="234" t="s">
        <v>10059</v>
      </c>
      <c r="C5" s="235" t="s">
        <v>10060</v>
      </c>
      <c r="D5" s="236" t="s">
        <v>10061</v>
      </c>
      <c r="E5" s="237" t="s">
        <v>10062</v>
      </c>
      <c r="F5" s="238" t="s">
        <v>10063</v>
      </c>
      <c r="G5" s="265">
        <v>500</v>
      </c>
      <c r="H5" s="238"/>
      <c r="I5" s="239">
        <v>4</v>
      </c>
      <c r="J5" s="239">
        <v>0</v>
      </c>
      <c r="K5" s="240">
        <f>I5-J5-M5</f>
        <v>4</v>
      </c>
      <c r="L5" s="239" t="s">
        <v>10064</v>
      </c>
      <c r="M5" s="241"/>
      <c r="N5" s="242" t="s">
        <v>10065</v>
      </c>
      <c r="O5" s="276">
        <v>420</v>
      </c>
      <c r="P5" s="189">
        <v>45625</v>
      </c>
      <c r="Q5" s="143" t="s">
        <v>10048</v>
      </c>
      <c r="R5" s="196">
        <v>500</v>
      </c>
      <c r="S5" s="193">
        <f t="shared" ref="S5:S16" si="0">O5*R5</f>
        <v>210000</v>
      </c>
      <c r="T5" s="154">
        <v>6.016</v>
      </c>
      <c r="U5" s="155">
        <f t="shared" ref="U5:U16" si="1">S5*T5</f>
        <v>1263360</v>
      </c>
      <c r="V5" s="189" t="s">
        <v>10034</v>
      </c>
      <c r="W5" s="191" t="s">
        <v>10034</v>
      </c>
      <c r="X5" s="196">
        <v>0</v>
      </c>
      <c r="Y5" s="143">
        <v>0</v>
      </c>
      <c r="Z5" s="194" t="s">
        <v>10034</v>
      </c>
      <c r="AA5" s="262">
        <v>0</v>
      </c>
      <c r="AB5" s="189" t="s">
        <v>10034</v>
      </c>
      <c r="AC5" s="191" t="s">
        <v>10034</v>
      </c>
      <c r="AD5" s="196">
        <v>0</v>
      </c>
      <c r="AE5" s="143">
        <v>0</v>
      </c>
      <c r="AF5" s="194" t="s">
        <v>10034</v>
      </c>
      <c r="AG5" s="262">
        <v>0</v>
      </c>
      <c r="AH5" s="189" t="s">
        <v>10034</v>
      </c>
      <c r="AI5" s="191" t="s">
        <v>10034</v>
      </c>
      <c r="AJ5" s="196">
        <v>0</v>
      </c>
      <c r="AK5" s="143">
        <v>0</v>
      </c>
      <c r="AL5" s="194" t="s">
        <v>10034</v>
      </c>
      <c r="AM5" s="262">
        <v>0</v>
      </c>
      <c r="AN5" s="136" t="s">
        <v>10034</v>
      </c>
      <c r="AO5" s="141" t="s">
        <v>10034</v>
      </c>
      <c r="AP5" s="195">
        <v>0</v>
      </c>
      <c r="AQ5" s="138">
        <v>0</v>
      </c>
      <c r="AR5" s="154" t="s">
        <v>10034</v>
      </c>
      <c r="AS5" s="142">
        <v>0</v>
      </c>
      <c r="AT5" s="136" t="s">
        <v>10034</v>
      </c>
      <c r="AU5" s="141" t="s">
        <v>10034</v>
      </c>
      <c r="AV5" s="195">
        <v>0</v>
      </c>
      <c r="AW5" s="138">
        <v>0</v>
      </c>
      <c r="AX5" s="154" t="s">
        <v>10034</v>
      </c>
      <c r="AY5" s="142">
        <v>0</v>
      </c>
      <c r="AZ5" s="263">
        <f>U5+AA5+AG5</f>
        <v>1263360</v>
      </c>
      <c r="BA5" s="204">
        <v>6.016</v>
      </c>
      <c r="BB5" s="264">
        <f t="shared" ref="BB5:BB19" si="2">K5*O5*BA5</f>
        <v>10106.879999999999</v>
      </c>
    </row>
    <row r="6" spans="1:59" s="349" customFormat="1" ht="10.5" customHeight="1">
      <c r="A6" s="243" t="s">
        <v>10201</v>
      </c>
      <c r="B6" s="144" t="s">
        <v>10069</v>
      </c>
      <c r="C6" s="144" t="s">
        <v>10066</v>
      </c>
      <c r="D6" s="145" t="s">
        <v>10070</v>
      </c>
      <c r="E6" s="146" t="s">
        <v>10071</v>
      </c>
      <c r="F6" s="147" t="s">
        <v>10067</v>
      </c>
      <c r="G6" s="148">
        <v>3000</v>
      </c>
      <c r="H6" s="221"/>
      <c r="I6" s="148">
        <v>36.713999999999999</v>
      </c>
      <c r="J6" s="148">
        <v>5.97</v>
      </c>
      <c r="K6" s="149">
        <f t="shared" ref="K6:K8" si="3">I6-J6</f>
        <v>30.744</v>
      </c>
      <c r="L6" s="148" t="s">
        <v>10068</v>
      </c>
      <c r="M6" s="150"/>
      <c r="N6" s="151" t="s">
        <v>10072</v>
      </c>
      <c r="O6" s="277">
        <v>173.5</v>
      </c>
      <c r="P6" s="136">
        <v>45639</v>
      </c>
      <c r="Q6" s="141" t="s">
        <v>10048</v>
      </c>
      <c r="R6" s="152">
        <v>1000</v>
      </c>
      <c r="S6" s="153">
        <f t="shared" si="0"/>
        <v>173500</v>
      </c>
      <c r="T6" s="154">
        <v>6.0229999999999997</v>
      </c>
      <c r="U6" s="155">
        <f t="shared" si="1"/>
        <v>1044990.5</v>
      </c>
      <c r="V6" s="136">
        <v>45665</v>
      </c>
      <c r="W6" s="141" t="s">
        <v>10048</v>
      </c>
      <c r="X6" s="156">
        <v>2000</v>
      </c>
      <c r="Y6" s="153">
        <f>O6*X6</f>
        <v>347000</v>
      </c>
      <c r="Z6" s="154">
        <v>6.1210000000000004</v>
      </c>
      <c r="AA6" s="142">
        <f>Y6*Z6</f>
        <v>2123987</v>
      </c>
      <c r="AB6" s="136">
        <v>45707</v>
      </c>
      <c r="AC6" s="157" t="s">
        <v>10228</v>
      </c>
      <c r="AD6" s="195">
        <v>0</v>
      </c>
      <c r="AE6" s="153">
        <v>15484.25</v>
      </c>
      <c r="AF6" s="139">
        <v>5.71</v>
      </c>
      <c r="AG6" s="142">
        <f>AE6*AF6</f>
        <v>88415.067500000005</v>
      </c>
      <c r="AH6" s="136" t="s">
        <v>10034</v>
      </c>
      <c r="AI6" s="141" t="s">
        <v>10034</v>
      </c>
      <c r="AJ6" s="195">
        <v>0</v>
      </c>
      <c r="AK6" s="138">
        <v>0</v>
      </c>
      <c r="AL6" s="154" t="s">
        <v>10034</v>
      </c>
      <c r="AM6" s="142">
        <v>0</v>
      </c>
      <c r="AN6" s="136" t="s">
        <v>10034</v>
      </c>
      <c r="AO6" s="141" t="s">
        <v>10034</v>
      </c>
      <c r="AP6" s="195">
        <v>0</v>
      </c>
      <c r="AQ6" s="138">
        <v>0</v>
      </c>
      <c r="AR6" s="154" t="s">
        <v>10034</v>
      </c>
      <c r="AS6" s="142">
        <v>0</v>
      </c>
      <c r="AT6" s="136" t="s">
        <v>10034</v>
      </c>
      <c r="AU6" s="141" t="s">
        <v>10034</v>
      </c>
      <c r="AV6" s="195">
        <v>0</v>
      </c>
      <c r="AW6" s="138">
        <v>0</v>
      </c>
      <c r="AX6" s="154" t="s">
        <v>10034</v>
      </c>
      <c r="AY6" s="142">
        <v>0</v>
      </c>
      <c r="AZ6" s="140">
        <f>U6+AA6+AG6</f>
        <v>3257392.5674999999</v>
      </c>
      <c r="BA6" s="166">
        <f>SUM(T6+Z6)/2</f>
        <v>6.0720000000000001</v>
      </c>
      <c r="BB6" s="155">
        <f t="shared" si="2"/>
        <v>32388.558047999999</v>
      </c>
    </row>
    <row r="7" spans="1:59" s="349" customFormat="1" ht="10.5" customHeight="1">
      <c r="A7" s="243" t="s">
        <v>10201</v>
      </c>
      <c r="B7" s="144" t="s">
        <v>10069</v>
      </c>
      <c r="C7" s="144" t="s">
        <v>10066</v>
      </c>
      <c r="D7" s="159" t="s">
        <v>10074</v>
      </c>
      <c r="E7" s="146" t="s">
        <v>10071</v>
      </c>
      <c r="F7" s="147" t="s">
        <v>10073</v>
      </c>
      <c r="G7" s="148">
        <v>1320</v>
      </c>
      <c r="H7" s="221"/>
      <c r="I7" s="152">
        <v>33.692</v>
      </c>
      <c r="J7" s="152">
        <v>0</v>
      </c>
      <c r="K7" s="160">
        <f t="shared" si="3"/>
        <v>33.692</v>
      </c>
      <c r="L7" s="148" t="s">
        <v>10068</v>
      </c>
      <c r="M7" s="150"/>
      <c r="N7" s="151" t="s">
        <v>10075</v>
      </c>
      <c r="O7" s="277">
        <v>160</v>
      </c>
      <c r="P7" s="136">
        <v>45636</v>
      </c>
      <c r="Q7" s="141" t="s">
        <v>10048</v>
      </c>
      <c r="R7" s="152">
        <v>1320</v>
      </c>
      <c r="S7" s="153">
        <f t="shared" si="0"/>
        <v>211200</v>
      </c>
      <c r="T7" s="154">
        <v>6.0635000000000003</v>
      </c>
      <c r="U7" s="155">
        <f t="shared" si="1"/>
        <v>1280611.2000000002</v>
      </c>
      <c r="V7" s="136">
        <v>45707</v>
      </c>
      <c r="W7" s="141" t="s">
        <v>10228</v>
      </c>
      <c r="X7" s="195">
        <v>0</v>
      </c>
      <c r="Y7" s="153">
        <v>6918.5</v>
      </c>
      <c r="Z7" s="154">
        <v>5.71</v>
      </c>
      <c r="AA7" s="142">
        <f>Y7*Z7</f>
        <v>39504.635000000002</v>
      </c>
      <c r="AB7" s="136" t="s">
        <v>10034</v>
      </c>
      <c r="AC7" s="141" t="s">
        <v>10034</v>
      </c>
      <c r="AD7" s="195">
        <v>0</v>
      </c>
      <c r="AE7" s="138">
        <v>0</v>
      </c>
      <c r="AF7" s="154" t="s">
        <v>10034</v>
      </c>
      <c r="AG7" s="142">
        <v>0</v>
      </c>
      <c r="AH7" s="136" t="s">
        <v>10034</v>
      </c>
      <c r="AI7" s="141" t="s">
        <v>10034</v>
      </c>
      <c r="AJ7" s="195">
        <v>0</v>
      </c>
      <c r="AK7" s="138">
        <v>0</v>
      </c>
      <c r="AL7" s="154" t="s">
        <v>10034</v>
      </c>
      <c r="AM7" s="142">
        <v>0</v>
      </c>
      <c r="AN7" s="136" t="s">
        <v>10034</v>
      </c>
      <c r="AO7" s="141" t="s">
        <v>10034</v>
      </c>
      <c r="AP7" s="195">
        <v>0</v>
      </c>
      <c r="AQ7" s="138">
        <v>0</v>
      </c>
      <c r="AR7" s="154" t="s">
        <v>10034</v>
      </c>
      <c r="AS7" s="142">
        <v>0</v>
      </c>
      <c r="AT7" s="136" t="s">
        <v>10034</v>
      </c>
      <c r="AU7" s="141" t="s">
        <v>10034</v>
      </c>
      <c r="AV7" s="195">
        <v>0</v>
      </c>
      <c r="AW7" s="138">
        <v>0</v>
      </c>
      <c r="AX7" s="154" t="s">
        <v>10034</v>
      </c>
      <c r="AY7" s="142">
        <v>0</v>
      </c>
      <c r="AZ7" s="140">
        <f>U7+AA7+AG7</f>
        <v>1320115.8350000002</v>
      </c>
      <c r="BA7" s="166">
        <v>6.0635000000000003</v>
      </c>
      <c r="BB7" s="155">
        <f t="shared" si="2"/>
        <v>32686.630720000005</v>
      </c>
    </row>
    <row r="8" spans="1:59" s="349" customFormat="1" ht="10.65" customHeight="1">
      <c r="A8" s="243" t="s">
        <v>10201</v>
      </c>
      <c r="B8" s="144" t="s">
        <v>122</v>
      </c>
      <c r="C8" s="144" t="s">
        <v>10066</v>
      </c>
      <c r="D8" s="145" t="s">
        <v>10076</v>
      </c>
      <c r="E8" s="146" t="s">
        <v>10077</v>
      </c>
      <c r="F8" s="147" t="s">
        <v>10073</v>
      </c>
      <c r="G8" s="148">
        <v>2000</v>
      </c>
      <c r="H8" s="221"/>
      <c r="I8" s="148">
        <v>16.012</v>
      </c>
      <c r="J8" s="148">
        <f>15.496</f>
        <v>15.496</v>
      </c>
      <c r="K8" s="162">
        <f t="shared" si="3"/>
        <v>0.51600000000000001</v>
      </c>
      <c r="L8" s="148" t="s">
        <v>10078</v>
      </c>
      <c r="M8" s="150"/>
      <c r="N8" s="163" t="s">
        <v>10213</v>
      </c>
      <c r="O8" s="277">
        <v>295</v>
      </c>
      <c r="P8" s="136">
        <v>45548</v>
      </c>
      <c r="Q8" s="141" t="s">
        <v>10048</v>
      </c>
      <c r="R8" s="152">
        <v>2000</v>
      </c>
      <c r="S8" s="153">
        <f t="shared" si="0"/>
        <v>590000</v>
      </c>
      <c r="T8" s="154">
        <v>5.5525000000000002</v>
      </c>
      <c r="U8" s="155">
        <f t="shared" si="1"/>
        <v>3275975</v>
      </c>
      <c r="V8" s="136">
        <v>45316</v>
      </c>
      <c r="W8" s="141" t="s">
        <v>10228</v>
      </c>
      <c r="X8" s="195">
        <v>0</v>
      </c>
      <c r="Y8" s="138">
        <v>85459.31</v>
      </c>
      <c r="Z8" s="154">
        <v>5.7850000000000001</v>
      </c>
      <c r="AA8" s="142">
        <f>Y8*Z8</f>
        <v>494382.10834999999</v>
      </c>
      <c r="AB8" s="136" t="s">
        <v>10034</v>
      </c>
      <c r="AC8" s="141" t="s">
        <v>10034</v>
      </c>
      <c r="AD8" s="195">
        <v>0</v>
      </c>
      <c r="AE8" s="138">
        <v>0</v>
      </c>
      <c r="AF8" s="154" t="s">
        <v>10034</v>
      </c>
      <c r="AG8" s="142">
        <v>0</v>
      </c>
      <c r="AH8" s="136" t="s">
        <v>10034</v>
      </c>
      <c r="AI8" s="141" t="s">
        <v>10034</v>
      </c>
      <c r="AJ8" s="195">
        <v>0</v>
      </c>
      <c r="AK8" s="138">
        <v>0</v>
      </c>
      <c r="AL8" s="154" t="s">
        <v>10034</v>
      </c>
      <c r="AM8" s="142">
        <v>0</v>
      </c>
      <c r="AN8" s="136" t="s">
        <v>10034</v>
      </c>
      <c r="AO8" s="141" t="s">
        <v>10034</v>
      </c>
      <c r="AP8" s="195">
        <v>0</v>
      </c>
      <c r="AQ8" s="138">
        <v>0</v>
      </c>
      <c r="AR8" s="154" t="s">
        <v>10034</v>
      </c>
      <c r="AS8" s="142">
        <v>0</v>
      </c>
      <c r="AT8" s="136" t="s">
        <v>10034</v>
      </c>
      <c r="AU8" s="141" t="s">
        <v>10034</v>
      </c>
      <c r="AV8" s="195">
        <v>0</v>
      </c>
      <c r="AW8" s="138">
        <v>0</v>
      </c>
      <c r="AX8" s="154" t="s">
        <v>10034</v>
      </c>
      <c r="AY8" s="142">
        <v>0</v>
      </c>
      <c r="AZ8" s="140">
        <f>U8+AA8+AG8</f>
        <v>3770357.1083499999</v>
      </c>
      <c r="BA8" s="166">
        <v>5.5525000000000002</v>
      </c>
      <c r="BB8" s="155">
        <f t="shared" si="2"/>
        <v>845.20155</v>
      </c>
    </row>
    <row r="9" spans="1:59" s="349" customFormat="1" ht="10.5" customHeight="1">
      <c r="A9" s="243" t="s">
        <v>10202</v>
      </c>
      <c r="B9" s="144" t="s">
        <v>8438</v>
      </c>
      <c r="C9" s="144" t="s">
        <v>10066</v>
      </c>
      <c r="D9" s="159" t="s">
        <v>10079</v>
      </c>
      <c r="E9" s="144" t="s">
        <v>10080</v>
      </c>
      <c r="F9" s="147" t="s">
        <v>10073</v>
      </c>
      <c r="G9" s="148">
        <v>3500</v>
      </c>
      <c r="H9" s="147"/>
      <c r="I9" s="152">
        <v>22.454999999999998</v>
      </c>
      <c r="J9" s="152">
        <v>0</v>
      </c>
      <c r="K9" s="160">
        <f>I9-J9</f>
        <v>22.454999999999998</v>
      </c>
      <c r="L9" s="148" t="s">
        <v>10078</v>
      </c>
      <c r="M9" s="150"/>
      <c r="N9" s="163" t="s">
        <v>10081</v>
      </c>
      <c r="O9" s="277">
        <v>355</v>
      </c>
      <c r="P9" s="136">
        <v>45548</v>
      </c>
      <c r="Q9" s="141" t="s">
        <v>10048</v>
      </c>
      <c r="R9" s="152">
        <v>3500</v>
      </c>
      <c r="S9" s="138">
        <f t="shared" si="0"/>
        <v>1242500</v>
      </c>
      <c r="T9" s="154">
        <v>5.5510000000000002</v>
      </c>
      <c r="U9" s="155">
        <f t="shared" si="1"/>
        <v>6897117.5</v>
      </c>
      <c r="V9" s="136">
        <v>45664</v>
      </c>
      <c r="W9" s="141" t="s">
        <v>10228</v>
      </c>
      <c r="X9" s="195">
        <v>0</v>
      </c>
      <c r="Y9" s="138">
        <v>27361.651164700001</v>
      </c>
      <c r="Z9" s="159">
        <v>6.0744999999999996</v>
      </c>
      <c r="AA9" s="142">
        <f>Y9*Z9</f>
        <v>166208.34999997015</v>
      </c>
      <c r="AB9" s="136" t="s">
        <v>10034</v>
      </c>
      <c r="AC9" s="141" t="s">
        <v>10034</v>
      </c>
      <c r="AD9" s="195">
        <v>0</v>
      </c>
      <c r="AE9" s="138">
        <v>0</v>
      </c>
      <c r="AF9" s="154" t="s">
        <v>10034</v>
      </c>
      <c r="AG9" s="142">
        <v>0</v>
      </c>
      <c r="AH9" s="136" t="s">
        <v>10034</v>
      </c>
      <c r="AI9" s="141" t="s">
        <v>10034</v>
      </c>
      <c r="AJ9" s="195">
        <v>0</v>
      </c>
      <c r="AK9" s="138">
        <v>0</v>
      </c>
      <c r="AL9" s="154" t="s">
        <v>10034</v>
      </c>
      <c r="AM9" s="142">
        <v>0</v>
      </c>
      <c r="AN9" s="136" t="s">
        <v>10034</v>
      </c>
      <c r="AO9" s="141" t="s">
        <v>10034</v>
      </c>
      <c r="AP9" s="195">
        <v>0</v>
      </c>
      <c r="AQ9" s="138">
        <v>0</v>
      </c>
      <c r="AR9" s="154" t="s">
        <v>10034</v>
      </c>
      <c r="AS9" s="142">
        <v>0</v>
      </c>
      <c r="AT9" s="136" t="s">
        <v>10034</v>
      </c>
      <c r="AU9" s="141" t="s">
        <v>10034</v>
      </c>
      <c r="AV9" s="195">
        <v>0</v>
      </c>
      <c r="AW9" s="138">
        <v>0</v>
      </c>
      <c r="AX9" s="154" t="s">
        <v>10034</v>
      </c>
      <c r="AY9" s="142">
        <v>0</v>
      </c>
      <c r="AZ9" s="140">
        <f>U9+AA9+AG9</f>
        <v>7063325.8499999698</v>
      </c>
      <c r="BA9" s="166">
        <f>SUM(T9+Z9)/2</f>
        <v>5.8127499999999994</v>
      </c>
      <c r="BB9" s="155">
        <f t="shared" si="2"/>
        <v>46336.48194374999</v>
      </c>
    </row>
    <row r="10" spans="1:59" s="349" customFormat="1" ht="10.5" customHeight="1">
      <c r="A10" s="243" t="s">
        <v>10201</v>
      </c>
      <c r="B10" s="144" t="s">
        <v>122</v>
      </c>
      <c r="C10" s="146" t="s">
        <v>10066</v>
      </c>
      <c r="D10" s="145" t="s">
        <v>10082</v>
      </c>
      <c r="E10" s="144" t="s">
        <v>10083</v>
      </c>
      <c r="F10" s="147" t="s">
        <v>10067</v>
      </c>
      <c r="G10" s="148">
        <v>2496.19</v>
      </c>
      <c r="H10" s="221"/>
      <c r="I10" s="152">
        <v>16.045999999999999</v>
      </c>
      <c r="J10" s="152">
        <v>12</v>
      </c>
      <c r="K10" s="162">
        <f>I10-J10</f>
        <v>4.0459999999999994</v>
      </c>
      <c r="L10" s="152" t="s">
        <v>10078</v>
      </c>
      <c r="M10" s="150"/>
      <c r="N10" s="151"/>
      <c r="O10" s="277">
        <v>295</v>
      </c>
      <c r="P10" s="136">
        <v>45371</v>
      </c>
      <c r="Q10" s="141" t="s">
        <v>10048</v>
      </c>
      <c r="R10" s="152">
        <v>2496.19</v>
      </c>
      <c r="S10" s="153">
        <f t="shared" si="0"/>
        <v>736376.05</v>
      </c>
      <c r="T10" s="154">
        <v>5.0091999999999999</v>
      </c>
      <c r="U10" s="155">
        <f t="shared" si="1"/>
        <v>3688654.9096600004</v>
      </c>
      <c r="V10" s="136" t="s">
        <v>10034</v>
      </c>
      <c r="W10" s="141" t="s">
        <v>10034</v>
      </c>
      <c r="X10" s="195">
        <v>0</v>
      </c>
      <c r="Y10" s="138">
        <v>0</v>
      </c>
      <c r="Z10" s="154" t="s">
        <v>10034</v>
      </c>
      <c r="AA10" s="142">
        <v>0</v>
      </c>
      <c r="AB10" s="136" t="s">
        <v>10034</v>
      </c>
      <c r="AC10" s="141" t="s">
        <v>10034</v>
      </c>
      <c r="AD10" s="195">
        <v>0</v>
      </c>
      <c r="AE10" s="138">
        <v>0</v>
      </c>
      <c r="AF10" s="154" t="s">
        <v>10034</v>
      </c>
      <c r="AG10" s="142">
        <v>0</v>
      </c>
      <c r="AH10" s="136" t="s">
        <v>10034</v>
      </c>
      <c r="AI10" s="141" t="s">
        <v>10034</v>
      </c>
      <c r="AJ10" s="195">
        <v>0</v>
      </c>
      <c r="AK10" s="138">
        <v>0</v>
      </c>
      <c r="AL10" s="154" t="s">
        <v>10034</v>
      </c>
      <c r="AM10" s="142">
        <v>0</v>
      </c>
      <c r="AN10" s="136" t="s">
        <v>10034</v>
      </c>
      <c r="AO10" s="141" t="s">
        <v>10034</v>
      </c>
      <c r="AP10" s="195">
        <v>0</v>
      </c>
      <c r="AQ10" s="138">
        <v>0</v>
      </c>
      <c r="AR10" s="154" t="s">
        <v>10034</v>
      </c>
      <c r="AS10" s="142">
        <v>0</v>
      </c>
      <c r="AT10" s="136" t="s">
        <v>10034</v>
      </c>
      <c r="AU10" s="141" t="s">
        <v>10034</v>
      </c>
      <c r="AV10" s="195">
        <v>0</v>
      </c>
      <c r="AW10" s="138">
        <v>0</v>
      </c>
      <c r="AX10" s="154" t="s">
        <v>10034</v>
      </c>
      <c r="AY10" s="142">
        <v>0</v>
      </c>
      <c r="AZ10" s="140">
        <f t="shared" ref="AZ10:AZ13" si="4">U10+AA10+AG10</f>
        <v>3688654.9096600004</v>
      </c>
      <c r="BA10" s="166">
        <v>5.0091999999999999</v>
      </c>
      <c r="BB10" s="155">
        <f t="shared" si="2"/>
        <v>5978.8308439999983</v>
      </c>
    </row>
    <row r="11" spans="1:59" s="349" customFormat="1" ht="10.5" customHeight="1">
      <c r="A11" s="243" t="s">
        <v>10201</v>
      </c>
      <c r="B11" s="144" t="s">
        <v>122</v>
      </c>
      <c r="C11" s="144" t="s">
        <v>10066</v>
      </c>
      <c r="D11" s="159" t="s">
        <v>10089</v>
      </c>
      <c r="E11" s="144" t="s">
        <v>10088</v>
      </c>
      <c r="F11" s="147" t="s">
        <v>10067</v>
      </c>
      <c r="G11" s="148">
        <v>3419.3339999999998</v>
      </c>
      <c r="H11" s="221"/>
      <c r="I11" s="152">
        <v>4.7160000000000002</v>
      </c>
      <c r="J11" s="152">
        <v>0</v>
      </c>
      <c r="K11" s="160">
        <f t="shared" ref="K11:K17" si="5">I11-J11</f>
        <v>4.7160000000000002</v>
      </c>
      <c r="L11" s="148" t="s">
        <v>10078</v>
      </c>
      <c r="M11" s="150"/>
      <c r="N11" s="151" t="s">
        <v>10090</v>
      </c>
      <c r="O11" s="277">
        <v>280</v>
      </c>
      <c r="P11" s="136">
        <v>45630</v>
      </c>
      <c r="Q11" s="141" t="s">
        <v>10048</v>
      </c>
      <c r="R11" s="148">
        <v>3419.3339999999998</v>
      </c>
      <c r="S11" s="153">
        <f t="shared" si="0"/>
        <v>957413.5199999999</v>
      </c>
      <c r="T11" s="154">
        <v>6.0625</v>
      </c>
      <c r="U11" s="155">
        <f t="shared" si="1"/>
        <v>5804319.4649999999</v>
      </c>
      <c r="V11" s="136">
        <v>45707</v>
      </c>
      <c r="W11" s="141" t="s">
        <v>10228</v>
      </c>
      <c r="X11" s="195">
        <v>0</v>
      </c>
      <c r="Y11" s="138">
        <v>96819.82</v>
      </c>
      <c r="Z11" s="154">
        <v>5.71</v>
      </c>
      <c r="AA11" s="142">
        <f>Y11*Z11</f>
        <v>552841.17220000003</v>
      </c>
      <c r="AB11" s="136" t="s">
        <v>10034</v>
      </c>
      <c r="AC11" s="141" t="s">
        <v>10034</v>
      </c>
      <c r="AD11" s="195">
        <v>0</v>
      </c>
      <c r="AE11" s="138">
        <v>0</v>
      </c>
      <c r="AF11" s="154" t="s">
        <v>10034</v>
      </c>
      <c r="AG11" s="142">
        <v>0</v>
      </c>
      <c r="AH11" s="136" t="s">
        <v>10034</v>
      </c>
      <c r="AI11" s="141" t="s">
        <v>10034</v>
      </c>
      <c r="AJ11" s="195">
        <v>0</v>
      </c>
      <c r="AK11" s="138">
        <v>0</v>
      </c>
      <c r="AL11" s="154" t="s">
        <v>10034</v>
      </c>
      <c r="AM11" s="142">
        <v>0</v>
      </c>
      <c r="AN11" s="136" t="s">
        <v>10034</v>
      </c>
      <c r="AO11" s="141" t="s">
        <v>10034</v>
      </c>
      <c r="AP11" s="195">
        <v>0</v>
      </c>
      <c r="AQ11" s="138">
        <v>0</v>
      </c>
      <c r="AR11" s="154" t="s">
        <v>10034</v>
      </c>
      <c r="AS11" s="142">
        <v>0</v>
      </c>
      <c r="AT11" s="136" t="s">
        <v>10034</v>
      </c>
      <c r="AU11" s="141" t="s">
        <v>10034</v>
      </c>
      <c r="AV11" s="195">
        <v>0</v>
      </c>
      <c r="AW11" s="138">
        <v>0</v>
      </c>
      <c r="AX11" s="154" t="s">
        <v>10034</v>
      </c>
      <c r="AY11" s="142">
        <v>0</v>
      </c>
      <c r="AZ11" s="140">
        <f t="shared" si="4"/>
        <v>6357160.6371999998</v>
      </c>
      <c r="BA11" s="166">
        <v>5.0625</v>
      </c>
      <c r="BB11" s="155">
        <f t="shared" si="2"/>
        <v>6684.93</v>
      </c>
    </row>
    <row r="12" spans="1:59" s="349" customFormat="1" ht="10.5" customHeight="1">
      <c r="A12" s="243" t="s">
        <v>10201</v>
      </c>
      <c r="B12" s="144" t="s">
        <v>122</v>
      </c>
      <c r="C12" s="144" t="s">
        <v>10066</v>
      </c>
      <c r="D12" s="167" t="s">
        <v>10091</v>
      </c>
      <c r="E12" s="144" t="s">
        <v>10088</v>
      </c>
      <c r="F12" s="147" t="s">
        <v>10073</v>
      </c>
      <c r="G12" s="148">
        <v>3000</v>
      </c>
      <c r="H12" s="221"/>
      <c r="I12" s="152">
        <v>41.021000000000001</v>
      </c>
      <c r="J12" s="152">
        <v>0</v>
      </c>
      <c r="K12" s="160">
        <f t="shared" si="5"/>
        <v>41.021000000000001</v>
      </c>
      <c r="L12" s="148" t="s">
        <v>10078</v>
      </c>
      <c r="M12" s="150"/>
      <c r="N12" s="151" t="s">
        <v>10092</v>
      </c>
      <c r="O12" s="277">
        <v>280</v>
      </c>
      <c r="P12" s="136">
        <v>45629</v>
      </c>
      <c r="Q12" s="141" t="s">
        <v>10048</v>
      </c>
      <c r="R12" s="152">
        <v>3000</v>
      </c>
      <c r="S12" s="153">
        <f t="shared" si="0"/>
        <v>840000</v>
      </c>
      <c r="T12" s="154">
        <v>6.0670000000000002</v>
      </c>
      <c r="U12" s="155">
        <f t="shared" si="1"/>
        <v>5096280</v>
      </c>
      <c r="V12" s="136">
        <v>45707</v>
      </c>
      <c r="W12" s="141" t="s">
        <v>10228</v>
      </c>
      <c r="X12" s="195">
        <v>0</v>
      </c>
      <c r="Y12" s="138">
        <v>84191.14</v>
      </c>
      <c r="Z12" s="154">
        <v>5.71</v>
      </c>
      <c r="AA12" s="142">
        <f>Y12*Z12</f>
        <v>480731.4094</v>
      </c>
      <c r="AB12" s="136" t="s">
        <v>10034</v>
      </c>
      <c r="AC12" s="141" t="s">
        <v>10034</v>
      </c>
      <c r="AD12" s="195">
        <v>0</v>
      </c>
      <c r="AE12" s="138">
        <v>0</v>
      </c>
      <c r="AF12" s="154" t="s">
        <v>10034</v>
      </c>
      <c r="AG12" s="142">
        <v>0</v>
      </c>
      <c r="AH12" s="136" t="s">
        <v>10034</v>
      </c>
      <c r="AI12" s="141" t="s">
        <v>10034</v>
      </c>
      <c r="AJ12" s="195">
        <v>0</v>
      </c>
      <c r="AK12" s="138">
        <v>0</v>
      </c>
      <c r="AL12" s="154" t="s">
        <v>10034</v>
      </c>
      <c r="AM12" s="142">
        <v>0</v>
      </c>
      <c r="AN12" s="136" t="s">
        <v>10034</v>
      </c>
      <c r="AO12" s="141" t="s">
        <v>10034</v>
      </c>
      <c r="AP12" s="195">
        <v>0</v>
      </c>
      <c r="AQ12" s="138">
        <v>0</v>
      </c>
      <c r="AR12" s="154" t="s">
        <v>10034</v>
      </c>
      <c r="AS12" s="142">
        <v>0</v>
      </c>
      <c r="AT12" s="136" t="s">
        <v>10034</v>
      </c>
      <c r="AU12" s="141" t="s">
        <v>10034</v>
      </c>
      <c r="AV12" s="195">
        <v>0</v>
      </c>
      <c r="AW12" s="138">
        <v>0</v>
      </c>
      <c r="AX12" s="154" t="s">
        <v>10034</v>
      </c>
      <c r="AY12" s="142">
        <v>0</v>
      </c>
      <c r="AZ12" s="140">
        <f t="shared" si="4"/>
        <v>5577011.4094000002</v>
      </c>
      <c r="BA12" s="154">
        <v>6.0670000000000002</v>
      </c>
      <c r="BB12" s="155">
        <f t="shared" si="2"/>
        <v>69684.833960000004</v>
      </c>
    </row>
    <row r="13" spans="1:59" s="349" customFormat="1" ht="10.5" customHeight="1">
      <c r="A13" s="243" t="s">
        <v>10203</v>
      </c>
      <c r="B13" s="144" t="s">
        <v>10093</v>
      </c>
      <c r="C13" s="144" t="s">
        <v>10066</v>
      </c>
      <c r="D13" s="159" t="s">
        <v>10094</v>
      </c>
      <c r="E13" s="144" t="s">
        <v>10095</v>
      </c>
      <c r="F13" s="147" t="s">
        <v>10084</v>
      </c>
      <c r="G13" s="148">
        <v>2200</v>
      </c>
      <c r="H13" s="147"/>
      <c r="I13" s="152">
        <v>21.7</v>
      </c>
      <c r="J13" s="152">
        <v>0</v>
      </c>
      <c r="K13" s="160">
        <f t="shared" si="5"/>
        <v>21.7</v>
      </c>
      <c r="L13" s="148" t="s">
        <v>10078</v>
      </c>
      <c r="M13" s="150"/>
      <c r="N13" s="151" t="s">
        <v>10096</v>
      </c>
      <c r="O13" s="277">
        <v>380</v>
      </c>
      <c r="P13" s="136">
        <v>45603</v>
      </c>
      <c r="Q13" s="141" t="s">
        <v>10048</v>
      </c>
      <c r="R13" s="152">
        <v>2200</v>
      </c>
      <c r="S13" s="138">
        <f t="shared" si="0"/>
        <v>836000</v>
      </c>
      <c r="T13" s="154">
        <v>5.6849999999999996</v>
      </c>
      <c r="U13" s="155">
        <f t="shared" si="1"/>
        <v>4752660</v>
      </c>
      <c r="V13" s="136">
        <v>45707</v>
      </c>
      <c r="W13" s="141" t="s">
        <v>10228</v>
      </c>
      <c r="X13" s="195">
        <v>0</v>
      </c>
      <c r="Y13" s="138">
        <v>17560.41</v>
      </c>
      <c r="Z13" s="154">
        <v>5.71</v>
      </c>
      <c r="AA13" s="142">
        <f>Y13*Z13</f>
        <v>100269.9411</v>
      </c>
      <c r="AB13" s="136" t="s">
        <v>10034</v>
      </c>
      <c r="AC13" s="141" t="s">
        <v>10034</v>
      </c>
      <c r="AD13" s="195">
        <v>0</v>
      </c>
      <c r="AE13" s="138">
        <v>0</v>
      </c>
      <c r="AF13" s="154" t="s">
        <v>10034</v>
      </c>
      <c r="AG13" s="142">
        <v>0</v>
      </c>
      <c r="AH13" s="136" t="s">
        <v>10034</v>
      </c>
      <c r="AI13" s="141" t="s">
        <v>10034</v>
      </c>
      <c r="AJ13" s="195">
        <v>0</v>
      </c>
      <c r="AK13" s="138">
        <v>0</v>
      </c>
      <c r="AL13" s="154" t="s">
        <v>10034</v>
      </c>
      <c r="AM13" s="142">
        <v>0</v>
      </c>
      <c r="AN13" s="136" t="s">
        <v>10034</v>
      </c>
      <c r="AO13" s="141" t="s">
        <v>10034</v>
      </c>
      <c r="AP13" s="195">
        <v>0</v>
      </c>
      <c r="AQ13" s="138">
        <v>0</v>
      </c>
      <c r="AR13" s="154" t="s">
        <v>10034</v>
      </c>
      <c r="AS13" s="142">
        <v>0</v>
      </c>
      <c r="AT13" s="136" t="s">
        <v>10034</v>
      </c>
      <c r="AU13" s="141" t="s">
        <v>10034</v>
      </c>
      <c r="AV13" s="195">
        <v>0</v>
      </c>
      <c r="AW13" s="138">
        <v>0</v>
      </c>
      <c r="AX13" s="154" t="s">
        <v>10034</v>
      </c>
      <c r="AY13" s="142">
        <v>0</v>
      </c>
      <c r="AZ13" s="140">
        <f t="shared" si="4"/>
        <v>4852929.9411000004</v>
      </c>
      <c r="BA13" s="154">
        <v>5.6849999999999996</v>
      </c>
      <c r="BB13" s="155">
        <f t="shared" si="2"/>
        <v>46878.509999999995</v>
      </c>
    </row>
    <row r="14" spans="1:59" s="349" customFormat="1" ht="10.5" customHeight="1">
      <c r="A14" s="243" t="s">
        <v>10204</v>
      </c>
      <c r="B14" s="144" t="s">
        <v>10036</v>
      </c>
      <c r="C14" s="144" t="s">
        <v>10066</v>
      </c>
      <c r="D14" s="159" t="s">
        <v>10097</v>
      </c>
      <c r="E14" s="144" t="s">
        <v>10086</v>
      </c>
      <c r="F14" s="147" t="s">
        <v>10067</v>
      </c>
      <c r="G14" s="148">
        <v>1500</v>
      </c>
      <c r="H14" s="147"/>
      <c r="I14" s="152">
        <v>27.335999999999999</v>
      </c>
      <c r="J14" s="152">
        <v>17.72</v>
      </c>
      <c r="K14" s="160">
        <f t="shared" si="5"/>
        <v>9.6159999999999997</v>
      </c>
      <c r="L14" s="148" t="s">
        <v>10087</v>
      </c>
      <c r="M14" s="150"/>
      <c r="N14" s="151" t="s">
        <v>10098</v>
      </c>
      <c r="O14" s="277">
        <v>512</v>
      </c>
      <c r="P14" s="136">
        <v>45609</v>
      </c>
      <c r="Q14" s="141" t="s">
        <v>10048</v>
      </c>
      <c r="R14" s="152">
        <v>300</v>
      </c>
      <c r="S14" s="138">
        <f t="shared" si="0"/>
        <v>153600</v>
      </c>
      <c r="T14" s="154">
        <v>5.8090000000000002</v>
      </c>
      <c r="U14" s="155">
        <f t="shared" si="1"/>
        <v>892262.40000000002</v>
      </c>
      <c r="V14" s="136">
        <v>45621</v>
      </c>
      <c r="W14" s="141" t="s">
        <v>10048</v>
      </c>
      <c r="X14" s="195">
        <v>1200</v>
      </c>
      <c r="Y14" s="268">
        <f>O14*X14</f>
        <v>614400</v>
      </c>
      <c r="Z14" s="154">
        <v>5.7990000000000004</v>
      </c>
      <c r="AA14" s="142">
        <f>Y14*Z14</f>
        <v>3562905.6000000001</v>
      </c>
      <c r="AB14" s="136" t="s">
        <v>10034</v>
      </c>
      <c r="AC14" s="141" t="s">
        <v>10034</v>
      </c>
      <c r="AD14" s="195">
        <v>0</v>
      </c>
      <c r="AE14" s="138">
        <v>0</v>
      </c>
      <c r="AF14" s="154" t="s">
        <v>10034</v>
      </c>
      <c r="AG14" s="142">
        <v>0</v>
      </c>
      <c r="AH14" s="136" t="s">
        <v>10034</v>
      </c>
      <c r="AI14" s="141" t="s">
        <v>10034</v>
      </c>
      <c r="AJ14" s="195">
        <v>0</v>
      </c>
      <c r="AK14" s="138">
        <v>0</v>
      </c>
      <c r="AL14" s="154" t="s">
        <v>10034</v>
      </c>
      <c r="AM14" s="142">
        <v>0</v>
      </c>
      <c r="AN14" s="136" t="s">
        <v>10034</v>
      </c>
      <c r="AO14" s="141" t="s">
        <v>10034</v>
      </c>
      <c r="AP14" s="195">
        <v>0</v>
      </c>
      <c r="AQ14" s="138">
        <v>0</v>
      </c>
      <c r="AR14" s="154" t="s">
        <v>10034</v>
      </c>
      <c r="AS14" s="142">
        <v>0</v>
      </c>
      <c r="AT14" s="136" t="s">
        <v>10034</v>
      </c>
      <c r="AU14" s="141" t="s">
        <v>10034</v>
      </c>
      <c r="AV14" s="195">
        <v>0</v>
      </c>
      <c r="AW14" s="138">
        <v>0</v>
      </c>
      <c r="AX14" s="154" t="s">
        <v>10034</v>
      </c>
      <c r="AY14" s="142">
        <v>0</v>
      </c>
      <c r="AZ14" s="140">
        <f t="shared" ref="AZ14:AZ15" si="6">U14+AA14+AG14</f>
        <v>4455168</v>
      </c>
      <c r="BA14" s="166">
        <f>SUM(T14+Z14)/2</f>
        <v>5.8040000000000003</v>
      </c>
      <c r="BB14" s="155">
        <f t="shared" si="2"/>
        <v>28575.367168000001</v>
      </c>
    </row>
    <row r="15" spans="1:59" s="349" customFormat="1" ht="10.5" customHeight="1">
      <c r="A15" s="243" t="s">
        <v>10205</v>
      </c>
      <c r="B15" s="144" t="s">
        <v>10046</v>
      </c>
      <c r="C15" s="144" t="s">
        <v>10066</v>
      </c>
      <c r="D15" s="167" t="s">
        <v>10085</v>
      </c>
      <c r="E15" s="144" t="s">
        <v>10086</v>
      </c>
      <c r="F15" s="147" t="s">
        <v>10067</v>
      </c>
      <c r="G15" s="148">
        <v>3000</v>
      </c>
      <c r="H15" s="147"/>
      <c r="I15" s="152">
        <v>11.692</v>
      </c>
      <c r="J15" s="152">
        <v>0.3</v>
      </c>
      <c r="K15" s="160">
        <f t="shared" si="5"/>
        <v>11.391999999999999</v>
      </c>
      <c r="L15" s="148" t="s">
        <v>10087</v>
      </c>
      <c r="M15" s="150"/>
      <c r="N15" s="151" t="s">
        <v>10099</v>
      </c>
      <c r="O15" s="277">
        <v>457</v>
      </c>
      <c r="P15" s="136">
        <v>45631</v>
      </c>
      <c r="Q15" s="141" t="s">
        <v>10048</v>
      </c>
      <c r="R15" s="152">
        <v>3000</v>
      </c>
      <c r="S15" s="138">
        <f t="shared" si="0"/>
        <v>1371000</v>
      </c>
      <c r="T15" s="154">
        <v>5.9870000000000001</v>
      </c>
      <c r="U15" s="155">
        <f t="shared" si="1"/>
        <v>8208177</v>
      </c>
      <c r="V15" s="136" t="s">
        <v>10034</v>
      </c>
      <c r="W15" s="141" t="s">
        <v>10034</v>
      </c>
      <c r="X15" s="195">
        <v>0</v>
      </c>
      <c r="Y15" s="138">
        <v>0</v>
      </c>
      <c r="Z15" s="154" t="s">
        <v>10034</v>
      </c>
      <c r="AA15" s="142">
        <v>0</v>
      </c>
      <c r="AB15" s="136" t="s">
        <v>10034</v>
      </c>
      <c r="AC15" s="141" t="s">
        <v>10034</v>
      </c>
      <c r="AD15" s="195">
        <v>0</v>
      </c>
      <c r="AE15" s="138">
        <v>0</v>
      </c>
      <c r="AF15" s="154" t="s">
        <v>10034</v>
      </c>
      <c r="AG15" s="142">
        <v>0</v>
      </c>
      <c r="AH15" s="136" t="s">
        <v>10034</v>
      </c>
      <c r="AI15" s="141" t="s">
        <v>10034</v>
      </c>
      <c r="AJ15" s="195">
        <v>0</v>
      </c>
      <c r="AK15" s="138">
        <v>0</v>
      </c>
      <c r="AL15" s="154" t="s">
        <v>10034</v>
      </c>
      <c r="AM15" s="142">
        <v>0</v>
      </c>
      <c r="AN15" s="136" t="s">
        <v>10034</v>
      </c>
      <c r="AO15" s="141" t="s">
        <v>10034</v>
      </c>
      <c r="AP15" s="195">
        <v>0</v>
      </c>
      <c r="AQ15" s="138">
        <v>0</v>
      </c>
      <c r="AR15" s="154" t="s">
        <v>10034</v>
      </c>
      <c r="AS15" s="142">
        <v>0</v>
      </c>
      <c r="AT15" s="136" t="s">
        <v>10034</v>
      </c>
      <c r="AU15" s="141" t="s">
        <v>10034</v>
      </c>
      <c r="AV15" s="195">
        <v>0</v>
      </c>
      <c r="AW15" s="138">
        <v>0</v>
      </c>
      <c r="AX15" s="154" t="s">
        <v>10034</v>
      </c>
      <c r="AY15" s="142">
        <v>0</v>
      </c>
      <c r="AZ15" s="140">
        <f t="shared" si="6"/>
        <v>8208177</v>
      </c>
      <c r="BA15" s="166">
        <v>5.9870000000000001</v>
      </c>
      <c r="BB15" s="155">
        <f t="shared" si="2"/>
        <v>31169.184127999997</v>
      </c>
    </row>
    <row r="16" spans="1:59" s="349" customFormat="1" ht="10.5" customHeight="1">
      <c r="A16" s="243" t="s">
        <v>10201</v>
      </c>
      <c r="B16" s="144" t="s">
        <v>122</v>
      </c>
      <c r="C16" s="144" t="s">
        <v>10066</v>
      </c>
      <c r="D16" s="167" t="s">
        <v>10100</v>
      </c>
      <c r="E16" s="144" t="s">
        <v>10101</v>
      </c>
      <c r="F16" s="147" t="s">
        <v>10073</v>
      </c>
      <c r="G16" s="616">
        <v>4000</v>
      </c>
      <c r="H16" s="221"/>
      <c r="I16" s="152">
        <v>229.56299999999999</v>
      </c>
      <c r="J16" s="148">
        <v>12.98</v>
      </c>
      <c r="K16" s="160">
        <f t="shared" si="5"/>
        <v>216.583</v>
      </c>
      <c r="L16" s="148" t="s">
        <v>10078</v>
      </c>
      <c r="M16" s="150"/>
      <c r="N16" s="151" t="s">
        <v>10102</v>
      </c>
      <c r="O16" s="277">
        <v>275</v>
      </c>
      <c r="P16" s="614">
        <v>45631</v>
      </c>
      <c r="Q16" s="612" t="s">
        <v>10048</v>
      </c>
      <c r="R16" s="620">
        <v>1500</v>
      </c>
      <c r="S16" s="610">
        <f t="shared" si="0"/>
        <v>412500</v>
      </c>
      <c r="T16" s="608">
        <v>5.9755000000000003</v>
      </c>
      <c r="U16" s="618">
        <f t="shared" si="1"/>
        <v>2464893.75</v>
      </c>
      <c r="V16" s="614">
        <v>45638</v>
      </c>
      <c r="W16" s="612" t="s">
        <v>10048</v>
      </c>
      <c r="X16" s="604">
        <v>2500</v>
      </c>
      <c r="Y16" s="610">
        <f>O16*X16</f>
        <v>687500</v>
      </c>
      <c r="Z16" s="608">
        <v>5.9180000000000001</v>
      </c>
      <c r="AA16" s="606">
        <f>Y16*Z16</f>
        <v>4068625</v>
      </c>
      <c r="AB16" s="614">
        <v>45707</v>
      </c>
      <c r="AC16" s="622" t="s">
        <v>10228</v>
      </c>
      <c r="AD16" s="604"/>
      <c r="AE16" s="610">
        <v>50475.12</v>
      </c>
      <c r="AF16" s="624">
        <v>5.71</v>
      </c>
      <c r="AG16" s="606">
        <f>AE16*AF16</f>
        <v>288212.93520000001</v>
      </c>
      <c r="AH16" s="614" t="s">
        <v>10034</v>
      </c>
      <c r="AI16" s="612" t="s">
        <v>10034</v>
      </c>
      <c r="AJ16" s="604">
        <v>0</v>
      </c>
      <c r="AK16" s="610">
        <v>0</v>
      </c>
      <c r="AL16" s="608" t="s">
        <v>10034</v>
      </c>
      <c r="AM16" s="606">
        <v>0</v>
      </c>
      <c r="AN16" s="136" t="s">
        <v>10034</v>
      </c>
      <c r="AO16" s="141" t="s">
        <v>10034</v>
      </c>
      <c r="AP16" s="195">
        <v>0</v>
      </c>
      <c r="AQ16" s="138">
        <v>0</v>
      </c>
      <c r="AR16" s="154" t="s">
        <v>10034</v>
      </c>
      <c r="AS16" s="142">
        <v>0</v>
      </c>
      <c r="AT16" s="136" t="s">
        <v>10034</v>
      </c>
      <c r="AU16" s="141" t="s">
        <v>10034</v>
      </c>
      <c r="AV16" s="195">
        <v>0</v>
      </c>
      <c r="AW16" s="138">
        <v>0</v>
      </c>
      <c r="AX16" s="154" t="s">
        <v>10034</v>
      </c>
      <c r="AY16" s="142">
        <v>0</v>
      </c>
      <c r="AZ16" s="600">
        <f>U16+AA16+AG16</f>
        <v>6821731.6852000002</v>
      </c>
      <c r="BA16" s="166">
        <f>SUM(T16+Z16)/2</f>
        <v>5.9467499999999998</v>
      </c>
      <c r="BB16" s="227">
        <f t="shared" si="2"/>
        <v>354190.36269374995</v>
      </c>
    </row>
    <row r="17" spans="1:59" s="349" customFormat="1" ht="10.5" customHeight="1">
      <c r="A17" s="243" t="s">
        <v>10201</v>
      </c>
      <c r="B17" s="144" t="s">
        <v>122</v>
      </c>
      <c r="C17" s="144" t="s">
        <v>10066</v>
      </c>
      <c r="D17" s="167" t="s">
        <v>10100</v>
      </c>
      <c r="E17" s="144" t="s">
        <v>10101</v>
      </c>
      <c r="F17" s="147" t="s">
        <v>10073</v>
      </c>
      <c r="G17" s="617"/>
      <c r="H17" s="221"/>
      <c r="I17" s="152">
        <v>1.9930000000000001</v>
      </c>
      <c r="J17" s="148">
        <v>0</v>
      </c>
      <c r="K17" s="160">
        <f t="shared" si="5"/>
        <v>1.9930000000000001</v>
      </c>
      <c r="L17" s="148" t="s">
        <v>10106</v>
      </c>
      <c r="M17" s="150"/>
      <c r="N17" s="151"/>
      <c r="O17" s="277">
        <v>275</v>
      </c>
      <c r="P17" s="615"/>
      <c r="Q17" s="613"/>
      <c r="R17" s="621"/>
      <c r="S17" s="611"/>
      <c r="T17" s="609"/>
      <c r="U17" s="619"/>
      <c r="V17" s="615"/>
      <c r="W17" s="613"/>
      <c r="X17" s="605"/>
      <c r="Y17" s="611"/>
      <c r="Z17" s="609"/>
      <c r="AA17" s="607"/>
      <c r="AB17" s="615"/>
      <c r="AC17" s="623"/>
      <c r="AD17" s="605"/>
      <c r="AE17" s="611"/>
      <c r="AF17" s="625"/>
      <c r="AG17" s="607"/>
      <c r="AH17" s="615"/>
      <c r="AI17" s="613"/>
      <c r="AJ17" s="605"/>
      <c r="AK17" s="611"/>
      <c r="AL17" s="609"/>
      <c r="AM17" s="607"/>
      <c r="AN17" s="136" t="s">
        <v>10034</v>
      </c>
      <c r="AO17" s="141" t="s">
        <v>10034</v>
      </c>
      <c r="AP17" s="195">
        <v>0</v>
      </c>
      <c r="AQ17" s="138">
        <v>0</v>
      </c>
      <c r="AR17" s="154" t="s">
        <v>10034</v>
      </c>
      <c r="AS17" s="142">
        <v>0</v>
      </c>
      <c r="AT17" s="136" t="s">
        <v>10034</v>
      </c>
      <c r="AU17" s="141" t="s">
        <v>10034</v>
      </c>
      <c r="AV17" s="195">
        <v>0</v>
      </c>
      <c r="AW17" s="138">
        <v>0</v>
      </c>
      <c r="AX17" s="154" t="s">
        <v>10034</v>
      </c>
      <c r="AY17" s="142">
        <v>0</v>
      </c>
      <c r="AZ17" s="601"/>
      <c r="BA17" s="204">
        <f>SUM(T16+Z16)/2</f>
        <v>5.9467499999999998</v>
      </c>
      <c r="BB17" s="155">
        <f t="shared" si="2"/>
        <v>3259.2650062500002</v>
      </c>
    </row>
    <row r="18" spans="1:59" s="349" customFormat="1" ht="10.5" customHeight="1">
      <c r="A18" s="244" t="s">
        <v>10234</v>
      </c>
      <c r="B18" s="207" t="s">
        <v>10103</v>
      </c>
      <c r="C18" s="208" t="s">
        <v>10060</v>
      </c>
      <c r="D18" s="209" t="s">
        <v>10104</v>
      </c>
      <c r="E18" s="210" t="s">
        <v>10105</v>
      </c>
      <c r="F18" s="211" t="s">
        <v>10073</v>
      </c>
      <c r="G18" s="224">
        <v>400</v>
      </c>
      <c r="H18" s="211"/>
      <c r="I18" s="198">
        <v>3.98</v>
      </c>
      <c r="J18" s="198">
        <v>0</v>
      </c>
      <c r="K18" s="212">
        <f>I18-J18-M18</f>
        <v>3.98</v>
      </c>
      <c r="L18" s="198" t="s">
        <v>10106</v>
      </c>
      <c r="M18" s="229"/>
      <c r="N18" s="230"/>
      <c r="O18" s="277">
        <v>550</v>
      </c>
      <c r="P18" s="225">
        <v>45503</v>
      </c>
      <c r="Q18" s="141" t="s">
        <v>10048</v>
      </c>
      <c r="R18" s="152">
        <v>400</v>
      </c>
      <c r="S18" s="132">
        <f>O18*R18</f>
        <v>220000</v>
      </c>
      <c r="T18" s="269">
        <v>5.7326185000000001</v>
      </c>
      <c r="U18" s="228">
        <f>S18*T18</f>
        <v>1261176.07</v>
      </c>
      <c r="V18" s="136" t="s">
        <v>10034</v>
      </c>
      <c r="W18" s="141" t="s">
        <v>10034</v>
      </c>
      <c r="X18" s="195">
        <v>0</v>
      </c>
      <c r="Y18" s="138">
        <v>0</v>
      </c>
      <c r="Z18" s="154" t="s">
        <v>10034</v>
      </c>
      <c r="AA18" s="142">
        <v>0</v>
      </c>
      <c r="AB18" s="136" t="s">
        <v>10034</v>
      </c>
      <c r="AC18" s="141" t="s">
        <v>10034</v>
      </c>
      <c r="AD18" s="195">
        <v>0</v>
      </c>
      <c r="AE18" s="138">
        <v>0</v>
      </c>
      <c r="AF18" s="154" t="s">
        <v>10034</v>
      </c>
      <c r="AG18" s="142">
        <v>0</v>
      </c>
      <c r="AH18" s="136" t="s">
        <v>10034</v>
      </c>
      <c r="AI18" s="141" t="s">
        <v>10034</v>
      </c>
      <c r="AJ18" s="195">
        <v>0</v>
      </c>
      <c r="AK18" s="138">
        <v>0</v>
      </c>
      <c r="AL18" s="154" t="s">
        <v>10034</v>
      </c>
      <c r="AM18" s="142">
        <v>0</v>
      </c>
      <c r="AN18" s="136" t="s">
        <v>10034</v>
      </c>
      <c r="AO18" s="141" t="s">
        <v>10034</v>
      </c>
      <c r="AP18" s="195">
        <v>0</v>
      </c>
      <c r="AQ18" s="138">
        <v>0</v>
      </c>
      <c r="AR18" s="154" t="s">
        <v>10034</v>
      </c>
      <c r="AS18" s="142">
        <v>0</v>
      </c>
      <c r="AT18" s="136" t="s">
        <v>10034</v>
      </c>
      <c r="AU18" s="141" t="s">
        <v>10034</v>
      </c>
      <c r="AV18" s="195">
        <v>0</v>
      </c>
      <c r="AW18" s="138">
        <v>0</v>
      </c>
      <c r="AX18" s="154" t="s">
        <v>10034</v>
      </c>
      <c r="AY18" s="142">
        <v>0</v>
      </c>
      <c r="AZ18" s="140">
        <f t="shared" ref="AZ18" si="7">U18+AA18+AG18</f>
        <v>1261176.07</v>
      </c>
      <c r="BA18" s="203">
        <v>5.7326185000000001</v>
      </c>
      <c r="BB18" s="155">
        <f t="shared" si="2"/>
        <v>12548.701896500001</v>
      </c>
    </row>
    <row r="19" spans="1:59" s="349" customFormat="1" ht="10.5" customHeight="1">
      <c r="A19" s="245" t="s">
        <v>10215</v>
      </c>
      <c r="B19" s="146" t="s">
        <v>10069</v>
      </c>
      <c r="C19" s="144" t="s">
        <v>10066</v>
      </c>
      <c r="D19" s="145" t="s">
        <v>10107</v>
      </c>
      <c r="E19" s="168" t="s">
        <v>10108</v>
      </c>
      <c r="F19" s="169" t="s">
        <v>10063</v>
      </c>
      <c r="G19" s="152">
        <v>500</v>
      </c>
      <c r="H19" s="169"/>
      <c r="I19" s="148">
        <v>86.337999999999994</v>
      </c>
      <c r="J19" s="148">
        <v>21.141500000000001</v>
      </c>
      <c r="K19" s="162">
        <f>I19-J19-M19</f>
        <v>65.196499999999986</v>
      </c>
      <c r="L19" s="148" t="s">
        <v>10106</v>
      </c>
      <c r="M19" s="170"/>
      <c r="N19" s="171"/>
      <c r="O19" s="277">
        <v>220</v>
      </c>
      <c r="P19" s="136">
        <v>45691</v>
      </c>
      <c r="Q19" s="141" t="s">
        <v>10048</v>
      </c>
      <c r="R19" s="226">
        <v>500</v>
      </c>
      <c r="S19" s="138">
        <f>O19*R19</f>
        <v>110000</v>
      </c>
      <c r="T19" s="154">
        <v>5.8579999999999997</v>
      </c>
      <c r="U19" s="155">
        <f>S19*T19</f>
        <v>644380</v>
      </c>
      <c r="V19" s="136" t="s">
        <v>10034</v>
      </c>
      <c r="W19" s="141" t="s">
        <v>10034</v>
      </c>
      <c r="X19" s="195">
        <v>0</v>
      </c>
      <c r="Y19" s="138">
        <v>0</v>
      </c>
      <c r="Z19" s="154" t="s">
        <v>10034</v>
      </c>
      <c r="AA19" s="142">
        <v>0</v>
      </c>
      <c r="AB19" s="136" t="s">
        <v>10034</v>
      </c>
      <c r="AC19" s="141" t="s">
        <v>10034</v>
      </c>
      <c r="AD19" s="195">
        <v>0</v>
      </c>
      <c r="AE19" s="138">
        <v>0</v>
      </c>
      <c r="AF19" s="154" t="s">
        <v>10034</v>
      </c>
      <c r="AG19" s="142">
        <v>0</v>
      </c>
      <c r="AH19" s="136" t="s">
        <v>10034</v>
      </c>
      <c r="AI19" s="141" t="s">
        <v>10034</v>
      </c>
      <c r="AJ19" s="195">
        <v>0</v>
      </c>
      <c r="AK19" s="138">
        <v>0</v>
      </c>
      <c r="AL19" s="154" t="s">
        <v>10034</v>
      </c>
      <c r="AM19" s="142">
        <v>0</v>
      </c>
      <c r="AN19" s="136" t="s">
        <v>10034</v>
      </c>
      <c r="AO19" s="141" t="s">
        <v>10034</v>
      </c>
      <c r="AP19" s="195">
        <v>0</v>
      </c>
      <c r="AQ19" s="138">
        <v>0</v>
      </c>
      <c r="AR19" s="154" t="s">
        <v>10034</v>
      </c>
      <c r="AS19" s="142">
        <v>0</v>
      </c>
      <c r="AT19" s="136" t="s">
        <v>10034</v>
      </c>
      <c r="AU19" s="141" t="s">
        <v>10034</v>
      </c>
      <c r="AV19" s="195">
        <v>0</v>
      </c>
      <c r="AW19" s="138">
        <v>0</v>
      </c>
      <c r="AX19" s="154" t="s">
        <v>10034</v>
      </c>
      <c r="AY19" s="142">
        <v>0</v>
      </c>
      <c r="AZ19" s="140">
        <f t="shared" ref="AZ19" si="8">U19+AA19+AG19</f>
        <v>644380</v>
      </c>
      <c r="BA19" s="166">
        <v>5.8579999999999997</v>
      </c>
      <c r="BB19" s="155">
        <f t="shared" si="2"/>
        <v>84022.641339999987</v>
      </c>
    </row>
    <row r="20" spans="1:59" s="349" customFormat="1" ht="20.399999999999999">
      <c r="A20" s="243" t="s">
        <v>10110</v>
      </c>
      <c r="B20" s="144" t="s">
        <v>10069</v>
      </c>
      <c r="C20" s="144" t="s">
        <v>10066</v>
      </c>
      <c r="D20" s="145" t="s">
        <v>10111</v>
      </c>
      <c r="E20" s="144">
        <v>7878</v>
      </c>
      <c r="F20" s="147" t="s">
        <v>10067</v>
      </c>
      <c r="G20" s="280" t="s">
        <v>10236</v>
      </c>
      <c r="H20" s="147"/>
      <c r="I20" s="152">
        <v>136.61000000000001</v>
      </c>
      <c r="J20" s="152">
        <v>0</v>
      </c>
      <c r="K20" s="162">
        <f>I20-J20</f>
        <v>136.61000000000001</v>
      </c>
      <c r="L20" s="148" t="s">
        <v>10109</v>
      </c>
      <c r="M20" s="150"/>
      <c r="N20" s="163" t="s">
        <v>10214</v>
      </c>
      <c r="O20" s="277">
        <v>0</v>
      </c>
      <c r="P20" s="136" t="s">
        <v>10034</v>
      </c>
      <c r="Q20" s="141" t="s">
        <v>10034</v>
      </c>
      <c r="R20" s="195">
        <v>0</v>
      </c>
      <c r="S20" s="138">
        <v>0</v>
      </c>
      <c r="T20" s="154" t="s">
        <v>10034</v>
      </c>
      <c r="U20" s="142">
        <v>0</v>
      </c>
      <c r="V20" s="136" t="s">
        <v>10034</v>
      </c>
      <c r="W20" s="141" t="s">
        <v>10034</v>
      </c>
      <c r="X20" s="195">
        <v>0</v>
      </c>
      <c r="Y20" s="138">
        <v>0</v>
      </c>
      <c r="Z20" s="154" t="s">
        <v>10034</v>
      </c>
      <c r="AA20" s="142">
        <v>0</v>
      </c>
      <c r="AB20" s="136" t="s">
        <v>10034</v>
      </c>
      <c r="AC20" s="141" t="s">
        <v>10034</v>
      </c>
      <c r="AD20" s="195">
        <v>0</v>
      </c>
      <c r="AE20" s="138">
        <v>0</v>
      </c>
      <c r="AF20" s="154" t="s">
        <v>10034</v>
      </c>
      <c r="AG20" s="142">
        <v>0</v>
      </c>
      <c r="AH20" s="136" t="s">
        <v>10034</v>
      </c>
      <c r="AI20" s="141" t="s">
        <v>10034</v>
      </c>
      <c r="AJ20" s="195">
        <v>0</v>
      </c>
      <c r="AK20" s="138">
        <v>0</v>
      </c>
      <c r="AL20" s="154" t="s">
        <v>10034</v>
      </c>
      <c r="AM20" s="142">
        <v>0</v>
      </c>
      <c r="AN20" s="136" t="s">
        <v>10034</v>
      </c>
      <c r="AO20" s="141" t="s">
        <v>10034</v>
      </c>
      <c r="AP20" s="195">
        <v>0</v>
      </c>
      <c r="AQ20" s="138">
        <v>0</v>
      </c>
      <c r="AR20" s="154" t="s">
        <v>10034</v>
      </c>
      <c r="AS20" s="142">
        <v>0</v>
      </c>
      <c r="AT20" s="136" t="s">
        <v>10034</v>
      </c>
      <c r="AU20" s="141" t="s">
        <v>10034</v>
      </c>
      <c r="AV20" s="195">
        <v>0</v>
      </c>
      <c r="AW20" s="138">
        <v>0</v>
      </c>
      <c r="AX20" s="154" t="s">
        <v>10034</v>
      </c>
      <c r="AY20" s="142">
        <v>0</v>
      </c>
      <c r="AZ20" s="271">
        <v>0</v>
      </c>
      <c r="BA20" s="267" t="s">
        <v>10034</v>
      </c>
      <c r="BB20" s="155">
        <v>0</v>
      </c>
    </row>
    <row r="21" spans="1:59" s="349" customFormat="1" ht="10.5" customHeight="1">
      <c r="A21" s="245" t="s">
        <v>10235</v>
      </c>
      <c r="B21" s="146" t="s">
        <v>10112</v>
      </c>
      <c r="C21" s="146" t="s">
        <v>10066</v>
      </c>
      <c r="D21" s="145" t="s">
        <v>10113</v>
      </c>
      <c r="E21" s="146" t="s">
        <v>10114</v>
      </c>
      <c r="F21" s="169" t="s">
        <v>10063</v>
      </c>
      <c r="G21" s="152">
        <v>3500</v>
      </c>
      <c r="H21" s="169"/>
      <c r="I21" s="148">
        <v>4.99</v>
      </c>
      <c r="J21" s="148">
        <v>0</v>
      </c>
      <c r="K21" s="148">
        <f>I21-J21-M21</f>
        <v>4.99</v>
      </c>
      <c r="L21" s="148" t="s">
        <v>10115</v>
      </c>
      <c r="M21" s="272"/>
      <c r="N21" s="171" t="s">
        <v>10116</v>
      </c>
      <c r="O21" s="277">
        <v>521</v>
      </c>
      <c r="P21" s="273">
        <v>45160</v>
      </c>
      <c r="Q21" s="141" t="s">
        <v>10048</v>
      </c>
      <c r="R21" s="195">
        <v>95</v>
      </c>
      <c r="S21" s="138">
        <f>O21*R21</f>
        <v>49495</v>
      </c>
      <c r="T21" s="154">
        <v>4.9180000000000001</v>
      </c>
      <c r="U21" s="155">
        <f>S21*T21</f>
        <v>243416.41</v>
      </c>
      <c r="V21" s="273">
        <v>45201</v>
      </c>
      <c r="W21" s="141" t="s">
        <v>10048</v>
      </c>
      <c r="X21" s="195">
        <f>3500-95</f>
        <v>3405</v>
      </c>
      <c r="Y21" s="138">
        <f>O21*X21</f>
        <v>1774005</v>
      </c>
      <c r="Z21" s="154">
        <v>5.0076000000000001</v>
      </c>
      <c r="AA21" s="142">
        <f>Y21*Z21</f>
        <v>8883507.438000001</v>
      </c>
      <c r="AB21" s="136" t="s">
        <v>10034</v>
      </c>
      <c r="AC21" s="141" t="s">
        <v>10034</v>
      </c>
      <c r="AD21" s="195">
        <v>0</v>
      </c>
      <c r="AE21" s="138">
        <v>0</v>
      </c>
      <c r="AF21" s="154" t="s">
        <v>10034</v>
      </c>
      <c r="AG21" s="142">
        <v>0</v>
      </c>
      <c r="AH21" s="136" t="s">
        <v>10034</v>
      </c>
      <c r="AI21" s="141" t="s">
        <v>10034</v>
      </c>
      <c r="AJ21" s="195">
        <v>0</v>
      </c>
      <c r="AK21" s="138">
        <v>0</v>
      </c>
      <c r="AL21" s="154" t="s">
        <v>10034</v>
      </c>
      <c r="AM21" s="142">
        <v>0</v>
      </c>
      <c r="AN21" s="136" t="s">
        <v>10034</v>
      </c>
      <c r="AO21" s="141" t="s">
        <v>10034</v>
      </c>
      <c r="AP21" s="195">
        <v>0</v>
      </c>
      <c r="AQ21" s="138">
        <v>0</v>
      </c>
      <c r="AR21" s="154" t="s">
        <v>10034</v>
      </c>
      <c r="AS21" s="142">
        <v>0</v>
      </c>
      <c r="AT21" s="136" t="s">
        <v>10034</v>
      </c>
      <c r="AU21" s="141" t="s">
        <v>10034</v>
      </c>
      <c r="AV21" s="195">
        <v>0</v>
      </c>
      <c r="AW21" s="138">
        <v>0</v>
      </c>
      <c r="AX21" s="154" t="s">
        <v>10034</v>
      </c>
      <c r="AY21" s="142">
        <v>0</v>
      </c>
      <c r="AZ21" s="140">
        <f t="shared" ref="AZ21" si="9">U21+AA21+AG21</f>
        <v>9126923.8480000012</v>
      </c>
      <c r="BA21" s="166">
        <f>SUM(T21+Z21)/2</f>
        <v>4.9627999999999997</v>
      </c>
      <c r="BB21" s="155">
        <f>K21*O21*BA21</f>
        <v>12902.237811999999</v>
      </c>
    </row>
    <row r="22" spans="1:59" s="349" customFormat="1" ht="10.5" customHeight="1">
      <c r="A22" s="243" t="s">
        <v>10201</v>
      </c>
      <c r="B22" s="144" t="s">
        <v>122</v>
      </c>
      <c r="C22" s="144" t="s">
        <v>10066</v>
      </c>
      <c r="D22" s="145" t="s">
        <v>10117</v>
      </c>
      <c r="E22" s="146" t="s">
        <v>10118</v>
      </c>
      <c r="F22" s="147" t="s">
        <v>10067</v>
      </c>
      <c r="G22" s="148">
        <v>5067.88</v>
      </c>
      <c r="H22" s="221"/>
      <c r="I22" s="148">
        <v>4.8</v>
      </c>
      <c r="J22" s="148">
        <v>0</v>
      </c>
      <c r="K22" s="162">
        <f>I22-J22</f>
        <v>4.8</v>
      </c>
      <c r="L22" s="148" t="s">
        <v>10115</v>
      </c>
      <c r="M22" s="150"/>
      <c r="N22" s="163"/>
      <c r="O22" s="277">
        <v>300</v>
      </c>
      <c r="P22" s="136">
        <v>45483</v>
      </c>
      <c r="Q22" s="141" t="s">
        <v>10048</v>
      </c>
      <c r="R22" s="152">
        <v>2000</v>
      </c>
      <c r="S22" s="153">
        <f>O22*R22</f>
        <v>600000</v>
      </c>
      <c r="T22" s="154">
        <v>5.4029999999999996</v>
      </c>
      <c r="U22" s="155">
        <f>S22*T22</f>
        <v>3241799.9999999995</v>
      </c>
      <c r="V22" s="136">
        <v>45540</v>
      </c>
      <c r="W22" s="141" t="s">
        <v>10048</v>
      </c>
      <c r="X22" s="195">
        <v>2067.88</v>
      </c>
      <c r="Y22" s="138">
        <f>O22*X22</f>
        <v>620364</v>
      </c>
      <c r="Z22" s="154">
        <v>5.5910000000000002</v>
      </c>
      <c r="AA22" s="142">
        <f>Y22*Z22</f>
        <v>3468455.1240000003</v>
      </c>
      <c r="AB22" s="136">
        <v>45541</v>
      </c>
      <c r="AC22" s="157" t="s">
        <v>10048</v>
      </c>
      <c r="AD22" s="195">
        <v>1000</v>
      </c>
      <c r="AE22" s="138">
        <f>AD22*O22</f>
        <v>300000</v>
      </c>
      <c r="AF22" s="139">
        <v>5.5910000000000002</v>
      </c>
      <c r="AG22" s="142">
        <f>AE22*AF22</f>
        <v>1677300</v>
      </c>
      <c r="AH22" s="136">
        <v>45672</v>
      </c>
      <c r="AI22" s="157" t="s">
        <v>10228</v>
      </c>
      <c r="AJ22" s="137">
        <v>0</v>
      </c>
      <c r="AK22" s="138">
        <v>122594.75</v>
      </c>
      <c r="AL22" s="139">
        <v>6.0229999999999997</v>
      </c>
      <c r="AM22" s="142">
        <f>AK22*AL22</f>
        <v>738388.17924999993</v>
      </c>
      <c r="AN22" s="136" t="s">
        <v>10034</v>
      </c>
      <c r="AO22" s="141" t="s">
        <v>10034</v>
      </c>
      <c r="AP22" s="195">
        <v>0</v>
      </c>
      <c r="AQ22" s="138">
        <v>0</v>
      </c>
      <c r="AR22" s="154" t="s">
        <v>10034</v>
      </c>
      <c r="AS22" s="142">
        <v>0</v>
      </c>
      <c r="AT22" s="136" t="s">
        <v>10034</v>
      </c>
      <c r="AU22" s="141" t="s">
        <v>10034</v>
      </c>
      <c r="AV22" s="195">
        <v>0</v>
      </c>
      <c r="AW22" s="138">
        <v>0</v>
      </c>
      <c r="AX22" s="154" t="s">
        <v>10034</v>
      </c>
      <c r="AY22" s="142">
        <v>0</v>
      </c>
      <c r="AZ22" s="140">
        <f>U22+AA22+AG22+AM22</f>
        <v>9125943.3032499999</v>
      </c>
      <c r="BA22" s="166">
        <f>SUM(T22+Z22+AF22)/3</f>
        <v>5.5283333333333333</v>
      </c>
      <c r="BB22" s="155">
        <f>K22*O22*BA22</f>
        <v>7960.8</v>
      </c>
      <c r="BC22" s="350"/>
      <c r="BD22" s="350"/>
      <c r="BE22" s="350"/>
      <c r="BF22" s="350"/>
      <c r="BG22" s="350"/>
    </row>
    <row r="23" spans="1:59" s="349" customFormat="1" ht="20.399999999999999">
      <c r="A23" s="245" t="s">
        <v>10119</v>
      </c>
      <c r="B23" s="146" t="s">
        <v>10069</v>
      </c>
      <c r="C23" s="146" t="s">
        <v>10066</v>
      </c>
      <c r="D23" s="145" t="s">
        <v>10120</v>
      </c>
      <c r="E23" s="168" t="s">
        <v>10121</v>
      </c>
      <c r="F23" s="147" t="s">
        <v>10063</v>
      </c>
      <c r="G23" s="280" t="s">
        <v>10236</v>
      </c>
      <c r="H23" s="147"/>
      <c r="I23" s="148">
        <v>0.83</v>
      </c>
      <c r="J23" s="148">
        <v>0</v>
      </c>
      <c r="K23" s="162">
        <f>I23-J23-M23</f>
        <v>0.83</v>
      </c>
      <c r="L23" s="148" t="s">
        <v>10115</v>
      </c>
      <c r="M23" s="170"/>
      <c r="N23" s="171" t="s">
        <v>10122</v>
      </c>
      <c r="O23" s="277">
        <v>0</v>
      </c>
      <c r="P23" s="136" t="s">
        <v>10034</v>
      </c>
      <c r="Q23" s="141" t="s">
        <v>10034</v>
      </c>
      <c r="R23" s="195">
        <v>0</v>
      </c>
      <c r="S23" s="138">
        <v>0</v>
      </c>
      <c r="T23" s="154" t="s">
        <v>10034</v>
      </c>
      <c r="U23" s="142">
        <v>0</v>
      </c>
      <c r="V23" s="136" t="s">
        <v>10034</v>
      </c>
      <c r="W23" s="141" t="s">
        <v>10034</v>
      </c>
      <c r="X23" s="195">
        <v>0</v>
      </c>
      <c r="Y23" s="138">
        <v>0</v>
      </c>
      <c r="Z23" s="154" t="s">
        <v>10034</v>
      </c>
      <c r="AA23" s="142">
        <v>0</v>
      </c>
      <c r="AB23" s="136" t="s">
        <v>10034</v>
      </c>
      <c r="AC23" s="141" t="s">
        <v>10034</v>
      </c>
      <c r="AD23" s="195">
        <v>0</v>
      </c>
      <c r="AE23" s="138">
        <v>0</v>
      </c>
      <c r="AF23" s="154" t="s">
        <v>10034</v>
      </c>
      <c r="AG23" s="142">
        <v>0</v>
      </c>
      <c r="AH23" s="136" t="s">
        <v>10034</v>
      </c>
      <c r="AI23" s="141" t="s">
        <v>10034</v>
      </c>
      <c r="AJ23" s="195">
        <v>0</v>
      </c>
      <c r="AK23" s="138">
        <v>0</v>
      </c>
      <c r="AL23" s="154" t="s">
        <v>10034</v>
      </c>
      <c r="AM23" s="142">
        <v>0</v>
      </c>
      <c r="AN23" s="136" t="s">
        <v>10034</v>
      </c>
      <c r="AO23" s="141" t="s">
        <v>10034</v>
      </c>
      <c r="AP23" s="195">
        <v>0</v>
      </c>
      <c r="AQ23" s="138">
        <v>0</v>
      </c>
      <c r="AR23" s="154" t="s">
        <v>10034</v>
      </c>
      <c r="AS23" s="142">
        <v>0</v>
      </c>
      <c r="AT23" s="136" t="s">
        <v>10034</v>
      </c>
      <c r="AU23" s="141" t="s">
        <v>10034</v>
      </c>
      <c r="AV23" s="195">
        <v>0</v>
      </c>
      <c r="AW23" s="138">
        <v>0</v>
      </c>
      <c r="AX23" s="154" t="s">
        <v>10034</v>
      </c>
      <c r="AY23" s="142">
        <v>0</v>
      </c>
      <c r="AZ23" s="271">
        <v>0</v>
      </c>
      <c r="BA23" s="267" t="s">
        <v>10034</v>
      </c>
      <c r="BB23" s="155">
        <v>0</v>
      </c>
      <c r="BC23" s="350"/>
      <c r="BD23" s="350"/>
      <c r="BE23" s="350"/>
      <c r="BF23" s="350"/>
      <c r="BG23" s="350"/>
    </row>
    <row r="24" spans="1:59" s="349" customFormat="1" ht="10.5" customHeight="1">
      <c r="A24" s="245" t="s">
        <v>10237</v>
      </c>
      <c r="B24" s="146" t="s">
        <v>10069</v>
      </c>
      <c r="C24" s="146" t="s">
        <v>10066</v>
      </c>
      <c r="D24" s="145" t="s">
        <v>10123</v>
      </c>
      <c r="E24" s="146" t="s">
        <v>10124</v>
      </c>
      <c r="F24" s="147" t="s">
        <v>10067</v>
      </c>
      <c r="G24" s="148">
        <v>2500</v>
      </c>
      <c r="H24" s="147"/>
      <c r="I24" s="148">
        <v>0.96</v>
      </c>
      <c r="J24" s="148">
        <v>0</v>
      </c>
      <c r="K24" s="148">
        <f>I24-J24-M24</f>
        <v>0.96</v>
      </c>
      <c r="L24" s="148" t="s">
        <v>10115</v>
      </c>
      <c r="M24" s="272"/>
      <c r="N24" s="171" t="s">
        <v>10125</v>
      </c>
      <c r="O24" s="281">
        <v>213</v>
      </c>
      <c r="P24" s="273">
        <v>45126</v>
      </c>
      <c r="Q24" s="274" t="s">
        <v>10048</v>
      </c>
      <c r="R24" s="152">
        <v>2500</v>
      </c>
      <c r="S24" s="153">
        <f t="shared" ref="S24:S29" si="10">O24*R24</f>
        <v>532500</v>
      </c>
      <c r="T24" s="154">
        <v>4.7850000000000001</v>
      </c>
      <c r="U24" s="155">
        <f t="shared" ref="U24:U29" si="11">S24*T24</f>
        <v>2548012.5</v>
      </c>
      <c r="V24" s="136" t="s">
        <v>10034</v>
      </c>
      <c r="W24" s="141" t="s">
        <v>10034</v>
      </c>
      <c r="X24" s="195">
        <v>0</v>
      </c>
      <c r="Y24" s="138">
        <v>0</v>
      </c>
      <c r="Z24" s="154" t="s">
        <v>10034</v>
      </c>
      <c r="AA24" s="142">
        <v>0</v>
      </c>
      <c r="AB24" s="136" t="s">
        <v>10034</v>
      </c>
      <c r="AC24" s="141" t="s">
        <v>10034</v>
      </c>
      <c r="AD24" s="195">
        <v>0</v>
      </c>
      <c r="AE24" s="138">
        <v>0</v>
      </c>
      <c r="AF24" s="154" t="s">
        <v>10034</v>
      </c>
      <c r="AG24" s="142">
        <v>0</v>
      </c>
      <c r="AH24" s="136" t="s">
        <v>10034</v>
      </c>
      <c r="AI24" s="141" t="s">
        <v>10034</v>
      </c>
      <c r="AJ24" s="195">
        <v>0</v>
      </c>
      <c r="AK24" s="138">
        <v>0</v>
      </c>
      <c r="AL24" s="154" t="s">
        <v>10034</v>
      </c>
      <c r="AM24" s="142">
        <v>0</v>
      </c>
      <c r="AN24" s="136" t="s">
        <v>10034</v>
      </c>
      <c r="AO24" s="141" t="s">
        <v>10034</v>
      </c>
      <c r="AP24" s="195">
        <v>0</v>
      </c>
      <c r="AQ24" s="138">
        <v>0</v>
      </c>
      <c r="AR24" s="154" t="s">
        <v>10034</v>
      </c>
      <c r="AS24" s="142">
        <v>0</v>
      </c>
      <c r="AT24" s="136" t="s">
        <v>10034</v>
      </c>
      <c r="AU24" s="141" t="s">
        <v>10034</v>
      </c>
      <c r="AV24" s="195">
        <v>0</v>
      </c>
      <c r="AW24" s="138">
        <v>0</v>
      </c>
      <c r="AX24" s="154" t="s">
        <v>10034</v>
      </c>
      <c r="AY24" s="142">
        <v>0</v>
      </c>
      <c r="AZ24" s="140">
        <f t="shared" ref="AZ24" si="12">U24+AA24+AG24</f>
        <v>2548012.5</v>
      </c>
      <c r="BA24" s="282">
        <v>4.7850000000000001</v>
      </c>
      <c r="BB24" s="155">
        <f t="shared" ref="BB24:BB29" si="13">K24*O24*BA24</f>
        <v>978.43679999999995</v>
      </c>
    </row>
    <row r="25" spans="1:59" s="349" customFormat="1" ht="10.5" customHeight="1">
      <c r="A25" s="245" t="s">
        <v>10126</v>
      </c>
      <c r="B25" s="146" t="s">
        <v>10127</v>
      </c>
      <c r="C25" s="146" t="s">
        <v>10066</v>
      </c>
      <c r="D25" s="145" t="s">
        <v>10128</v>
      </c>
      <c r="E25" s="146" t="s">
        <v>10129</v>
      </c>
      <c r="F25" s="147" t="s">
        <v>10063</v>
      </c>
      <c r="G25" s="148">
        <v>1000</v>
      </c>
      <c r="H25" s="147"/>
      <c r="I25" s="148">
        <v>971.53</v>
      </c>
      <c r="J25" s="148">
        <v>323.86</v>
      </c>
      <c r="K25" s="162">
        <f>I25-J25</f>
        <v>647.66999999999996</v>
      </c>
      <c r="L25" s="148" t="s">
        <v>10115</v>
      </c>
      <c r="M25" s="172"/>
      <c r="N25" s="151" t="s">
        <v>10130</v>
      </c>
      <c r="O25" s="281">
        <v>240.15871008759501</v>
      </c>
      <c r="P25" s="283">
        <v>45604</v>
      </c>
      <c r="Q25" s="274" t="s">
        <v>10048</v>
      </c>
      <c r="R25" s="152">
        <v>1000</v>
      </c>
      <c r="S25" s="153">
        <f t="shared" si="10"/>
        <v>240158.71008759501</v>
      </c>
      <c r="T25" s="173">
        <v>5.6623999999999999</v>
      </c>
      <c r="U25" s="155">
        <f t="shared" si="11"/>
        <v>1359874.6799999981</v>
      </c>
      <c r="V25" s="136" t="s">
        <v>10034</v>
      </c>
      <c r="W25" s="141" t="s">
        <v>10034</v>
      </c>
      <c r="X25" s="195">
        <v>0</v>
      </c>
      <c r="Y25" s="138">
        <v>0</v>
      </c>
      <c r="Z25" s="154" t="s">
        <v>10034</v>
      </c>
      <c r="AA25" s="142">
        <v>0</v>
      </c>
      <c r="AB25" s="136" t="s">
        <v>10034</v>
      </c>
      <c r="AC25" s="141" t="s">
        <v>10034</v>
      </c>
      <c r="AD25" s="195">
        <v>0</v>
      </c>
      <c r="AE25" s="138">
        <v>0</v>
      </c>
      <c r="AF25" s="154" t="s">
        <v>10034</v>
      </c>
      <c r="AG25" s="142">
        <v>0</v>
      </c>
      <c r="AH25" s="136" t="s">
        <v>10034</v>
      </c>
      <c r="AI25" s="141" t="s">
        <v>10034</v>
      </c>
      <c r="AJ25" s="195">
        <v>0</v>
      </c>
      <c r="AK25" s="138">
        <v>0</v>
      </c>
      <c r="AL25" s="154" t="s">
        <v>10034</v>
      </c>
      <c r="AM25" s="142">
        <v>0</v>
      </c>
      <c r="AN25" s="136" t="s">
        <v>10034</v>
      </c>
      <c r="AO25" s="141" t="s">
        <v>10034</v>
      </c>
      <c r="AP25" s="195">
        <v>0</v>
      </c>
      <c r="AQ25" s="138">
        <v>0</v>
      </c>
      <c r="AR25" s="154" t="s">
        <v>10034</v>
      </c>
      <c r="AS25" s="142">
        <v>0</v>
      </c>
      <c r="AT25" s="136" t="s">
        <v>10034</v>
      </c>
      <c r="AU25" s="141" t="s">
        <v>10034</v>
      </c>
      <c r="AV25" s="195">
        <v>0</v>
      </c>
      <c r="AW25" s="138">
        <v>0</v>
      </c>
      <c r="AX25" s="154" t="s">
        <v>10034</v>
      </c>
      <c r="AY25" s="142">
        <v>0</v>
      </c>
      <c r="AZ25" s="140">
        <f t="shared" ref="AZ25" si="14">U25+AA25+AG25</f>
        <v>1359874.6799999981</v>
      </c>
      <c r="BA25" s="282">
        <v>5.6623999999999999</v>
      </c>
      <c r="BB25" s="155">
        <f t="shared" si="13"/>
        <v>880750.03399559867</v>
      </c>
    </row>
    <row r="26" spans="1:59" s="349" customFormat="1" ht="10.5" customHeight="1">
      <c r="A26" s="284" t="s">
        <v>10126</v>
      </c>
      <c r="B26" s="285" t="s">
        <v>10127</v>
      </c>
      <c r="C26" s="285" t="s">
        <v>10066</v>
      </c>
      <c r="D26" s="173" t="s">
        <v>10131</v>
      </c>
      <c r="E26" s="285" t="s">
        <v>10132</v>
      </c>
      <c r="F26" s="286" t="s">
        <v>10063</v>
      </c>
      <c r="G26" s="148">
        <v>1000</v>
      </c>
      <c r="H26" s="286"/>
      <c r="I26" s="287">
        <v>799.33</v>
      </c>
      <c r="J26" s="287">
        <v>0</v>
      </c>
      <c r="K26" s="288">
        <f>987.46-J26-187.89</f>
        <v>799.57</v>
      </c>
      <c r="L26" s="287" t="s">
        <v>10115</v>
      </c>
      <c r="M26" s="289"/>
      <c r="N26" s="290" t="s">
        <v>10133</v>
      </c>
      <c r="O26" s="291">
        <v>240.15857574896799</v>
      </c>
      <c r="P26" s="283">
        <v>45632</v>
      </c>
      <c r="Q26" s="274" t="s">
        <v>10048</v>
      </c>
      <c r="R26" s="152">
        <v>1000</v>
      </c>
      <c r="S26" s="300">
        <f t="shared" si="10"/>
        <v>240158.575748968</v>
      </c>
      <c r="T26" s="173">
        <v>5.9848999999999997</v>
      </c>
      <c r="U26" s="301">
        <f t="shared" si="11"/>
        <v>1437325.0599999984</v>
      </c>
      <c r="V26" s="136" t="s">
        <v>10034</v>
      </c>
      <c r="W26" s="141" t="s">
        <v>10034</v>
      </c>
      <c r="X26" s="195">
        <v>0</v>
      </c>
      <c r="Y26" s="138">
        <v>0</v>
      </c>
      <c r="Z26" s="154" t="s">
        <v>10034</v>
      </c>
      <c r="AA26" s="142">
        <v>0</v>
      </c>
      <c r="AB26" s="136" t="s">
        <v>10034</v>
      </c>
      <c r="AC26" s="141" t="s">
        <v>10034</v>
      </c>
      <c r="AD26" s="195">
        <v>0</v>
      </c>
      <c r="AE26" s="138">
        <v>0</v>
      </c>
      <c r="AF26" s="154" t="s">
        <v>10034</v>
      </c>
      <c r="AG26" s="142">
        <v>0</v>
      </c>
      <c r="AH26" s="136" t="s">
        <v>10034</v>
      </c>
      <c r="AI26" s="141" t="s">
        <v>10034</v>
      </c>
      <c r="AJ26" s="195">
        <v>0</v>
      </c>
      <c r="AK26" s="138">
        <v>0</v>
      </c>
      <c r="AL26" s="154" t="s">
        <v>10034</v>
      </c>
      <c r="AM26" s="142">
        <v>0</v>
      </c>
      <c r="AN26" s="136" t="s">
        <v>10034</v>
      </c>
      <c r="AO26" s="141" t="s">
        <v>10034</v>
      </c>
      <c r="AP26" s="195">
        <v>0</v>
      </c>
      <c r="AQ26" s="138">
        <v>0</v>
      </c>
      <c r="AR26" s="154" t="s">
        <v>10034</v>
      </c>
      <c r="AS26" s="142">
        <v>0</v>
      </c>
      <c r="AT26" s="136" t="s">
        <v>10034</v>
      </c>
      <c r="AU26" s="141" t="s">
        <v>10034</v>
      </c>
      <c r="AV26" s="195">
        <v>0</v>
      </c>
      <c r="AW26" s="138">
        <v>0</v>
      </c>
      <c r="AX26" s="154" t="s">
        <v>10034</v>
      </c>
      <c r="AY26" s="142">
        <v>0</v>
      </c>
      <c r="AZ26" s="140">
        <f t="shared" ref="AZ26" si="15">U26+AA26+AG26</f>
        <v>1437325.0599999984</v>
      </c>
      <c r="BA26" s="282">
        <v>5.9848999999999997</v>
      </c>
      <c r="BB26" s="155">
        <f t="shared" si="13"/>
        <v>1149241.9982241988</v>
      </c>
    </row>
    <row r="27" spans="1:59" s="349" customFormat="1" ht="10.5" customHeight="1">
      <c r="A27" s="284" t="s">
        <v>10126</v>
      </c>
      <c r="B27" s="285" t="s">
        <v>10127</v>
      </c>
      <c r="C27" s="285" t="s">
        <v>10066</v>
      </c>
      <c r="D27" s="173" t="s">
        <v>10134</v>
      </c>
      <c r="E27" s="285" t="s">
        <v>10135</v>
      </c>
      <c r="F27" s="286" t="s">
        <v>10063</v>
      </c>
      <c r="G27" s="148">
        <v>1000</v>
      </c>
      <c r="H27" s="286"/>
      <c r="I27" s="287">
        <v>993.42</v>
      </c>
      <c r="J27" s="287">
        <v>0</v>
      </c>
      <c r="K27" s="288">
        <f>I27-J27</f>
        <v>993.42</v>
      </c>
      <c r="L27" s="287" t="s">
        <v>10115</v>
      </c>
      <c r="M27" s="289"/>
      <c r="N27" s="290" t="s">
        <v>10136</v>
      </c>
      <c r="O27" s="291">
        <v>240.15897675817399</v>
      </c>
      <c r="P27" s="283">
        <v>45632</v>
      </c>
      <c r="Q27" s="274" t="s">
        <v>10048</v>
      </c>
      <c r="R27" s="152">
        <v>1000</v>
      </c>
      <c r="S27" s="300">
        <f t="shared" si="10"/>
        <v>240158.97675817399</v>
      </c>
      <c r="T27" s="173">
        <v>5.9848999999999997</v>
      </c>
      <c r="U27" s="301">
        <f t="shared" si="11"/>
        <v>1437327.4599999953</v>
      </c>
      <c r="V27" s="136" t="s">
        <v>10034</v>
      </c>
      <c r="W27" s="141" t="s">
        <v>10034</v>
      </c>
      <c r="X27" s="195">
        <v>0</v>
      </c>
      <c r="Y27" s="138">
        <v>0</v>
      </c>
      <c r="Z27" s="154" t="s">
        <v>10034</v>
      </c>
      <c r="AA27" s="142">
        <v>0</v>
      </c>
      <c r="AB27" s="136" t="s">
        <v>10034</v>
      </c>
      <c r="AC27" s="141" t="s">
        <v>10034</v>
      </c>
      <c r="AD27" s="195">
        <v>0</v>
      </c>
      <c r="AE27" s="138">
        <v>0</v>
      </c>
      <c r="AF27" s="154" t="s">
        <v>10034</v>
      </c>
      <c r="AG27" s="142">
        <v>0</v>
      </c>
      <c r="AH27" s="136" t="s">
        <v>10034</v>
      </c>
      <c r="AI27" s="141" t="s">
        <v>10034</v>
      </c>
      <c r="AJ27" s="195">
        <v>0</v>
      </c>
      <c r="AK27" s="138">
        <v>0</v>
      </c>
      <c r="AL27" s="154" t="s">
        <v>10034</v>
      </c>
      <c r="AM27" s="142">
        <v>0</v>
      </c>
      <c r="AN27" s="136" t="s">
        <v>10034</v>
      </c>
      <c r="AO27" s="141" t="s">
        <v>10034</v>
      </c>
      <c r="AP27" s="195">
        <v>0</v>
      </c>
      <c r="AQ27" s="138">
        <v>0</v>
      </c>
      <c r="AR27" s="154" t="s">
        <v>10034</v>
      </c>
      <c r="AS27" s="142">
        <v>0</v>
      </c>
      <c r="AT27" s="136" t="s">
        <v>10034</v>
      </c>
      <c r="AU27" s="141" t="s">
        <v>10034</v>
      </c>
      <c r="AV27" s="195">
        <v>0</v>
      </c>
      <c r="AW27" s="138">
        <v>0</v>
      </c>
      <c r="AX27" s="154" t="s">
        <v>10034</v>
      </c>
      <c r="AY27" s="142">
        <v>0</v>
      </c>
      <c r="AZ27" s="140">
        <f t="shared" ref="AZ27" si="16">U27+AA27+AG27</f>
        <v>1437327.4599999953</v>
      </c>
      <c r="BA27" s="282">
        <v>5.9848999999999997</v>
      </c>
      <c r="BB27" s="155">
        <f t="shared" si="13"/>
        <v>1427869.8453131954</v>
      </c>
    </row>
    <row r="28" spans="1:59" s="349" customFormat="1" ht="11.25" customHeight="1">
      <c r="A28" s="284" t="s">
        <v>10126</v>
      </c>
      <c r="B28" s="285" t="s">
        <v>10127</v>
      </c>
      <c r="C28" s="285" t="s">
        <v>10066</v>
      </c>
      <c r="D28" s="173" t="s">
        <v>10137</v>
      </c>
      <c r="E28" s="285" t="s">
        <v>10138</v>
      </c>
      <c r="F28" s="286" t="s">
        <v>10063</v>
      </c>
      <c r="G28" s="148">
        <v>1000</v>
      </c>
      <c r="H28" s="286"/>
      <c r="I28" s="287">
        <v>837.34</v>
      </c>
      <c r="J28" s="287">
        <v>0</v>
      </c>
      <c r="K28" s="288">
        <f>I28</f>
        <v>837.34</v>
      </c>
      <c r="L28" s="287" t="s">
        <v>10115</v>
      </c>
      <c r="M28" s="289"/>
      <c r="N28" s="290" t="s">
        <v>10139</v>
      </c>
      <c r="O28" s="291">
        <v>240.158715</v>
      </c>
      <c r="P28" s="283">
        <v>45632</v>
      </c>
      <c r="Q28" s="274" t="s">
        <v>10048</v>
      </c>
      <c r="R28" s="152">
        <v>987.05025133066601</v>
      </c>
      <c r="S28" s="300">
        <f t="shared" si="10"/>
        <v>237048.7199999998</v>
      </c>
      <c r="T28" s="173">
        <v>5.9848999999999997</v>
      </c>
      <c r="U28" s="301">
        <f t="shared" si="11"/>
        <v>1418712.8843279986</v>
      </c>
      <c r="V28" s="283">
        <v>45580</v>
      </c>
      <c r="W28" s="294" t="s">
        <v>10048</v>
      </c>
      <c r="X28" s="287">
        <f>1000-R28</f>
        <v>12.949748669333985</v>
      </c>
      <c r="Y28" s="300">
        <v>2441.7467292686501</v>
      </c>
      <c r="Z28" s="173">
        <v>5.9848999999999997</v>
      </c>
      <c r="AA28" s="301">
        <f>Y28*Z28</f>
        <v>14613.609999999944</v>
      </c>
      <c r="AB28" s="136" t="s">
        <v>10034</v>
      </c>
      <c r="AC28" s="141" t="s">
        <v>10034</v>
      </c>
      <c r="AD28" s="195">
        <v>0</v>
      </c>
      <c r="AE28" s="138">
        <v>0</v>
      </c>
      <c r="AF28" s="154" t="s">
        <v>10034</v>
      </c>
      <c r="AG28" s="142">
        <v>0</v>
      </c>
      <c r="AH28" s="136" t="s">
        <v>10034</v>
      </c>
      <c r="AI28" s="141" t="s">
        <v>10034</v>
      </c>
      <c r="AJ28" s="195">
        <v>0</v>
      </c>
      <c r="AK28" s="138">
        <v>0</v>
      </c>
      <c r="AL28" s="154" t="s">
        <v>10034</v>
      </c>
      <c r="AM28" s="142">
        <v>0</v>
      </c>
      <c r="AN28" s="136" t="s">
        <v>10034</v>
      </c>
      <c r="AO28" s="141" t="s">
        <v>10034</v>
      </c>
      <c r="AP28" s="195">
        <v>0</v>
      </c>
      <c r="AQ28" s="138">
        <v>0</v>
      </c>
      <c r="AR28" s="154" t="s">
        <v>10034</v>
      </c>
      <c r="AS28" s="142">
        <v>0</v>
      </c>
      <c r="AT28" s="136" t="s">
        <v>10034</v>
      </c>
      <c r="AU28" s="141" t="s">
        <v>10034</v>
      </c>
      <c r="AV28" s="195">
        <v>0</v>
      </c>
      <c r="AW28" s="138">
        <v>0</v>
      </c>
      <c r="AX28" s="154" t="s">
        <v>10034</v>
      </c>
      <c r="AY28" s="142">
        <v>0</v>
      </c>
      <c r="AZ28" s="140">
        <f t="shared" ref="AZ28" si="17">U28+AA28+AG28</f>
        <v>1433326.4943279985</v>
      </c>
      <c r="BA28" s="173">
        <v>5.9848999999999997</v>
      </c>
      <c r="BB28" s="155">
        <f t="shared" si="13"/>
        <v>1203530.4635824866</v>
      </c>
    </row>
    <row r="29" spans="1:59" s="349" customFormat="1" ht="11.25" customHeight="1">
      <c r="A29" s="284" t="s">
        <v>10202</v>
      </c>
      <c r="B29" s="285" t="s">
        <v>10140</v>
      </c>
      <c r="C29" s="285" t="s">
        <v>10060</v>
      </c>
      <c r="D29" s="173" t="s">
        <v>10141</v>
      </c>
      <c r="E29" s="285" t="s">
        <v>10142</v>
      </c>
      <c r="F29" s="286" t="s">
        <v>10067</v>
      </c>
      <c r="G29" s="287">
        <v>310</v>
      </c>
      <c r="H29" s="286"/>
      <c r="I29" s="287">
        <v>1.42</v>
      </c>
      <c r="J29" s="287">
        <v>0</v>
      </c>
      <c r="K29" s="288">
        <f t="shared" ref="K29" si="18">I29-J29</f>
        <v>1.42</v>
      </c>
      <c r="L29" s="287" t="s">
        <v>10115</v>
      </c>
      <c r="M29" s="289"/>
      <c r="N29" s="290" t="s">
        <v>10143</v>
      </c>
      <c r="O29" s="291">
        <v>365</v>
      </c>
      <c r="P29" s="283">
        <v>45597</v>
      </c>
      <c r="Q29" s="274" t="s">
        <v>10048</v>
      </c>
      <c r="R29" s="303">
        <v>304.14246668704999</v>
      </c>
      <c r="S29" s="300">
        <f t="shared" si="10"/>
        <v>111012.00034077324</v>
      </c>
      <c r="T29" s="294">
        <v>5.8689999999999998</v>
      </c>
      <c r="U29" s="301">
        <f t="shared" si="11"/>
        <v>651529.42999999819</v>
      </c>
      <c r="V29" s="283">
        <v>45561</v>
      </c>
      <c r="W29" s="294" t="s">
        <v>10048</v>
      </c>
      <c r="X29" s="287">
        <v>3.5716196313577</v>
      </c>
      <c r="Y29" s="300">
        <f>O29*X29</f>
        <v>1303.6411654455605</v>
      </c>
      <c r="Z29" s="294">
        <v>5.8689999999999998</v>
      </c>
      <c r="AA29" s="301">
        <f>Y29*Z29</f>
        <v>7651.0699999999943</v>
      </c>
      <c r="AB29" s="136" t="s">
        <v>10034</v>
      </c>
      <c r="AC29" s="141" t="s">
        <v>10034</v>
      </c>
      <c r="AD29" s="195">
        <v>0</v>
      </c>
      <c r="AE29" s="138">
        <v>0</v>
      </c>
      <c r="AF29" s="154" t="s">
        <v>10034</v>
      </c>
      <c r="AG29" s="142">
        <v>0</v>
      </c>
      <c r="AH29" s="136" t="s">
        <v>10034</v>
      </c>
      <c r="AI29" s="141" t="s">
        <v>10034</v>
      </c>
      <c r="AJ29" s="195">
        <v>0</v>
      </c>
      <c r="AK29" s="138">
        <v>0</v>
      </c>
      <c r="AL29" s="154" t="s">
        <v>10034</v>
      </c>
      <c r="AM29" s="142">
        <v>0</v>
      </c>
      <c r="AN29" s="136" t="s">
        <v>10034</v>
      </c>
      <c r="AO29" s="141" t="s">
        <v>10034</v>
      </c>
      <c r="AP29" s="195">
        <v>0</v>
      </c>
      <c r="AQ29" s="138">
        <v>0</v>
      </c>
      <c r="AR29" s="154" t="s">
        <v>10034</v>
      </c>
      <c r="AS29" s="142">
        <v>0</v>
      </c>
      <c r="AT29" s="136" t="s">
        <v>10034</v>
      </c>
      <c r="AU29" s="141" t="s">
        <v>10034</v>
      </c>
      <c r="AV29" s="195">
        <v>0</v>
      </c>
      <c r="AW29" s="138">
        <v>0</v>
      </c>
      <c r="AX29" s="154" t="s">
        <v>10034</v>
      </c>
      <c r="AY29" s="142">
        <v>0</v>
      </c>
      <c r="AZ29" s="140">
        <f t="shared" ref="AZ29:AZ30" si="19">U29+AA29+AG29</f>
        <v>659180.49999999814</v>
      </c>
      <c r="BA29" s="302">
        <v>5.8689999999999998</v>
      </c>
      <c r="BB29" s="155">
        <f t="shared" si="13"/>
        <v>3041.9026999999996</v>
      </c>
    </row>
    <row r="30" spans="1:59" s="349" customFormat="1" ht="10.5" customHeight="1">
      <c r="A30" s="284" t="s">
        <v>10144</v>
      </c>
      <c r="B30" s="285" t="s">
        <v>10145</v>
      </c>
      <c r="C30" s="285" t="s">
        <v>10066</v>
      </c>
      <c r="D30" s="173" t="s">
        <v>10146</v>
      </c>
      <c r="E30" s="285" t="s">
        <v>10147</v>
      </c>
      <c r="F30" s="286" t="s">
        <v>10063</v>
      </c>
      <c r="G30" s="287">
        <v>2000</v>
      </c>
      <c r="H30" s="286"/>
      <c r="I30" s="287">
        <v>2000</v>
      </c>
      <c r="J30" s="287">
        <v>0</v>
      </c>
      <c r="K30" s="288">
        <f>I30-J30</f>
        <v>2000</v>
      </c>
      <c r="L30" s="287" t="s">
        <v>10115</v>
      </c>
      <c r="M30" s="289"/>
      <c r="N30" s="290"/>
      <c r="O30" s="278">
        <v>450</v>
      </c>
      <c r="P30" s="219" t="s">
        <v>10254</v>
      </c>
      <c r="Q30" s="274" t="s">
        <v>10048</v>
      </c>
      <c r="R30" s="173"/>
      <c r="S30" s="292"/>
      <c r="T30" s="173"/>
      <c r="U30" s="293"/>
      <c r="V30" s="283"/>
      <c r="W30" s="294"/>
      <c r="X30" s="292"/>
      <c r="Y30" s="292"/>
      <c r="Z30" s="292"/>
      <c r="AA30" s="293"/>
      <c r="AB30" s="295"/>
      <c r="AC30" s="173"/>
      <c r="AD30" s="292"/>
      <c r="AE30" s="292"/>
      <c r="AF30" s="292"/>
      <c r="AG30" s="293"/>
      <c r="AH30" s="295"/>
      <c r="AI30" s="292"/>
      <c r="AJ30" s="292"/>
      <c r="AK30" s="292"/>
      <c r="AL30" s="292"/>
      <c r="AM30" s="293"/>
      <c r="AN30" s="136" t="s">
        <v>10034</v>
      </c>
      <c r="AO30" s="141" t="s">
        <v>10034</v>
      </c>
      <c r="AP30" s="195">
        <v>0</v>
      </c>
      <c r="AQ30" s="138">
        <v>0</v>
      </c>
      <c r="AR30" s="154" t="s">
        <v>10034</v>
      </c>
      <c r="AS30" s="142">
        <v>0</v>
      </c>
      <c r="AT30" s="136" t="s">
        <v>10034</v>
      </c>
      <c r="AU30" s="141" t="s">
        <v>10034</v>
      </c>
      <c r="AV30" s="195">
        <v>0</v>
      </c>
      <c r="AW30" s="138">
        <v>0</v>
      </c>
      <c r="AX30" s="154" t="s">
        <v>10034</v>
      </c>
      <c r="AY30" s="142">
        <v>0</v>
      </c>
      <c r="AZ30" s="140">
        <f t="shared" si="19"/>
        <v>0</v>
      </c>
      <c r="BA30" s="295"/>
      <c r="BB30" s="293"/>
    </row>
    <row r="31" spans="1:59" s="349" customFormat="1" ht="10.5" customHeight="1">
      <c r="A31" s="284" t="s">
        <v>10206</v>
      </c>
      <c r="B31" s="285" t="s">
        <v>122</v>
      </c>
      <c r="C31" s="285" t="s">
        <v>10066</v>
      </c>
      <c r="D31" s="173" t="s">
        <v>10148</v>
      </c>
      <c r="E31" s="285" t="s">
        <v>10149</v>
      </c>
      <c r="F31" s="286" t="s">
        <v>10067</v>
      </c>
      <c r="G31" s="287">
        <v>3000</v>
      </c>
      <c r="H31" s="286"/>
      <c r="I31" s="287">
        <v>3000</v>
      </c>
      <c r="J31" s="287">
        <v>1000</v>
      </c>
      <c r="K31" s="288">
        <f>I31-J31</f>
        <v>2000</v>
      </c>
      <c r="L31" s="287" t="s">
        <v>10115</v>
      </c>
      <c r="M31" s="289"/>
      <c r="N31" s="290" t="s">
        <v>10150</v>
      </c>
      <c r="O31" s="291">
        <v>315</v>
      </c>
      <c r="P31" s="283">
        <v>45730</v>
      </c>
      <c r="Q31" s="274" t="s">
        <v>10048</v>
      </c>
      <c r="R31" s="287">
        <v>2222.2220000000002</v>
      </c>
      <c r="S31" s="300">
        <f>O31*R31</f>
        <v>699999.93</v>
      </c>
      <c r="T31" s="294">
        <v>5.7389999999999999</v>
      </c>
      <c r="U31" s="301">
        <f>S31*T31</f>
        <v>4017299.5982700004</v>
      </c>
      <c r="V31" s="283">
        <v>45743</v>
      </c>
      <c r="W31" s="294" t="s">
        <v>10048</v>
      </c>
      <c r="X31" s="287">
        <f>3000-R31</f>
        <v>777.77799999999979</v>
      </c>
      <c r="Y31" s="304">
        <f>X31*O31</f>
        <v>245000.06999999995</v>
      </c>
      <c r="Z31" s="294">
        <v>5.73</v>
      </c>
      <c r="AA31" s="301">
        <f>Y31*Z31</f>
        <v>1403850.4010999999</v>
      </c>
      <c r="AB31" s="136" t="s">
        <v>10034</v>
      </c>
      <c r="AC31" s="141" t="s">
        <v>10034</v>
      </c>
      <c r="AD31" s="195">
        <v>0</v>
      </c>
      <c r="AE31" s="138">
        <v>0</v>
      </c>
      <c r="AF31" s="154" t="s">
        <v>10034</v>
      </c>
      <c r="AG31" s="142">
        <v>0</v>
      </c>
      <c r="AH31" s="136" t="s">
        <v>10034</v>
      </c>
      <c r="AI31" s="141" t="s">
        <v>10034</v>
      </c>
      <c r="AJ31" s="195">
        <v>0</v>
      </c>
      <c r="AK31" s="138">
        <v>0</v>
      </c>
      <c r="AL31" s="154" t="s">
        <v>10034</v>
      </c>
      <c r="AM31" s="142">
        <v>0</v>
      </c>
      <c r="AN31" s="136" t="s">
        <v>10034</v>
      </c>
      <c r="AO31" s="141" t="s">
        <v>10034</v>
      </c>
      <c r="AP31" s="195">
        <v>0</v>
      </c>
      <c r="AQ31" s="138">
        <v>0</v>
      </c>
      <c r="AR31" s="154" t="s">
        <v>10034</v>
      </c>
      <c r="AS31" s="142">
        <v>0</v>
      </c>
      <c r="AT31" s="136" t="s">
        <v>10034</v>
      </c>
      <c r="AU31" s="141" t="s">
        <v>10034</v>
      </c>
      <c r="AV31" s="195">
        <v>0</v>
      </c>
      <c r="AW31" s="138">
        <v>0</v>
      </c>
      <c r="AX31" s="154" t="s">
        <v>10034</v>
      </c>
      <c r="AY31" s="142">
        <v>0</v>
      </c>
      <c r="AZ31" s="140">
        <f>U31+AA31+AG31</f>
        <v>5421149.9993700003</v>
      </c>
      <c r="BA31" s="305">
        <f>SUM(T31+Z31)/2</f>
        <v>5.7345000000000006</v>
      </c>
      <c r="BB31" s="155">
        <f>K31*O31*BA31</f>
        <v>3612735.0000000005</v>
      </c>
    </row>
    <row r="32" spans="1:59" s="349" customFormat="1" ht="11.4" customHeight="1">
      <c r="A32" s="284" t="s">
        <v>10044</v>
      </c>
      <c r="B32" s="285" t="s">
        <v>10069</v>
      </c>
      <c r="C32" s="285" t="s">
        <v>10066</v>
      </c>
      <c r="D32" s="173" t="s">
        <v>10151</v>
      </c>
      <c r="E32" s="285" t="s">
        <v>10152</v>
      </c>
      <c r="F32" s="286" t="s">
        <v>10063</v>
      </c>
      <c r="G32" s="287">
        <v>10.97</v>
      </c>
      <c r="H32" s="286"/>
      <c r="I32" s="287">
        <v>0.48</v>
      </c>
      <c r="J32" s="287">
        <v>0</v>
      </c>
      <c r="K32" s="288">
        <f t="shared" ref="K32:K49" si="20">I32-J32</f>
        <v>0.48</v>
      </c>
      <c r="L32" s="287" t="s">
        <v>10115</v>
      </c>
      <c r="M32" s="289"/>
      <c r="N32" s="290"/>
      <c r="O32" s="278">
        <v>265</v>
      </c>
      <c r="P32" s="219" t="s">
        <v>10255</v>
      </c>
      <c r="Q32" s="274" t="s">
        <v>10048</v>
      </c>
      <c r="R32" s="173"/>
      <c r="S32" s="292"/>
      <c r="T32" s="173"/>
      <c r="U32" s="293"/>
      <c r="V32" s="283"/>
      <c r="W32" s="294"/>
      <c r="X32" s="292"/>
      <c r="Y32" s="292"/>
      <c r="Z32" s="292"/>
      <c r="AA32" s="293"/>
      <c r="AB32" s="295"/>
      <c r="AC32" s="173"/>
      <c r="AD32" s="292"/>
      <c r="AE32" s="292"/>
      <c r="AF32" s="292"/>
      <c r="AG32" s="293"/>
      <c r="AH32" s="295"/>
      <c r="AI32" s="292"/>
      <c r="AJ32" s="292"/>
      <c r="AK32" s="292"/>
      <c r="AL32" s="292"/>
      <c r="AM32" s="293"/>
      <c r="AN32" s="136"/>
      <c r="AO32" s="141"/>
      <c r="AP32" s="195"/>
      <c r="AQ32" s="138"/>
      <c r="AR32" s="154"/>
      <c r="AS32" s="142"/>
      <c r="AT32" s="136"/>
      <c r="AU32" s="141"/>
      <c r="AV32" s="195"/>
      <c r="AW32" s="138"/>
      <c r="AX32" s="154"/>
      <c r="AY32" s="142"/>
      <c r="AZ32" s="140">
        <f>U32+AA32+AG32</f>
        <v>0</v>
      </c>
      <c r="BA32" s="295"/>
      <c r="BB32" s="293"/>
    </row>
    <row r="33" spans="1:54" s="349" customFormat="1" ht="10.5" customHeight="1">
      <c r="A33" s="306" t="s">
        <v>10153</v>
      </c>
      <c r="B33" s="307" t="s">
        <v>10154</v>
      </c>
      <c r="C33" s="307" t="s">
        <v>10060</v>
      </c>
      <c r="D33" s="308" t="s">
        <v>10155</v>
      </c>
      <c r="E33" s="307">
        <v>11764</v>
      </c>
      <c r="F33" s="309" t="s">
        <v>10063</v>
      </c>
      <c r="G33" s="310">
        <v>600.05899999999997</v>
      </c>
      <c r="H33" s="309"/>
      <c r="I33" s="310">
        <v>17.552</v>
      </c>
      <c r="J33" s="310">
        <v>0</v>
      </c>
      <c r="K33" s="311">
        <f t="shared" si="20"/>
        <v>17.552</v>
      </c>
      <c r="L33" s="310"/>
      <c r="M33" s="312"/>
      <c r="N33" s="313" t="s">
        <v>10156</v>
      </c>
      <c r="O33" s="314">
        <v>320</v>
      </c>
      <c r="P33" s="315">
        <v>45447</v>
      </c>
      <c r="Q33" s="316" t="s">
        <v>10048</v>
      </c>
      <c r="R33" s="308">
        <v>349.94299999999998</v>
      </c>
      <c r="S33" s="317">
        <f>O33*R33</f>
        <v>111981.75999999999</v>
      </c>
      <c r="T33" s="318">
        <v>5.2373000000000003</v>
      </c>
      <c r="U33" s="319">
        <f>S33*T33</f>
        <v>586482.07164800004</v>
      </c>
      <c r="V33" s="315">
        <v>45464</v>
      </c>
      <c r="W33" s="318" t="s">
        <v>10048</v>
      </c>
      <c r="X33" s="308">
        <v>250.11600000000001</v>
      </c>
      <c r="Y33" s="320">
        <f>X33*O33</f>
        <v>80037.12000000001</v>
      </c>
      <c r="Z33" s="318">
        <v>5.4646999999999997</v>
      </c>
      <c r="AA33" s="319">
        <f>Y33*Z33</f>
        <v>437378.84966400004</v>
      </c>
      <c r="AB33" s="321" t="s">
        <v>10034</v>
      </c>
      <c r="AC33" s="322" t="s">
        <v>10034</v>
      </c>
      <c r="AD33" s="323">
        <v>0</v>
      </c>
      <c r="AE33" s="324">
        <v>0</v>
      </c>
      <c r="AF33" s="325" t="s">
        <v>10034</v>
      </c>
      <c r="AG33" s="326">
        <v>0</v>
      </c>
      <c r="AH33" s="321" t="s">
        <v>10034</v>
      </c>
      <c r="AI33" s="322" t="s">
        <v>10034</v>
      </c>
      <c r="AJ33" s="323">
        <v>0</v>
      </c>
      <c r="AK33" s="324">
        <v>0</v>
      </c>
      <c r="AL33" s="325" t="s">
        <v>10034</v>
      </c>
      <c r="AM33" s="326">
        <v>0</v>
      </c>
      <c r="AN33" s="321" t="s">
        <v>10034</v>
      </c>
      <c r="AO33" s="322" t="s">
        <v>10034</v>
      </c>
      <c r="AP33" s="323">
        <v>0</v>
      </c>
      <c r="AQ33" s="324">
        <v>0</v>
      </c>
      <c r="AR33" s="325" t="s">
        <v>10034</v>
      </c>
      <c r="AS33" s="326">
        <v>0</v>
      </c>
      <c r="AT33" s="321" t="s">
        <v>10034</v>
      </c>
      <c r="AU33" s="322" t="s">
        <v>10034</v>
      </c>
      <c r="AV33" s="323">
        <v>0</v>
      </c>
      <c r="AW33" s="324">
        <v>0</v>
      </c>
      <c r="AX33" s="325" t="s">
        <v>10034</v>
      </c>
      <c r="AY33" s="326">
        <v>0</v>
      </c>
      <c r="AZ33" s="327">
        <f>U33+AA33+AG33</f>
        <v>1023860.9213120001</v>
      </c>
      <c r="BA33" s="328">
        <f>SUM(T33+Z33)/2</f>
        <v>5.351</v>
      </c>
      <c r="BB33" s="329">
        <f>K33*O33*BA33</f>
        <v>30054.640639999998</v>
      </c>
    </row>
    <row r="34" spans="1:54" s="349" customFormat="1" ht="10.5" customHeight="1">
      <c r="A34" s="284" t="s">
        <v>10157</v>
      </c>
      <c r="B34" s="285" t="s">
        <v>8438</v>
      </c>
      <c r="C34" s="285" t="s">
        <v>10066</v>
      </c>
      <c r="D34" s="173" t="s">
        <v>10158</v>
      </c>
      <c r="E34" s="285">
        <v>16822</v>
      </c>
      <c r="F34" s="286" t="s">
        <v>10063</v>
      </c>
      <c r="G34" s="287">
        <v>63</v>
      </c>
      <c r="H34" s="286"/>
      <c r="I34" s="287">
        <v>63</v>
      </c>
      <c r="J34" s="287">
        <v>40</v>
      </c>
      <c r="K34" s="288">
        <f t="shared" si="20"/>
        <v>23</v>
      </c>
      <c r="L34" s="287" t="s">
        <v>10159</v>
      </c>
      <c r="M34" s="289"/>
      <c r="N34" s="290" t="s">
        <v>10238</v>
      </c>
      <c r="O34" s="291">
        <v>430</v>
      </c>
      <c r="P34" s="283">
        <v>45687</v>
      </c>
      <c r="Q34" s="296" t="s">
        <v>10048</v>
      </c>
      <c r="R34" s="287">
        <v>63</v>
      </c>
      <c r="S34" s="297">
        <f>O34*R34</f>
        <v>27090</v>
      </c>
      <c r="T34" s="294">
        <v>5.8689999999999998</v>
      </c>
      <c r="U34" s="298">
        <f>S34*T34</f>
        <v>158991.21</v>
      </c>
      <c r="V34" s="136" t="s">
        <v>10034</v>
      </c>
      <c r="W34" s="141" t="s">
        <v>10034</v>
      </c>
      <c r="X34" s="195">
        <v>0</v>
      </c>
      <c r="Y34" s="138">
        <v>0</v>
      </c>
      <c r="Z34" s="154" t="s">
        <v>10034</v>
      </c>
      <c r="AA34" s="142">
        <v>0</v>
      </c>
      <c r="AB34" s="136" t="s">
        <v>10034</v>
      </c>
      <c r="AC34" s="141" t="s">
        <v>10034</v>
      </c>
      <c r="AD34" s="195">
        <v>0</v>
      </c>
      <c r="AE34" s="138">
        <v>0</v>
      </c>
      <c r="AF34" s="154" t="s">
        <v>10034</v>
      </c>
      <c r="AG34" s="142">
        <v>0</v>
      </c>
      <c r="AH34" s="136" t="s">
        <v>10034</v>
      </c>
      <c r="AI34" s="141" t="s">
        <v>10034</v>
      </c>
      <c r="AJ34" s="195">
        <v>0</v>
      </c>
      <c r="AK34" s="138">
        <v>0</v>
      </c>
      <c r="AL34" s="154" t="s">
        <v>10034</v>
      </c>
      <c r="AM34" s="142">
        <v>0</v>
      </c>
      <c r="AN34" s="136" t="s">
        <v>10034</v>
      </c>
      <c r="AO34" s="141" t="s">
        <v>10034</v>
      </c>
      <c r="AP34" s="195">
        <v>0</v>
      </c>
      <c r="AQ34" s="138">
        <v>0</v>
      </c>
      <c r="AR34" s="154" t="s">
        <v>10034</v>
      </c>
      <c r="AS34" s="142">
        <v>0</v>
      </c>
      <c r="AT34" s="136" t="s">
        <v>10034</v>
      </c>
      <c r="AU34" s="141" t="s">
        <v>10034</v>
      </c>
      <c r="AV34" s="195">
        <v>0</v>
      </c>
      <c r="AW34" s="138">
        <v>0</v>
      </c>
      <c r="AX34" s="154" t="s">
        <v>10034</v>
      </c>
      <c r="AY34" s="142">
        <v>0</v>
      </c>
      <c r="AZ34" s="140">
        <f>U34+AA34+AG34</f>
        <v>158991.21</v>
      </c>
      <c r="BA34" s="302">
        <v>5.8689999999999998</v>
      </c>
      <c r="BB34" s="298">
        <f>K34*O34*BA34</f>
        <v>58044.409999999996</v>
      </c>
    </row>
    <row r="35" spans="1:54" s="349" customFormat="1" ht="10.65" customHeight="1">
      <c r="A35" s="284" t="s">
        <v>10201</v>
      </c>
      <c r="B35" s="285" t="s">
        <v>122</v>
      </c>
      <c r="C35" s="285" t="s">
        <v>10066</v>
      </c>
      <c r="D35" s="173" t="s">
        <v>10161</v>
      </c>
      <c r="E35" s="285" t="s">
        <v>10162</v>
      </c>
      <c r="F35" s="286" t="s">
        <v>10067</v>
      </c>
      <c r="G35" s="287">
        <v>8580.6659999999993</v>
      </c>
      <c r="H35" s="296"/>
      <c r="I35" s="287">
        <v>681.39099999999996</v>
      </c>
      <c r="J35" s="287">
        <v>680</v>
      </c>
      <c r="K35" s="288">
        <f>I35-J35</f>
        <v>1.3909999999999627</v>
      </c>
      <c r="L35" s="287" t="s">
        <v>10160</v>
      </c>
      <c r="M35" s="289"/>
      <c r="N35" s="290" t="s">
        <v>10163</v>
      </c>
      <c r="O35" s="291">
        <v>280</v>
      </c>
      <c r="P35" s="283">
        <v>45698</v>
      </c>
      <c r="Q35" s="296" t="s">
        <v>10048</v>
      </c>
      <c r="R35" s="287">
        <v>3580.6660000000002</v>
      </c>
      <c r="S35" s="297">
        <f>O35*R35</f>
        <v>1002586.4800000001</v>
      </c>
      <c r="T35" s="294">
        <v>5.7969999999999997</v>
      </c>
      <c r="U35" s="298">
        <f>S35*T35</f>
        <v>5811993.8245600006</v>
      </c>
      <c r="V35" s="283">
        <v>45698</v>
      </c>
      <c r="W35" s="296" t="s">
        <v>10048</v>
      </c>
      <c r="X35" s="299">
        <v>5000</v>
      </c>
      <c r="Y35" s="300">
        <f>O35*X35</f>
        <v>1400000</v>
      </c>
      <c r="Z35" s="294">
        <v>5.798</v>
      </c>
      <c r="AA35" s="301">
        <f>Y35*Z35</f>
        <v>8117200</v>
      </c>
      <c r="AB35" s="136" t="s">
        <v>10034</v>
      </c>
      <c r="AC35" s="141" t="s">
        <v>10034</v>
      </c>
      <c r="AD35" s="195">
        <v>0</v>
      </c>
      <c r="AE35" s="138">
        <v>0</v>
      </c>
      <c r="AF35" s="154" t="s">
        <v>10034</v>
      </c>
      <c r="AG35" s="142">
        <v>0</v>
      </c>
      <c r="AH35" s="136" t="s">
        <v>10034</v>
      </c>
      <c r="AI35" s="141" t="s">
        <v>10034</v>
      </c>
      <c r="AJ35" s="195">
        <v>0</v>
      </c>
      <c r="AK35" s="138">
        <v>0</v>
      </c>
      <c r="AL35" s="154" t="s">
        <v>10034</v>
      </c>
      <c r="AM35" s="142">
        <v>0</v>
      </c>
      <c r="AN35" s="136" t="s">
        <v>10034</v>
      </c>
      <c r="AO35" s="141" t="s">
        <v>10034</v>
      </c>
      <c r="AP35" s="195">
        <v>0</v>
      </c>
      <c r="AQ35" s="138">
        <v>0</v>
      </c>
      <c r="AR35" s="154" t="s">
        <v>10034</v>
      </c>
      <c r="AS35" s="142">
        <v>0</v>
      </c>
      <c r="AT35" s="136" t="s">
        <v>10034</v>
      </c>
      <c r="AU35" s="141" t="s">
        <v>10034</v>
      </c>
      <c r="AV35" s="195">
        <v>0</v>
      </c>
      <c r="AW35" s="138">
        <v>0</v>
      </c>
      <c r="AX35" s="154" t="s">
        <v>10034</v>
      </c>
      <c r="AY35" s="142">
        <v>0</v>
      </c>
      <c r="AZ35" s="140">
        <f t="shared" ref="AZ35" si="21">U35+AA35+AG35</f>
        <v>13929193.824560001</v>
      </c>
      <c r="BA35" s="302">
        <f>SUM(T35+Z35)/2</f>
        <v>5.7974999999999994</v>
      </c>
      <c r="BB35" s="298">
        <f>K35*O35*BA35</f>
        <v>2258.0102999999394</v>
      </c>
    </row>
    <row r="36" spans="1:54" s="349" customFormat="1" ht="10.5" customHeight="1">
      <c r="A36" s="284" t="s">
        <v>10207</v>
      </c>
      <c r="B36" s="285" t="s">
        <v>10164</v>
      </c>
      <c r="C36" s="285" t="s">
        <v>10060</v>
      </c>
      <c r="D36" s="173" t="s">
        <v>10165</v>
      </c>
      <c r="E36" s="285" t="s">
        <v>10166</v>
      </c>
      <c r="F36" s="286" t="s">
        <v>10067</v>
      </c>
      <c r="G36" s="287">
        <v>150</v>
      </c>
      <c r="H36" s="286"/>
      <c r="I36" s="287">
        <v>150</v>
      </c>
      <c r="J36" s="287">
        <v>48</v>
      </c>
      <c r="K36" s="288">
        <f t="shared" si="20"/>
        <v>102</v>
      </c>
      <c r="L36" s="287" t="s">
        <v>10068</v>
      </c>
      <c r="M36" s="289"/>
      <c r="N36" s="290" t="s">
        <v>10167</v>
      </c>
      <c r="O36" s="291">
        <v>935</v>
      </c>
      <c r="P36" s="283">
        <v>45628</v>
      </c>
      <c r="Q36" s="296" t="s">
        <v>10048</v>
      </c>
      <c r="R36" s="287">
        <v>150</v>
      </c>
      <c r="S36" s="297">
        <f>O36*R36</f>
        <v>140250</v>
      </c>
      <c r="T36" s="294">
        <v>6.0519999999999996</v>
      </c>
      <c r="U36" s="298">
        <f>S36*T36</f>
        <v>848793</v>
      </c>
      <c r="V36" s="136" t="s">
        <v>10034</v>
      </c>
      <c r="W36" s="141" t="s">
        <v>10034</v>
      </c>
      <c r="X36" s="195">
        <v>0</v>
      </c>
      <c r="Y36" s="138">
        <v>0</v>
      </c>
      <c r="Z36" s="154" t="s">
        <v>10034</v>
      </c>
      <c r="AA36" s="142">
        <v>0</v>
      </c>
      <c r="AB36" s="136" t="s">
        <v>10034</v>
      </c>
      <c r="AC36" s="141" t="s">
        <v>10034</v>
      </c>
      <c r="AD36" s="195">
        <v>0</v>
      </c>
      <c r="AE36" s="138">
        <v>0</v>
      </c>
      <c r="AF36" s="154" t="s">
        <v>10034</v>
      </c>
      <c r="AG36" s="142">
        <v>0</v>
      </c>
      <c r="AH36" s="136" t="s">
        <v>10034</v>
      </c>
      <c r="AI36" s="141" t="s">
        <v>10034</v>
      </c>
      <c r="AJ36" s="195">
        <v>0</v>
      </c>
      <c r="AK36" s="138">
        <v>0</v>
      </c>
      <c r="AL36" s="154" t="s">
        <v>10034</v>
      </c>
      <c r="AM36" s="142">
        <v>0</v>
      </c>
      <c r="AN36" s="136" t="s">
        <v>10034</v>
      </c>
      <c r="AO36" s="141" t="s">
        <v>10034</v>
      </c>
      <c r="AP36" s="195">
        <v>0</v>
      </c>
      <c r="AQ36" s="138">
        <v>0</v>
      </c>
      <c r="AR36" s="154" t="s">
        <v>10034</v>
      </c>
      <c r="AS36" s="142">
        <v>0</v>
      </c>
      <c r="AT36" s="136" t="s">
        <v>10034</v>
      </c>
      <c r="AU36" s="141" t="s">
        <v>10034</v>
      </c>
      <c r="AV36" s="195">
        <v>0</v>
      </c>
      <c r="AW36" s="138">
        <v>0</v>
      </c>
      <c r="AX36" s="154" t="s">
        <v>10034</v>
      </c>
      <c r="AY36" s="142">
        <v>0</v>
      </c>
      <c r="AZ36" s="140">
        <f t="shared" ref="AZ36" si="22">U36+AA36+AG36</f>
        <v>848793</v>
      </c>
      <c r="BA36" s="302">
        <v>6.0519999999999996</v>
      </c>
      <c r="BB36" s="298">
        <f>K36*O36*BA36</f>
        <v>577179.24</v>
      </c>
    </row>
    <row r="37" spans="1:54" s="349" customFormat="1" ht="10.5" customHeight="1">
      <c r="A37" s="284" t="s">
        <v>10208</v>
      </c>
      <c r="B37" s="285" t="s">
        <v>10042</v>
      </c>
      <c r="C37" s="285" t="s">
        <v>10066</v>
      </c>
      <c r="D37" s="173" t="s">
        <v>10168</v>
      </c>
      <c r="E37" s="285" t="s">
        <v>10169</v>
      </c>
      <c r="F37" s="286" t="s">
        <v>10067</v>
      </c>
      <c r="G37" s="287">
        <v>13000</v>
      </c>
      <c r="H37" s="286"/>
      <c r="I37" s="287">
        <v>13000</v>
      </c>
      <c r="J37" s="287">
        <f>1644+400+2000+3000+900+5000</f>
        <v>12944</v>
      </c>
      <c r="K37" s="288">
        <f t="shared" si="20"/>
        <v>56</v>
      </c>
      <c r="L37" s="287" t="s">
        <v>10160</v>
      </c>
      <c r="M37" s="289"/>
      <c r="N37" s="290" t="s">
        <v>10170</v>
      </c>
      <c r="O37" s="291">
        <v>189</v>
      </c>
      <c r="P37" s="283">
        <v>45694</v>
      </c>
      <c r="Q37" s="296" t="s">
        <v>10048</v>
      </c>
      <c r="R37" s="287">
        <v>700</v>
      </c>
      <c r="S37" s="297">
        <f>O37*R37</f>
        <v>132300</v>
      </c>
      <c r="T37" s="294">
        <v>5.7990000000000004</v>
      </c>
      <c r="U37" s="298">
        <f>S37*T37</f>
        <v>767207.70000000007</v>
      </c>
      <c r="V37" s="283">
        <v>45701</v>
      </c>
      <c r="W37" s="294" t="s">
        <v>10048</v>
      </c>
      <c r="X37" s="303">
        <f>Y37/$O$37</f>
        <v>94.000003645198277</v>
      </c>
      <c r="Y37" s="300">
        <f>AA37/Z37</f>
        <v>17766.000688942473</v>
      </c>
      <c r="Z37" s="294">
        <v>5.806</v>
      </c>
      <c r="AA37" s="298">
        <v>103149.4</v>
      </c>
      <c r="AB37" s="330">
        <v>45713</v>
      </c>
      <c r="AC37" s="173" t="s">
        <v>10048</v>
      </c>
      <c r="AD37" s="303">
        <f>AE37/$O$37</f>
        <v>1992.5938684119874</v>
      </c>
      <c r="AE37" s="300">
        <f>AG37/AF37</f>
        <v>376600.24112986564</v>
      </c>
      <c r="AF37" s="294">
        <v>5.806</v>
      </c>
      <c r="AG37" s="298">
        <v>2186541</v>
      </c>
      <c r="AH37" s="330">
        <v>45723</v>
      </c>
      <c r="AI37" s="173" t="s">
        <v>10048</v>
      </c>
      <c r="AJ37" s="287">
        <f>AK37/$O$37</f>
        <v>3900</v>
      </c>
      <c r="AK37" s="300">
        <f>AM37/AL37</f>
        <v>737100</v>
      </c>
      <c r="AL37" s="294">
        <v>5.7765000000000004</v>
      </c>
      <c r="AM37" s="298">
        <v>4257858.1500000004</v>
      </c>
      <c r="AN37" s="330">
        <v>45726</v>
      </c>
      <c r="AO37" s="173" t="s">
        <v>10048</v>
      </c>
      <c r="AP37" s="287">
        <f>AQ37/$O$37</f>
        <v>2974.4656120747527</v>
      </c>
      <c r="AQ37" s="300">
        <f>AS37/AR37</f>
        <v>562174.00068212824</v>
      </c>
      <c r="AR37" s="294">
        <v>5.8639999999999999</v>
      </c>
      <c r="AS37" s="298">
        <v>3296588.34</v>
      </c>
      <c r="AT37" s="330">
        <v>45728</v>
      </c>
      <c r="AU37" s="173" t="s">
        <v>10048</v>
      </c>
      <c r="AV37" s="287">
        <f>AW37/$O$37</f>
        <v>3331.5343915343915</v>
      </c>
      <c r="AW37" s="300">
        <f>AY37/AX37</f>
        <v>629660</v>
      </c>
      <c r="AX37" s="294">
        <v>5.8410000000000002</v>
      </c>
      <c r="AY37" s="298">
        <v>3677844.06</v>
      </c>
      <c r="AZ37" s="140">
        <f>U37+AA37+AG37+AM37+AS37+AY37</f>
        <v>14289188.65</v>
      </c>
      <c r="BA37" s="302">
        <v>5.8154000000000003</v>
      </c>
      <c r="BB37" s="298">
        <f>K37*O37*BA37</f>
        <v>61550.193600000006</v>
      </c>
    </row>
    <row r="38" spans="1:54" s="349" customFormat="1" ht="10.5" customHeight="1">
      <c r="A38" s="284" t="s">
        <v>10205</v>
      </c>
      <c r="B38" s="285" t="s">
        <v>10069</v>
      </c>
      <c r="C38" s="285" t="s">
        <v>10066</v>
      </c>
      <c r="D38" s="173" t="s">
        <v>10171</v>
      </c>
      <c r="E38" s="285" t="s">
        <v>10172</v>
      </c>
      <c r="F38" s="286" t="s">
        <v>10067</v>
      </c>
      <c r="G38" s="287">
        <v>10000</v>
      </c>
      <c r="H38" s="286"/>
      <c r="I38" s="287">
        <v>10000</v>
      </c>
      <c r="J38" s="287">
        <f>2000+5000</f>
        <v>7000</v>
      </c>
      <c r="K38" s="288">
        <f t="shared" si="20"/>
        <v>3000</v>
      </c>
      <c r="L38" s="287" t="s">
        <v>10078</v>
      </c>
      <c r="M38" s="289"/>
      <c r="N38" s="290" t="s">
        <v>10173</v>
      </c>
      <c r="O38" s="278">
        <v>157</v>
      </c>
      <c r="P38" s="219" t="s">
        <v>10241</v>
      </c>
      <c r="Q38" s="141" t="s">
        <v>10048</v>
      </c>
      <c r="R38" s="173"/>
      <c r="S38" s="292"/>
      <c r="T38" s="173"/>
      <c r="U38" s="293"/>
      <c r="V38" s="283"/>
      <c r="W38" s="294"/>
      <c r="X38" s="292"/>
      <c r="Y38" s="292"/>
      <c r="Z38" s="292"/>
      <c r="AA38" s="293"/>
      <c r="AB38" s="295"/>
      <c r="AC38" s="173"/>
      <c r="AD38" s="292"/>
      <c r="AE38" s="292"/>
      <c r="AF38" s="292"/>
      <c r="AG38" s="293"/>
      <c r="AH38" s="295"/>
      <c r="AI38" s="292"/>
      <c r="AJ38" s="292"/>
      <c r="AK38" s="292"/>
      <c r="AL38" s="292"/>
      <c r="AM38" s="293"/>
      <c r="AN38" s="295"/>
      <c r="AO38" s="292"/>
      <c r="AP38" s="292"/>
      <c r="AQ38" s="292"/>
      <c r="AR38" s="292"/>
      <c r="AS38" s="293"/>
      <c r="AT38" s="295"/>
      <c r="AU38" s="292"/>
      <c r="AV38" s="292"/>
      <c r="AW38" s="292"/>
      <c r="AX38" s="292"/>
      <c r="AY38" s="293"/>
      <c r="AZ38" s="140">
        <f t="shared" ref="AZ38:AZ50" si="23">U38+AA38+AG38+AM38+AS38+AY38</f>
        <v>0</v>
      </c>
      <c r="BA38" s="295"/>
      <c r="BB38" s="293"/>
    </row>
    <row r="39" spans="1:54" s="349" customFormat="1" ht="10.5" customHeight="1">
      <c r="A39" s="284" t="s">
        <v>10208</v>
      </c>
      <c r="B39" s="285" t="s">
        <v>10069</v>
      </c>
      <c r="C39" s="285" t="s">
        <v>10066</v>
      </c>
      <c r="D39" s="173" t="s">
        <v>10174</v>
      </c>
      <c r="E39" s="285" t="s">
        <v>10172</v>
      </c>
      <c r="F39" s="286" t="s">
        <v>10073</v>
      </c>
      <c r="G39" s="287">
        <v>5000</v>
      </c>
      <c r="H39" s="286"/>
      <c r="I39" s="287">
        <v>5000</v>
      </c>
      <c r="J39" s="287">
        <v>0</v>
      </c>
      <c r="K39" s="288">
        <f t="shared" si="20"/>
        <v>5000</v>
      </c>
      <c r="L39" s="287" t="s">
        <v>10078</v>
      </c>
      <c r="M39" s="289"/>
      <c r="N39" s="290" t="s">
        <v>10175</v>
      </c>
      <c r="O39" s="278">
        <v>165</v>
      </c>
      <c r="P39" s="219" t="s">
        <v>10242</v>
      </c>
      <c r="Q39" s="141" t="s">
        <v>10048</v>
      </c>
      <c r="R39" s="173"/>
      <c r="S39" s="292"/>
      <c r="T39" s="173"/>
      <c r="U39" s="293"/>
      <c r="V39" s="283"/>
      <c r="W39" s="294"/>
      <c r="X39" s="292"/>
      <c r="Y39" s="292"/>
      <c r="Z39" s="292"/>
      <c r="AA39" s="293"/>
      <c r="AB39" s="295"/>
      <c r="AC39" s="173"/>
      <c r="AD39" s="292"/>
      <c r="AE39" s="292"/>
      <c r="AF39" s="292"/>
      <c r="AG39" s="293"/>
      <c r="AH39" s="295"/>
      <c r="AI39" s="292"/>
      <c r="AJ39" s="292"/>
      <c r="AK39" s="292"/>
      <c r="AL39" s="292"/>
      <c r="AM39" s="293"/>
      <c r="AN39" s="295"/>
      <c r="AO39" s="292"/>
      <c r="AP39" s="292"/>
      <c r="AQ39" s="292"/>
      <c r="AR39" s="292"/>
      <c r="AS39" s="293"/>
      <c r="AT39" s="295"/>
      <c r="AU39" s="292"/>
      <c r="AV39" s="292"/>
      <c r="AW39" s="292"/>
      <c r="AX39" s="292"/>
      <c r="AY39" s="293"/>
      <c r="AZ39" s="140">
        <f t="shared" si="23"/>
        <v>0</v>
      </c>
      <c r="BA39" s="295"/>
      <c r="BB39" s="293"/>
    </row>
    <row r="40" spans="1:54" s="349" customFormat="1" ht="10.5" customHeight="1">
      <c r="A40" s="284" t="s">
        <v>10243</v>
      </c>
      <c r="B40" s="285" t="s">
        <v>10069</v>
      </c>
      <c r="C40" s="285" t="s">
        <v>10066</v>
      </c>
      <c r="D40" s="173" t="s">
        <v>10176</v>
      </c>
      <c r="E40" s="285" t="s">
        <v>10172</v>
      </c>
      <c r="F40" s="286" t="s">
        <v>10073</v>
      </c>
      <c r="G40" s="287">
        <v>3000</v>
      </c>
      <c r="H40" s="286"/>
      <c r="I40" s="287">
        <v>3000</v>
      </c>
      <c r="J40" s="287">
        <v>0</v>
      </c>
      <c r="K40" s="288">
        <f t="shared" si="20"/>
        <v>3000</v>
      </c>
      <c r="L40" s="287" t="s">
        <v>10078</v>
      </c>
      <c r="M40" s="289"/>
      <c r="N40" s="290" t="s">
        <v>10173</v>
      </c>
      <c r="O40" s="278">
        <v>170</v>
      </c>
      <c r="P40" s="219" t="s">
        <v>10244</v>
      </c>
      <c r="Q40" s="141" t="s">
        <v>10048</v>
      </c>
      <c r="R40" s="173"/>
      <c r="S40" s="292"/>
      <c r="T40" s="173"/>
      <c r="U40" s="293"/>
      <c r="V40" s="283"/>
      <c r="W40" s="294"/>
      <c r="X40" s="292"/>
      <c r="Y40" s="292"/>
      <c r="Z40" s="292"/>
      <c r="AA40" s="293"/>
      <c r="AB40" s="295"/>
      <c r="AC40" s="173"/>
      <c r="AD40" s="292"/>
      <c r="AE40" s="292"/>
      <c r="AF40" s="292"/>
      <c r="AG40" s="293"/>
      <c r="AH40" s="295"/>
      <c r="AI40" s="292"/>
      <c r="AJ40" s="292"/>
      <c r="AK40" s="292"/>
      <c r="AL40" s="292"/>
      <c r="AM40" s="293"/>
      <c r="AN40" s="295"/>
      <c r="AO40" s="292"/>
      <c r="AP40" s="292"/>
      <c r="AQ40" s="292"/>
      <c r="AR40" s="292"/>
      <c r="AS40" s="293"/>
      <c r="AT40" s="295"/>
      <c r="AU40" s="292"/>
      <c r="AV40" s="292"/>
      <c r="AW40" s="292"/>
      <c r="AX40" s="292"/>
      <c r="AY40" s="293"/>
      <c r="AZ40" s="140">
        <f t="shared" si="23"/>
        <v>0</v>
      </c>
      <c r="BA40" s="295"/>
      <c r="BB40" s="293"/>
    </row>
    <row r="41" spans="1:54" s="349" customFormat="1" ht="10.5" customHeight="1">
      <c r="A41" s="284" t="s">
        <v>10243</v>
      </c>
      <c r="B41" s="144" t="s">
        <v>10069</v>
      </c>
      <c r="C41" s="144" t="s">
        <v>10066</v>
      </c>
      <c r="D41" s="159" t="s">
        <v>10177</v>
      </c>
      <c r="E41" s="146" t="s">
        <v>10172</v>
      </c>
      <c r="F41" s="147" t="s">
        <v>10067</v>
      </c>
      <c r="G41" s="148">
        <v>3000</v>
      </c>
      <c r="H41" s="147"/>
      <c r="I41" s="152">
        <v>3000</v>
      </c>
      <c r="J41" s="152">
        <v>0</v>
      </c>
      <c r="K41" s="160">
        <f t="shared" si="20"/>
        <v>3000</v>
      </c>
      <c r="L41" s="148" t="s">
        <v>10160</v>
      </c>
      <c r="M41" s="150"/>
      <c r="N41" s="163" t="s">
        <v>10175</v>
      </c>
      <c r="O41" s="278">
        <v>170</v>
      </c>
      <c r="P41" s="219" t="s">
        <v>10245</v>
      </c>
      <c r="Q41" s="141" t="s">
        <v>10048</v>
      </c>
      <c r="R41" s="159"/>
      <c r="S41" s="158"/>
      <c r="T41" s="159"/>
      <c r="U41" s="165"/>
      <c r="V41" s="136"/>
      <c r="W41" s="154"/>
      <c r="X41" s="158"/>
      <c r="Y41" s="158"/>
      <c r="Z41" s="158"/>
      <c r="AA41" s="165"/>
      <c r="AB41" s="164"/>
      <c r="AC41" s="159"/>
      <c r="AD41" s="158"/>
      <c r="AE41" s="158"/>
      <c r="AF41" s="158"/>
      <c r="AG41" s="165"/>
      <c r="AH41" s="164"/>
      <c r="AI41" s="158"/>
      <c r="AJ41" s="158"/>
      <c r="AK41" s="158"/>
      <c r="AL41" s="158"/>
      <c r="AM41" s="165"/>
      <c r="AN41" s="164"/>
      <c r="AO41" s="158"/>
      <c r="AP41" s="158"/>
      <c r="AQ41" s="158"/>
      <c r="AR41" s="158"/>
      <c r="AS41" s="165"/>
      <c r="AT41" s="164"/>
      <c r="AU41" s="158"/>
      <c r="AV41" s="158"/>
      <c r="AW41" s="158"/>
      <c r="AX41" s="158"/>
      <c r="AY41" s="165"/>
      <c r="AZ41" s="140">
        <f t="shared" si="23"/>
        <v>0</v>
      </c>
      <c r="BA41" s="164"/>
      <c r="BB41" s="165"/>
    </row>
    <row r="42" spans="1:54" s="349" customFormat="1" ht="10.5" customHeight="1">
      <c r="A42" s="243" t="s">
        <v>10209</v>
      </c>
      <c r="B42" s="144" t="s">
        <v>10178</v>
      </c>
      <c r="C42" s="144" t="s">
        <v>10060</v>
      </c>
      <c r="D42" s="159" t="s">
        <v>10179</v>
      </c>
      <c r="E42" s="146" t="s">
        <v>10180</v>
      </c>
      <c r="F42" s="147" t="s">
        <v>10067</v>
      </c>
      <c r="G42" s="148">
        <v>165</v>
      </c>
      <c r="H42" s="147"/>
      <c r="I42" s="152">
        <v>165</v>
      </c>
      <c r="J42" s="152">
        <v>48</v>
      </c>
      <c r="K42" s="160">
        <f t="shared" si="20"/>
        <v>117</v>
      </c>
      <c r="L42" s="148" t="s">
        <v>10181</v>
      </c>
      <c r="M42" s="150"/>
      <c r="N42" s="163" t="s">
        <v>10182</v>
      </c>
      <c r="O42" s="278">
        <v>830</v>
      </c>
      <c r="P42" s="219" t="s">
        <v>10246</v>
      </c>
      <c r="Q42" s="141" t="s">
        <v>10048</v>
      </c>
      <c r="R42" s="159"/>
      <c r="S42" s="158"/>
      <c r="T42" s="159"/>
      <c r="U42" s="165"/>
      <c r="V42" s="136"/>
      <c r="W42" s="154"/>
      <c r="X42" s="158"/>
      <c r="Y42" s="158"/>
      <c r="Z42" s="158"/>
      <c r="AA42" s="165"/>
      <c r="AB42" s="164"/>
      <c r="AC42" s="159"/>
      <c r="AD42" s="158"/>
      <c r="AE42" s="158"/>
      <c r="AF42" s="158"/>
      <c r="AG42" s="165"/>
      <c r="AH42" s="164"/>
      <c r="AI42" s="158"/>
      <c r="AJ42" s="158"/>
      <c r="AK42" s="158"/>
      <c r="AL42" s="158"/>
      <c r="AM42" s="165"/>
      <c r="AN42" s="164"/>
      <c r="AO42" s="158"/>
      <c r="AP42" s="158"/>
      <c r="AQ42" s="158"/>
      <c r="AR42" s="158"/>
      <c r="AS42" s="165"/>
      <c r="AT42" s="164"/>
      <c r="AU42" s="158"/>
      <c r="AV42" s="158"/>
      <c r="AW42" s="158"/>
      <c r="AX42" s="158"/>
      <c r="AY42" s="165"/>
      <c r="AZ42" s="140">
        <f t="shared" si="23"/>
        <v>0</v>
      </c>
      <c r="BA42" s="164"/>
      <c r="BB42" s="165"/>
    </row>
    <row r="43" spans="1:54" s="349" customFormat="1" ht="10.5" customHeight="1">
      <c r="A43" s="243" t="s">
        <v>10201</v>
      </c>
      <c r="B43" s="144" t="s">
        <v>122</v>
      </c>
      <c r="C43" s="144" t="s">
        <v>10066</v>
      </c>
      <c r="D43" s="159" t="s">
        <v>10183</v>
      </c>
      <c r="E43" s="146" t="s">
        <v>10184</v>
      </c>
      <c r="F43" s="147" t="s">
        <v>10067</v>
      </c>
      <c r="G43" s="148">
        <v>3000</v>
      </c>
      <c r="H43" s="221"/>
      <c r="I43" s="152">
        <v>3000</v>
      </c>
      <c r="J43" s="152">
        <v>0</v>
      </c>
      <c r="K43" s="160">
        <f t="shared" si="20"/>
        <v>3000</v>
      </c>
      <c r="L43" s="148" t="s">
        <v>10078</v>
      </c>
      <c r="M43" s="150"/>
      <c r="N43" s="163" t="s">
        <v>10185</v>
      </c>
      <c r="O43" s="278">
        <v>315</v>
      </c>
      <c r="P43" s="219" t="s">
        <v>10247</v>
      </c>
      <c r="Q43" s="141" t="s">
        <v>10048</v>
      </c>
      <c r="R43" s="152"/>
      <c r="S43" s="153"/>
      <c r="T43" s="154"/>
      <c r="U43" s="155"/>
      <c r="V43" s="136"/>
      <c r="W43" s="141"/>
      <c r="X43" s="195"/>
      <c r="Y43" s="138"/>
      <c r="Z43" s="154"/>
      <c r="AA43" s="142"/>
      <c r="AB43" s="136"/>
      <c r="AC43" s="157"/>
      <c r="AD43" s="161"/>
      <c r="AE43" s="138"/>
      <c r="AF43" s="139"/>
      <c r="AG43" s="142"/>
      <c r="AH43" s="136"/>
      <c r="AI43" s="157"/>
      <c r="AJ43" s="137"/>
      <c r="AK43" s="137"/>
      <c r="AL43" s="139"/>
      <c r="AM43" s="142"/>
      <c r="AN43" s="200"/>
      <c r="AO43" s="137"/>
      <c r="AP43" s="137"/>
      <c r="AQ43" s="137"/>
      <c r="AR43" s="137"/>
      <c r="AS43" s="142"/>
      <c r="AT43" s="200"/>
      <c r="AU43" s="137"/>
      <c r="AV43" s="137"/>
      <c r="AW43" s="137"/>
      <c r="AX43" s="137"/>
      <c r="AY43" s="142"/>
      <c r="AZ43" s="140">
        <f t="shared" si="23"/>
        <v>0</v>
      </c>
      <c r="BA43" s="166"/>
      <c r="BB43" s="155"/>
    </row>
    <row r="44" spans="1:54" s="349" customFormat="1" ht="10.5" customHeight="1">
      <c r="A44" s="243" t="s">
        <v>10202</v>
      </c>
      <c r="B44" s="144" t="s">
        <v>10036</v>
      </c>
      <c r="C44" s="144" t="s">
        <v>10066</v>
      </c>
      <c r="D44" s="159" t="s">
        <v>10186</v>
      </c>
      <c r="E44" s="146" t="s">
        <v>10172</v>
      </c>
      <c r="F44" s="147" t="s">
        <v>10067</v>
      </c>
      <c r="G44" s="148">
        <v>2000</v>
      </c>
      <c r="H44" s="147"/>
      <c r="I44" s="152">
        <v>2000</v>
      </c>
      <c r="J44" s="152">
        <v>0</v>
      </c>
      <c r="K44" s="160">
        <f t="shared" si="20"/>
        <v>2000</v>
      </c>
      <c r="L44" s="148" t="s">
        <v>10078</v>
      </c>
      <c r="M44" s="150"/>
      <c r="N44" s="163" t="s">
        <v>10187</v>
      </c>
      <c r="O44" s="278">
        <v>515</v>
      </c>
      <c r="P44" s="219" t="s">
        <v>10248</v>
      </c>
      <c r="Q44" s="141" t="s">
        <v>10048</v>
      </c>
      <c r="R44" s="159"/>
      <c r="S44" s="158"/>
      <c r="T44" s="159"/>
      <c r="U44" s="165"/>
      <c r="V44" s="136"/>
      <c r="W44" s="154"/>
      <c r="X44" s="158"/>
      <c r="Y44" s="158"/>
      <c r="Z44" s="158"/>
      <c r="AA44" s="165"/>
      <c r="AB44" s="164"/>
      <c r="AC44" s="159"/>
      <c r="AD44" s="158"/>
      <c r="AE44" s="158"/>
      <c r="AF44" s="158"/>
      <c r="AG44" s="165"/>
      <c r="AH44" s="164"/>
      <c r="AI44" s="158"/>
      <c r="AJ44" s="158"/>
      <c r="AK44" s="158"/>
      <c r="AL44" s="158"/>
      <c r="AM44" s="165"/>
      <c r="AN44" s="164"/>
      <c r="AO44" s="158"/>
      <c r="AP44" s="158"/>
      <c r="AQ44" s="158"/>
      <c r="AR44" s="158"/>
      <c r="AS44" s="165"/>
      <c r="AT44" s="164"/>
      <c r="AU44" s="158"/>
      <c r="AV44" s="158"/>
      <c r="AW44" s="158"/>
      <c r="AX44" s="158"/>
      <c r="AY44" s="165"/>
      <c r="AZ44" s="140">
        <f t="shared" si="23"/>
        <v>0</v>
      </c>
      <c r="BA44" s="164"/>
      <c r="BB44" s="165"/>
    </row>
    <row r="45" spans="1:54" s="349" customFormat="1" ht="10.5" customHeight="1">
      <c r="A45" s="243" t="s">
        <v>10202</v>
      </c>
      <c r="B45" s="144" t="s">
        <v>10069</v>
      </c>
      <c r="C45" s="144" t="s">
        <v>10066</v>
      </c>
      <c r="D45" s="159" t="s">
        <v>10188</v>
      </c>
      <c r="E45" s="146" t="s">
        <v>10172</v>
      </c>
      <c r="F45" s="147" t="s">
        <v>10067</v>
      </c>
      <c r="G45" s="148">
        <v>5000</v>
      </c>
      <c r="H45" s="147"/>
      <c r="I45" s="152">
        <v>5000</v>
      </c>
      <c r="J45" s="152">
        <v>2500</v>
      </c>
      <c r="K45" s="160">
        <f t="shared" si="20"/>
        <v>2500</v>
      </c>
      <c r="L45" s="148" t="s">
        <v>10160</v>
      </c>
      <c r="M45" s="150"/>
      <c r="N45" s="163" t="s">
        <v>10189</v>
      </c>
      <c r="O45" s="278">
        <v>515</v>
      </c>
      <c r="P45" s="219" t="s">
        <v>10249</v>
      </c>
      <c r="Q45" s="141" t="s">
        <v>10048</v>
      </c>
      <c r="R45" s="159"/>
      <c r="S45" s="158"/>
      <c r="T45" s="159"/>
      <c r="U45" s="165"/>
      <c r="V45" s="136"/>
      <c r="W45" s="154"/>
      <c r="X45" s="158"/>
      <c r="Y45" s="158"/>
      <c r="Z45" s="158"/>
      <c r="AA45" s="165"/>
      <c r="AB45" s="164"/>
      <c r="AC45" s="159"/>
      <c r="AD45" s="158"/>
      <c r="AE45" s="158"/>
      <c r="AF45" s="158"/>
      <c r="AG45" s="165"/>
      <c r="AH45" s="164"/>
      <c r="AI45" s="158"/>
      <c r="AJ45" s="158"/>
      <c r="AK45" s="158"/>
      <c r="AL45" s="158"/>
      <c r="AM45" s="165"/>
      <c r="AN45" s="164"/>
      <c r="AO45" s="158"/>
      <c r="AP45" s="158"/>
      <c r="AQ45" s="158"/>
      <c r="AR45" s="158"/>
      <c r="AS45" s="165"/>
      <c r="AT45" s="164"/>
      <c r="AU45" s="158"/>
      <c r="AV45" s="158"/>
      <c r="AW45" s="158"/>
      <c r="AX45" s="158"/>
      <c r="AY45" s="165"/>
      <c r="AZ45" s="140">
        <f t="shared" si="23"/>
        <v>0</v>
      </c>
      <c r="BA45" s="164"/>
      <c r="BB45" s="165"/>
    </row>
    <row r="46" spans="1:54" s="349" customFormat="1" ht="10.5" customHeight="1">
      <c r="A46" s="243" t="s">
        <v>10205</v>
      </c>
      <c r="B46" s="144" t="s">
        <v>10190</v>
      </c>
      <c r="C46" s="144" t="s">
        <v>10066</v>
      </c>
      <c r="D46" s="159" t="s">
        <v>10191</v>
      </c>
      <c r="E46" s="146" t="s">
        <v>10172</v>
      </c>
      <c r="F46" s="147" t="s">
        <v>10067</v>
      </c>
      <c r="G46" s="148">
        <v>3000</v>
      </c>
      <c r="H46" s="147"/>
      <c r="I46" s="152">
        <v>3000</v>
      </c>
      <c r="J46" s="152">
        <v>0</v>
      </c>
      <c r="K46" s="160">
        <f t="shared" si="20"/>
        <v>3000</v>
      </c>
      <c r="L46" s="148" t="s">
        <v>10078</v>
      </c>
      <c r="M46" s="150"/>
      <c r="N46" s="163" t="s">
        <v>10192</v>
      </c>
      <c r="O46" s="278">
        <v>225</v>
      </c>
      <c r="P46" s="219" t="s">
        <v>10250</v>
      </c>
      <c r="Q46" s="141" t="s">
        <v>10048</v>
      </c>
      <c r="R46" s="159"/>
      <c r="S46" s="158"/>
      <c r="T46" s="159"/>
      <c r="U46" s="165"/>
      <c r="V46" s="136"/>
      <c r="W46" s="154"/>
      <c r="X46" s="158"/>
      <c r="Y46" s="158"/>
      <c r="Z46" s="158"/>
      <c r="AA46" s="165"/>
      <c r="AB46" s="164"/>
      <c r="AC46" s="159"/>
      <c r="AD46" s="158"/>
      <c r="AE46" s="158"/>
      <c r="AF46" s="158"/>
      <c r="AG46" s="165"/>
      <c r="AH46" s="164"/>
      <c r="AI46" s="158"/>
      <c r="AJ46" s="158"/>
      <c r="AK46" s="158"/>
      <c r="AL46" s="158"/>
      <c r="AM46" s="165"/>
      <c r="AN46" s="164"/>
      <c r="AO46" s="158"/>
      <c r="AP46" s="158"/>
      <c r="AQ46" s="158"/>
      <c r="AR46" s="158"/>
      <c r="AS46" s="165"/>
      <c r="AT46" s="164"/>
      <c r="AU46" s="158"/>
      <c r="AV46" s="158"/>
      <c r="AW46" s="158"/>
      <c r="AX46" s="158"/>
      <c r="AY46" s="165"/>
      <c r="AZ46" s="140">
        <f t="shared" si="23"/>
        <v>0</v>
      </c>
      <c r="BA46" s="164"/>
      <c r="BB46" s="165"/>
    </row>
    <row r="47" spans="1:54" s="349" customFormat="1" ht="10.5" customHeight="1">
      <c r="A47" s="243" t="s">
        <v>10205</v>
      </c>
      <c r="B47" s="144" t="s">
        <v>10069</v>
      </c>
      <c r="C47" s="144" t="s">
        <v>10066</v>
      </c>
      <c r="D47" s="159" t="s">
        <v>10193</v>
      </c>
      <c r="E47" s="146" t="s">
        <v>10172</v>
      </c>
      <c r="F47" s="147" t="s">
        <v>10067</v>
      </c>
      <c r="G47" s="148">
        <v>5000</v>
      </c>
      <c r="H47" s="147"/>
      <c r="I47" s="152">
        <v>5000</v>
      </c>
      <c r="J47" s="152">
        <v>3000</v>
      </c>
      <c r="K47" s="160">
        <f t="shared" si="20"/>
        <v>2000</v>
      </c>
      <c r="L47" s="148" t="s">
        <v>10160</v>
      </c>
      <c r="M47" s="150"/>
      <c r="N47" s="163" t="s">
        <v>10194</v>
      </c>
      <c r="O47" s="278">
        <v>225</v>
      </c>
      <c r="P47" s="219" t="s">
        <v>10249</v>
      </c>
      <c r="Q47" s="141" t="s">
        <v>10048</v>
      </c>
      <c r="R47" s="159"/>
      <c r="S47" s="158"/>
      <c r="T47" s="159"/>
      <c r="U47" s="165"/>
      <c r="V47" s="136"/>
      <c r="W47" s="154"/>
      <c r="X47" s="158"/>
      <c r="Y47" s="158"/>
      <c r="Z47" s="158"/>
      <c r="AA47" s="165"/>
      <c r="AB47" s="164"/>
      <c r="AC47" s="159"/>
      <c r="AD47" s="158"/>
      <c r="AE47" s="158"/>
      <c r="AF47" s="158"/>
      <c r="AG47" s="165"/>
      <c r="AH47" s="164"/>
      <c r="AI47" s="158"/>
      <c r="AJ47" s="158"/>
      <c r="AK47" s="158"/>
      <c r="AL47" s="158"/>
      <c r="AM47" s="165"/>
      <c r="AN47" s="164"/>
      <c r="AO47" s="158"/>
      <c r="AP47" s="158"/>
      <c r="AQ47" s="158"/>
      <c r="AR47" s="158"/>
      <c r="AS47" s="165"/>
      <c r="AT47" s="164"/>
      <c r="AU47" s="158"/>
      <c r="AV47" s="158"/>
      <c r="AW47" s="158"/>
      <c r="AX47" s="158"/>
      <c r="AY47" s="165"/>
      <c r="AZ47" s="140">
        <f t="shared" si="23"/>
        <v>0</v>
      </c>
      <c r="BA47" s="164"/>
      <c r="BB47" s="165"/>
    </row>
    <row r="48" spans="1:54" s="349" customFormat="1" ht="10.5" customHeight="1">
      <c r="A48" s="243" t="s">
        <v>10202</v>
      </c>
      <c r="B48" s="144" t="s">
        <v>10069</v>
      </c>
      <c r="C48" s="144" t="s">
        <v>10066</v>
      </c>
      <c r="D48" s="159" t="s">
        <v>10195</v>
      </c>
      <c r="E48" s="146" t="s">
        <v>10172</v>
      </c>
      <c r="F48" s="147" t="s">
        <v>10073</v>
      </c>
      <c r="G48" s="148">
        <v>3000</v>
      </c>
      <c r="H48" s="147"/>
      <c r="I48" s="152">
        <v>3000</v>
      </c>
      <c r="J48" s="152">
        <v>0</v>
      </c>
      <c r="K48" s="160">
        <f t="shared" si="20"/>
        <v>3000</v>
      </c>
      <c r="L48" s="148" t="s">
        <v>10078</v>
      </c>
      <c r="M48" s="150"/>
      <c r="N48" s="163" t="s">
        <v>10194</v>
      </c>
      <c r="O48" s="278">
        <v>165</v>
      </c>
      <c r="P48" s="219" t="s">
        <v>10251</v>
      </c>
      <c r="Q48" s="141" t="s">
        <v>10048</v>
      </c>
      <c r="R48" s="159"/>
      <c r="S48" s="158"/>
      <c r="T48" s="159"/>
      <c r="U48" s="165"/>
      <c r="V48" s="136"/>
      <c r="W48" s="154"/>
      <c r="X48" s="158"/>
      <c r="Y48" s="158"/>
      <c r="Z48" s="158"/>
      <c r="AA48" s="165"/>
      <c r="AB48" s="164"/>
      <c r="AC48" s="159"/>
      <c r="AD48" s="158"/>
      <c r="AE48" s="158"/>
      <c r="AF48" s="158"/>
      <c r="AG48" s="165"/>
      <c r="AH48" s="164"/>
      <c r="AI48" s="158"/>
      <c r="AJ48" s="158"/>
      <c r="AK48" s="158"/>
      <c r="AL48" s="158"/>
      <c r="AM48" s="165"/>
      <c r="AN48" s="164"/>
      <c r="AO48" s="158"/>
      <c r="AP48" s="158"/>
      <c r="AQ48" s="158"/>
      <c r="AR48" s="158"/>
      <c r="AS48" s="165"/>
      <c r="AT48" s="164"/>
      <c r="AU48" s="158"/>
      <c r="AV48" s="158"/>
      <c r="AW48" s="158"/>
      <c r="AX48" s="158"/>
      <c r="AY48" s="165"/>
      <c r="AZ48" s="140">
        <f t="shared" si="23"/>
        <v>0</v>
      </c>
      <c r="BA48" s="164"/>
      <c r="BB48" s="165"/>
    </row>
    <row r="49" spans="1:59" s="349" customFormat="1" ht="10.5" customHeight="1">
      <c r="A49" s="243" t="s">
        <v>10206</v>
      </c>
      <c r="B49" s="144" t="s">
        <v>10046</v>
      </c>
      <c r="C49" s="144" t="s">
        <v>10066</v>
      </c>
      <c r="D49" s="159" t="s">
        <v>10196</v>
      </c>
      <c r="E49" s="146" t="s">
        <v>10172</v>
      </c>
      <c r="F49" s="147" t="s">
        <v>10067</v>
      </c>
      <c r="G49" s="148">
        <v>2000</v>
      </c>
      <c r="H49" s="147"/>
      <c r="I49" s="152">
        <v>2000</v>
      </c>
      <c r="J49" s="152">
        <v>1000</v>
      </c>
      <c r="K49" s="160">
        <f t="shared" si="20"/>
        <v>1000</v>
      </c>
      <c r="L49" s="148" t="s">
        <v>10078</v>
      </c>
      <c r="M49" s="150"/>
      <c r="N49" s="163" t="s">
        <v>10197</v>
      </c>
      <c r="O49" s="278">
        <v>488</v>
      </c>
      <c r="P49" s="219" t="s">
        <v>10252</v>
      </c>
      <c r="Q49" s="141" t="s">
        <v>10048</v>
      </c>
      <c r="R49" s="159"/>
      <c r="S49" s="158"/>
      <c r="T49" s="159"/>
      <c r="U49" s="165"/>
      <c r="V49" s="136"/>
      <c r="W49" s="154"/>
      <c r="X49" s="158"/>
      <c r="Y49" s="158"/>
      <c r="Z49" s="158"/>
      <c r="AA49" s="165"/>
      <c r="AB49" s="164"/>
      <c r="AC49" s="159"/>
      <c r="AD49" s="158"/>
      <c r="AE49" s="158"/>
      <c r="AF49" s="158"/>
      <c r="AG49" s="165"/>
      <c r="AH49" s="164"/>
      <c r="AI49" s="158"/>
      <c r="AJ49" s="158"/>
      <c r="AK49" s="158"/>
      <c r="AL49" s="158"/>
      <c r="AM49" s="165"/>
      <c r="AN49" s="164"/>
      <c r="AO49" s="158"/>
      <c r="AP49" s="158"/>
      <c r="AQ49" s="158"/>
      <c r="AR49" s="158"/>
      <c r="AS49" s="165"/>
      <c r="AT49" s="164"/>
      <c r="AU49" s="158"/>
      <c r="AV49" s="158"/>
      <c r="AW49" s="158"/>
      <c r="AX49" s="158"/>
      <c r="AY49" s="165"/>
      <c r="AZ49" s="140">
        <f t="shared" si="23"/>
        <v>0</v>
      </c>
      <c r="BA49" s="164"/>
      <c r="BB49" s="165"/>
    </row>
    <row r="50" spans="1:59" s="349" customFormat="1" ht="10.5" customHeight="1">
      <c r="A50" s="243" t="s">
        <v>10201</v>
      </c>
      <c r="B50" s="144" t="s">
        <v>122</v>
      </c>
      <c r="C50" s="144" t="s">
        <v>10066</v>
      </c>
      <c r="D50" s="159" t="s">
        <v>10198</v>
      </c>
      <c r="E50" s="146" t="s">
        <v>10172</v>
      </c>
      <c r="F50" s="147" t="s">
        <v>10067</v>
      </c>
      <c r="G50" s="148">
        <v>5000</v>
      </c>
      <c r="H50" s="221"/>
      <c r="I50" s="152">
        <v>5000</v>
      </c>
      <c r="J50" s="152">
        <v>0</v>
      </c>
      <c r="K50" s="160">
        <f t="shared" ref="K50" si="24">I50-J50</f>
        <v>5000</v>
      </c>
      <c r="L50" s="148" t="s">
        <v>10078</v>
      </c>
      <c r="M50" s="150"/>
      <c r="N50" s="163" t="s">
        <v>10199</v>
      </c>
      <c r="O50" s="278">
        <v>342.5</v>
      </c>
      <c r="P50" s="219" t="s">
        <v>10253</v>
      </c>
      <c r="Q50" s="141" t="s">
        <v>10048</v>
      </c>
      <c r="R50" s="152"/>
      <c r="S50" s="153"/>
      <c r="T50" s="154"/>
      <c r="U50" s="155"/>
      <c r="V50" s="136"/>
      <c r="W50" s="141"/>
      <c r="X50" s="195"/>
      <c r="Y50" s="138"/>
      <c r="Z50" s="154"/>
      <c r="AA50" s="142"/>
      <c r="AB50" s="136"/>
      <c r="AC50" s="157"/>
      <c r="AD50" s="161"/>
      <c r="AE50" s="138"/>
      <c r="AF50" s="139"/>
      <c r="AG50" s="142"/>
      <c r="AH50" s="136"/>
      <c r="AI50" s="157"/>
      <c r="AJ50" s="137"/>
      <c r="AK50" s="137"/>
      <c r="AL50" s="139"/>
      <c r="AM50" s="142"/>
      <c r="AN50" s="200"/>
      <c r="AO50" s="137"/>
      <c r="AP50" s="137"/>
      <c r="AQ50" s="137"/>
      <c r="AR50" s="137"/>
      <c r="AS50" s="142"/>
      <c r="AT50" s="200"/>
      <c r="AU50" s="137"/>
      <c r="AV50" s="137"/>
      <c r="AW50" s="137"/>
      <c r="AX50" s="137"/>
      <c r="AY50" s="142"/>
      <c r="AZ50" s="140">
        <f t="shared" si="23"/>
        <v>0</v>
      </c>
      <c r="BA50" s="166"/>
      <c r="BB50" s="155"/>
    </row>
    <row r="51" spans="1:59" s="349" customFormat="1" ht="10.5" customHeight="1">
      <c r="A51" s="332"/>
      <c r="B51" s="333"/>
      <c r="C51" s="333"/>
      <c r="D51" s="334"/>
      <c r="E51" s="335"/>
      <c r="F51" s="336"/>
      <c r="G51" s="197"/>
      <c r="H51" s="336"/>
      <c r="I51" s="192"/>
      <c r="J51" s="192"/>
      <c r="K51" s="337"/>
      <c r="L51" s="197"/>
      <c r="M51" s="338"/>
      <c r="N51" s="339"/>
      <c r="O51" s="340"/>
      <c r="P51" s="341"/>
      <c r="Q51" s="190"/>
      <c r="R51" s="334"/>
      <c r="S51" s="187"/>
      <c r="T51" s="334"/>
      <c r="U51" s="342"/>
      <c r="V51" s="188"/>
      <c r="W51" s="186"/>
      <c r="X51" s="187"/>
      <c r="Y51" s="187"/>
      <c r="Z51" s="187"/>
      <c r="AA51" s="342"/>
      <c r="AB51" s="343"/>
      <c r="AC51" s="334"/>
      <c r="AD51" s="187"/>
      <c r="AE51" s="187"/>
      <c r="AF51" s="187"/>
      <c r="AG51" s="342"/>
      <c r="AH51" s="343"/>
      <c r="AI51" s="187"/>
      <c r="AJ51" s="187"/>
      <c r="AK51" s="187"/>
      <c r="AL51" s="187"/>
      <c r="AM51" s="342"/>
      <c r="AN51" s="343"/>
      <c r="AO51" s="187"/>
      <c r="AP51" s="187"/>
      <c r="AQ51" s="187"/>
      <c r="AR51" s="187"/>
      <c r="AS51" s="342"/>
      <c r="AT51" s="343"/>
      <c r="AU51" s="187"/>
      <c r="AV51" s="187"/>
      <c r="AW51" s="187"/>
      <c r="AX51" s="187"/>
      <c r="AY51" s="342"/>
      <c r="AZ51" s="344"/>
      <c r="BA51" s="343"/>
      <c r="BB51" s="342"/>
    </row>
    <row r="52" spans="1:59" s="349" customFormat="1" ht="10.5" customHeight="1">
      <c r="A52" s="332"/>
      <c r="B52" s="333"/>
      <c r="C52" s="333"/>
      <c r="D52" s="334"/>
      <c r="E52" s="335"/>
      <c r="F52" s="336"/>
      <c r="G52" s="197"/>
      <c r="H52" s="336"/>
      <c r="I52" s="192"/>
      <c r="J52" s="192"/>
      <c r="K52" s="337"/>
      <c r="L52" s="197"/>
      <c r="M52" s="338"/>
      <c r="N52" s="339"/>
      <c r="O52" s="340"/>
      <c r="P52" s="341"/>
      <c r="Q52" s="190"/>
      <c r="R52" s="334"/>
      <c r="S52" s="187"/>
      <c r="T52" s="334"/>
      <c r="U52" s="342"/>
      <c r="V52" s="188"/>
      <c r="W52" s="186"/>
      <c r="X52" s="187"/>
      <c r="Y52" s="187"/>
      <c r="Z52" s="187"/>
      <c r="AA52" s="342"/>
      <c r="AB52" s="343"/>
      <c r="AC52" s="334"/>
      <c r="AD52" s="187"/>
      <c r="AE52" s="187"/>
      <c r="AF52" s="187"/>
      <c r="AG52" s="342"/>
      <c r="AH52" s="343"/>
      <c r="AI52" s="187"/>
      <c r="AJ52" s="187"/>
      <c r="AK52" s="187"/>
      <c r="AL52" s="187"/>
      <c r="AM52" s="342"/>
      <c r="AN52" s="343"/>
      <c r="AO52" s="187"/>
      <c r="AP52" s="187"/>
      <c r="AQ52" s="187"/>
      <c r="AR52" s="187"/>
      <c r="AS52" s="342"/>
      <c r="AT52" s="343"/>
      <c r="AU52" s="187"/>
      <c r="AV52" s="187"/>
      <c r="AW52" s="187"/>
      <c r="AX52" s="187"/>
      <c r="AY52" s="342"/>
      <c r="AZ52" s="344"/>
      <c r="BA52" s="343"/>
      <c r="BB52" s="342"/>
    </row>
    <row r="53" spans="1:59" s="349" customFormat="1" ht="10.5" customHeight="1" thickBot="1">
      <c r="A53" s="246"/>
      <c r="B53" s="213"/>
      <c r="C53" s="213"/>
      <c r="D53" s="218"/>
      <c r="E53" s="214"/>
      <c r="F53" s="215"/>
      <c r="G53" s="216"/>
      <c r="H53" s="247"/>
      <c r="I53" s="176"/>
      <c r="J53" s="176"/>
      <c r="K53" s="217"/>
      <c r="L53" s="216"/>
      <c r="M53" s="248"/>
      <c r="N53" s="249"/>
      <c r="O53" s="279"/>
      <c r="P53" s="220"/>
      <c r="Q53" s="175"/>
      <c r="R53" s="176"/>
      <c r="S53" s="177"/>
      <c r="T53" s="178"/>
      <c r="U53" s="179"/>
      <c r="V53" s="174"/>
      <c r="W53" s="175"/>
      <c r="X53" s="199"/>
      <c r="Y53" s="181"/>
      <c r="Z53" s="178"/>
      <c r="AA53" s="182"/>
      <c r="AB53" s="174"/>
      <c r="AC53" s="202"/>
      <c r="AD53" s="180"/>
      <c r="AE53" s="181"/>
      <c r="AF53" s="184"/>
      <c r="AG53" s="182"/>
      <c r="AH53" s="174"/>
      <c r="AI53" s="202"/>
      <c r="AJ53" s="183"/>
      <c r="AK53" s="183"/>
      <c r="AL53" s="184"/>
      <c r="AM53" s="182"/>
      <c r="AN53" s="201"/>
      <c r="AO53" s="183"/>
      <c r="AP53" s="183"/>
      <c r="AQ53" s="183"/>
      <c r="AR53" s="183"/>
      <c r="AS53" s="182"/>
      <c r="AT53" s="201"/>
      <c r="AU53" s="183"/>
      <c r="AV53" s="183"/>
      <c r="AW53" s="183"/>
      <c r="AX53" s="183"/>
      <c r="AY53" s="182"/>
      <c r="AZ53" s="185"/>
      <c r="BA53" s="231"/>
      <c r="BB53" s="179"/>
    </row>
    <row r="54" spans="1:59" s="349" customFormat="1" ht="12" customHeight="1" thickBot="1">
      <c r="A54" s="250"/>
      <c r="B54" s="250"/>
      <c r="C54" s="250"/>
      <c r="D54" s="251"/>
      <c r="E54" s="250"/>
      <c r="F54" s="252"/>
      <c r="G54" s="253"/>
      <c r="H54" s="254"/>
      <c r="I54" s="255"/>
      <c r="J54" s="252"/>
      <c r="K54" s="252"/>
      <c r="L54" s="256"/>
      <c r="M54" s="256"/>
      <c r="N54" s="257"/>
      <c r="O54" s="256"/>
      <c r="P54" s="258"/>
      <c r="Q54" s="258"/>
      <c r="R54" s="254"/>
      <c r="S54" s="258"/>
      <c r="T54" s="259"/>
      <c r="U54" s="260"/>
      <c r="V54" s="256"/>
      <c r="W54" s="256"/>
      <c r="X54" s="252"/>
      <c r="Y54" s="256"/>
      <c r="Z54" s="256"/>
      <c r="AA54" s="205"/>
      <c r="AB54" s="206"/>
      <c r="AC54" s="206"/>
      <c r="AD54" s="205"/>
      <c r="AE54" s="205"/>
      <c r="AF54" s="205"/>
      <c r="AG54" s="205"/>
      <c r="AH54" s="205"/>
      <c r="AI54" s="206"/>
      <c r="AJ54" s="205"/>
      <c r="AK54" s="205"/>
      <c r="AL54" s="205"/>
      <c r="AM54" s="205"/>
      <c r="AN54" s="205"/>
      <c r="AO54" s="205"/>
      <c r="AP54" s="205"/>
      <c r="AQ54" s="205"/>
      <c r="AR54" s="205"/>
      <c r="AS54" s="205"/>
      <c r="AT54" s="205"/>
      <c r="AU54" s="205"/>
      <c r="AV54" s="205"/>
      <c r="AW54" s="205"/>
      <c r="AX54" s="205"/>
      <c r="AY54" s="205"/>
      <c r="AZ54" s="205"/>
      <c r="BA54" s="259"/>
      <c r="BB54" s="261"/>
    </row>
    <row r="55" spans="1:59" s="349" customFormat="1" ht="12.75" customHeight="1">
      <c r="A55" s="121" t="s">
        <v>10200</v>
      </c>
      <c r="B55" s="118"/>
      <c r="C55" s="118"/>
      <c r="D55" s="119"/>
      <c r="E55" s="118"/>
      <c r="F55" s="122"/>
      <c r="G55" s="123">
        <f>SUBTOTAL(9,G5:G53)</f>
        <v>122783.099</v>
      </c>
      <c r="H55" s="122"/>
      <c r="I55" s="123">
        <f>SUBTOTAL(9,I5:I53)</f>
        <v>72385.910999999993</v>
      </c>
      <c r="J55" s="123">
        <f>SUBTOTAL(9,J5:J53)</f>
        <v>28669.467499999999</v>
      </c>
      <c r="K55" s="123">
        <f>SUBTOTAL(9,K5:K53)</f>
        <v>43716.683499999999</v>
      </c>
      <c r="L55" s="124"/>
      <c r="M55" s="125">
        <f>SUM(M5:M54)</f>
        <v>0</v>
      </c>
      <c r="N55" s="125"/>
      <c r="O55" s="126"/>
      <c r="P55" s="126"/>
      <c r="Q55" s="126"/>
      <c r="R55" s="123">
        <f>SUBTOTAL(9,R5:R53)</f>
        <v>41087.547718017719</v>
      </c>
      <c r="S55" s="126"/>
      <c r="T55" s="270"/>
      <c r="U55" s="331">
        <f>SUBTOTAL(9,U5:U53)</f>
        <v>71103623.623465985</v>
      </c>
      <c r="V55" s="118"/>
      <c r="W55" s="118"/>
      <c r="X55" s="123">
        <f>SUBTOTAL(9,X5:X53)</f>
        <v>17311.295371945889</v>
      </c>
      <c r="Y55" s="126"/>
      <c r="Z55" s="270"/>
      <c r="AA55" s="331">
        <f>SUBTOTAL(9,AA5:AA53)</f>
        <v>34025261.108813964</v>
      </c>
      <c r="AB55" s="118"/>
      <c r="AC55" s="119"/>
      <c r="AD55" s="123">
        <f>SUBTOTAL(9,AD5:AD53)</f>
        <v>2992.5938684119874</v>
      </c>
      <c r="AE55" s="126"/>
      <c r="AF55" s="270"/>
      <c r="AG55" s="331">
        <f>SUBTOTAL(9,AG5:AG53)</f>
        <v>4240469.0027000001</v>
      </c>
      <c r="AH55" s="118"/>
      <c r="AI55" s="119"/>
      <c r="AJ55" s="123">
        <f>SUBTOTAL(9,AJ5:AJ53)</f>
        <v>3900</v>
      </c>
      <c r="AK55" s="126"/>
      <c r="AL55" s="270"/>
      <c r="AM55" s="331">
        <f>SUBTOTAL(9,AM5:AM53)</f>
        <v>4996246.3292500004</v>
      </c>
      <c r="AN55" s="118"/>
      <c r="AO55" s="118"/>
      <c r="AP55" s="123">
        <f>SUBTOTAL(9,AP5:AP53)</f>
        <v>2974.4656120747527</v>
      </c>
      <c r="AQ55" s="126"/>
      <c r="AR55" s="270"/>
      <c r="AS55" s="331">
        <f>SUBTOTAL(9,AS5:AS53)</f>
        <v>3296588.34</v>
      </c>
      <c r="AT55" s="118"/>
      <c r="AU55" s="118"/>
      <c r="AV55" s="123">
        <f>SUBTOTAL(9,AV5:AV53)</f>
        <v>3331.5343915343915</v>
      </c>
      <c r="AW55" s="126"/>
      <c r="AX55" s="270"/>
      <c r="AY55" s="331">
        <f>SUBTOTAL(9,AY5:AY53)</f>
        <v>3677844.06</v>
      </c>
      <c r="AZ55" s="331">
        <f>SUBTOTAL(9,AZ5:AZ53)</f>
        <v>121340032.46422996</v>
      </c>
      <c r="BA55" s="118"/>
      <c r="BB55" s="331">
        <f>SUBTOTAL(9,BB5:BB53)</f>
        <v>9793453.5922657307</v>
      </c>
    </row>
    <row r="56" spans="1:59" s="349" customFormat="1" ht="12.75" customHeight="1">
      <c r="A56" s="120"/>
      <c r="B56" s="120"/>
      <c r="C56" s="120"/>
      <c r="D56" s="127"/>
      <c r="E56" s="120"/>
      <c r="F56" s="127"/>
      <c r="G56" s="127"/>
      <c r="H56" s="127"/>
      <c r="I56" s="127"/>
      <c r="J56" s="127"/>
      <c r="K56" s="127"/>
      <c r="L56" s="120"/>
      <c r="M56" s="120"/>
      <c r="N56" s="120"/>
      <c r="O56" s="120"/>
      <c r="P56" s="120"/>
      <c r="Q56" s="120"/>
      <c r="R56" s="127"/>
      <c r="S56" s="120"/>
      <c r="T56" s="127"/>
      <c r="U56" s="120"/>
      <c r="V56" s="120"/>
      <c r="W56" s="120"/>
      <c r="X56" s="120"/>
      <c r="Y56" s="120"/>
      <c r="Z56" s="120"/>
      <c r="AA56" s="120"/>
      <c r="AB56" s="120"/>
      <c r="AC56" s="127"/>
      <c r="AD56" s="120"/>
      <c r="AE56" s="120"/>
      <c r="AF56" s="120"/>
      <c r="AG56" s="120"/>
      <c r="AH56" s="120"/>
      <c r="AI56" s="127"/>
      <c r="AJ56" s="120"/>
      <c r="AK56" s="120"/>
      <c r="AL56" s="120"/>
      <c r="AM56" s="120"/>
      <c r="AN56" s="120"/>
      <c r="AO56" s="120"/>
      <c r="AP56" s="120"/>
      <c r="AQ56" s="120"/>
      <c r="AR56" s="120"/>
      <c r="AS56" s="120"/>
      <c r="AT56" s="120"/>
      <c r="AU56" s="120"/>
      <c r="AV56" s="120"/>
      <c r="AW56" s="120"/>
      <c r="AX56" s="120"/>
      <c r="AY56" s="120"/>
      <c r="AZ56" s="120"/>
      <c r="BA56" s="120"/>
      <c r="BB56" s="120"/>
      <c r="BC56" s="350"/>
      <c r="BD56" s="350"/>
      <c r="BE56" s="350"/>
      <c r="BF56" s="350"/>
      <c r="BG56" s="350"/>
    </row>
    <row r="57" spans="1:59" ht="12.75" customHeight="1">
      <c r="F57" s="117"/>
      <c r="G57" s="117"/>
      <c r="H57" s="117"/>
    </row>
    <row r="58" spans="1:59" ht="12.75" customHeight="1">
      <c r="F58" s="117"/>
      <c r="G58" s="117"/>
      <c r="H58" s="117"/>
    </row>
    <row r="59" spans="1:59" ht="12.75" customHeight="1">
      <c r="F59" s="117"/>
      <c r="G59" s="117"/>
      <c r="H59" s="117"/>
      <c r="K59" s="128"/>
    </row>
    <row r="60" spans="1:59" ht="12.75" customHeight="1">
      <c r="F60" s="117"/>
      <c r="G60" s="117"/>
      <c r="H60" s="117"/>
    </row>
    <row r="61" spans="1:59" ht="12.75" customHeight="1">
      <c r="F61" s="117"/>
      <c r="G61" s="117"/>
      <c r="H61" s="117"/>
    </row>
    <row r="62" spans="1:59" ht="12.75" customHeight="1">
      <c r="F62" s="117"/>
      <c r="G62" s="117"/>
      <c r="H62" s="117"/>
    </row>
    <row r="63" spans="1:59" ht="12.75" customHeight="1">
      <c r="F63" s="117"/>
      <c r="G63" s="117"/>
      <c r="H63" s="117"/>
    </row>
    <row r="64" spans="1:59" ht="12.75" customHeight="1">
      <c r="F64" s="117"/>
      <c r="G64" s="117"/>
      <c r="H64" s="117"/>
    </row>
    <row r="65" spans="6:8" ht="12.75" customHeight="1">
      <c r="F65" s="117"/>
      <c r="G65" s="117"/>
      <c r="H65" s="117"/>
    </row>
    <row r="66" spans="6:8" ht="12.75" customHeight="1">
      <c r="F66" s="117"/>
      <c r="G66" s="117"/>
      <c r="H66" s="117"/>
    </row>
    <row r="67" spans="6:8" ht="12.75" customHeight="1">
      <c r="F67" s="117"/>
      <c r="G67" s="117"/>
      <c r="H67" s="117"/>
    </row>
    <row r="68" spans="6:8" ht="12.75" customHeight="1">
      <c r="F68" s="117"/>
      <c r="G68" s="117"/>
      <c r="H68" s="117"/>
    </row>
    <row r="69" spans="6:8" ht="12.75" customHeight="1">
      <c r="F69" s="117"/>
      <c r="G69" s="117"/>
      <c r="H69" s="117"/>
    </row>
    <row r="70" spans="6:8" ht="12.75" customHeight="1">
      <c r="F70" s="117"/>
      <c r="G70" s="117"/>
      <c r="H70" s="117"/>
    </row>
    <row r="71" spans="6:8" ht="12.75" customHeight="1">
      <c r="F71" s="117"/>
      <c r="G71" s="117"/>
      <c r="H71" s="117"/>
    </row>
    <row r="72" spans="6:8" ht="12.75" customHeight="1">
      <c r="F72" s="117"/>
      <c r="G72" s="117"/>
      <c r="H72" s="117"/>
    </row>
    <row r="73" spans="6:8" ht="12.75" customHeight="1">
      <c r="F73" s="117"/>
      <c r="G73" s="117"/>
      <c r="H73" s="117"/>
    </row>
    <row r="74" spans="6:8" ht="12.75" customHeight="1">
      <c r="F74" s="117"/>
      <c r="G74" s="117"/>
      <c r="H74" s="117"/>
    </row>
    <row r="75" spans="6:8" ht="12.75" customHeight="1">
      <c r="F75" s="117"/>
      <c r="G75" s="117"/>
      <c r="H75" s="117"/>
    </row>
    <row r="76" spans="6:8" ht="12.75" customHeight="1">
      <c r="F76" s="117"/>
      <c r="G76" s="117"/>
      <c r="H76" s="117"/>
    </row>
    <row r="77" spans="6:8" ht="12.75" customHeight="1">
      <c r="F77" s="117"/>
      <c r="G77" s="117"/>
      <c r="H77" s="117"/>
    </row>
    <row r="78" spans="6:8" ht="12.75" customHeight="1">
      <c r="F78" s="117"/>
      <c r="G78" s="117"/>
      <c r="H78" s="117"/>
    </row>
    <row r="79" spans="6:8" ht="12.75" customHeight="1">
      <c r="F79" s="117"/>
      <c r="G79" s="117"/>
      <c r="H79" s="117"/>
    </row>
    <row r="80" spans="6:8" ht="12.75" customHeight="1">
      <c r="F80" s="117"/>
      <c r="G80" s="117"/>
      <c r="H80" s="117"/>
    </row>
    <row r="81" spans="6:8" ht="12.75" customHeight="1">
      <c r="F81" s="117"/>
      <c r="G81" s="117"/>
      <c r="H81" s="117"/>
    </row>
    <row r="82" spans="6:8" ht="12.75" customHeight="1">
      <c r="F82" s="117"/>
      <c r="G82" s="117"/>
      <c r="H82" s="117"/>
    </row>
    <row r="83" spans="6:8" ht="12.75" customHeight="1">
      <c r="F83" s="117"/>
      <c r="G83" s="117"/>
      <c r="H83" s="117"/>
    </row>
    <row r="84" spans="6:8" ht="12.75" customHeight="1">
      <c r="F84" s="117"/>
      <c r="G84" s="117"/>
      <c r="H84" s="117"/>
    </row>
    <row r="85" spans="6:8" ht="12.75" customHeight="1">
      <c r="F85" s="117"/>
      <c r="G85" s="117"/>
      <c r="H85" s="117"/>
    </row>
    <row r="86" spans="6:8" ht="12.75" customHeight="1">
      <c r="F86" s="117"/>
      <c r="G86" s="117"/>
      <c r="H86" s="117"/>
    </row>
    <row r="87" spans="6:8" ht="12.75" customHeight="1">
      <c r="F87" s="117"/>
      <c r="G87" s="117"/>
      <c r="H87" s="117"/>
    </row>
    <row r="88" spans="6:8" ht="12.75" customHeight="1">
      <c r="F88" s="117"/>
      <c r="G88" s="117"/>
      <c r="H88" s="117"/>
    </row>
    <row r="89" spans="6:8" ht="12.75" customHeight="1">
      <c r="F89" s="117"/>
      <c r="G89" s="117"/>
      <c r="H89" s="117"/>
    </row>
    <row r="90" spans="6:8" ht="12.75" customHeight="1">
      <c r="F90" s="117"/>
      <c r="G90" s="117"/>
      <c r="H90" s="117"/>
    </row>
    <row r="91" spans="6:8" ht="12.75" customHeight="1">
      <c r="F91" s="117"/>
      <c r="G91" s="117"/>
      <c r="H91" s="117"/>
    </row>
    <row r="92" spans="6:8" ht="12.75" customHeight="1">
      <c r="F92" s="117"/>
      <c r="G92" s="117"/>
      <c r="H92" s="117"/>
    </row>
    <row r="93" spans="6:8" ht="12.75" customHeight="1">
      <c r="F93" s="117"/>
      <c r="G93" s="117"/>
      <c r="H93" s="117"/>
    </row>
    <row r="94" spans="6:8" ht="12.75" customHeight="1">
      <c r="F94" s="117"/>
      <c r="G94" s="117"/>
      <c r="H94" s="117"/>
    </row>
    <row r="95" spans="6:8" ht="12.75" customHeight="1">
      <c r="F95" s="117"/>
      <c r="G95" s="117"/>
      <c r="H95" s="117"/>
    </row>
    <row r="96" spans="6:8" ht="12.75" customHeight="1">
      <c r="F96" s="117"/>
      <c r="G96" s="117"/>
      <c r="H96" s="117"/>
    </row>
    <row r="97" spans="6:8" ht="12.75" customHeight="1">
      <c r="F97" s="117"/>
      <c r="G97" s="117"/>
      <c r="H97" s="117"/>
    </row>
    <row r="98" spans="6:8" ht="12.75" customHeight="1">
      <c r="F98" s="117"/>
      <c r="G98" s="117"/>
      <c r="H98" s="117"/>
    </row>
    <row r="99" spans="6:8" ht="12.75" customHeight="1">
      <c r="F99" s="117"/>
      <c r="G99" s="117"/>
      <c r="H99" s="117"/>
    </row>
    <row r="100" spans="6:8" ht="12.75" customHeight="1">
      <c r="F100" s="117"/>
      <c r="G100" s="117"/>
      <c r="H100" s="117"/>
    </row>
    <row r="101" spans="6:8" ht="12.75" customHeight="1">
      <c r="F101" s="117"/>
      <c r="G101" s="117"/>
      <c r="H101" s="117"/>
    </row>
    <row r="102" spans="6:8" ht="12.75" customHeight="1">
      <c r="F102" s="117"/>
      <c r="G102" s="117"/>
      <c r="H102" s="117"/>
    </row>
    <row r="103" spans="6:8" ht="12.75" customHeight="1">
      <c r="F103" s="117"/>
      <c r="G103" s="117"/>
      <c r="H103" s="117"/>
    </row>
    <row r="104" spans="6:8" ht="12.75" customHeight="1">
      <c r="F104" s="117"/>
      <c r="G104" s="117"/>
      <c r="H104" s="117"/>
    </row>
    <row r="105" spans="6:8" ht="12.75" customHeight="1">
      <c r="F105" s="117"/>
      <c r="G105" s="117"/>
      <c r="H105" s="117"/>
    </row>
    <row r="106" spans="6:8" ht="12.75" customHeight="1">
      <c r="F106" s="117"/>
      <c r="G106" s="117"/>
      <c r="H106" s="117"/>
    </row>
    <row r="107" spans="6:8" ht="12.75" customHeight="1">
      <c r="F107" s="117"/>
      <c r="G107" s="117"/>
      <c r="H107" s="117"/>
    </row>
    <row r="108" spans="6:8" ht="12.75" customHeight="1">
      <c r="F108" s="117"/>
      <c r="G108" s="117"/>
      <c r="H108" s="117"/>
    </row>
    <row r="109" spans="6:8" ht="12.75" customHeight="1">
      <c r="F109" s="117"/>
      <c r="G109" s="117"/>
      <c r="H109" s="117"/>
    </row>
    <row r="110" spans="6:8" ht="12.75" customHeight="1">
      <c r="F110" s="117"/>
      <c r="G110" s="117"/>
      <c r="H110" s="117"/>
    </row>
    <row r="111" spans="6:8" ht="12.75" customHeight="1">
      <c r="F111" s="117"/>
      <c r="G111" s="117"/>
      <c r="H111" s="117"/>
    </row>
    <row r="112" spans="6:8" ht="12.75" customHeight="1">
      <c r="F112" s="117"/>
      <c r="G112" s="117"/>
      <c r="H112" s="117"/>
    </row>
    <row r="113" spans="6:8" ht="12.75" customHeight="1">
      <c r="F113" s="117"/>
      <c r="G113" s="117"/>
      <c r="H113" s="117"/>
    </row>
    <row r="114" spans="6:8" ht="12.75" customHeight="1">
      <c r="F114" s="117"/>
      <c r="G114" s="117"/>
      <c r="H114" s="117"/>
    </row>
    <row r="115" spans="6:8" ht="12.75" customHeight="1">
      <c r="F115" s="117"/>
      <c r="G115" s="117"/>
      <c r="H115" s="117"/>
    </row>
    <row r="116" spans="6:8" ht="12.75" customHeight="1">
      <c r="F116" s="117"/>
      <c r="G116" s="117"/>
      <c r="H116" s="117"/>
    </row>
    <row r="117" spans="6:8" ht="12.75" customHeight="1">
      <c r="F117" s="117"/>
      <c r="G117" s="117"/>
      <c r="H117" s="117"/>
    </row>
    <row r="118" spans="6:8" ht="12.75" customHeight="1">
      <c r="F118" s="117"/>
      <c r="G118" s="117"/>
      <c r="H118" s="117"/>
    </row>
    <row r="119" spans="6:8" ht="12.75" customHeight="1">
      <c r="F119" s="117"/>
      <c r="G119" s="117"/>
      <c r="H119" s="117"/>
    </row>
    <row r="120" spans="6:8" ht="12.75" customHeight="1">
      <c r="F120" s="117"/>
      <c r="G120" s="117"/>
      <c r="H120" s="117"/>
    </row>
    <row r="121" spans="6:8" ht="12.75" customHeight="1">
      <c r="F121" s="117"/>
      <c r="G121" s="117"/>
      <c r="H121" s="117"/>
    </row>
    <row r="122" spans="6:8" ht="12.75" customHeight="1">
      <c r="F122" s="117"/>
      <c r="G122" s="117"/>
      <c r="H122" s="117"/>
    </row>
    <row r="123" spans="6:8" ht="12.75" customHeight="1">
      <c r="F123" s="117"/>
      <c r="G123" s="117"/>
      <c r="H123" s="117"/>
    </row>
    <row r="124" spans="6:8" ht="12.75" customHeight="1">
      <c r="F124" s="117"/>
      <c r="G124" s="117"/>
      <c r="H124" s="117"/>
    </row>
    <row r="125" spans="6:8" ht="12.75" customHeight="1">
      <c r="F125" s="117"/>
      <c r="G125" s="117"/>
      <c r="H125" s="117"/>
    </row>
    <row r="126" spans="6:8" ht="12.75" customHeight="1">
      <c r="F126" s="117"/>
      <c r="G126" s="117"/>
      <c r="H126" s="117"/>
    </row>
    <row r="127" spans="6:8" ht="12.75" customHeight="1">
      <c r="F127" s="117"/>
      <c r="G127" s="117"/>
      <c r="H127" s="117"/>
    </row>
    <row r="128" spans="6:8" ht="12.75" customHeight="1">
      <c r="F128" s="117"/>
      <c r="G128" s="117"/>
      <c r="H128" s="117"/>
    </row>
    <row r="129" spans="6:8" ht="12.75" customHeight="1">
      <c r="F129" s="117"/>
      <c r="G129" s="117"/>
      <c r="H129" s="117"/>
    </row>
    <row r="130" spans="6:8" ht="12.75" customHeight="1">
      <c r="F130" s="117"/>
      <c r="G130" s="117"/>
      <c r="H130" s="117"/>
    </row>
    <row r="131" spans="6:8" ht="12.75" customHeight="1">
      <c r="F131" s="117"/>
      <c r="G131" s="117"/>
      <c r="H131" s="117"/>
    </row>
    <row r="132" spans="6:8" ht="12.75" customHeight="1">
      <c r="F132" s="117"/>
      <c r="G132" s="117"/>
      <c r="H132" s="117"/>
    </row>
    <row r="133" spans="6:8" ht="12.75" customHeight="1">
      <c r="F133" s="117"/>
      <c r="G133" s="117"/>
      <c r="H133" s="117"/>
    </row>
    <row r="134" spans="6:8" ht="12.75" customHeight="1">
      <c r="F134" s="117"/>
      <c r="G134" s="117"/>
      <c r="H134" s="117"/>
    </row>
    <row r="135" spans="6:8" ht="12.75" customHeight="1">
      <c r="F135" s="117"/>
      <c r="G135" s="117"/>
      <c r="H135" s="117"/>
    </row>
    <row r="136" spans="6:8" ht="12.75" customHeight="1">
      <c r="F136" s="117"/>
      <c r="G136" s="117"/>
      <c r="H136" s="117"/>
    </row>
    <row r="137" spans="6:8" ht="12.75" customHeight="1">
      <c r="F137" s="117"/>
      <c r="G137" s="117"/>
      <c r="H137" s="117"/>
    </row>
    <row r="138" spans="6:8" ht="12.75" customHeight="1">
      <c r="F138" s="117"/>
      <c r="G138" s="117"/>
      <c r="H138" s="117"/>
    </row>
    <row r="139" spans="6:8" ht="12.75" customHeight="1">
      <c r="F139" s="117"/>
      <c r="G139" s="117"/>
      <c r="H139" s="117"/>
    </row>
    <row r="140" spans="6:8" ht="12.75" customHeight="1">
      <c r="F140" s="117"/>
      <c r="G140" s="117"/>
      <c r="H140" s="117"/>
    </row>
    <row r="141" spans="6:8" ht="12.75" customHeight="1">
      <c r="F141" s="117"/>
      <c r="G141" s="117"/>
      <c r="H141" s="117"/>
    </row>
    <row r="142" spans="6:8" ht="12.75" customHeight="1">
      <c r="F142" s="117"/>
      <c r="G142" s="117"/>
      <c r="H142" s="117"/>
    </row>
    <row r="143" spans="6:8" ht="12.75" customHeight="1">
      <c r="F143" s="117"/>
      <c r="G143" s="117"/>
      <c r="H143" s="117"/>
    </row>
    <row r="144" spans="6:8" ht="12.75" customHeight="1">
      <c r="F144" s="117"/>
      <c r="G144" s="117"/>
      <c r="H144" s="117"/>
    </row>
    <row r="145" spans="6:8" ht="12.75" customHeight="1">
      <c r="F145" s="117"/>
      <c r="G145" s="117"/>
      <c r="H145" s="117"/>
    </row>
    <row r="146" spans="6:8" ht="12.75" customHeight="1">
      <c r="F146" s="117"/>
      <c r="G146" s="117"/>
      <c r="H146" s="117"/>
    </row>
    <row r="147" spans="6:8" ht="12.75" customHeight="1">
      <c r="F147" s="117"/>
      <c r="G147" s="117"/>
      <c r="H147" s="117"/>
    </row>
    <row r="148" spans="6:8" ht="12.75" customHeight="1">
      <c r="F148" s="117"/>
      <c r="G148" s="117"/>
      <c r="H148" s="117"/>
    </row>
    <row r="149" spans="6:8" ht="12.75" customHeight="1">
      <c r="F149" s="117"/>
      <c r="G149" s="117"/>
      <c r="H149" s="117"/>
    </row>
    <row r="150" spans="6:8" ht="12.75" customHeight="1">
      <c r="F150" s="117"/>
      <c r="G150" s="117"/>
      <c r="H150" s="117"/>
    </row>
    <row r="151" spans="6:8" ht="12.75" customHeight="1">
      <c r="F151" s="117"/>
      <c r="G151" s="117"/>
      <c r="H151" s="117"/>
    </row>
    <row r="152" spans="6:8" ht="12.75" customHeight="1">
      <c r="F152" s="117"/>
      <c r="G152" s="117"/>
      <c r="H152" s="117"/>
    </row>
    <row r="153" spans="6:8" ht="12.75" customHeight="1">
      <c r="F153" s="117"/>
      <c r="G153" s="117"/>
      <c r="H153" s="117"/>
    </row>
    <row r="154" spans="6:8" ht="12.75" customHeight="1">
      <c r="F154" s="117"/>
      <c r="G154" s="117"/>
      <c r="H154" s="117"/>
    </row>
    <row r="155" spans="6:8" ht="12.75" customHeight="1">
      <c r="F155" s="117"/>
      <c r="G155" s="117"/>
      <c r="H155" s="117"/>
    </row>
    <row r="156" spans="6:8" ht="12.75" customHeight="1">
      <c r="F156" s="117"/>
      <c r="G156" s="117"/>
      <c r="H156" s="117"/>
    </row>
    <row r="157" spans="6:8" ht="12.75" customHeight="1">
      <c r="F157" s="117"/>
      <c r="G157" s="117"/>
      <c r="H157" s="117"/>
    </row>
    <row r="158" spans="6:8" ht="12.75" customHeight="1">
      <c r="F158" s="117"/>
      <c r="G158" s="117"/>
      <c r="H158" s="117"/>
    </row>
    <row r="159" spans="6:8" ht="12.75" customHeight="1">
      <c r="F159" s="117"/>
      <c r="G159" s="117"/>
      <c r="H159" s="117"/>
    </row>
    <row r="160" spans="6:8" ht="12.75" customHeight="1">
      <c r="F160" s="117"/>
      <c r="G160" s="117"/>
      <c r="H160" s="117"/>
    </row>
    <row r="161" spans="6:8" ht="12.75" customHeight="1">
      <c r="F161" s="117"/>
      <c r="G161" s="117"/>
      <c r="H161" s="117"/>
    </row>
    <row r="162" spans="6:8" ht="12.75" customHeight="1">
      <c r="F162" s="117"/>
      <c r="G162" s="117"/>
      <c r="H162" s="117"/>
    </row>
    <row r="163" spans="6:8" ht="12.75" customHeight="1">
      <c r="F163" s="117"/>
      <c r="G163" s="117"/>
      <c r="H163" s="117"/>
    </row>
    <row r="164" spans="6:8" ht="12.75" customHeight="1">
      <c r="F164" s="117"/>
      <c r="G164" s="117"/>
      <c r="H164" s="117"/>
    </row>
    <row r="165" spans="6:8" ht="12.75" customHeight="1">
      <c r="F165" s="117"/>
      <c r="G165" s="117"/>
      <c r="H165" s="117"/>
    </row>
    <row r="166" spans="6:8" ht="12.75" customHeight="1">
      <c r="F166" s="117"/>
      <c r="G166" s="117"/>
      <c r="H166" s="117"/>
    </row>
    <row r="167" spans="6:8" ht="12.75" customHeight="1">
      <c r="F167" s="117"/>
      <c r="G167" s="117"/>
      <c r="H167" s="117"/>
    </row>
    <row r="168" spans="6:8" ht="12.75" customHeight="1">
      <c r="F168" s="117"/>
      <c r="G168" s="117"/>
      <c r="H168" s="117"/>
    </row>
    <row r="169" spans="6:8" ht="12.75" customHeight="1">
      <c r="F169" s="117"/>
      <c r="G169" s="117"/>
      <c r="H169" s="117"/>
    </row>
    <row r="170" spans="6:8" ht="12.75" customHeight="1">
      <c r="F170" s="117"/>
      <c r="G170" s="117"/>
      <c r="H170" s="117"/>
    </row>
    <row r="171" spans="6:8" ht="12.75" customHeight="1">
      <c r="F171" s="117"/>
      <c r="G171" s="117"/>
      <c r="H171" s="117"/>
    </row>
    <row r="172" spans="6:8" ht="12.75" customHeight="1">
      <c r="F172" s="117"/>
      <c r="G172" s="117"/>
      <c r="H172" s="117"/>
    </row>
    <row r="173" spans="6:8" ht="12.75" customHeight="1">
      <c r="F173" s="117"/>
      <c r="G173" s="117"/>
      <c r="H173" s="117"/>
    </row>
    <row r="174" spans="6:8" ht="12.75" customHeight="1">
      <c r="F174" s="117"/>
      <c r="G174" s="117"/>
      <c r="H174" s="117"/>
    </row>
    <row r="175" spans="6:8" ht="12.75" customHeight="1">
      <c r="F175" s="117"/>
      <c r="G175" s="117"/>
      <c r="H175" s="117"/>
    </row>
    <row r="176" spans="6:8" ht="12.75" customHeight="1">
      <c r="F176" s="117"/>
      <c r="G176" s="117"/>
      <c r="H176" s="117"/>
    </row>
    <row r="177" spans="6:8" ht="12.75" customHeight="1">
      <c r="F177" s="117"/>
      <c r="G177" s="117"/>
      <c r="H177" s="117"/>
    </row>
    <row r="178" spans="6:8" ht="12.75" customHeight="1">
      <c r="F178" s="117"/>
      <c r="G178" s="117"/>
      <c r="H178" s="117"/>
    </row>
    <row r="179" spans="6:8" ht="12.75" customHeight="1">
      <c r="F179" s="117"/>
      <c r="G179" s="117"/>
      <c r="H179" s="117"/>
    </row>
    <row r="180" spans="6:8" ht="12.75" customHeight="1">
      <c r="F180" s="117"/>
      <c r="G180" s="117"/>
      <c r="H180" s="117"/>
    </row>
    <row r="181" spans="6:8" ht="12.75" customHeight="1">
      <c r="F181" s="117"/>
      <c r="G181" s="117"/>
      <c r="H181" s="117"/>
    </row>
    <row r="182" spans="6:8" ht="12.75" customHeight="1">
      <c r="F182" s="117"/>
      <c r="G182" s="117"/>
      <c r="H182" s="117"/>
    </row>
    <row r="183" spans="6:8" ht="12.75" customHeight="1">
      <c r="F183" s="117"/>
      <c r="G183" s="117"/>
      <c r="H183" s="117"/>
    </row>
    <row r="184" spans="6:8" ht="12.75" customHeight="1">
      <c r="F184" s="117"/>
      <c r="G184" s="117"/>
      <c r="H184" s="117"/>
    </row>
    <row r="185" spans="6:8" ht="12.75" customHeight="1">
      <c r="F185" s="117"/>
      <c r="G185" s="117"/>
      <c r="H185" s="117"/>
    </row>
    <row r="186" spans="6:8" ht="12.75" customHeight="1">
      <c r="F186" s="117"/>
      <c r="G186" s="117"/>
      <c r="H186" s="117"/>
    </row>
    <row r="187" spans="6:8" ht="12.75" customHeight="1">
      <c r="F187" s="117"/>
      <c r="G187" s="117"/>
      <c r="H187" s="117"/>
    </row>
    <row r="188" spans="6:8" ht="12.75" customHeight="1">
      <c r="F188" s="117"/>
      <c r="G188" s="117"/>
      <c r="H188" s="117"/>
    </row>
    <row r="189" spans="6:8" ht="12.75" customHeight="1">
      <c r="F189" s="117"/>
      <c r="G189" s="117"/>
      <c r="H189" s="117"/>
    </row>
    <row r="190" spans="6:8" ht="12.75" customHeight="1">
      <c r="F190" s="117"/>
      <c r="G190" s="117"/>
      <c r="H190" s="117"/>
    </row>
    <row r="191" spans="6:8" ht="12.75" customHeight="1">
      <c r="F191" s="117"/>
      <c r="G191" s="117"/>
      <c r="H191" s="117"/>
    </row>
    <row r="192" spans="6:8" ht="12.75" customHeight="1">
      <c r="F192" s="117"/>
      <c r="G192" s="117"/>
      <c r="H192" s="117"/>
    </row>
    <row r="193" spans="6:8" ht="12.75" customHeight="1">
      <c r="F193" s="117"/>
      <c r="G193" s="117"/>
      <c r="H193" s="117"/>
    </row>
    <row r="194" spans="6:8" ht="12.75" customHeight="1">
      <c r="F194" s="117"/>
      <c r="G194" s="117"/>
      <c r="H194" s="117"/>
    </row>
    <row r="195" spans="6:8" ht="12.75" customHeight="1">
      <c r="F195" s="117"/>
      <c r="G195" s="117"/>
      <c r="H195" s="117"/>
    </row>
    <row r="196" spans="6:8" ht="12.75" customHeight="1">
      <c r="F196" s="117"/>
      <c r="G196" s="117"/>
      <c r="H196" s="117"/>
    </row>
    <row r="197" spans="6:8" ht="12.75" customHeight="1">
      <c r="F197" s="117"/>
      <c r="G197" s="117"/>
      <c r="H197" s="117"/>
    </row>
    <row r="198" spans="6:8" ht="12.75" customHeight="1">
      <c r="F198" s="117"/>
      <c r="G198" s="117"/>
      <c r="H198" s="117"/>
    </row>
    <row r="199" spans="6:8" ht="12.75" customHeight="1">
      <c r="F199" s="117"/>
      <c r="G199" s="117"/>
      <c r="H199" s="117"/>
    </row>
    <row r="200" spans="6:8" ht="12.75" customHeight="1">
      <c r="F200" s="117"/>
      <c r="G200" s="117"/>
      <c r="H200" s="117"/>
    </row>
    <row r="201" spans="6:8" ht="12.75" customHeight="1">
      <c r="F201" s="117"/>
      <c r="G201" s="117"/>
      <c r="H201" s="117"/>
    </row>
    <row r="202" spans="6:8" ht="12.75" customHeight="1">
      <c r="F202" s="117"/>
      <c r="G202" s="117"/>
      <c r="H202" s="117"/>
    </row>
    <row r="203" spans="6:8" ht="12.75" customHeight="1">
      <c r="F203" s="117"/>
      <c r="G203" s="117"/>
      <c r="H203" s="117"/>
    </row>
    <row r="204" spans="6:8" ht="12.75" customHeight="1">
      <c r="F204" s="117"/>
      <c r="G204" s="117"/>
      <c r="H204" s="117"/>
    </row>
    <row r="205" spans="6:8" ht="12.75" customHeight="1">
      <c r="F205" s="117"/>
      <c r="G205" s="117"/>
      <c r="H205" s="117"/>
    </row>
    <row r="206" spans="6:8" ht="12.75" customHeight="1">
      <c r="F206" s="117"/>
      <c r="G206" s="117"/>
      <c r="H206" s="117"/>
    </row>
    <row r="207" spans="6:8" ht="12.75" customHeight="1">
      <c r="F207" s="117"/>
      <c r="G207" s="117"/>
      <c r="H207" s="117"/>
    </row>
    <row r="208" spans="6:8" ht="12.75" customHeight="1">
      <c r="F208" s="117"/>
      <c r="G208" s="117"/>
      <c r="H208" s="117"/>
    </row>
    <row r="209" spans="6:8" ht="12.75" customHeight="1">
      <c r="F209" s="117"/>
      <c r="G209" s="117"/>
      <c r="H209" s="117"/>
    </row>
    <row r="210" spans="6:8" ht="12.75" customHeight="1">
      <c r="F210" s="117"/>
      <c r="G210" s="117"/>
      <c r="H210" s="117"/>
    </row>
    <row r="211" spans="6:8" ht="12.75" customHeight="1">
      <c r="F211" s="117"/>
      <c r="G211" s="117"/>
      <c r="H211" s="117"/>
    </row>
    <row r="212" spans="6:8" ht="12.75" customHeight="1">
      <c r="F212" s="117"/>
      <c r="G212" s="117"/>
      <c r="H212" s="117"/>
    </row>
    <row r="213" spans="6:8" ht="12.75" customHeight="1">
      <c r="F213" s="117"/>
      <c r="G213" s="117"/>
      <c r="H213" s="117"/>
    </row>
    <row r="214" spans="6:8" ht="12.75" customHeight="1">
      <c r="F214" s="117"/>
      <c r="G214" s="117"/>
      <c r="H214" s="117"/>
    </row>
    <row r="215" spans="6:8" ht="12.75" customHeight="1">
      <c r="F215" s="117"/>
      <c r="G215" s="117"/>
      <c r="H215" s="117"/>
    </row>
    <row r="216" spans="6:8" ht="12.75" customHeight="1">
      <c r="F216" s="117"/>
      <c r="G216" s="117"/>
      <c r="H216" s="117"/>
    </row>
    <row r="217" spans="6:8" ht="12.75" customHeight="1">
      <c r="F217" s="117"/>
      <c r="G217" s="117"/>
      <c r="H217" s="117"/>
    </row>
    <row r="218" spans="6:8" ht="12.75" customHeight="1">
      <c r="F218" s="117"/>
      <c r="G218" s="117"/>
      <c r="H218" s="117"/>
    </row>
    <row r="219" spans="6:8" ht="12.75" customHeight="1">
      <c r="F219" s="117"/>
      <c r="G219" s="117"/>
      <c r="H219" s="117"/>
    </row>
    <row r="220" spans="6:8" ht="12.75" customHeight="1">
      <c r="F220" s="117"/>
      <c r="G220" s="117"/>
      <c r="H220" s="117"/>
    </row>
    <row r="221" spans="6:8" ht="12.75" customHeight="1">
      <c r="F221" s="117"/>
      <c r="G221" s="117"/>
      <c r="H221" s="117"/>
    </row>
    <row r="222" spans="6:8" ht="12.75" customHeight="1">
      <c r="F222" s="117"/>
      <c r="G222" s="117"/>
      <c r="H222" s="117"/>
    </row>
    <row r="223" spans="6:8" ht="12.75" customHeight="1">
      <c r="F223" s="117"/>
      <c r="G223" s="117"/>
      <c r="H223" s="117"/>
    </row>
    <row r="224" spans="6:8" ht="12.75" customHeight="1">
      <c r="F224" s="117"/>
      <c r="G224" s="117"/>
      <c r="H224" s="117"/>
    </row>
    <row r="225" spans="6:8" ht="12.75" customHeight="1">
      <c r="F225" s="117"/>
      <c r="G225" s="117"/>
      <c r="H225" s="117"/>
    </row>
    <row r="226" spans="6:8" ht="12.75" customHeight="1">
      <c r="F226" s="117"/>
      <c r="G226" s="117"/>
      <c r="H226" s="117"/>
    </row>
    <row r="227" spans="6:8" ht="12.75" customHeight="1">
      <c r="F227" s="117"/>
      <c r="G227" s="117"/>
      <c r="H227" s="117"/>
    </row>
    <row r="228" spans="6:8" ht="12.75" customHeight="1">
      <c r="F228" s="117"/>
      <c r="G228" s="117"/>
      <c r="H228" s="117"/>
    </row>
    <row r="229" spans="6:8" ht="12.75" customHeight="1">
      <c r="F229" s="117"/>
      <c r="G229" s="117"/>
      <c r="H229" s="117"/>
    </row>
    <row r="230" spans="6:8" ht="12.75" customHeight="1">
      <c r="F230" s="117"/>
      <c r="G230" s="117"/>
      <c r="H230" s="117"/>
    </row>
    <row r="231" spans="6:8" ht="12.75" customHeight="1">
      <c r="F231" s="117"/>
      <c r="G231" s="117"/>
      <c r="H231" s="117"/>
    </row>
    <row r="232" spans="6:8" ht="12.75" customHeight="1">
      <c r="F232" s="117"/>
      <c r="G232" s="117"/>
      <c r="H232" s="117"/>
    </row>
    <row r="233" spans="6:8" ht="12.75" customHeight="1">
      <c r="F233" s="117"/>
      <c r="G233" s="117"/>
      <c r="H233" s="117"/>
    </row>
    <row r="234" spans="6:8" ht="12.75" customHeight="1">
      <c r="F234" s="117"/>
      <c r="G234" s="117"/>
      <c r="H234" s="117"/>
    </row>
    <row r="235" spans="6:8" ht="12.75" customHeight="1">
      <c r="F235" s="117"/>
      <c r="G235" s="117"/>
      <c r="H235" s="117"/>
    </row>
    <row r="236" spans="6:8" ht="12.75" customHeight="1">
      <c r="F236" s="117"/>
      <c r="G236" s="117"/>
      <c r="H236" s="117"/>
    </row>
    <row r="237" spans="6:8" ht="12.75" customHeight="1">
      <c r="F237" s="117"/>
      <c r="G237" s="117"/>
      <c r="H237" s="117"/>
    </row>
    <row r="238" spans="6:8" ht="12.75" customHeight="1">
      <c r="F238" s="117"/>
      <c r="G238" s="117"/>
      <c r="H238" s="117"/>
    </row>
    <row r="239" spans="6:8" ht="12.75" customHeight="1">
      <c r="F239" s="117"/>
      <c r="G239" s="117"/>
      <c r="H239" s="117"/>
    </row>
    <row r="240" spans="6:8" ht="12.75" customHeight="1">
      <c r="F240" s="117"/>
      <c r="G240" s="117"/>
      <c r="H240" s="117"/>
    </row>
    <row r="241" spans="6:8" ht="12.75" customHeight="1">
      <c r="F241" s="117"/>
      <c r="G241" s="117"/>
      <c r="H241" s="117"/>
    </row>
    <row r="242" spans="6:8" ht="12.75" customHeight="1">
      <c r="F242" s="117"/>
      <c r="G242" s="117"/>
      <c r="H242" s="117"/>
    </row>
    <row r="243" spans="6:8" ht="12.75" customHeight="1">
      <c r="F243" s="117"/>
      <c r="G243" s="117"/>
      <c r="H243" s="117"/>
    </row>
    <row r="244" spans="6:8" ht="12.75" customHeight="1">
      <c r="F244" s="117"/>
      <c r="G244" s="117"/>
      <c r="H244" s="117"/>
    </row>
    <row r="245" spans="6:8" ht="12.75" customHeight="1">
      <c r="F245" s="117"/>
      <c r="G245" s="117"/>
      <c r="H245" s="117"/>
    </row>
    <row r="246" spans="6:8" ht="12.75" customHeight="1">
      <c r="F246" s="117"/>
      <c r="G246" s="117"/>
      <c r="H246" s="117"/>
    </row>
    <row r="247" spans="6:8" ht="12.75" customHeight="1">
      <c r="F247" s="117"/>
      <c r="G247" s="117"/>
      <c r="H247" s="117"/>
    </row>
    <row r="248" spans="6:8" ht="12.75" customHeight="1">
      <c r="F248" s="117"/>
      <c r="G248" s="117"/>
      <c r="H248" s="117"/>
    </row>
    <row r="249" spans="6:8" ht="12.75" customHeight="1">
      <c r="F249" s="117"/>
      <c r="G249" s="117"/>
      <c r="H249" s="117"/>
    </row>
    <row r="250" spans="6:8" ht="12.75" customHeight="1">
      <c r="F250" s="117"/>
      <c r="G250" s="117"/>
      <c r="H250" s="117"/>
    </row>
    <row r="251" spans="6:8" ht="12.75" customHeight="1">
      <c r="F251" s="117"/>
      <c r="G251" s="117"/>
      <c r="H251" s="117"/>
    </row>
    <row r="252" spans="6:8" ht="12.75" customHeight="1">
      <c r="F252" s="117"/>
      <c r="G252" s="117"/>
      <c r="H252" s="117"/>
    </row>
    <row r="253" spans="6:8" ht="12.75" customHeight="1">
      <c r="F253" s="117"/>
      <c r="G253" s="117"/>
      <c r="H253" s="117"/>
    </row>
    <row r="254" spans="6:8" ht="12.75" customHeight="1">
      <c r="F254" s="117"/>
      <c r="G254" s="117"/>
      <c r="H254" s="117"/>
    </row>
    <row r="255" spans="6:8" ht="12.75" customHeight="1">
      <c r="F255" s="117"/>
      <c r="G255" s="117"/>
      <c r="H255" s="117"/>
    </row>
    <row r="256" spans="6:8"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sheetData>
  <autoFilter ref="A4:AY53" xr:uid="{7D8D2FEC-9FD3-4C2E-B656-119B8ECFC1A1}"/>
  <mergeCells count="36">
    <mergeCell ref="A2:O2"/>
    <mergeCell ref="AB3:AG3"/>
    <mergeCell ref="AZ2:AZ4"/>
    <mergeCell ref="BA2:BB2"/>
    <mergeCell ref="P3:U3"/>
    <mergeCell ref="V3:AA3"/>
    <mergeCell ref="P2:AY2"/>
    <mergeCell ref="V16:V17"/>
    <mergeCell ref="AC16:AC17"/>
    <mergeCell ref="AB16:AB17"/>
    <mergeCell ref="AF16:AF17"/>
    <mergeCell ref="AE16:AE17"/>
    <mergeCell ref="AA16:AA17"/>
    <mergeCell ref="Z16:Z17"/>
    <mergeCell ref="Y16:Y17"/>
    <mergeCell ref="X16:X17"/>
    <mergeCell ref="W16:W17"/>
    <mergeCell ref="G16:G17"/>
    <mergeCell ref="U16:U17"/>
    <mergeCell ref="T16:T17"/>
    <mergeCell ref="S16:S17"/>
    <mergeCell ref="R16:R17"/>
    <mergeCell ref="Q16:Q17"/>
    <mergeCell ref="P16:P17"/>
    <mergeCell ref="AZ16:AZ17"/>
    <mergeCell ref="AN3:AS3"/>
    <mergeCell ref="AT3:AY3"/>
    <mergeCell ref="AD16:AD17"/>
    <mergeCell ref="AG16:AG17"/>
    <mergeCell ref="AM16:AM17"/>
    <mergeCell ref="AL16:AL17"/>
    <mergeCell ref="AK16:AK17"/>
    <mergeCell ref="AJ16:AJ17"/>
    <mergeCell ref="AI16:AI17"/>
    <mergeCell ref="AH16:AH17"/>
    <mergeCell ref="AH3:AM3"/>
  </mergeCells>
  <pageMargins left="0.78740157499999996" right="0.78740157499999996" top="0.984251969" bottom="0.984251969" header="0" footer="0"/>
  <pageSetup paperSize="9" orientation="landscape"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CCE7F-DEC6-41AC-B272-6BCEF8458897}">
  <sheetPr codeName="Planilha4"/>
  <dimension ref="A1:M246"/>
  <sheetViews>
    <sheetView showGridLines="0" zoomScaleNormal="100" workbookViewId="0">
      <pane xSplit="5" ySplit="5" topLeftCell="K99" activePane="bottomRight" state="frozen"/>
      <selection activeCell="C110" sqref="C110"/>
      <selection pane="topRight" activeCell="C110" sqref="C110"/>
      <selection pane="bottomLeft" activeCell="C110" sqref="C110"/>
      <selection pane="bottomRight" activeCell="C110" sqref="C110"/>
    </sheetView>
  </sheetViews>
  <sheetFormatPr defaultColWidth="8.88671875" defaultRowHeight="14.4"/>
  <cols>
    <col min="1" max="1" width="10.44140625" style="1" bestFit="1" customWidth="1"/>
    <col min="2" max="2" width="54.109375" style="2" customWidth="1"/>
    <col min="3" max="3" width="24.109375" style="2" bestFit="1" customWidth="1"/>
    <col min="4" max="4" width="13.5546875" style="1" customWidth="1"/>
    <col min="5" max="5" width="13.33203125" style="1" customWidth="1"/>
    <col min="6" max="6" width="10.6640625" style="1" customWidth="1"/>
    <col min="7" max="7" width="15.109375" style="23" customWidth="1"/>
    <col min="8" max="8" width="10.6640625" style="1" customWidth="1"/>
    <col min="9" max="9" width="20.5546875" style="23" bestFit="1" customWidth="1"/>
    <col min="10" max="10" width="17.6640625" style="3" bestFit="1" customWidth="1"/>
    <col min="11" max="11" width="30.6640625" style="1" bestFit="1" customWidth="1"/>
    <col min="12" max="12" width="29.109375" style="1" customWidth="1"/>
    <col min="13" max="13" width="69.44140625" style="2" customWidth="1"/>
    <col min="14" max="16384" width="8.88671875" style="2"/>
  </cols>
  <sheetData>
    <row r="1" spans="1:13" s="5" customFormat="1">
      <c r="A1" s="4"/>
      <c r="C1" s="16" t="s">
        <v>669</v>
      </c>
      <c r="D1" s="9">
        <v>45198</v>
      </c>
      <c r="E1" s="4"/>
      <c r="F1" s="4"/>
      <c r="G1" s="22"/>
      <c r="H1" s="4"/>
      <c r="I1" s="22"/>
      <c r="J1" s="6"/>
      <c r="K1" s="8"/>
      <c r="L1" s="8"/>
    </row>
    <row r="2" spans="1:13" s="5" customFormat="1">
      <c r="A2" s="4"/>
      <c r="D2" s="4"/>
      <c r="E2" s="4"/>
      <c r="F2" s="4"/>
      <c r="G2" s="22"/>
      <c r="H2" s="4"/>
      <c r="I2" s="22"/>
      <c r="J2" s="6"/>
      <c r="K2" s="8"/>
      <c r="L2" s="8"/>
    </row>
    <row r="3" spans="1:13" s="5" customFormat="1" ht="18">
      <c r="A3" s="4"/>
      <c r="B3" s="7" t="s">
        <v>1377</v>
      </c>
      <c r="D3" s="4"/>
      <c r="E3" s="4"/>
      <c r="F3" s="4"/>
      <c r="G3" s="22"/>
      <c r="H3" s="4"/>
      <c r="I3" s="22"/>
      <c r="J3" s="6"/>
      <c r="K3" s="8"/>
      <c r="L3" s="8"/>
    </row>
    <row r="4" spans="1:13" s="5" customFormat="1">
      <c r="A4" s="4"/>
      <c r="D4" s="4"/>
      <c r="E4" s="4"/>
      <c r="F4" s="4"/>
      <c r="G4" s="22"/>
      <c r="H4" s="4"/>
      <c r="I4" s="22"/>
      <c r="J4" s="6"/>
      <c r="K4" s="8"/>
      <c r="L4" s="8"/>
    </row>
    <row r="5" spans="1:13" s="17" customFormat="1" ht="30.6" customHeight="1">
      <c r="A5" s="24" t="s">
        <v>106</v>
      </c>
      <c r="B5" s="24" t="s">
        <v>0</v>
      </c>
      <c r="C5" s="24" t="s">
        <v>1</v>
      </c>
      <c r="D5" s="24" t="s">
        <v>668</v>
      </c>
      <c r="E5" s="24" t="s">
        <v>262</v>
      </c>
      <c r="F5" s="24" t="s">
        <v>2</v>
      </c>
      <c r="G5" s="25" t="s">
        <v>3</v>
      </c>
      <c r="H5" s="24" t="s">
        <v>108</v>
      </c>
      <c r="I5" s="26" t="s">
        <v>5</v>
      </c>
      <c r="J5" s="27" t="s">
        <v>4</v>
      </c>
      <c r="K5" s="24" t="s">
        <v>6</v>
      </c>
      <c r="L5" s="24" t="s">
        <v>133</v>
      </c>
      <c r="M5" s="24" t="s">
        <v>7</v>
      </c>
    </row>
    <row r="6" spans="1:13">
      <c r="A6" s="18">
        <v>1</v>
      </c>
      <c r="B6" s="20" t="s">
        <v>58</v>
      </c>
      <c r="C6" s="20" t="s">
        <v>166</v>
      </c>
      <c r="D6" s="21">
        <v>45198</v>
      </c>
      <c r="E6" s="21">
        <v>45198</v>
      </c>
      <c r="F6" s="18" t="s">
        <v>10</v>
      </c>
      <c r="G6" s="28">
        <v>4393.05</v>
      </c>
      <c r="H6" s="18">
        <v>0</v>
      </c>
      <c r="I6" s="28">
        <v>4393.05</v>
      </c>
      <c r="J6" s="19">
        <v>0</v>
      </c>
      <c r="K6" s="29" t="s">
        <v>201</v>
      </c>
      <c r="L6" s="29" t="s">
        <v>203</v>
      </c>
      <c r="M6" s="20"/>
    </row>
    <row r="7" spans="1:13">
      <c r="A7" s="18">
        <v>1</v>
      </c>
      <c r="B7" s="20" t="s">
        <v>58</v>
      </c>
      <c r="C7" s="20" t="s">
        <v>59</v>
      </c>
      <c r="D7" s="21">
        <v>44957</v>
      </c>
      <c r="E7" s="21">
        <v>45198</v>
      </c>
      <c r="F7" s="18" t="s">
        <v>10</v>
      </c>
      <c r="G7" s="28">
        <v>3242.14</v>
      </c>
      <c r="H7" s="18">
        <v>0</v>
      </c>
      <c r="I7" s="28">
        <v>3242.14</v>
      </c>
      <c r="J7" s="19">
        <v>0</v>
      </c>
      <c r="K7" s="29" t="s">
        <v>199</v>
      </c>
      <c r="L7" s="29" t="s">
        <v>200</v>
      </c>
      <c r="M7" s="20"/>
    </row>
    <row r="8" spans="1:13">
      <c r="A8" s="18">
        <v>1</v>
      </c>
      <c r="B8" s="20" t="s">
        <v>60</v>
      </c>
      <c r="C8" s="20" t="s">
        <v>59</v>
      </c>
      <c r="D8" s="21">
        <v>44956</v>
      </c>
      <c r="E8" s="21">
        <v>45198</v>
      </c>
      <c r="F8" s="18" t="s">
        <v>10</v>
      </c>
      <c r="G8" s="28">
        <v>1632.48</v>
      </c>
      <c r="H8" s="18">
        <v>0</v>
      </c>
      <c r="I8" s="28">
        <v>1632.48</v>
      </c>
      <c r="J8" s="19">
        <v>0</v>
      </c>
      <c r="K8" s="29" t="s">
        <v>199</v>
      </c>
      <c r="L8" s="29" t="s">
        <v>200</v>
      </c>
      <c r="M8" s="20"/>
    </row>
    <row r="9" spans="1:13">
      <c r="A9" s="18">
        <v>1</v>
      </c>
      <c r="B9" s="20" t="s">
        <v>61</v>
      </c>
      <c r="C9" s="20" t="s">
        <v>59</v>
      </c>
      <c r="D9" s="21">
        <v>44956</v>
      </c>
      <c r="E9" s="21">
        <v>45198</v>
      </c>
      <c r="F9" s="18" t="s">
        <v>10</v>
      </c>
      <c r="G9" s="28">
        <v>1958.24</v>
      </c>
      <c r="H9" s="18">
        <v>0</v>
      </c>
      <c r="I9" s="28">
        <v>1958.24</v>
      </c>
      <c r="J9" s="19">
        <v>0</v>
      </c>
      <c r="K9" s="29" t="s">
        <v>199</v>
      </c>
      <c r="L9" s="29" t="s">
        <v>200</v>
      </c>
      <c r="M9" s="20"/>
    </row>
    <row r="10" spans="1:13">
      <c r="A10" s="18">
        <v>1</v>
      </c>
      <c r="B10" s="20" t="s">
        <v>68</v>
      </c>
      <c r="C10" s="20" t="s">
        <v>59</v>
      </c>
      <c r="D10" s="21">
        <v>45019</v>
      </c>
      <c r="E10" s="21">
        <v>45198</v>
      </c>
      <c r="F10" s="18" t="s">
        <v>10</v>
      </c>
      <c r="G10" s="28">
        <v>2096.89</v>
      </c>
      <c r="H10" s="18">
        <v>0</v>
      </c>
      <c r="I10" s="28">
        <v>2096.89</v>
      </c>
      <c r="J10" s="19">
        <v>0</v>
      </c>
      <c r="K10" s="29" t="s">
        <v>199</v>
      </c>
      <c r="L10" s="29" t="s">
        <v>200</v>
      </c>
      <c r="M10" s="20"/>
    </row>
    <row r="11" spans="1:13">
      <c r="A11" s="18">
        <v>2</v>
      </c>
      <c r="B11" s="20" t="s">
        <v>234</v>
      </c>
      <c r="C11" s="20" t="s">
        <v>713</v>
      </c>
      <c r="D11" s="21">
        <v>45191</v>
      </c>
      <c r="E11" s="21">
        <v>45198</v>
      </c>
      <c r="F11" s="18" t="s">
        <v>10</v>
      </c>
      <c r="G11" s="19">
        <v>36419.71</v>
      </c>
      <c r="H11" s="18">
        <v>0</v>
      </c>
      <c r="I11" s="19">
        <v>36419.71</v>
      </c>
      <c r="J11" s="19">
        <v>0</v>
      </c>
      <c r="K11" s="18"/>
      <c r="L11" s="18" t="s">
        <v>670</v>
      </c>
      <c r="M11" s="20" t="s">
        <v>746</v>
      </c>
    </row>
    <row r="12" spans="1:13">
      <c r="A12" s="18">
        <v>1</v>
      </c>
      <c r="B12" s="20" t="s">
        <v>217</v>
      </c>
      <c r="C12" s="20" t="s">
        <v>711</v>
      </c>
      <c r="D12" s="21">
        <v>45198</v>
      </c>
      <c r="E12" s="21">
        <v>45198</v>
      </c>
      <c r="F12" s="18" t="s">
        <v>10</v>
      </c>
      <c r="G12" s="19">
        <v>223.32</v>
      </c>
      <c r="H12" s="18">
        <v>0</v>
      </c>
      <c r="I12" s="19">
        <v>223.32</v>
      </c>
      <c r="J12" s="19">
        <v>0</v>
      </c>
      <c r="K12" s="18"/>
      <c r="L12" s="18" t="s">
        <v>673</v>
      </c>
      <c r="M12" s="20" t="s">
        <v>744</v>
      </c>
    </row>
    <row r="13" spans="1:13">
      <c r="A13" s="18">
        <v>1</v>
      </c>
      <c r="B13" s="20" t="s">
        <v>217</v>
      </c>
      <c r="C13" s="20" t="s">
        <v>712</v>
      </c>
      <c r="D13" s="21">
        <v>45198</v>
      </c>
      <c r="E13" s="21">
        <v>45198</v>
      </c>
      <c r="F13" s="18" t="s">
        <v>10</v>
      </c>
      <c r="G13" s="19">
        <v>74.41</v>
      </c>
      <c r="H13" s="18">
        <v>0</v>
      </c>
      <c r="I13" s="19">
        <v>74.41</v>
      </c>
      <c r="J13" s="19">
        <v>0</v>
      </c>
      <c r="K13" s="18"/>
      <c r="L13" s="18" t="s">
        <v>673</v>
      </c>
      <c r="M13" s="20" t="s">
        <v>745</v>
      </c>
    </row>
    <row r="14" spans="1:13">
      <c r="A14" s="18">
        <v>1</v>
      </c>
      <c r="B14" s="20" t="s">
        <v>62</v>
      </c>
      <c r="C14" s="20" t="s">
        <v>59</v>
      </c>
      <c r="D14" s="21">
        <v>44956</v>
      </c>
      <c r="E14" s="21">
        <v>45198</v>
      </c>
      <c r="F14" s="18" t="s">
        <v>10</v>
      </c>
      <c r="G14" s="28">
        <v>5258.34</v>
      </c>
      <c r="H14" s="18">
        <v>0</v>
      </c>
      <c r="I14" s="28">
        <v>5258.34</v>
      </c>
      <c r="J14" s="19">
        <v>0</v>
      </c>
      <c r="K14" s="29" t="s">
        <v>199</v>
      </c>
      <c r="L14" s="29" t="s">
        <v>200</v>
      </c>
      <c r="M14" s="20"/>
    </row>
    <row r="15" spans="1:13">
      <c r="A15" s="18">
        <v>1</v>
      </c>
      <c r="B15" s="20" t="s">
        <v>63</v>
      </c>
      <c r="C15" s="20" t="s">
        <v>59</v>
      </c>
      <c r="D15" s="21">
        <v>44956</v>
      </c>
      <c r="E15" s="21">
        <v>45198</v>
      </c>
      <c r="F15" s="18" t="s">
        <v>10</v>
      </c>
      <c r="G15" s="28">
        <v>4343.12</v>
      </c>
      <c r="H15" s="18">
        <v>0</v>
      </c>
      <c r="I15" s="28">
        <v>4343.12</v>
      </c>
      <c r="J15" s="19">
        <v>0</v>
      </c>
      <c r="K15" s="29" t="s">
        <v>199</v>
      </c>
      <c r="L15" s="29" t="s">
        <v>200</v>
      </c>
      <c r="M15" s="20"/>
    </row>
    <row r="16" spans="1:13">
      <c r="A16" s="18">
        <v>4</v>
      </c>
      <c r="B16" s="20" t="s">
        <v>143</v>
      </c>
      <c r="C16" s="20" t="s">
        <v>162</v>
      </c>
      <c r="D16" s="21">
        <v>45183</v>
      </c>
      <c r="E16" s="21">
        <v>45198</v>
      </c>
      <c r="F16" s="18" t="s">
        <v>10</v>
      </c>
      <c r="G16" s="28">
        <v>16200</v>
      </c>
      <c r="H16" s="18">
        <v>0</v>
      </c>
      <c r="I16" s="28">
        <v>16200</v>
      </c>
      <c r="J16" s="19">
        <v>0</v>
      </c>
      <c r="K16" s="29" t="s">
        <v>195</v>
      </c>
      <c r="L16" s="29" t="s">
        <v>196</v>
      </c>
      <c r="M16" s="20"/>
    </row>
    <row r="17" spans="1:13">
      <c r="A17" s="18">
        <v>4</v>
      </c>
      <c r="B17" s="20" t="s">
        <v>143</v>
      </c>
      <c r="C17" s="20" t="s">
        <v>163</v>
      </c>
      <c r="D17" s="21">
        <v>45183</v>
      </c>
      <c r="E17" s="21">
        <v>45198</v>
      </c>
      <c r="F17" s="18" t="s">
        <v>10</v>
      </c>
      <c r="G17" s="28">
        <v>3930</v>
      </c>
      <c r="H17" s="18">
        <v>0</v>
      </c>
      <c r="I17" s="28">
        <v>3930</v>
      </c>
      <c r="J17" s="19">
        <v>0</v>
      </c>
      <c r="K17" s="29" t="s">
        <v>195</v>
      </c>
      <c r="L17" s="29" t="s">
        <v>196</v>
      </c>
      <c r="M17" s="20"/>
    </row>
    <row r="18" spans="1:13">
      <c r="A18" s="18">
        <v>2</v>
      </c>
      <c r="B18" s="20" t="s">
        <v>143</v>
      </c>
      <c r="C18" s="20" t="s">
        <v>164</v>
      </c>
      <c r="D18" s="21">
        <v>45183</v>
      </c>
      <c r="E18" s="21">
        <v>45198</v>
      </c>
      <c r="F18" s="18" t="s">
        <v>10</v>
      </c>
      <c r="G18" s="28">
        <v>2418.5</v>
      </c>
      <c r="H18" s="18">
        <v>0</v>
      </c>
      <c r="I18" s="28">
        <v>2418.5</v>
      </c>
      <c r="J18" s="19">
        <v>0</v>
      </c>
      <c r="K18" s="29" t="s">
        <v>195</v>
      </c>
      <c r="L18" s="29" t="s">
        <v>196</v>
      </c>
      <c r="M18" s="20"/>
    </row>
    <row r="19" spans="1:13">
      <c r="A19" s="18">
        <v>2</v>
      </c>
      <c r="B19" s="20" t="s">
        <v>143</v>
      </c>
      <c r="C19" s="20" t="s">
        <v>165</v>
      </c>
      <c r="D19" s="21">
        <v>45183</v>
      </c>
      <c r="E19" s="21">
        <v>45198</v>
      </c>
      <c r="F19" s="18" t="s">
        <v>10</v>
      </c>
      <c r="G19" s="28">
        <v>10157.700000000001</v>
      </c>
      <c r="H19" s="18">
        <v>0</v>
      </c>
      <c r="I19" s="28">
        <v>10157.700000000001</v>
      </c>
      <c r="J19" s="19">
        <v>0</v>
      </c>
      <c r="K19" s="29" t="s">
        <v>195</v>
      </c>
      <c r="L19" s="29" t="s">
        <v>196</v>
      </c>
      <c r="M19" s="20"/>
    </row>
    <row r="20" spans="1:13">
      <c r="A20" s="18">
        <v>1</v>
      </c>
      <c r="B20" s="20" t="s">
        <v>64</v>
      </c>
      <c r="C20" s="20" t="s">
        <v>59</v>
      </c>
      <c r="D20" s="21">
        <v>44956</v>
      </c>
      <c r="E20" s="21">
        <v>45198</v>
      </c>
      <c r="F20" s="18" t="s">
        <v>10</v>
      </c>
      <c r="G20" s="28">
        <v>4128.2299999999996</v>
      </c>
      <c r="H20" s="18">
        <v>0</v>
      </c>
      <c r="I20" s="28">
        <v>4128.2299999999996</v>
      </c>
      <c r="J20" s="19">
        <v>0</v>
      </c>
      <c r="K20" s="29" t="s">
        <v>199</v>
      </c>
      <c r="L20" s="29" t="s">
        <v>200</v>
      </c>
      <c r="M20" s="20"/>
    </row>
    <row r="21" spans="1:13">
      <c r="A21" s="18">
        <v>1</v>
      </c>
      <c r="B21" s="20" t="s">
        <v>65</v>
      </c>
      <c r="C21" s="20" t="s">
        <v>59</v>
      </c>
      <c r="D21" s="21">
        <v>44956</v>
      </c>
      <c r="E21" s="21">
        <v>45198</v>
      </c>
      <c r="F21" s="18" t="s">
        <v>10</v>
      </c>
      <c r="G21" s="28">
        <v>5327.42</v>
      </c>
      <c r="H21" s="18">
        <v>0</v>
      </c>
      <c r="I21" s="28">
        <v>5327.42</v>
      </c>
      <c r="J21" s="19">
        <v>0</v>
      </c>
      <c r="K21" s="29" t="s">
        <v>199</v>
      </c>
      <c r="L21" s="29" t="s">
        <v>200</v>
      </c>
      <c r="M21" s="20"/>
    </row>
    <row r="22" spans="1:13">
      <c r="A22" s="18">
        <v>1</v>
      </c>
      <c r="B22" s="20" t="s">
        <v>144</v>
      </c>
      <c r="C22" s="20" t="s">
        <v>167</v>
      </c>
      <c r="D22" s="21">
        <v>45182</v>
      </c>
      <c r="E22" s="21">
        <v>45198</v>
      </c>
      <c r="F22" s="18" t="s">
        <v>10</v>
      </c>
      <c r="G22" s="28">
        <v>425</v>
      </c>
      <c r="H22" s="18">
        <v>0</v>
      </c>
      <c r="I22" s="28">
        <v>425</v>
      </c>
      <c r="J22" s="19">
        <v>0</v>
      </c>
      <c r="K22" s="29" t="s">
        <v>186</v>
      </c>
      <c r="L22" s="29" t="s">
        <v>204</v>
      </c>
      <c r="M22" s="20"/>
    </row>
    <row r="23" spans="1:13">
      <c r="A23" s="18">
        <v>1</v>
      </c>
      <c r="B23" s="20" t="s">
        <v>228</v>
      </c>
      <c r="C23" s="20" t="s">
        <v>710</v>
      </c>
      <c r="D23" s="21">
        <v>45188</v>
      </c>
      <c r="E23" s="21">
        <v>45198</v>
      </c>
      <c r="F23" s="18" t="s">
        <v>10</v>
      </c>
      <c r="G23" s="19">
        <v>8929.39</v>
      </c>
      <c r="H23" s="18">
        <v>0</v>
      </c>
      <c r="I23" s="19">
        <v>8929.39</v>
      </c>
      <c r="J23" s="19">
        <v>0</v>
      </c>
      <c r="K23" s="18"/>
      <c r="L23" s="18"/>
      <c r="M23" s="20" t="s">
        <v>743</v>
      </c>
    </row>
    <row r="24" spans="1:13">
      <c r="A24" s="18">
        <v>1</v>
      </c>
      <c r="B24" s="20" t="s">
        <v>69</v>
      </c>
      <c r="C24" s="20" t="s">
        <v>59</v>
      </c>
      <c r="D24" s="21">
        <v>45170</v>
      </c>
      <c r="E24" s="21">
        <v>45198</v>
      </c>
      <c r="F24" s="18" t="s">
        <v>10</v>
      </c>
      <c r="G24" s="28">
        <v>1928.54</v>
      </c>
      <c r="H24" s="18">
        <v>0</v>
      </c>
      <c r="I24" s="28">
        <v>1928.54</v>
      </c>
      <c r="J24" s="19">
        <v>0</v>
      </c>
      <c r="K24" s="29" t="s">
        <v>199</v>
      </c>
      <c r="L24" s="29" t="s">
        <v>200</v>
      </c>
      <c r="M24" s="20"/>
    </row>
    <row r="25" spans="1:13">
      <c r="A25" s="18">
        <v>1</v>
      </c>
      <c r="B25" s="20" t="s">
        <v>69</v>
      </c>
      <c r="C25" s="20" t="s">
        <v>70</v>
      </c>
      <c r="D25" s="21">
        <v>45015</v>
      </c>
      <c r="E25" s="21">
        <v>45198</v>
      </c>
      <c r="F25" s="18" t="s">
        <v>10</v>
      </c>
      <c r="G25" s="28">
        <v>217.8</v>
      </c>
      <c r="H25" s="18">
        <v>0</v>
      </c>
      <c r="I25" s="28">
        <v>217.8</v>
      </c>
      <c r="J25" s="19">
        <v>0</v>
      </c>
      <c r="K25" s="29" t="s">
        <v>201</v>
      </c>
      <c r="L25" s="29" t="s">
        <v>202</v>
      </c>
      <c r="M25" s="20"/>
    </row>
    <row r="26" spans="1:13">
      <c r="A26" s="18">
        <v>4</v>
      </c>
      <c r="B26" s="20" t="s">
        <v>16</v>
      </c>
      <c r="C26" s="20" t="s">
        <v>160</v>
      </c>
      <c r="D26" s="21">
        <v>45183</v>
      </c>
      <c r="E26" s="21">
        <v>45198</v>
      </c>
      <c r="F26" s="18" t="s">
        <v>10</v>
      </c>
      <c r="G26" s="28">
        <v>3768</v>
      </c>
      <c r="H26" s="18">
        <v>0</v>
      </c>
      <c r="I26" s="28">
        <v>3768</v>
      </c>
      <c r="J26" s="19">
        <v>0</v>
      </c>
      <c r="K26" s="29" t="s">
        <v>195</v>
      </c>
      <c r="L26" s="29" t="s">
        <v>196</v>
      </c>
      <c r="M26" s="20"/>
    </row>
    <row r="27" spans="1:13">
      <c r="A27" s="18">
        <v>4</v>
      </c>
      <c r="B27" s="20" t="s">
        <v>16</v>
      </c>
      <c r="C27" s="20" t="s">
        <v>161</v>
      </c>
      <c r="D27" s="21">
        <v>45183</v>
      </c>
      <c r="E27" s="21">
        <v>45198</v>
      </c>
      <c r="F27" s="18" t="s">
        <v>10</v>
      </c>
      <c r="G27" s="28">
        <v>3360</v>
      </c>
      <c r="H27" s="18">
        <v>0</v>
      </c>
      <c r="I27" s="28">
        <v>3360</v>
      </c>
      <c r="J27" s="19">
        <v>0</v>
      </c>
      <c r="K27" s="29" t="s">
        <v>195</v>
      </c>
      <c r="L27" s="29" t="s">
        <v>196</v>
      </c>
      <c r="M27" s="20"/>
    </row>
    <row r="28" spans="1:13">
      <c r="A28" s="18">
        <v>1</v>
      </c>
      <c r="B28" s="20" t="s">
        <v>22</v>
      </c>
      <c r="C28" s="20" t="s">
        <v>159</v>
      </c>
      <c r="D28" s="21">
        <v>45187</v>
      </c>
      <c r="E28" s="21">
        <v>45198</v>
      </c>
      <c r="F28" s="18" t="s">
        <v>10</v>
      </c>
      <c r="G28" s="28">
        <v>5859.53</v>
      </c>
      <c r="H28" s="18">
        <v>0</v>
      </c>
      <c r="I28" s="28">
        <v>5859.53</v>
      </c>
      <c r="J28" s="19">
        <v>0</v>
      </c>
      <c r="K28" s="29" t="s">
        <v>185</v>
      </c>
      <c r="L28" s="29" t="s">
        <v>191</v>
      </c>
      <c r="M28" s="20"/>
    </row>
    <row r="29" spans="1:13">
      <c r="A29" s="18">
        <v>1</v>
      </c>
      <c r="B29" s="20" t="s">
        <v>66</v>
      </c>
      <c r="C29" s="20" t="s">
        <v>59</v>
      </c>
      <c r="D29" s="21">
        <v>44956</v>
      </c>
      <c r="E29" s="21">
        <v>45198</v>
      </c>
      <c r="F29" s="18" t="s">
        <v>10</v>
      </c>
      <c r="G29" s="28">
        <v>8385.26</v>
      </c>
      <c r="H29" s="18">
        <v>0</v>
      </c>
      <c r="I29" s="28">
        <v>8385.26</v>
      </c>
      <c r="J29" s="19">
        <v>0</v>
      </c>
      <c r="K29" s="29" t="s">
        <v>199</v>
      </c>
      <c r="L29" s="29" t="s">
        <v>200</v>
      </c>
      <c r="M29" s="20"/>
    </row>
    <row r="30" spans="1:13">
      <c r="A30" s="18">
        <v>1</v>
      </c>
      <c r="B30" s="20" t="s">
        <v>67</v>
      </c>
      <c r="C30" s="20" t="s">
        <v>59</v>
      </c>
      <c r="D30" s="21">
        <v>45019</v>
      </c>
      <c r="E30" s="21">
        <v>45198</v>
      </c>
      <c r="F30" s="18" t="s">
        <v>10</v>
      </c>
      <c r="G30" s="28">
        <v>3254.91</v>
      </c>
      <c r="H30" s="18">
        <v>0</v>
      </c>
      <c r="I30" s="28">
        <v>3254.91</v>
      </c>
      <c r="J30" s="19">
        <v>0</v>
      </c>
      <c r="K30" s="29" t="s">
        <v>199</v>
      </c>
      <c r="L30" s="29" t="s">
        <v>200</v>
      </c>
      <c r="M30" s="20"/>
    </row>
    <row r="31" spans="1:13">
      <c r="A31" s="18">
        <v>1</v>
      </c>
      <c r="B31" s="20" t="s">
        <v>71</v>
      </c>
      <c r="C31" s="20" t="s">
        <v>59</v>
      </c>
      <c r="D31" s="21">
        <v>45107</v>
      </c>
      <c r="E31" s="21">
        <v>45199</v>
      </c>
      <c r="F31" s="18" t="s">
        <v>10</v>
      </c>
      <c r="G31" s="28">
        <v>2204.88</v>
      </c>
      <c r="H31" s="18">
        <v>0</v>
      </c>
      <c r="I31" s="28">
        <v>2204.88</v>
      </c>
      <c r="J31" s="19">
        <v>0</v>
      </c>
      <c r="K31" s="29" t="s">
        <v>199</v>
      </c>
      <c r="L31" s="29" t="s">
        <v>200</v>
      </c>
      <c r="M31" s="20"/>
    </row>
    <row r="32" spans="1:13">
      <c r="A32" s="18">
        <v>2</v>
      </c>
      <c r="B32" s="20" t="s">
        <v>143</v>
      </c>
      <c r="C32" s="20" t="s">
        <v>168</v>
      </c>
      <c r="D32" s="21">
        <v>45184</v>
      </c>
      <c r="E32" s="21">
        <v>45199</v>
      </c>
      <c r="F32" s="18" t="s">
        <v>10</v>
      </c>
      <c r="G32" s="28">
        <v>24752</v>
      </c>
      <c r="H32" s="18">
        <v>0</v>
      </c>
      <c r="I32" s="28">
        <v>24752</v>
      </c>
      <c r="J32" s="19">
        <v>0</v>
      </c>
      <c r="K32" s="29" t="s">
        <v>195</v>
      </c>
      <c r="L32" s="29" t="s">
        <v>196</v>
      </c>
      <c r="M32" s="20"/>
    </row>
    <row r="33" spans="1:13">
      <c r="A33" s="18">
        <v>2</v>
      </c>
      <c r="B33" s="20" t="s">
        <v>143</v>
      </c>
      <c r="C33" s="20" t="s">
        <v>714</v>
      </c>
      <c r="D33" s="21">
        <v>45184</v>
      </c>
      <c r="E33" s="21">
        <v>45199</v>
      </c>
      <c r="F33" s="18" t="s">
        <v>10</v>
      </c>
      <c r="G33" s="19">
        <v>6688.6</v>
      </c>
      <c r="H33" s="18">
        <v>0</v>
      </c>
      <c r="I33" s="19">
        <v>6688.6</v>
      </c>
      <c r="J33" s="19">
        <v>0</v>
      </c>
      <c r="K33" s="18"/>
      <c r="L33" s="18"/>
      <c r="M33" s="20" t="s">
        <v>747</v>
      </c>
    </row>
    <row r="34" spans="1:13">
      <c r="A34" s="18">
        <v>1</v>
      </c>
      <c r="B34" s="20" t="s">
        <v>69</v>
      </c>
      <c r="C34" s="20" t="s">
        <v>773</v>
      </c>
      <c r="D34" s="21">
        <v>45107</v>
      </c>
      <c r="E34" s="21">
        <v>45199</v>
      </c>
      <c r="F34" s="18" t="s">
        <v>10</v>
      </c>
      <c r="G34" s="28">
        <v>1260</v>
      </c>
      <c r="H34" s="18">
        <v>0</v>
      </c>
      <c r="I34" s="28">
        <v>1260</v>
      </c>
      <c r="J34" s="19">
        <v>0</v>
      </c>
      <c r="K34" s="29"/>
      <c r="L34" s="29" t="s">
        <v>777</v>
      </c>
      <c r="M34" s="20"/>
    </row>
    <row r="35" spans="1:13">
      <c r="A35" s="18">
        <v>2</v>
      </c>
      <c r="B35" s="20" t="s">
        <v>8</v>
      </c>
      <c r="C35" s="20" t="s">
        <v>9</v>
      </c>
      <c r="D35" s="21">
        <v>44979</v>
      </c>
      <c r="E35" s="21">
        <v>45200</v>
      </c>
      <c r="F35" s="18" t="s">
        <v>10</v>
      </c>
      <c r="G35" s="28">
        <v>1302</v>
      </c>
      <c r="H35" s="18">
        <v>0</v>
      </c>
      <c r="I35" s="28">
        <v>1302</v>
      </c>
      <c r="J35" s="19">
        <v>0</v>
      </c>
      <c r="K35" s="29" t="s">
        <v>185</v>
      </c>
      <c r="L35" s="29" t="s">
        <v>191</v>
      </c>
      <c r="M35" s="20"/>
    </row>
    <row r="36" spans="1:13">
      <c r="A36" s="18">
        <v>2</v>
      </c>
      <c r="B36" s="20" t="s">
        <v>143</v>
      </c>
      <c r="C36" s="20" t="s">
        <v>169</v>
      </c>
      <c r="D36" s="21">
        <v>45185</v>
      </c>
      <c r="E36" s="21">
        <v>45200</v>
      </c>
      <c r="F36" s="18" t="s">
        <v>10</v>
      </c>
      <c r="G36" s="28">
        <v>16204</v>
      </c>
      <c r="H36" s="18">
        <v>0</v>
      </c>
      <c r="I36" s="28">
        <v>16204</v>
      </c>
      <c r="J36" s="19">
        <v>0</v>
      </c>
      <c r="K36" s="29" t="s">
        <v>195</v>
      </c>
      <c r="L36" s="29" t="s">
        <v>196</v>
      </c>
      <c r="M36" s="20"/>
    </row>
    <row r="37" spans="1:13">
      <c r="A37" s="18">
        <v>2</v>
      </c>
      <c r="B37" s="20" t="s">
        <v>143</v>
      </c>
      <c r="C37" s="20" t="s">
        <v>170</v>
      </c>
      <c r="D37" s="21">
        <v>45185</v>
      </c>
      <c r="E37" s="21">
        <v>45200</v>
      </c>
      <c r="F37" s="18" t="s">
        <v>10</v>
      </c>
      <c r="G37" s="28">
        <v>64816</v>
      </c>
      <c r="H37" s="18">
        <v>0</v>
      </c>
      <c r="I37" s="28">
        <v>64816</v>
      </c>
      <c r="J37" s="19">
        <v>0</v>
      </c>
      <c r="K37" s="29" t="s">
        <v>195</v>
      </c>
      <c r="L37" s="29" t="s">
        <v>196</v>
      </c>
      <c r="M37" s="20"/>
    </row>
    <row r="38" spans="1:13">
      <c r="A38" s="18">
        <v>1</v>
      </c>
      <c r="B38" s="20" t="s">
        <v>19</v>
      </c>
      <c r="C38" s="20" t="s">
        <v>20</v>
      </c>
      <c r="D38" s="21">
        <v>44956</v>
      </c>
      <c r="E38" s="21">
        <v>45201</v>
      </c>
      <c r="F38" s="18" t="s">
        <v>10</v>
      </c>
      <c r="G38" s="28">
        <v>45000</v>
      </c>
      <c r="H38" s="18">
        <v>0</v>
      </c>
      <c r="I38" s="28">
        <v>45000</v>
      </c>
      <c r="J38" s="19">
        <v>0</v>
      </c>
      <c r="K38" s="29" t="s">
        <v>201</v>
      </c>
      <c r="L38" s="29" t="s">
        <v>205</v>
      </c>
      <c r="M38" s="20"/>
    </row>
    <row r="39" spans="1:13">
      <c r="A39" s="18">
        <v>1</v>
      </c>
      <c r="B39" s="20" t="s">
        <v>19</v>
      </c>
      <c r="C39" s="20" t="s">
        <v>21</v>
      </c>
      <c r="D39" s="21">
        <v>44956</v>
      </c>
      <c r="E39" s="21">
        <v>45201</v>
      </c>
      <c r="F39" s="18" t="s">
        <v>10</v>
      </c>
      <c r="G39" s="28">
        <v>399.89</v>
      </c>
      <c r="H39" s="18">
        <v>0</v>
      </c>
      <c r="I39" s="28">
        <v>399.89</v>
      </c>
      <c r="J39" s="19">
        <v>0</v>
      </c>
      <c r="K39" s="29" t="s">
        <v>193</v>
      </c>
      <c r="L39" s="29" t="s">
        <v>206</v>
      </c>
      <c r="M39" s="20"/>
    </row>
    <row r="40" spans="1:13">
      <c r="A40" s="18">
        <v>2</v>
      </c>
      <c r="B40" s="20" t="s">
        <v>234</v>
      </c>
      <c r="C40" s="20" t="s">
        <v>721</v>
      </c>
      <c r="D40" s="21">
        <v>45194</v>
      </c>
      <c r="E40" s="21">
        <v>45201</v>
      </c>
      <c r="F40" s="18" t="s">
        <v>10</v>
      </c>
      <c r="G40" s="19">
        <v>961.88</v>
      </c>
      <c r="H40" s="18">
        <v>0</v>
      </c>
      <c r="I40" s="19">
        <v>961.88</v>
      </c>
      <c r="J40" s="19">
        <v>0</v>
      </c>
      <c r="K40" s="18"/>
      <c r="L40" s="18" t="s">
        <v>742</v>
      </c>
      <c r="M40" s="20" t="s">
        <v>754</v>
      </c>
    </row>
    <row r="41" spans="1:13">
      <c r="A41" s="18">
        <v>2</v>
      </c>
      <c r="B41" s="20" t="s">
        <v>140</v>
      </c>
      <c r="C41" s="20" t="s">
        <v>717</v>
      </c>
      <c r="D41" s="21">
        <v>45190</v>
      </c>
      <c r="E41" s="21">
        <v>45201</v>
      </c>
      <c r="F41" s="18" t="s">
        <v>10</v>
      </c>
      <c r="G41" s="19">
        <v>7130</v>
      </c>
      <c r="H41" s="18">
        <v>0</v>
      </c>
      <c r="I41" s="19">
        <v>7130</v>
      </c>
      <c r="J41" s="19">
        <v>0</v>
      </c>
      <c r="K41" s="18"/>
      <c r="L41" s="18"/>
      <c r="M41" s="20" t="s">
        <v>750</v>
      </c>
    </row>
    <row r="42" spans="1:13">
      <c r="A42" s="18">
        <v>1</v>
      </c>
      <c r="B42" s="20" t="s">
        <v>140</v>
      </c>
      <c r="C42" s="20" t="s">
        <v>716</v>
      </c>
      <c r="D42" s="21">
        <v>45188</v>
      </c>
      <c r="E42" s="21">
        <v>45201</v>
      </c>
      <c r="F42" s="18" t="s">
        <v>10</v>
      </c>
      <c r="G42" s="19">
        <v>2160</v>
      </c>
      <c r="H42" s="18">
        <v>0</v>
      </c>
      <c r="I42" s="19">
        <v>2160</v>
      </c>
      <c r="J42" s="19">
        <v>0</v>
      </c>
      <c r="K42" s="18"/>
      <c r="L42" s="18"/>
      <c r="M42" s="20" t="s">
        <v>749</v>
      </c>
    </row>
    <row r="43" spans="1:13">
      <c r="A43" s="18">
        <v>1</v>
      </c>
      <c r="B43" s="20" t="s">
        <v>138</v>
      </c>
      <c r="C43" s="20" t="s">
        <v>174</v>
      </c>
      <c r="D43" s="21">
        <v>45181</v>
      </c>
      <c r="E43" s="21">
        <v>45201</v>
      </c>
      <c r="F43" s="18" t="s">
        <v>10</v>
      </c>
      <c r="G43" s="28">
        <v>11000</v>
      </c>
      <c r="H43" s="18">
        <v>0</v>
      </c>
      <c r="I43" s="28">
        <v>11000</v>
      </c>
      <c r="J43" s="19">
        <v>0</v>
      </c>
      <c r="K43" s="29" t="s">
        <v>195</v>
      </c>
      <c r="L43" s="29" t="s">
        <v>196</v>
      </c>
      <c r="M43" s="20"/>
    </row>
    <row r="44" spans="1:13">
      <c r="A44" s="18">
        <v>1</v>
      </c>
      <c r="B44" s="20" t="s">
        <v>318</v>
      </c>
      <c r="C44" s="20" t="s">
        <v>719</v>
      </c>
      <c r="D44" s="21">
        <v>45194</v>
      </c>
      <c r="E44" s="21">
        <v>45201</v>
      </c>
      <c r="F44" s="18" t="s">
        <v>10</v>
      </c>
      <c r="G44" s="19">
        <v>15591.24</v>
      </c>
      <c r="H44" s="18">
        <v>0</v>
      </c>
      <c r="I44" s="19">
        <v>15591.24</v>
      </c>
      <c r="J44" s="19">
        <v>0</v>
      </c>
      <c r="K44" s="18"/>
      <c r="L44" s="18" t="s">
        <v>670</v>
      </c>
      <c r="M44" s="20" t="s">
        <v>752</v>
      </c>
    </row>
    <row r="45" spans="1:13">
      <c r="A45" s="18">
        <v>2</v>
      </c>
      <c r="B45" s="20" t="s">
        <v>318</v>
      </c>
      <c r="C45" s="20" t="s">
        <v>720</v>
      </c>
      <c r="D45" s="21">
        <v>45194</v>
      </c>
      <c r="E45" s="21">
        <v>45201</v>
      </c>
      <c r="F45" s="18" t="s">
        <v>10</v>
      </c>
      <c r="G45" s="19">
        <v>658.26</v>
      </c>
      <c r="H45" s="18">
        <v>0</v>
      </c>
      <c r="I45" s="19">
        <v>658.26</v>
      </c>
      <c r="J45" s="19">
        <v>0</v>
      </c>
      <c r="K45" s="18"/>
      <c r="L45" s="18" t="s">
        <v>670</v>
      </c>
      <c r="M45" s="20" t="s">
        <v>753</v>
      </c>
    </row>
    <row r="46" spans="1:13">
      <c r="A46" s="18">
        <v>1</v>
      </c>
      <c r="B46" s="20" t="s">
        <v>14</v>
      </c>
      <c r="C46" s="20" t="s">
        <v>172</v>
      </c>
      <c r="D46" s="21">
        <v>45184</v>
      </c>
      <c r="E46" s="21">
        <v>45201</v>
      </c>
      <c r="F46" s="18" t="s">
        <v>10</v>
      </c>
      <c r="G46" s="28">
        <v>2440</v>
      </c>
      <c r="H46" s="18">
        <v>0</v>
      </c>
      <c r="I46" s="28">
        <v>2440</v>
      </c>
      <c r="J46" s="19">
        <v>0</v>
      </c>
      <c r="K46" s="29" t="s">
        <v>197</v>
      </c>
      <c r="L46" s="29" t="s">
        <v>194</v>
      </c>
      <c r="M46" s="20"/>
    </row>
    <row r="47" spans="1:13">
      <c r="A47" s="18">
        <v>1</v>
      </c>
      <c r="B47" s="20" t="s">
        <v>12</v>
      </c>
      <c r="C47" s="20" t="s">
        <v>72</v>
      </c>
      <c r="D47" s="21">
        <v>45009</v>
      </c>
      <c r="E47" s="21">
        <v>45201</v>
      </c>
      <c r="F47" s="18" t="s">
        <v>10</v>
      </c>
      <c r="G47" s="28">
        <v>4600</v>
      </c>
      <c r="H47" s="18">
        <v>0</v>
      </c>
      <c r="I47" s="28">
        <v>4600</v>
      </c>
      <c r="J47" s="19">
        <v>0</v>
      </c>
      <c r="K47" s="29" t="s">
        <v>182</v>
      </c>
      <c r="L47" s="29" t="s">
        <v>192</v>
      </c>
      <c r="M47" s="20"/>
    </row>
    <row r="48" spans="1:13">
      <c r="A48" s="18">
        <v>1</v>
      </c>
      <c r="B48" s="20" t="s">
        <v>43</v>
      </c>
      <c r="C48" s="20" t="s">
        <v>173</v>
      </c>
      <c r="D48" s="21">
        <v>45183</v>
      </c>
      <c r="E48" s="21">
        <v>45201</v>
      </c>
      <c r="F48" s="18" t="s">
        <v>10</v>
      </c>
      <c r="G48" s="28">
        <v>2880</v>
      </c>
      <c r="H48" s="18">
        <v>0</v>
      </c>
      <c r="I48" s="28">
        <v>2880</v>
      </c>
      <c r="J48" s="19">
        <v>0</v>
      </c>
      <c r="K48" s="29" t="s">
        <v>197</v>
      </c>
      <c r="L48" s="29" t="s">
        <v>194</v>
      </c>
      <c r="M48" s="20"/>
    </row>
    <row r="49" spans="1:13">
      <c r="A49" s="18">
        <v>1</v>
      </c>
      <c r="B49" s="20" t="s">
        <v>16</v>
      </c>
      <c r="C49" s="20" t="s">
        <v>175</v>
      </c>
      <c r="D49" s="21">
        <v>45184</v>
      </c>
      <c r="E49" s="21">
        <v>45201</v>
      </c>
      <c r="F49" s="18" t="s">
        <v>10</v>
      </c>
      <c r="G49" s="28">
        <v>10733.8</v>
      </c>
      <c r="H49" s="18">
        <v>0</v>
      </c>
      <c r="I49" s="28">
        <v>10733.8</v>
      </c>
      <c r="J49" s="19">
        <v>0</v>
      </c>
      <c r="K49" s="29" t="s">
        <v>195</v>
      </c>
      <c r="L49" s="29" t="s">
        <v>196</v>
      </c>
      <c r="M49" s="20"/>
    </row>
    <row r="50" spans="1:13">
      <c r="A50" s="18">
        <v>2</v>
      </c>
      <c r="B50" s="20" t="s">
        <v>142</v>
      </c>
      <c r="C50" s="20" t="s">
        <v>715</v>
      </c>
      <c r="D50" s="21">
        <v>45189</v>
      </c>
      <c r="E50" s="21">
        <v>45201</v>
      </c>
      <c r="F50" s="18" t="s">
        <v>10</v>
      </c>
      <c r="G50" s="19">
        <v>33365</v>
      </c>
      <c r="H50" s="18">
        <v>0</v>
      </c>
      <c r="I50" s="19">
        <v>33365</v>
      </c>
      <c r="J50" s="19">
        <v>0</v>
      </c>
      <c r="K50" s="18"/>
      <c r="L50" s="18"/>
      <c r="M50" s="20" t="s">
        <v>748</v>
      </c>
    </row>
    <row r="51" spans="1:13">
      <c r="A51" s="18">
        <v>2</v>
      </c>
      <c r="B51" s="20" t="s">
        <v>142</v>
      </c>
      <c r="C51" s="20" t="s">
        <v>718</v>
      </c>
      <c r="D51" s="21">
        <v>45191</v>
      </c>
      <c r="E51" s="21">
        <v>45201</v>
      </c>
      <c r="F51" s="18" t="s">
        <v>10</v>
      </c>
      <c r="G51" s="19">
        <v>31070</v>
      </c>
      <c r="H51" s="18">
        <v>0</v>
      </c>
      <c r="I51" s="19">
        <v>31070</v>
      </c>
      <c r="J51" s="19">
        <v>0</v>
      </c>
      <c r="K51" s="18"/>
      <c r="L51" s="18"/>
      <c r="M51" s="20" t="s">
        <v>751</v>
      </c>
    </row>
    <row r="52" spans="1:13">
      <c r="A52" s="18">
        <v>1</v>
      </c>
      <c r="B52" s="20" t="s">
        <v>22</v>
      </c>
      <c r="C52" s="20" t="s">
        <v>9</v>
      </c>
      <c r="D52" s="21">
        <v>44979</v>
      </c>
      <c r="E52" s="21">
        <v>45201</v>
      </c>
      <c r="F52" s="18" t="s">
        <v>10</v>
      </c>
      <c r="G52" s="28">
        <v>5859.53</v>
      </c>
      <c r="H52" s="18">
        <v>0</v>
      </c>
      <c r="I52" s="28">
        <v>5859.53</v>
      </c>
      <c r="J52" s="19">
        <v>0</v>
      </c>
      <c r="K52" s="29" t="s">
        <v>185</v>
      </c>
      <c r="L52" s="29" t="s">
        <v>191</v>
      </c>
      <c r="M52" s="20"/>
    </row>
    <row r="53" spans="1:13">
      <c r="A53" s="18">
        <v>2</v>
      </c>
      <c r="B53" s="20" t="s">
        <v>73</v>
      </c>
      <c r="C53" s="20" t="s">
        <v>171</v>
      </c>
      <c r="D53" s="21">
        <v>45174</v>
      </c>
      <c r="E53" s="21">
        <v>45201</v>
      </c>
      <c r="F53" s="18" t="s">
        <v>10</v>
      </c>
      <c r="G53" s="28">
        <v>5409.74</v>
      </c>
      <c r="H53" s="18">
        <v>0</v>
      </c>
      <c r="I53" s="28">
        <v>5409.74</v>
      </c>
      <c r="J53" s="19">
        <v>0</v>
      </c>
      <c r="K53" s="29" t="s">
        <v>197</v>
      </c>
      <c r="L53" s="29" t="s">
        <v>183</v>
      </c>
      <c r="M53" s="20"/>
    </row>
    <row r="54" spans="1:13">
      <c r="A54" s="18">
        <v>1</v>
      </c>
      <c r="B54" s="20" t="s">
        <v>25</v>
      </c>
      <c r="C54" s="20" t="s">
        <v>26</v>
      </c>
      <c r="D54" s="21">
        <v>45065</v>
      </c>
      <c r="E54" s="21">
        <v>45202</v>
      </c>
      <c r="F54" s="18" t="s">
        <v>10</v>
      </c>
      <c r="G54" s="28">
        <v>6471.17</v>
      </c>
      <c r="H54" s="18">
        <v>0</v>
      </c>
      <c r="I54" s="28">
        <v>6471.17</v>
      </c>
      <c r="J54" s="19">
        <v>0</v>
      </c>
      <c r="K54" s="29" t="s">
        <v>207</v>
      </c>
      <c r="L54" s="29" t="s">
        <v>188</v>
      </c>
      <c r="M54" s="20"/>
    </row>
    <row r="55" spans="1:13">
      <c r="A55" s="18">
        <v>1</v>
      </c>
      <c r="B55" s="20" t="s">
        <v>27</v>
      </c>
      <c r="C55" s="20" t="s">
        <v>74</v>
      </c>
      <c r="D55" s="21">
        <v>45202</v>
      </c>
      <c r="E55" s="21">
        <v>45202</v>
      </c>
      <c r="F55" s="18" t="s">
        <v>10</v>
      </c>
      <c r="G55" s="28">
        <v>9000</v>
      </c>
      <c r="H55" s="18">
        <v>0</v>
      </c>
      <c r="I55" s="28">
        <v>9000</v>
      </c>
      <c r="J55" s="19">
        <v>0</v>
      </c>
      <c r="K55" s="29" t="s">
        <v>185</v>
      </c>
      <c r="L55" s="29" t="s">
        <v>189</v>
      </c>
      <c r="M55" s="20"/>
    </row>
    <row r="56" spans="1:13">
      <c r="A56" s="18">
        <v>4</v>
      </c>
      <c r="B56" s="20" t="s">
        <v>143</v>
      </c>
      <c r="C56" s="20" t="s">
        <v>724</v>
      </c>
      <c r="D56" s="21">
        <v>45187</v>
      </c>
      <c r="E56" s="21">
        <v>45202</v>
      </c>
      <c r="F56" s="18" t="s">
        <v>10</v>
      </c>
      <c r="G56" s="19">
        <v>7030</v>
      </c>
      <c r="H56" s="18">
        <v>0</v>
      </c>
      <c r="I56" s="19">
        <v>7030</v>
      </c>
      <c r="J56" s="19">
        <v>0</v>
      </c>
      <c r="K56" s="18"/>
      <c r="L56" s="18"/>
      <c r="M56" s="20" t="s">
        <v>757</v>
      </c>
    </row>
    <row r="57" spans="1:13">
      <c r="A57" s="18">
        <v>4</v>
      </c>
      <c r="B57" s="20" t="s">
        <v>143</v>
      </c>
      <c r="C57" s="20" t="s">
        <v>725</v>
      </c>
      <c r="D57" s="21">
        <v>45187</v>
      </c>
      <c r="E57" s="21">
        <v>45202</v>
      </c>
      <c r="F57" s="18" t="s">
        <v>10</v>
      </c>
      <c r="G57" s="19">
        <v>1850</v>
      </c>
      <c r="H57" s="18">
        <v>0</v>
      </c>
      <c r="I57" s="19">
        <v>1850</v>
      </c>
      <c r="J57" s="19">
        <v>0</v>
      </c>
      <c r="K57" s="18"/>
      <c r="L57" s="18" t="s">
        <v>285</v>
      </c>
      <c r="M57" s="20" t="s">
        <v>758</v>
      </c>
    </row>
    <row r="58" spans="1:13">
      <c r="A58" s="18">
        <v>1</v>
      </c>
      <c r="B58" s="20" t="s">
        <v>143</v>
      </c>
      <c r="C58" s="20" t="s">
        <v>726</v>
      </c>
      <c r="D58" s="21">
        <v>45187</v>
      </c>
      <c r="E58" s="21">
        <v>45202</v>
      </c>
      <c r="F58" s="18" t="s">
        <v>10</v>
      </c>
      <c r="G58" s="19">
        <v>5735</v>
      </c>
      <c r="H58" s="18">
        <v>0</v>
      </c>
      <c r="I58" s="19">
        <v>5735</v>
      </c>
      <c r="J58" s="19">
        <v>0</v>
      </c>
      <c r="K58" s="18"/>
      <c r="L58" s="18"/>
      <c r="M58" s="20" t="s">
        <v>759</v>
      </c>
    </row>
    <row r="59" spans="1:13">
      <c r="A59" s="18">
        <v>2</v>
      </c>
      <c r="B59" s="20" t="s">
        <v>143</v>
      </c>
      <c r="C59" s="20" t="s">
        <v>727</v>
      </c>
      <c r="D59" s="21">
        <v>45187</v>
      </c>
      <c r="E59" s="21">
        <v>45202</v>
      </c>
      <c r="F59" s="18" t="s">
        <v>10</v>
      </c>
      <c r="G59" s="19">
        <v>7115.5</v>
      </c>
      <c r="H59" s="18">
        <v>0</v>
      </c>
      <c r="I59" s="19">
        <v>7115.5</v>
      </c>
      <c r="J59" s="19">
        <v>0</v>
      </c>
      <c r="K59" s="18"/>
      <c r="L59" s="18"/>
      <c r="M59" s="20" t="s">
        <v>760</v>
      </c>
    </row>
    <row r="60" spans="1:13">
      <c r="A60" s="18">
        <v>2</v>
      </c>
      <c r="B60" s="20" t="s">
        <v>143</v>
      </c>
      <c r="C60" s="20" t="s">
        <v>728</v>
      </c>
      <c r="D60" s="21">
        <v>45187</v>
      </c>
      <c r="E60" s="21">
        <v>45202</v>
      </c>
      <c r="F60" s="18" t="s">
        <v>10</v>
      </c>
      <c r="G60" s="19">
        <v>28462</v>
      </c>
      <c r="H60" s="18">
        <v>0</v>
      </c>
      <c r="I60" s="19">
        <v>28462</v>
      </c>
      <c r="J60" s="19">
        <v>0</v>
      </c>
      <c r="K60" s="18"/>
      <c r="L60" s="18"/>
      <c r="M60" s="20" t="s">
        <v>761</v>
      </c>
    </row>
    <row r="61" spans="1:13">
      <c r="A61" s="18">
        <v>1</v>
      </c>
      <c r="B61" s="20" t="s">
        <v>16</v>
      </c>
      <c r="C61" s="20" t="s">
        <v>723</v>
      </c>
      <c r="D61" s="21">
        <v>45187</v>
      </c>
      <c r="E61" s="21">
        <v>45202</v>
      </c>
      <c r="F61" s="18" t="s">
        <v>10</v>
      </c>
      <c r="G61" s="19">
        <v>31845.8</v>
      </c>
      <c r="H61" s="18">
        <v>0</v>
      </c>
      <c r="I61" s="19">
        <v>31845.8</v>
      </c>
      <c r="J61" s="19">
        <v>0</v>
      </c>
      <c r="K61" s="18"/>
      <c r="L61" s="18"/>
      <c r="M61" s="20" t="s">
        <v>756</v>
      </c>
    </row>
    <row r="62" spans="1:13">
      <c r="A62" s="18">
        <v>1</v>
      </c>
      <c r="B62" s="20" t="s">
        <v>16</v>
      </c>
      <c r="C62" s="20" t="s">
        <v>722</v>
      </c>
      <c r="D62" s="21">
        <v>45187</v>
      </c>
      <c r="E62" s="21">
        <v>45202</v>
      </c>
      <c r="F62" s="18" t="s">
        <v>10</v>
      </c>
      <c r="G62" s="19">
        <v>1599.6</v>
      </c>
      <c r="H62" s="18">
        <v>0</v>
      </c>
      <c r="I62" s="19">
        <v>1599.6</v>
      </c>
      <c r="J62" s="19">
        <v>0</v>
      </c>
      <c r="K62" s="18"/>
      <c r="L62" s="18"/>
      <c r="M62" s="20" t="s">
        <v>755</v>
      </c>
    </row>
    <row r="63" spans="1:13">
      <c r="A63" s="18">
        <v>2</v>
      </c>
      <c r="B63" s="20" t="s">
        <v>139</v>
      </c>
      <c r="C63" s="20" t="s">
        <v>729</v>
      </c>
      <c r="D63" s="21">
        <v>45188</v>
      </c>
      <c r="E63" s="21">
        <v>45203</v>
      </c>
      <c r="F63" s="18" t="s">
        <v>10</v>
      </c>
      <c r="G63" s="19">
        <v>23594.6</v>
      </c>
      <c r="H63" s="18">
        <v>0</v>
      </c>
      <c r="I63" s="19">
        <v>23594.6</v>
      </c>
      <c r="J63" s="19">
        <v>0</v>
      </c>
      <c r="K63" s="18"/>
      <c r="L63" s="18"/>
      <c r="M63" s="20" t="s">
        <v>762</v>
      </c>
    </row>
    <row r="64" spans="1:13">
      <c r="A64" s="18">
        <v>1</v>
      </c>
      <c r="B64" s="20" t="s">
        <v>28</v>
      </c>
      <c r="C64" s="20" t="s">
        <v>75</v>
      </c>
      <c r="D64" s="21">
        <v>44921</v>
      </c>
      <c r="E64" s="21">
        <v>45204</v>
      </c>
      <c r="F64" s="18" t="s">
        <v>10</v>
      </c>
      <c r="G64" s="28">
        <v>1478.44</v>
      </c>
      <c r="H64" s="18">
        <v>0</v>
      </c>
      <c r="I64" s="28">
        <v>1478.44</v>
      </c>
      <c r="J64" s="19">
        <v>0</v>
      </c>
      <c r="K64" s="29" t="s">
        <v>182</v>
      </c>
      <c r="L64" s="29" t="s">
        <v>190</v>
      </c>
      <c r="M64" s="20"/>
    </row>
    <row r="65" spans="1:13">
      <c r="A65" s="18">
        <v>1</v>
      </c>
      <c r="B65" s="20" t="s">
        <v>143</v>
      </c>
      <c r="C65" s="20" t="s">
        <v>732</v>
      </c>
      <c r="D65" s="21">
        <v>45189</v>
      </c>
      <c r="E65" s="21">
        <v>45204</v>
      </c>
      <c r="F65" s="18" t="s">
        <v>10</v>
      </c>
      <c r="G65" s="19">
        <v>16215</v>
      </c>
      <c r="H65" s="18">
        <v>0</v>
      </c>
      <c r="I65" s="19">
        <v>16215</v>
      </c>
      <c r="J65" s="19">
        <v>0</v>
      </c>
      <c r="K65" s="18"/>
      <c r="L65" s="18"/>
      <c r="M65" s="20" t="s">
        <v>765</v>
      </c>
    </row>
    <row r="66" spans="1:13">
      <c r="A66" s="18">
        <v>1</v>
      </c>
      <c r="B66" s="20" t="s">
        <v>14</v>
      </c>
      <c r="C66" s="20" t="s">
        <v>176</v>
      </c>
      <c r="D66" s="21">
        <v>45189</v>
      </c>
      <c r="E66" s="21">
        <v>45204</v>
      </c>
      <c r="F66" s="18" t="s">
        <v>10</v>
      </c>
      <c r="G66" s="28">
        <v>2440</v>
      </c>
      <c r="H66" s="18">
        <v>0</v>
      </c>
      <c r="I66" s="28">
        <v>2440</v>
      </c>
      <c r="J66" s="19">
        <v>0</v>
      </c>
      <c r="K66" s="29" t="s">
        <v>197</v>
      </c>
      <c r="L66" s="29" t="s">
        <v>194</v>
      </c>
      <c r="M66" s="20"/>
    </row>
    <row r="67" spans="1:13">
      <c r="A67" s="18">
        <v>1</v>
      </c>
      <c r="B67" s="20" t="s">
        <v>16</v>
      </c>
      <c r="C67" s="20" t="s">
        <v>730</v>
      </c>
      <c r="D67" s="21">
        <v>45189</v>
      </c>
      <c r="E67" s="21">
        <v>45204</v>
      </c>
      <c r="F67" s="18" t="s">
        <v>10</v>
      </c>
      <c r="G67" s="19">
        <v>11343.6</v>
      </c>
      <c r="H67" s="18">
        <v>0</v>
      </c>
      <c r="I67" s="19">
        <v>11343.6</v>
      </c>
      <c r="J67" s="19">
        <v>0</v>
      </c>
      <c r="K67" s="18"/>
      <c r="L67" s="18"/>
      <c r="M67" s="20" t="s">
        <v>763</v>
      </c>
    </row>
    <row r="68" spans="1:13">
      <c r="A68" s="18">
        <v>1</v>
      </c>
      <c r="B68" s="20" t="s">
        <v>16</v>
      </c>
      <c r="C68" s="20" t="s">
        <v>731</v>
      </c>
      <c r="D68" s="21">
        <v>45189</v>
      </c>
      <c r="E68" s="21">
        <v>45204</v>
      </c>
      <c r="F68" s="18" t="s">
        <v>10</v>
      </c>
      <c r="G68" s="19">
        <v>6748</v>
      </c>
      <c r="H68" s="18">
        <v>0</v>
      </c>
      <c r="I68" s="19">
        <v>6748</v>
      </c>
      <c r="J68" s="19">
        <v>0</v>
      </c>
      <c r="K68" s="18"/>
      <c r="L68" s="18"/>
      <c r="M68" s="20" t="s">
        <v>764</v>
      </c>
    </row>
    <row r="69" spans="1:13">
      <c r="A69" s="18">
        <v>2</v>
      </c>
      <c r="B69" s="20" t="s">
        <v>142</v>
      </c>
      <c r="C69" s="20" t="s">
        <v>733</v>
      </c>
      <c r="D69" s="21">
        <v>45194</v>
      </c>
      <c r="E69" s="21">
        <v>45204</v>
      </c>
      <c r="F69" s="18" t="s">
        <v>10</v>
      </c>
      <c r="G69" s="19">
        <v>33370</v>
      </c>
      <c r="H69" s="18">
        <v>0</v>
      </c>
      <c r="I69" s="19">
        <v>33370</v>
      </c>
      <c r="J69" s="19">
        <v>0</v>
      </c>
      <c r="K69" s="18"/>
      <c r="L69" s="18" t="s">
        <v>741</v>
      </c>
      <c r="M69" s="20" t="s">
        <v>766</v>
      </c>
    </row>
    <row r="70" spans="1:13">
      <c r="A70" s="18">
        <v>1</v>
      </c>
      <c r="B70" s="20" t="s">
        <v>42</v>
      </c>
      <c r="C70" s="20" t="s">
        <v>76</v>
      </c>
      <c r="D70" s="21">
        <v>44983</v>
      </c>
      <c r="E70" s="21">
        <v>45204</v>
      </c>
      <c r="F70" s="18" t="s">
        <v>10</v>
      </c>
      <c r="G70" s="28">
        <v>72.099999999999994</v>
      </c>
      <c r="H70" s="18">
        <v>0</v>
      </c>
      <c r="I70" s="28">
        <v>72.099999999999994</v>
      </c>
      <c r="J70" s="19">
        <v>0</v>
      </c>
      <c r="K70" s="29" t="s">
        <v>193</v>
      </c>
      <c r="L70" s="29" t="s">
        <v>208</v>
      </c>
      <c r="M70" s="20"/>
    </row>
    <row r="71" spans="1:13">
      <c r="A71" s="18">
        <v>1</v>
      </c>
      <c r="B71" s="20" t="s">
        <v>14</v>
      </c>
      <c r="C71" s="20" t="s">
        <v>735</v>
      </c>
      <c r="D71" s="21">
        <v>45190</v>
      </c>
      <c r="E71" s="21">
        <v>45205</v>
      </c>
      <c r="F71" s="18" t="s">
        <v>10</v>
      </c>
      <c r="G71" s="19">
        <v>3050</v>
      </c>
      <c r="H71" s="18">
        <v>0</v>
      </c>
      <c r="I71" s="19">
        <v>3050</v>
      </c>
      <c r="J71" s="19">
        <v>0</v>
      </c>
      <c r="K71" s="18"/>
      <c r="L71" s="18"/>
      <c r="M71" s="20"/>
    </row>
    <row r="72" spans="1:13">
      <c r="A72" s="18">
        <v>1</v>
      </c>
      <c r="B72" s="20" t="s">
        <v>16</v>
      </c>
      <c r="C72" s="20" t="s">
        <v>734</v>
      </c>
      <c r="D72" s="21">
        <v>45190</v>
      </c>
      <c r="E72" s="21">
        <v>45205</v>
      </c>
      <c r="F72" s="18" t="s">
        <v>10</v>
      </c>
      <c r="G72" s="19">
        <v>11086</v>
      </c>
      <c r="H72" s="18">
        <v>0</v>
      </c>
      <c r="I72" s="19">
        <v>11086</v>
      </c>
      <c r="J72" s="19">
        <v>0</v>
      </c>
      <c r="K72" s="18"/>
      <c r="L72" s="18"/>
      <c r="M72" s="20" t="s">
        <v>767</v>
      </c>
    </row>
    <row r="73" spans="1:13">
      <c r="A73" s="18">
        <v>1</v>
      </c>
      <c r="B73" s="20" t="s">
        <v>234</v>
      </c>
      <c r="C73" s="20" t="s">
        <v>737</v>
      </c>
      <c r="D73" s="21">
        <v>45191</v>
      </c>
      <c r="E73" s="21">
        <v>45206</v>
      </c>
      <c r="F73" s="18" t="s">
        <v>10</v>
      </c>
      <c r="G73" s="19">
        <v>17576.48</v>
      </c>
      <c r="H73" s="18">
        <v>0</v>
      </c>
      <c r="I73" s="19">
        <v>17576.48</v>
      </c>
      <c r="J73" s="19">
        <v>0</v>
      </c>
      <c r="K73" s="18"/>
      <c r="L73" s="18" t="s">
        <v>670</v>
      </c>
      <c r="M73" s="20" t="s">
        <v>769</v>
      </c>
    </row>
    <row r="74" spans="1:13">
      <c r="A74" s="18">
        <v>1</v>
      </c>
      <c r="B74" s="20" t="s">
        <v>30</v>
      </c>
      <c r="C74" s="20" t="s">
        <v>31</v>
      </c>
      <c r="D74" s="21">
        <v>44979</v>
      </c>
      <c r="E74" s="21">
        <v>45206</v>
      </c>
      <c r="F74" s="18" t="s">
        <v>10</v>
      </c>
      <c r="G74" s="28">
        <v>5767.91</v>
      </c>
      <c r="H74" s="18">
        <v>0</v>
      </c>
      <c r="I74" s="28">
        <v>5767.91</v>
      </c>
      <c r="J74" s="19">
        <v>0</v>
      </c>
      <c r="K74" s="29" t="s">
        <v>201</v>
      </c>
      <c r="L74" s="29" t="s">
        <v>209</v>
      </c>
      <c r="M74" s="20"/>
    </row>
    <row r="75" spans="1:13">
      <c r="A75" s="18">
        <v>4</v>
      </c>
      <c r="B75" s="20" t="s">
        <v>15</v>
      </c>
      <c r="C75" s="20" t="s">
        <v>177</v>
      </c>
      <c r="D75" s="21">
        <v>45191</v>
      </c>
      <c r="E75" s="21">
        <v>45206</v>
      </c>
      <c r="F75" s="18" t="s">
        <v>10</v>
      </c>
      <c r="G75" s="28">
        <v>3271.2</v>
      </c>
      <c r="H75" s="18">
        <v>0</v>
      </c>
      <c r="I75" s="28">
        <v>3271.2</v>
      </c>
      <c r="J75" s="19">
        <v>0</v>
      </c>
      <c r="K75" s="29" t="s">
        <v>197</v>
      </c>
      <c r="L75" s="29" t="s">
        <v>194</v>
      </c>
      <c r="M75" s="20"/>
    </row>
    <row r="76" spans="1:13">
      <c r="A76" s="18">
        <v>4</v>
      </c>
      <c r="B76" s="20" t="s">
        <v>15</v>
      </c>
      <c r="C76" s="20" t="s">
        <v>736</v>
      </c>
      <c r="D76" s="21">
        <v>45191</v>
      </c>
      <c r="E76" s="21">
        <v>45206</v>
      </c>
      <c r="F76" s="18" t="s">
        <v>10</v>
      </c>
      <c r="G76" s="19">
        <v>3271.2</v>
      </c>
      <c r="H76" s="18">
        <v>0</v>
      </c>
      <c r="I76" s="19">
        <v>3271.2</v>
      </c>
      <c r="J76" s="19">
        <v>0</v>
      </c>
      <c r="K76" s="18"/>
      <c r="L76" s="18"/>
      <c r="M76" s="20" t="s">
        <v>768</v>
      </c>
    </row>
    <row r="77" spans="1:13">
      <c r="A77" s="18">
        <v>4</v>
      </c>
      <c r="B77" s="20" t="s">
        <v>16</v>
      </c>
      <c r="C77" s="20" t="s">
        <v>738</v>
      </c>
      <c r="D77" s="21">
        <v>45191</v>
      </c>
      <c r="E77" s="21">
        <v>45208</v>
      </c>
      <c r="F77" s="18" t="s">
        <v>10</v>
      </c>
      <c r="G77" s="19">
        <v>6720</v>
      </c>
      <c r="H77" s="18">
        <v>0</v>
      </c>
      <c r="I77" s="19">
        <v>6720</v>
      </c>
      <c r="J77" s="19">
        <v>0</v>
      </c>
      <c r="K77" s="18"/>
      <c r="L77" s="18"/>
      <c r="M77" s="20" t="s">
        <v>770</v>
      </c>
    </row>
    <row r="78" spans="1:13">
      <c r="A78" s="18">
        <v>4</v>
      </c>
      <c r="B78" s="20" t="s">
        <v>33</v>
      </c>
      <c r="C78" s="20" t="s">
        <v>77</v>
      </c>
      <c r="D78" s="21">
        <v>44959</v>
      </c>
      <c r="E78" s="21">
        <v>45209</v>
      </c>
      <c r="F78" s="18" t="s">
        <v>10</v>
      </c>
      <c r="G78" s="28">
        <v>2012</v>
      </c>
      <c r="H78" s="18">
        <v>0</v>
      </c>
      <c r="I78" s="28">
        <v>2012</v>
      </c>
      <c r="J78" s="19">
        <v>0</v>
      </c>
      <c r="K78" s="29" t="s">
        <v>185</v>
      </c>
      <c r="L78" s="29" t="s">
        <v>191</v>
      </c>
      <c r="M78" s="20"/>
    </row>
    <row r="79" spans="1:13">
      <c r="A79" s="18">
        <v>1</v>
      </c>
      <c r="B79" s="20" t="s">
        <v>37</v>
      </c>
      <c r="C79" s="20" t="s">
        <v>9</v>
      </c>
      <c r="D79" s="21">
        <v>44979</v>
      </c>
      <c r="E79" s="21">
        <v>45209</v>
      </c>
      <c r="F79" s="18" t="s">
        <v>10</v>
      </c>
      <c r="G79" s="28">
        <v>349.9</v>
      </c>
      <c r="H79" s="18">
        <v>0</v>
      </c>
      <c r="I79" s="28">
        <v>349.9</v>
      </c>
      <c r="J79" s="19">
        <v>0</v>
      </c>
      <c r="K79" s="29" t="s">
        <v>185</v>
      </c>
      <c r="L79" s="29" t="s">
        <v>210</v>
      </c>
      <c r="M79" s="20"/>
    </row>
    <row r="80" spans="1:13">
      <c r="A80" s="18">
        <v>1</v>
      </c>
      <c r="B80" s="20" t="s">
        <v>38</v>
      </c>
      <c r="C80" s="20" t="s">
        <v>9</v>
      </c>
      <c r="D80" s="21">
        <v>44952</v>
      </c>
      <c r="E80" s="21">
        <v>45209</v>
      </c>
      <c r="F80" s="18" t="s">
        <v>10</v>
      </c>
      <c r="G80" s="28">
        <v>651</v>
      </c>
      <c r="H80" s="18">
        <v>0</v>
      </c>
      <c r="I80" s="28">
        <v>651</v>
      </c>
      <c r="J80" s="19">
        <v>0</v>
      </c>
      <c r="K80" s="29" t="s">
        <v>185</v>
      </c>
      <c r="L80" s="29" t="s">
        <v>191</v>
      </c>
      <c r="M80" s="20"/>
    </row>
    <row r="81" spans="1:13">
      <c r="A81" s="18">
        <v>1</v>
      </c>
      <c r="B81" s="20" t="s">
        <v>34</v>
      </c>
      <c r="C81" s="20" t="s">
        <v>35</v>
      </c>
      <c r="D81" s="21">
        <v>44927</v>
      </c>
      <c r="E81" s="21">
        <v>45209</v>
      </c>
      <c r="F81" s="18" t="s">
        <v>10</v>
      </c>
      <c r="G81" s="28">
        <v>1075</v>
      </c>
      <c r="H81" s="18">
        <v>0</v>
      </c>
      <c r="I81" s="28">
        <v>1075</v>
      </c>
      <c r="J81" s="19">
        <v>0</v>
      </c>
      <c r="K81" s="29" t="s">
        <v>185</v>
      </c>
      <c r="L81" s="29" t="s">
        <v>210</v>
      </c>
      <c r="M81" s="20"/>
    </row>
    <row r="82" spans="1:13">
      <c r="A82" s="18">
        <v>2</v>
      </c>
      <c r="B82" s="20" t="s">
        <v>36</v>
      </c>
      <c r="C82" s="20" t="s">
        <v>178</v>
      </c>
      <c r="D82" s="21">
        <v>45181</v>
      </c>
      <c r="E82" s="21">
        <v>45209</v>
      </c>
      <c r="F82" s="18" t="s">
        <v>10</v>
      </c>
      <c r="G82" s="28">
        <v>559.83000000000004</v>
      </c>
      <c r="H82" s="18">
        <v>0</v>
      </c>
      <c r="I82" s="28">
        <v>559.83000000000004</v>
      </c>
      <c r="J82" s="19">
        <v>0</v>
      </c>
      <c r="K82" s="29" t="s">
        <v>185</v>
      </c>
      <c r="L82" s="29" t="s">
        <v>191</v>
      </c>
      <c r="M82" s="20"/>
    </row>
    <row r="83" spans="1:13">
      <c r="A83" s="18">
        <v>1</v>
      </c>
      <c r="B83" s="20" t="s">
        <v>39</v>
      </c>
      <c r="C83" s="20" t="s">
        <v>9</v>
      </c>
      <c r="D83" s="21">
        <v>44965</v>
      </c>
      <c r="E83" s="21">
        <v>45209</v>
      </c>
      <c r="F83" s="18" t="s">
        <v>10</v>
      </c>
      <c r="G83" s="28">
        <v>1000</v>
      </c>
      <c r="H83" s="18">
        <v>0</v>
      </c>
      <c r="I83" s="28">
        <v>1000</v>
      </c>
      <c r="J83" s="19">
        <v>0</v>
      </c>
      <c r="K83" s="29" t="s">
        <v>185</v>
      </c>
      <c r="L83" s="29" t="s">
        <v>189</v>
      </c>
      <c r="M83" s="20"/>
    </row>
    <row r="84" spans="1:13">
      <c r="A84" s="18">
        <v>1</v>
      </c>
      <c r="B84" s="20" t="s">
        <v>397</v>
      </c>
      <c r="C84" s="20" t="s">
        <v>739</v>
      </c>
      <c r="D84" s="21">
        <v>45191</v>
      </c>
      <c r="E84" s="21">
        <v>45209</v>
      </c>
      <c r="F84" s="18" t="s">
        <v>10</v>
      </c>
      <c r="G84" s="19">
        <v>7000</v>
      </c>
      <c r="H84" s="18">
        <v>0</v>
      </c>
      <c r="I84" s="19">
        <v>7000</v>
      </c>
      <c r="J84" s="19">
        <v>0</v>
      </c>
      <c r="K84" s="18"/>
      <c r="L84" s="18"/>
      <c r="M84" s="20" t="s">
        <v>771</v>
      </c>
    </row>
    <row r="85" spans="1:13">
      <c r="A85" s="18">
        <v>1</v>
      </c>
      <c r="B85" s="20" t="s">
        <v>78</v>
      </c>
      <c r="C85" s="20" t="s">
        <v>79</v>
      </c>
      <c r="D85" s="21">
        <v>45168</v>
      </c>
      <c r="E85" s="21">
        <v>45209</v>
      </c>
      <c r="F85" s="18" t="s">
        <v>10</v>
      </c>
      <c r="G85" s="28">
        <v>177.5</v>
      </c>
      <c r="H85" s="18">
        <v>0</v>
      </c>
      <c r="I85" s="28">
        <v>177.5</v>
      </c>
      <c r="J85" s="19">
        <v>0</v>
      </c>
      <c r="K85" s="29" t="s">
        <v>182</v>
      </c>
      <c r="L85" s="29" t="s">
        <v>211</v>
      </c>
      <c r="M85" s="20"/>
    </row>
    <row r="86" spans="1:13">
      <c r="A86" s="18">
        <v>1</v>
      </c>
      <c r="B86" s="20" t="s">
        <v>40</v>
      </c>
      <c r="C86" s="20" t="s">
        <v>41</v>
      </c>
      <c r="D86" s="21">
        <v>44979</v>
      </c>
      <c r="E86" s="21">
        <v>45209</v>
      </c>
      <c r="F86" s="18" t="s">
        <v>10</v>
      </c>
      <c r="G86" s="28">
        <v>559</v>
      </c>
      <c r="H86" s="18">
        <v>0</v>
      </c>
      <c r="I86" s="28">
        <v>559</v>
      </c>
      <c r="J86" s="19">
        <v>0</v>
      </c>
      <c r="K86" s="29" t="s">
        <v>182</v>
      </c>
      <c r="L86" s="29" t="s">
        <v>206</v>
      </c>
      <c r="M86" s="20"/>
    </row>
    <row r="87" spans="1:13">
      <c r="A87" s="18">
        <v>1</v>
      </c>
      <c r="B87" s="20" t="s">
        <v>29</v>
      </c>
      <c r="C87" s="20" t="s">
        <v>179</v>
      </c>
      <c r="D87" s="21">
        <v>45190</v>
      </c>
      <c r="E87" s="21">
        <v>45210</v>
      </c>
      <c r="F87" s="18" t="s">
        <v>10</v>
      </c>
      <c r="G87" s="28">
        <v>1445</v>
      </c>
      <c r="H87" s="18">
        <v>0</v>
      </c>
      <c r="I87" s="28">
        <v>1445</v>
      </c>
      <c r="J87" s="19">
        <v>0</v>
      </c>
      <c r="K87" s="29" t="s">
        <v>207</v>
      </c>
      <c r="L87" s="29" t="s">
        <v>194</v>
      </c>
      <c r="M87" s="20"/>
    </row>
    <row r="88" spans="1:13">
      <c r="A88" s="18">
        <v>1</v>
      </c>
      <c r="B88" s="20" t="s">
        <v>29</v>
      </c>
      <c r="C88" s="20" t="s">
        <v>740</v>
      </c>
      <c r="D88" s="21">
        <v>45190</v>
      </c>
      <c r="E88" s="21">
        <v>45210</v>
      </c>
      <c r="F88" s="18" t="s">
        <v>10</v>
      </c>
      <c r="G88" s="19">
        <v>1445</v>
      </c>
      <c r="H88" s="18">
        <v>0</v>
      </c>
      <c r="I88" s="19">
        <v>1445</v>
      </c>
      <c r="J88" s="19">
        <v>0</v>
      </c>
      <c r="K88" s="18"/>
      <c r="L88" s="18"/>
      <c r="M88" s="20" t="s">
        <v>772</v>
      </c>
    </row>
    <row r="89" spans="1:13">
      <c r="A89" s="18">
        <v>1</v>
      </c>
      <c r="B89" s="20" t="s">
        <v>44</v>
      </c>
      <c r="C89" s="20" t="s">
        <v>45</v>
      </c>
      <c r="D89" s="21">
        <v>44909</v>
      </c>
      <c r="E89" s="21">
        <v>45210</v>
      </c>
      <c r="F89" s="18" t="s">
        <v>10</v>
      </c>
      <c r="G89" s="28">
        <v>20928.04</v>
      </c>
      <c r="H89" s="18">
        <v>0</v>
      </c>
      <c r="I89" s="28">
        <v>20928.04</v>
      </c>
      <c r="J89" s="19">
        <v>0</v>
      </c>
      <c r="K89" s="29" t="s">
        <v>201</v>
      </c>
      <c r="L89" s="29" t="s">
        <v>212</v>
      </c>
      <c r="M89" s="20"/>
    </row>
    <row r="90" spans="1:13">
      <c r="A90" s="18">
        <v>1</v>
      </c>
      <c r="B90" s="20" t="s">
        <v>48</v>
      </c>
      <c r="C90" s="20" t="s">
        <v>9</v>
      </c>
      <c r="D90" s="21">
        <v>44968</v>
      </c>
      <c r="E90" s="21">
        <v>45210</v>
      </c>
      <c r="F90" s="18" t="s">
        <v>10</v>
      </c>
      <c r="G90" s="28">
        <v>3293</v>
      </c>
      <c r="H90" s="18">
        <v>0</v>
      </c>
      <c r="I90" s="28">
        <v>3293</v>
      </c>
      <c r="J90" s="19">
        <v>0</v>
      </c>
      <c r="K90" s="29" t="s">
        <v>185</v>
      </c>
      <c r="L90" s="29" t="s">
        <v>210</v>
      </c>
      <c r="M90" s="20"/>
    </row>
    <row r="91" spans="1:13">
      <c r="A91" s="18">
        <v>1</v>
      </c>
      <c r="B91" s="20" t="s">
        <v>46</v>
      </c>
      <c r="C91" s="20" t="s">
        <v>47</v>
      </c>
      <c r="D91" s="21">
        <v>44930</v>
      </c>
      <c r="E91" s="21">
        <v>45210</v>
      </c>
      <c r="F91" s="18" t="s">
        <v>10</v>
      </c>
      <c r="G91" s="28">
        <v>3800</v>
      </c>
      <c r="H91" s="18">
        <v>0</v>
      </c>
      <c r="I91" s="28">
        <v>3800</v>
      </c>
      <c r="J91" s="19">
        <v>0</v>
      </c>
      <c r="K91" s="29" t="s">
        <v>197</v>
      </c>
      <c r="L91" s="29" t="s">
        <v>184</v>
      </c>
      <c r="M91" s="20"/>
    </row>
    <row r="92" spans="1:13">
      <c r="A92" s="18">
        <v>1</v>
      </c>
      <c r="B92" s="20" t="s">
        <v>49</v>
      </c>
      <c r="C92" s="20" t="s">
        <v>50</v>
      </c>
      <c r="D92" s="21">
        <v>44965</v>
      </c>
      <c r="E92" s="21">
        <v>45211</v>
      </c>
      <c r="F92" s="18" t="s">
        <v>10</v>
      </c>
      <c r="G92" s="28">
        <v>519.04999999999995</v>
      </c>
      <c r="H92" s="18">
        <v>0</v>
      </c>
      <c r="I92" s="28">
        <v>519.04999999999995</v>
      </c>
      <c r="J92" s="19">
        <v>0</v>
      </c>
      <c r="K92" s="29" t="s">
        <v>182</v>
      </c>
      <c r="L92" s="29" t="s">
        <v>213</v>
      </c>
      <c r="M92" s="20"/>
    </row>
    <row r="93" spans="1:13">
      <c r="A93" s="18">
        <v>1</v>
      </c>
      <c r="B93" s="20" t="s">
        <v>145</v>
      </c>
      <c r="C93" s="20" t="s">
        <v>180</v>
      </c>
      <c r="D93" s="21">
        <v>45181</v>
      </c>
      <c r="E93" s="21">
        <v>45212</v>
      </c>
      <c r="F93" s="18" t="s">
        <v>10</v>
      </c>
      <c r="G93" s="28">
        <v>1787</v>
      </c>
      <c r="H93" s="18">
        <v>0</v>
      </c>
      <c r="I93" s="28">
        <v>1787</v>
      </c>
      <c r="J93" s="19">
        <v>0</v>
      </c>
      <c r="K93" s="29" t="s">
        <v>197</v>
      </c>
      <c r="L93" s="29" t="s">
        <v>183</v>
      </c>
      <c r="M93" s="20"/>
    </row>
    <row r="94" spans="1:13">
      <c r="A94" s="18">
        <v>1</v>
      </c>
      <c r="B94" s="20" t="s">
        <v>17</v>
      </c>
      <c r="C94" s="20" t="s">
        <v>181</v>
      </c>
      <c r="D94" s="21">
        <v>45188</v>
      </c>
      <c r="E94" s="21">
        <v>45218</v>
      </c>
      <c r="F94" s="18" t="s">
        <v>10</v>
      </c>
      <c r="G94" s="28">
        <v>3169.67</v>
      </c>
      <c r="H94" s="18">
        <v>0</v>
      </c>
      <c r="I94" s="28">
        <v>3169.67</v>
      </c>
      <c r="J94" s="19">
        <v>0</v>
      </c>
      <c r="K94" s="29" t="s">
        <v>197</v>
      </c>
      <c r="L94" s="29" t="s">
        <v>183</v>
      </c>
      <c r="M94" s="20"/>
    </row>
    <row r="95" spans="1:13">
      <c r="A95" s="18">
        <v>1</v>
      </c>
      <c r="B95" s="20" t="s">
        <v>52</v>
      </c>
      <c r="C95" s="20" t="s">
        <v>53</v>
      </c>
      <c r="D95" s="21">
        <v>44956</v>
      </c>
      <c r="E95" s="21">
        <v>45219</v>
      </c>
      <c r="F95" s="18" t="s">
        <v>10</v>
      </c>
      <c r="G95" s="28">
        <v>11104.64</v>
      </c>
      <c r="H95" s="18">
        <v>0</v>
      </c>
      <c r="I95" s="28">
        <v>11104.64</v>
      </c>
      <c r="J95" s="19">
        <v>0</v>
      </c>
      <c r="K95" s="29" t="s">
        <v>201</v>
      </c>
      <c r="L95" s="29" t="s">
        <v>215</v>
      </c>
      <c r="M95" s="20"/>
    </row>
    <row r="96" spans="1:13">
      <c r="A96" s="18">
        <v>1</v>
      </c>
      <c r="B96" s="20" t="s">
        <v>51</v>
      </c>
      <c r="C96" s="20" t="s">
        <v>80</v>
      </c>
      <c r="D96" s="21">
        <v>45199</v>
      </c>
      <c r="E96" s="21">
        <v>45219</v>
      </c>
      <c r="F96" s="18" t="s">
        <v>10</v>
      </c>
      <c r="G96" s="28">
        <v>27277.08</v>
      </c>
      <c r="H96" s="18">
        <v>0</v>
      </c>
      <c r="I96" s="28">
        <v>27277.08</v>
      </c>
      <c r="J96" s="19">
        <v>0</v>
      </c>
      <c r="K96" s="29" t="s">
        <v>199</v>
      </c>
      <c r="L96" s="29" t="s">
        <v>214</v>
      </c>
      <c r="M96" s="20"/>
    </row>
    <row r="97" spans="1:13">
      <c r="A97" s="18">
        <v>1</v>
      </c>
      <c r="B97" s="20" t="s">
        <v>54</v>
      </c>
      <c r="C97" s="20" t="s">
        <v>55</v>
      </c>
      <c r="D97" s="21">
        <v>44869</v>
      </c>
      <c r="E97" s="21">
        <v>45220</v>
      </c>
      <c r="F97" s="18" t="s">
        <v>10</v>
      </c>
      <c r="G97" s="28">
        <v>99.9</v>
      </c>
      <c r="H97" s="18">
        <v>0</v>
      </c>
      <c r="I97" s="28">
        <v>99.9</v>
      </c>
      <c r="J97" s="19">
        <v>0</v>
      </c>
      <c r="K97" s="29" t="s">
        <v>182</v>
      </c>
      <c r="L97" s="29" t="s">
        <v>206</v>
      </c>
      <c r="M97" s="20"/>
    </row>
    <row r="98" spans="1:13">
      <c r="A98" s="18">
        <v>1</v>
      </c>
      <c r="B98" s="20" t="s">
        <v>56</v>
      </c>
      <c r="C98" s="20" t="s">
        <v>57</v>
      </c>
      <c r="D98" s="21">
        <v>44979</v>
      </c>
      <c r="E98" s="21">
        <v>45225</v>
      </c>
      <c r="F98" s="18" t="s">
        <v>10</v>
      </c>
      <c r="G98" s="28">
        <v>1500</v>
      </c>
      <c r="H98" s="18">
        <v>0</v>
      </c>
      <c r="I98" s="28">
        <v>1500</v>
      </c>
      <c r="J98" s="19">
        <v>0</v>
      </c>
      <c r="K98" s="29" t="s">
        <v>197</v>
      </c>
      <c r="L98" s="29" t="s">
        <v>198</v>
      </c>
      <c r="M98" s="20"/>
    </row>
    <row r="99" spans="1:13">
      <c r="A99" s="18">
        <v>1</v>
      </c>
      <c r="B99" s="20" t="s">
        <v>58</v>
      </c>
      <c r="C99" s="20" t="s">
        <v>81</v>
      </c>
      <c r="D99" s="21">
        <v>44957</v>
      </c>
      <c r="E99" s="21">
        <v>45229</v>
      </c>
      <c r="F99" s="18" t="s">
        <v>10</v>
      </c>
      <c r="G99" s="28">
        <v>3242.14</v>
      </c>
      <c r="H99" s="18">
        <v>0</v>
      </c>
      <c r="I99" s="28">
        <v>3242.14</v>
      </c>
      <c r="J99" s="19">
        <v>0</v>
      </c>
      <c r="K99" s="29" t="s">
        <v>199</v>
      </c>
      <c r="L99" s="29" t="s">
        <v>200</v>
      </c>
      <c r="M99" s="20"/>
    </row>
    <row r="100" spans="1:13">
      <c r="A100" s="18">
        <v>1</v>
      </c>
      <c r="B100" s="20" t="s">
        <v>71</v>
      </c>
      <c r="C100" s="20" t="s">
        <v>81</v>
      </c>
      <c r="D100" s="21">
        <v>45107</v>
      </c>
      <c r="E100" s="21">
        <v>45229</v>
      </c>
      <c r="F100" s="18" t="s">
        <v>10</v>
      </c>
      <c r="G100" s="28">
        <v>2204.88</v>
      </c>
      <c r="H100" s="18">
        <v>0</v>
      </c>
      <c r="I100" s="28">
        <v>2204.88</v>
      </c>
      <c r="J100" s="19">
        <v>0</v>
      </c>
      <c r="K100" s="29" t="s">
        <v>199</v>
      </c>
      <c r="L100" s="29" t="s">
        <v>200</v>
      </c>
      <c r="M100" s="20"/>
    </row>
    <row r="101" spans="1:13">
      <c r="A101" s="18">
        <v>1</v>
      </c>
      <c r="B101" s="20" t="s">
        <v>60</v>
      </c>
      <c r="C101" s="20" t="s">
        <v>81</v>
      </c>
      <c r="D101" s="21">
        <v>44956</v>
      </c>
      <c r="E101" s="21">
        <v>45229</v>
      </c>
      <c r="F101" s="18" t="s">
        <v>10</v>
      </c>
      <c r="G101" s="28">
        <v>1632.48</v>
      </c>
      <c r="H101" s="18">
        <v>0</v>
      </c>
      <c r="I101" s="28">
        <v>1632.48</v>
      </c>
      <c r="J101" s="19">
        <v>0</v>
      </c>
      <c r="K101" s="29" t="s">
        <v>199</v>
      </c>
      <c r="L101" s="29" t="s">
        <v>200</v>
      </c>
      <c r="M101" s="20"/>
    </row>
    <row r="102" spans="1:13">
      <c r="A102" s="18">
        <v>1</v>
      </c>
      <c r="B102" s="20" t="s">
        <v>61</v>
      </c>
      <c r="C102" s="20" t="s">
        <v>81</v>
      </c>
      <c r="D102" s="21">
        <v>44956</v>
      </c>
      <c r="E102" s="21">
        <v>45229</v>
      </c>
      <c r="F102" s="18" t="s">
        <v>10</v>
      </c>
      <c r="G102" s="28">
        <v>1958.24</v>
      </c>
      <c r="H102" s="18">
        <v>0</v>
      </c>
      <c r="I102" s="28">
        <v>1958.24</v>
      </c>
      <c r="J102" s="19">
        <v>0</v>
      </c>
      <c r="K102" s="29" t="s">
        <v>199</v>
      </c>
      <c r="L102" s="29" t="s">
        <v>200</v>
      </c>
      <c r="M102" s="20"/>
    </row>
    <row r="103" spans="1:13">
      <c r="A103" s="18">
        <v>1</v>
      </c>
      <c r="B103" s="20" t="s">
        <v>68</v>
      </c>
      <c r="C103" s="20" t="s">
        <v>81</v>
      </c>
      <c r="D103" s="21">
        <v>45019</v>
      </c>
      <c r="E103" s="21">
        <v>45229</v>
      </c>
      <c r="F103" s="18" t="s">
        <v>10</v>
      </c>
      <c r="G103" s="28">
        <v>2096.89</v>
      </c>
      <c r="H103" s="18">
        <v>0</v>
      </c>
      <c r="I103" s="28">
        <v>2096.89</v>
      </c>
      <c r="J103" s="19">
        <v>0</v>
      </c>
      <c r="K103" s="29" t="s">
        <v>199</v>
      </c>
      <c r="L103" s="29" t="s">
        <v>200</v>
      </c>
      <c r="M103" s="20"/>
    </row>
    <row r="104" spans="1:13">
      <c r="A104" s="18">
        <v>1</v>
      </c>
      <c r="B104" s="20" t="s">
        <v>62</v>
      </c>
      <c r="C104" s="20" t="s">
        <v>81</v>
      </c>
      <c r="D104" s="21">
        <v>44956</v>
      </c>
      <c r="E104" s="21">
        <v>45229</v>
      </c>
      <c r="F104" s="18" t="s">
        <v>10</v>
      </c>
      <c r="G104" s="28">
        <v>5258.34</v>
      </c>
      <c r="H104" s="18">
        <v>0</v>
      </c>
      <c r="I104" s="28">
        <v>5258.34</v>
      </c>
      <c r="J104" s="19">
        <v>0</v>
      </c>
      <c r="K104" s="29" t="s">
        <v>199</v>
      </c>
      <c r="L104" s="29" t="s">
        <v>200</v>
      </c>
      <c r="M104" s="20"/>
    </row>
    <row r="105" spans="1:13">
      <c r="A105" s="18">
        <v>1</v>
      </c>
      <c r="B105" s="20" t="s">
        <v>63</v>
      </c>
      <c r="C105" s="20" t="s">
        <v>81</v>
      </c>
      <c r="D105" s="21">
        <v>44956</v>
      </c>
      <c r="E105" s="21">
        <v>45229</v>
      </c>
      <c r="F105" s="18" t="s">
        <v>10</v>
      </c>
      <c r="G105" s="28">
        <v>4343.12</v>
      </c>
      <c r="H105" s="18">
        <v>0</v>
      </c>
      <c r="I105" s="28">
        <v>4343.12</v>
      </c>
      <c r="J105" s="19">
        <v>0</v>
      </c>
      <c r="K105" s="29" t="s">
        <v>199</v>
      </c>
      <c r="L105" s="29" t="s">
        <v>200</v>
      </c>
      <c r="M105" s="20"/>
    </row>
    <row r="106" spans="1:13">
      <c r="A106" s="18">
        <v>1</v>
      </c>
      <c r="B106" s="20" t="s">
        <v>69</v>
      </c>
      <c r="C106" s="20" t="s">
        <v>774</v>
      </c>
      <c r="D106" s="21">
        <v>45107</v>
      </c>
      <c r="E106" s="21">
        <v>45229</v>
      </c>
      <c r="F106" s="18" t="s">
        <v>10</v>
      </c>
      <c r="G106" s="28">
        <v>1170</v>
      </c>
      <c r="H106" s="18">
        <v>0</v>
      </c>
      <c r="I106" s="28">
        <v>1170</v>
      </c>
      <c r="J106" s="19">
        <v>0</v>
      </c>
      <c r="K106" s="29"/>
      <c r="L106" s="29" t="s">
        <v>777</v>
      </c>
      <c r="M106" s="20"/>
    </row>
    <row r="107" spans="1:13">
      <c r="A107" s="18">
        <v>1</v>
      </c>
      <c r="B107" s="20" t="s">
        <v>64</v>
      </c>
      <c r="C107" s="20" t="s">
        <v>81</v>
      </c>
      <c r="D107" s="21">
        <v>44956</v>
      </c>
      <c r="E107" s="21">
        <v>45229</v>
      </c>
      <c r="F107" s="18" t="s">
        <v>10</v>
      </c>
      <c r="G107" s="28">
        <v>4128.2299999999996</v>
      </c>
      <c r="H107" s="18">
        <v>0</v>
      </c>
      <c r="I107" s="28">
        <v>4128.2299999999996</v>
      </c>
      <c r="J107" s="19">
        <v>0</v>
      </c>
      <c r="K107" s="29" t="s">
        <v>199</v>
      </c>
      <c r="L107" s="29" t="s">
        <v>200</v>
      </c>
      <c r="M107" s="20"/>
    </row>
    <row r="108" spans="1:13">
      <c r="A108" s="18">
        <v>1</v>
      </c>
      <c r="B108" s="20" t="s">
        <v>65</v>
      </c>
      <c r="C108" s="20" t="s">
        <v>81</v>
      </c>
      <c r="D108" s="21">
        <v>44956</v>
      </c>
      <c r="E108" s="21">
        <v>45229</v>
      </c>
      <c r="F108" s="18" t="s">
        <v>10</v>
      </c>
      <c r="G108" s="28">
        <v>5327.42</v>
      </c>
      <c r="H108" s="18">
        <v>0</v>
      </c>
      <c r="I108" s="28">
        <v>5327.42</v>
      </c>
      <c r="J108" s="19">
        <v>0</v>
      </c>
      <c r="K108" s="29" t="s">
        <v>199</v>
      </c>
      <c r="L108" s="29" t="s">
        <v>200</v>
      </c>
      <c r="M108" s="20"/>
    </row>
    <row r="109" spans="1:13">
      <c r="A109" s="18">
        <v>1</v>
      </c>
      <c r="B109" s="20" t="s">
        <v>69</v>
      </c>
      <c r="C109" s="20" t="s">
        <v>81</v>
      </c>
      <c r="D109" s="21">
        <v>45200</v>
      </c>
      <c r="E109" s="21">
        <v>45229</v>
      </c>
      <c r="F109" s="18" t="s">
        <v>10</v>
      </c>
      <c r="G109" s="28">
        <v>1928.54</v>
      </c>
      <c r="H109" s="18">
        <v>0</v>
      </c>
      <c r="I109" s="28">
        <v>1928.54</v>
      </c>
      <c r="J109" s="19">
        <v>0</v>
      </c>
      <c r="K109" s="29" t="s">
        <v>199</v>
      </c>
      <c r="L109" s="29" t="s">
        <v>200</v>
      </c>
      <c r="M109" s="20"/>
    </row>
    <row r="110" spans="1:13">
      <c r="A110" s="18">
        <v>1</v>
      </c>
      <c r="B110" s="20" t="s">
        <v>69</v>
      </c>
      <c r="C110" s="20" t="s">
        <v>82</v>
      </c>
      <c r="D110" s="21">
        <v>45015</v>
      </c>
      <c r="E110" s="21">
        <v>45229</v>
      </c>
      <c r="F110" s="18" t="s">
        <v>10</v>
      </c>
      <c r="G110" s="28">
        <v>178.2</v>
      </c>
      <c r="H110" s="18">
        <v>0</v>
      </c>
      <c r="I110" s="28">
        <v>178.2</v>
      </c>
      <c r="J110" s="19">
        <v>0</v>
      </c>
      <c r="K110" s="29" t="s">
        <v>199</v>
      </c>
      <c r="L110" s="29" t="s">
        <v>202</v>
      </c>
      <c r="M110" s="20"/>
    </row>
    <row r="111" spans="1:13">
      <c r="A111" s="18">
        <v>1</v>
      </c>
      <c r="B111" s="20" t="s">
        <v>66</v>
      </c>
      <c r="C111" s="20" t="s">
        <v>81</v>
      </c>
      <c r="D111" s="21">
        <v>44956</v>
      </c>
      <c r="E111" s="21">
        <v>45229</v>
      </c>
      <c r="F111" s="18" t="s">
        <v>10</v>
      </c>
      <c r="G111" s="28">
        <v>8385.26</v>
      </c>
      <c r="H111" s="18">
        <v>0</v>
      </c>
      <c r="I111" s="28">
        <v>8385.26</v>
      </c>
      <c r="J111" s="19">
        <v>0</v>
      </c>
      <c r="K111" s="29" t="s">
        <v>199</v>
      </c>
      <c r="L111" s="29" t="s">
        <v>200</v>
      </c>
      <c r="M111" s="20"/>
    </row>
    <row r="112" spans="1:13">
      <c r="A112" s="18">
        <v>1</v>
      </c>
      <c r="B112" s="20" t="s">
        <v>67</v>
      </c>
      <c r="C112" s="20" t="s">
        <v>81</v>
      </c>
      <c r="D112" s="21">
        <v>45019</v>
      </c>
      <c r="E112" s="21">
        <v>45229</v>
      </c>
      <c r="F112" s="18" t="s">
        <v>10</v>
      </c>
      <c r="G112" s="28">
        <v>3254.91</v>
      </c>
      <c r="H112" s="18">
        <v>0</v>
      </c>
      <c r="I112" s="28">
        <v>3254.91</v>
      </c>
      <c r="J112" s="19">
        <v>0</v>
      </c>
      <c r="K112" s="29" t="s">
        <v>199</v>
      </c>
      <c r="L112" s="29" t="s">
        <v>200</v>
      </c>
      <c r="M112" s="20"/>
    </row>
    <row r="113" spans="1:13">
      <c r="A113" s="18">
        <v>1</v>
      </c>
      <c r="B113" s="20" t="s">
        <v>11</v>
      </c>
      <c r="C113" s="20" t="s">
        <v>9</v>
      </c>
      <c r="D113" s="21">
        <v>44956</v>
      </c>
      <c r="E113" s="21">
        <v>45231</v>
      </c>
      <c r="F113" s="18" t="s">
        <v>10</v>
      </c>
      <c r="G113" s="28">
        <v>1212</v>
      </c>
      <c r="H113" s="18">
        <v>0</v>
      </c>
      <c r="I113" s="28">
        <v>1212</v>
      </c>
      <c r="J113" s="19">
        <v>0</v>
      </c>
      <c r="K113" s="29" t="s">
        <v>185</v>
      </c>
      <c r="L113" s="29" t="s">
        <v>189</v>
      </c>
      <c r="M113" s="20"/>
    </row>
    <row r="114" spans="1:13">
      <c r="A114" s="18">
        <v>2</v>
      </c>
      <c r="B114" s="20" t="s">
        <v>8</v>
      </c>
      <c r="C114" s="20" t="s">
        <v>9</v>
      </c>
      <c r="D114" s="21">
        <v>44979</v>
      </c>
      <c r="E114" s="21">
        <v>45231</v>
      </c>
      <c r="F114" s="18" t="s">
        <v>10</v>
      </c>
      <c r="G114" s="28">
        <v>1302</v>
      </c>
      <c r="H114" s="18">
        <v>0</v>
      </c>
      <c r="I114" s="28">
        <v>1302</v>
      </c>
      <c r="J114" s="19">
        <v>0</v>
      </c>
      <c r="K114" s="29" t="s">
        <v>185</v>
      </c>
      <c r="L114" s="29" t="s">
        <v>191</v>
      </c>
      <c r="M114" s="20"/>
    </row>
    <row r="115" spans="1:13">
      <c r="A115" s="18">
        <v>1</v>
      </c>
      <c r="B115" s="20" t="s">
        <v>697</v>
      </c>
      <c r="C115" s="20" t="s">
        <v>698</v>
      </c>
      <c r="D115" s="21">
        <v>45190</v>
      </c>
      <c r="E115" s="21">
        <v>45231</v>
      </c>
      <c r="F115" s="18" t="s">
        <v>10</v>
      </c>
      <c r="G115" s="19">
        <v>1840.48</v>
      </c>
      <c r="H115" s="18">
        <v>0</v>
      </c>
      <c r="I115" s="19">
        <v>1840.48</v>
      </c>
      <c r="J115" s="19">
        <v>0</v>
      </c>
      <c r="K115" s="18"/>
      <c r="L115" s="18"/>
      <c r="M115" s="20"/>
    </row>
    <row r="116" spans="1:13">
      <c r="A116" s="18">
        <v>1</v>
      </c>
      <c r="B116" s="20" t="s">
        <v>224</v>
      </c>
      <c r="C116" s="20" t="s">
        <v>703</v>
      </c>
      <c r="D116" s="21">
        <v>45194</v>
      </c>
      <c r="E116" s="21">
        <v>45231</v>
      </c>
      <c r="F116" s="18" t="s">
        <v>10</v>
      </c>
      <c r="G116" s="19">
        <v>366.67</v>
      </c>
      <c r="H116" s="18">
        <v>0</v>
      </c>
      <c r="I116" s="19">
        <v>366.67</v>
      </c>
      <c r="J116" s="19">
        <v>0</v>
      </c>
      <c r="K116" s="18"/>
      <c r="L116" s="18"/>
      <c r="M116" s="20"/>
    </row>
    <row r="117" spans="1:13">
      <c r="A117" s="18">
        <v>1</v>
      </c>
      <c r="B117" s="20" t="s">
        <v>12</v>
      </c>
      <c r="C117" s="20" t="s">
        <v>83</v>
      </c>
      <c r="D117" s="21">
        <v>45009</v>
      </c>
      <c r="E117" s="21">
        <v>45231</v>
      </c>
      <c r="F117" s="18" t="s">
        <v>10</v>
      </c>
      <c r="G117" s="28">
        <v>4600</v>
      </c>
      <c r="H117" s="18">
        <v>0</v>
      </c>
      <c r="I117" s="28">
        <v>4600</v>
      </c>
      <c r="J117" s="19">
        <v>0</v>
      </c>
      <c r="K117" s="29" t="s">
        <v>182</v>
      </c>
      <c r="L117" s="29" t="s">
        <v>192</v>
      </c>
      <c r="M117" s="20"/>
    </row>
    <row r="118" spans="1:13">
      <c r="A118" s="18">
        <v>1</v>
      </c>
      <c r="B118" s="20" t="s">
        <v>252</v>
      </c>
      <c r="C118" s="20" t="s">
        <v>696</v>
      </c>
      <c r="D118" s="21">
        <v>45189</v>
      </c>
      <c r="E118" s="21">
        <v>45231</v>
      </c>
      <c r="F118" s="18" t="s">
        <v>10</v>
      </c>
      <c r="G118" s="19">
        <v>2379.8000000000002</v>
      </c>
      <c r="H118" s="18">
        <v>0</v>
      </c>
      <c r="I118" s="19">
        <v>2379.8000000000002</v>
      </c>
      <c r="J118" s="19">
        <v>0</v>
      </c>
      <c r="K118" s="18"/>
      <c r="L118" s="18"/>
      <c r="M118" s="20"/>
    </row>
    <row r="119" spans="1:13">
      <c r="A119" s="18">
        <v>1</v>
      </c>
      <c r="B119" s="20" t="s">
        <v>19</v>
      </c>
      <c r="C119" s="20" t="s">
        <v>20</v>
      </c>
      <c r="D119" s="21">
        <v>44956</v>
      </c>
      <c r="E119" s="21">
        <v>45232</v>
      </c>
      <c r="F119" s="18" t="s">
        <v>10</v>
      </c>
      <c r="G119" s="28">
        <v>45000</v>
      </c>
      <c r="H119" s="18">
        <v>0</v>
      </c>
      <c r="I119" s="28">
        <v>45000</v>
      </c>
      <c r="J119" s="19">
        <v>0</v>
      </c>
      <c r="K119" s="29" t="s">
        <v>201</v>
      </c>
      <c r="L119" s="29" t="s">
        <v>205</v>
      </c>
      <c r="M119" s="20"/>
    </row>
    <row r="120" spans="1:13">
      <c r="A120" s="18">
        <v>1</v>
      </c>
      <c r="B120" s="20" t="s">
        <v>19</v>
      </c>
      <c r="C120" s="20" t="s">
        <v>21</v>
      </c>
      <c r="D120" s="21">
        <v>44956</v>
      </c>
      <c r="E120" s="21">
        <v>45232</v>
      </c>
      <c r="F120" s="18" t="s">
        <v>10</v>
      </c>
      <c r="G120" s="28">
        <v>399.89</v>
      </c>
      <c r="H120" s="18">
        <v>0</v>
      </c>
      <c r="I120" s="28">
        <v>399.89</v>
      </c>
      <c r="J120" s="19">
        <v>0</v>
      </c>
      <c r="K120" s="29" t="s">
        <v>193</v>
      </c>
      <c r="L120" s="29" t="s">
        <v>206</v>
      </c>
      <c r="M120" s="20"/>
    </row>
    <row r="121" spans="1:13">
      <c r="A121" s="18">
        <v>1</v>
      </c>
      <c r="B121" s="20" t="s">
        <v>23</v>
      </c>
      <c r="C121" s="20" t="s">
        <v>24</v>
      </c>
      <c r="D121" s="21">
        <v>44979</v>
      </c>
      <c r="E121" s="21">
        <v>45232</v>
      </c>
      <c r="F121" s="18" t="s">
        <v>10</v>
      </c>
      <c r="G121" s="28">
        <v>2500</v>
      </c>
      <c r="H121" s="18">
        <v>0</v>
      </c>
      <c r="I121" s="28">
        <v>2500</v>
      </c>
      <c r="J121" s="19">
        <v>0</v>
      </c>
      <c r="K121" s="29" t="s">
        <v>197</v>
      </c>
      <c r="L121" s="29" t="s">
        <v>198</v>
      </c>
      <c r="M121" s="20"/>
    </row>
    <row r="122" spans="1:13">
      <c r="A122" s="18">
        <v>1</v>
      </c>
      <c r="B122" s="20" t="s">
        <v>22</v>
      </c>
      <c r="C122" s="20" t="s">
        <v>9</v>
      </c>
      <c r="D122" s="21">
        <v>44979</v>
      </c>
      <c r="E122" s="21">
        <v>45232</v>
      </c>
      <c r="F122" s="18" t="s">
        <v>10</v>
      </c>
      <c r="G122" s="28">
        <v>5859.53</v>
      </c>
      <c r="H122" s="18">
        <v>0</v>
      </c>
      <c r="I122" s="28">
        <v>5859.53</v>
      </c>
      <c r="J122" s="19">
        <v>0</v>
      </c>
      <c r="K122" s="29" t="s">
        <v>185</v>
      </c>
      <c r="L122" s="29" t="s">
        <v>191</v>
      </c>
      <c r="M122" s="20"/>
    </row>
    <row r="123" spans="1:13">
      <c r="A123" s="18">
        <v>1</v>
      </c>
      <c r="B123" s="20" t="s">
        <v>27</v>
      </c>
      <c r="C123" s="20" t="s">
        <v>84</v>
      </c>
      <c r="D123" s="21">
        <v>45233</v>
      </c>
      <c r="E123" s="21">
        <v>45233</v>
      </c>
      <c r="F123" s="18" t="s">
        <v>10</v>
      </c>
      <c r="G123" s="28">
        <v>9000</v>
      </c>
      <c r="H123" s="18">
        <v>0</v>
      </c>
      <c r="I123" s="28">
        <v>9000</v>
      </c>
      <c r="J123" s="19">
        <v>0</v>
      </c>
      <c r="K123" s="29" t="s">
        <v>185</v>
      </c>
      <c r="L123" s="29" t="s">
        <v>189</v>
      </c>
      <c r="M123" s="20"/>
    </row>
    <row r="124" spans="1:13">
      <c r="A124" s="18">
        <v>1</v>
      </c>
      <c r="B124" s="20" t="s">
        <v>28</v>
      </c>
      <c r="C124" s="20" t="s">
        <v>85</v>
      </c>
      <c r="D124" s="21">
        <v>44921</v>
      </c>
      <c r="E124" s="21">
        <v>45235</v>
      </c>
      <c r="F124" s="18" t="s">
        <v>10</v>
      </c>
      <c r="G124" s="28">
        <v>1478.44</v>
      </c>
      <c r="H124" s="18">
        <v>0</v>
      </c>
      <c r="I124" s="28">
        <v>1478.44</v>
      </c>
      <c r="J124" s="19">
        <v>0</v>
      </c>
      <c r="K124" s="29" t="s">
        <v>182</v>
      </c>
      <c r="L124" s="29" t="s">
        <v>190</v>
      </c>
      <c r="M124" s="20"/>
    </row>
    <row r="125" spans="1:13">
      <c r="A125" s="18">
        <v>1</v>
      </c>
      <c r="B125" s="20" t="s">
        <v>42</v>
      </c>
      <c r="C125" s="20" t="s">
        <v>76</v>
      </c>
      <c r="D125" s="21">
        <v>44983</v>
      </c>
      <c r="E125" s="21">
        <v>45235</v>
      </c>
      <c r="F125" s="18" t="s">
        <v>10</v>
      </c>
      <c r="G125" s="28">
        <v>72.099999999999994</v>
      </c>
      <c r="H125" s="18">
        <v>0</v>
      </c>
      <c r="I125" s="28">
        <v>72.099999999999994</v>
      </c>
      <c r="J125" s="19">
        <v>0</v>
      </c>
      <c r="K125" s="29" t="s">
        <v>193</v>
      </c>
      <c r="L125" s="29" t="s">
        <v>208</v>
      </c>
      <c r="M125" s="20"/>
    </row>
    <row r="126" spans="1:13">
      <c r="A126" s="18">
        <v>1</v>
      </c>
      <c r="B126" s="20" t="s">
        <v>30</v>
      </c>
      <c r="C126" s="20" t="s">
        <v>31</v>
      </c>
      <c r="D126" s="21">
        <v>44979</v>
      </c>
      <c r="E126" s="21">
        <v>45237</v>
      </c>
      <c r="F126" s="18" t="s">
        <v>10</v>
      </c>
      <c r="G126" s="28">
        <v>5767.91</v>
      </c>
      <c r="H126" s="18">
        <v>0</v>
      </c>
      <c r="I126" s="28">
        <v>5767.91</v>
      </c>
      <c r="J126" s="19">
        <v>0</v>
      </c>
      <c r="K126" s="29" t="s">
        <v>201</v>
      </c>
      <c r="L126" s="29" t="s">
        <v>209</v>
      </c>
      <c r="M126" s="20"/>
    </row>
    <row r="127" spans="1:13">
      <c r="A127" s="18">
        <v>1</v>
      </c>
      <c r="B127" s="20" t="s">
        <v>699</v>
      </c>
      <c r="C127" s="20" t="s">
        <v>700</v>
      </c>
      <c r="D127" s="21">
        <v>45191</v>
      </c>
      <c r="E127" s="21">
        <v>45238</v>
      </c>
      <c r="F127" s="18" t="s">
        <v>10</v>
      </c>
      <c r="G127" s="19">
        <v>465.5</v>
      </c>
      <c r="H127" s="18">
        <v>0</v>
      </c>
      <c r="I127" s="19">
        <v>465.5</v>
      </c>
      <c r="J127" s="19">
        <v>0</v>
      </c>
      <c r="K127" s="18"/>
      <c r="L127" s="18"/>
      <c r="M127" s="20"/>
    </row>
    <row r="128" spans="1:13">
      <c r="A128" s="18">
        <v>1</v>
      </c>
      <c r="B128" s="20" t="s">
        <v>699</v>
      </c>
      <c r="C128" s="20" t="s">
        <v>702</v>
      </c>
      <c r="D128" s="21">
        <v>45194</v>
      </c>
      <c r="E128" s="21">
        <v>45238</v>
      </c>
      <c r="F128" s="18" t="s">
        <v>10</v>
      </c>
      <c r="G128" s="19">
        <v>140.6</v>
      </c>
      <c r="H128" s="18">
        <v>0</v>
      </c>
      <c r="I128" s="19">
        <v>140.6</v>
      </c>
      <c r="J128" s="19">
        <v>0</v>
      </c>
      <c r="K128" s="18"/>
      <c r="L128" s="18"/>
      <c r="M128" s="20"/>
    </row>
    <row r="129" spans="1:13">
      <c r="A129" s="18">
        <v>1</v>
      </c>
      <c r="B129" s="20" t="s">
        <v>250</v>
      </c>
      <c r="C129" s="20" t="s">
        <v>706</v>
      </c>
      <c r="D129" s="21">
        <v>45194</v>
      </c>
      <c r="E129" s="21">
        <v>45238</v>
      </c>
      <c r="F129" s="18" t="s">
        <v>10</v>
      </c>
      <c r="G129" s="19">
        <v>419.22</v>
      </c>
      <c r="H129" s="18">
        <v>0</v>
      </c>
      <c r="I129" s="19">
        <v>419.22</v>
      </c>
      <c r="J129" s="19">
        <v>0</v>
      </c>
      <c r="K129" s="18"/>
      <c r="L129" s="18"/>
      <c r="M129" s="20"/>
    </row>
    <row r="130" spans="1:13">
      <c r="A130" s="18">
        <v>4</v>
      </c>
      <c r="B130" s="20" t="s">
        <v>33</v>
      </c>
      <c r="C130" s="20" t="s">
        <v>86</v>
      </c>
      <c r="D130" s="21">
        <v>44959</v>
      </c>
      <c r="E130" s="21">
        <v>45240</v>
      </c>
      <c r="F130" s="18" t="s">
        <v>10</v>
      </c>
      <c r="G130" s="28">
        <v>2012</v>
      </c>
      <c r="H130" s="18">
        <v>0</v>
      </c>
      <c r="I130" s="28">
        <v>2012</v>
      </c>
      <c r="J130" s="19">
        <v>0</v>
      </c>
      <c r="K130" s="29" t="s">
        <v>185</v>
      </c>
      <c r="L130" s="29" t="s">
        <v>191</v>
      </c>
      <c r="M130" s="20"/>
    </row>
    <row r="131" spans="1:13">
      <c r="A131" s="18">
        <v>1</v>
      </c>
      <c r="B131" s="20" t="s">
        <v>37</v>
      </c>
      <c r="C131" s="20" t="s">
        <v>9</v>
      </c>
      <c r="D131" s="21">
        <v>44979</v>
      </c>
      <c r="E131" s="21">
        <v>45240</v>
      </c>
      <c r="F131" s="18" t="s">
        <v>10</v>
      </c>
      <c r="G131" s="28">
        <v>349.9</v>
      </c>
      <c r="H131" s="18">
        <v>0</v>
      </c>
      <c r="I131" s="28">
        <v>349.9</v>
      </c>
      <c r="J131" s="19">
        <v>0</v>
      </c>
      <c r="K131" s="29" t="s">
        <v>185</v>
      </c>
      <c r="L131" s="29" t="s">
        <v>210</v>
      </c>
      <c r="M131" s="20"/>
    </row>
    <row r="132" spans="1:13">
      <c r="A132" s="18">
        <v>1</v>
      </c>
      <c r="B132" s="20" t="s">
        <v>38</v>
      </c>
      <c r="C132" s="20" t="s">
        <v>9</v>
      </c>
      <c r="D132" s="21">
        <v>44952</v>
      </c>
      <c r="E132" s="21">
        <v>45240</v>
      </c>
      <c r="F132" s="18" t="s">
        <v>10</v>
      </c>
      <c r="G132" s="28">
        <v>651</v>
      </c>
      <c r="H132" s="18">
        <v>0</v>
      </c>
      <c r="I132" s="28">
        <v>651</v>
      </c>
      <c r="J132" s="19">
        <v>0</v>
      </c>
      <c r="K132" s="29" t="s">
        <v>185</v>
      </c>
      <c r="L132" s="29" t="s">
        <v>191</v>
      </c>
      <c r="M132" s="20"/>
    </row>
    <row r="133" spans="1:13">
      <c r="A133" s="18">
        <v>1</v>
      </c>
      <c r="B133" s="20" t="s">
        <v>34</v>
      </c>
      <c r="C133" s="20" t="s">
        <v>35</v>
      </c>
      <c r="D133" s="21">
        <v>44927</v>
      </c>
      <c r="E133" s="21">
        <v>45240</v>
      </c>
      <c r="F133" s="18" t="s">
        <v>10</v>
      </c>
      <c r="G133" s="28">
        <v>1075</v>
      </c>
      <c r="H133" s="18">
        <v>0</v>
      </c>
      <c r="I133" s="28">
        <v>1075</v>
      </c>
      <c r="J133" s="19">
        <v>0</v>
      </c>
      <c r="K133" s="29" t="s">
        <v>185</v>
      </c>
      <c r="L133" s="29" t="s">
        <v>210</v>
      </c>
      <c r="M133" s="20"/>
    </row>
    <row r="134" spans="1:13">
      <c r="A134" s="18">
        <v>1</v>
      </c>
      <c r="B134" s="20" t="s">
        <v>307</v>
      </c>
      <c r="C134" s="20" t="s">
        <v>707</v>
      </c>
      <c r="D134" s="21">
        <v>45195</v>
      </c>
      <c r="E134" s="21">
        <v>45240</v>
      </c>
      <c r="F134" s="18" t="s">
        <v>10</v>
      </c>
      <c r="G134" s="19">
        <v>110.25</v>
      </c>
      <c r="H134" s="18">
        <v>0</v>
      </c>
      <c r="I134" s="19">
        <v>110.25</v>
      </c>
      <c r="J134" s="19">
        <v>0</v>
      </c>
      <c r="K134" s="18"/>
      <c r="L134" s="18"/>
      <c r="M134" s="20"/>
    </row>
    <row r="135" spans="1:13">
      <c r="A135" s="18">
        <v>1</v>
      </c>
      <c r="B135" s="20" t="s">
        <v>311</v>
      </c>
      <c r="C135" s="20" t="s">
        <v>704</v>
      </c>
      <c r="D135" s="21">
        <v>45194</v>
      </c>
      <c r="E135" s="21">
        <v>45240</v>
      </c>
      <c r="F135" s="18" t="s">
        <v>10</v>
      </c>
      <c r="G135" s="19">
        <v>2427.34</v>
      </c>
      <c r="H135" s="18">
        <v>0</v>
      </c>
      <c r="I135" s="19">
        <v>2427.34</v>
      </c>
      <c r="J135" s="19">
        <v>0</v>
      </c>
      <c r="K135" s="18"/>
      <c r="L135" s="18"/>
      <c r="M135" s="20"/>
    </row>
    <row r="136" spans="1:13">
      <c r="A136" s="18">
        <v>1</v>
      </c>
      <c r="B136" s="20" t="s">
        <v>311</v>
      </c>
      <c r="C136" s="20" t="s">
        <v>705</v>
      </c>
      <c r="D136" s="21">
        <v>45194</v>
      </c>
      <c r="E136" s="21">
        <v>45240</v>
      </c>
      <c r="F136" s="18" t="s">
        <v>10</v>
      </c>
      <c r="G136" s="19">
        <v>569.82000000000005</v>
      </c>
      <c r="H136" s="18">
        <v>0</v>
      </c>
      <c r="I136" s="19">
        <v>569.82000000000005</v>
      </c>
      <c r="J136" s="19">
        <v>0</v>
      </c>
      <c r="K136" s="18"/>
      <c r="L136" s="18"/>
      <c r="M136" s="20"/>
    </row>
    <row r="137" spans="1:13">
      <c r="A137" s="18">
        <v>1</v>
      </c>
      <c r="B137" s="20" t="s">
        <v>708</v>
      </c>
      <c r="C137" s="20" t="s">
        <v>709</v>
      </c>
      <c r="D137" s="21">
        <v>45196</v>
      </c>
      <c r="E137" s="21">
        <v>45240</v>
      </c>
      <c r="F137" s="18" t="s">
        <v>10</v>
      </c>
      <c r="G137" s="19">
        <v>26</v>
      </c>
      <c r="H137" s="18">
        <v>0</v>
      </c>
      <c r="I137" s="19">
        <v>26</v>
      </c>
      <c r="J137" s="19">
        <v>0</v>
      </c>
      <c r="K137" s="18"/>
      <c r="L137" s="18"/>
      <c r="M137" s="20"/>
    </row>
    <row r="138" spans="1:13">
      <c r="A138" s="18">
        <v>2</v>
      </c>
      <c r="B138" s="20" t="s">
        <v>36</v>
      </c>
      <c r="C138" s="20" t="s">
        <v>35</v>
      </c>
      <c r="D138" s="21">
        <v>44937</v>
      </c>
      <c r="E138" s="21">
        <v>45240</v>
      </c>
      <c r="F138" s="18" t="s">
        <v>10</v>
      </c>
      <c r="G138" s="28">
        <v>559.83000000000004</v>
      </c>
      <c r="H138" s="18">
        <v>0</v>
      </c>
      <c r="I138" s="28">
        <v>559.83000000000004</v>
      </c>
      <c r="J138" s="19">
        <v>0</v>
      </c>
      <c r="K138" s="29" t="s">
        <v>185</v>
      </c>
      <c r="L138" s="29" t="s">
        <v>191</v>
      </c>
      <c r="M138" s="20"/>
    </row>
    <row r="139" spans="1:13">
      <c r="A139" s="18">
        <v>1</v>
      </c>
      <c r="B139" s="20" t="s">
        <v>310</v>
      </c>
      <c r="C139" s="20" t="s">
        <v>701</v>
      </c>
      <c r="D139" s="21">
        <v>45191</v>
      </c>
      <c r="E139" s="21">
        <v>45240</v>
      </c>
      <c r="F139" s="18" t="s">
        <v>10</v>
      </c>
      <c r="G139" s="19">
        <v>489.75</v>
      </c>
      <c r="H139" s="18">
        <v>0</v>
      </c>
      <c r="I139" s="19">
        <v>489.75</v>
      </c>
      <c r="J139" s="19">
        <v>0</v>
      </c>
      <c r="K139" s="18"/>
      <c r="L139" s="18"/>
      <c r="M139" s="20"/>
    </row>
    <row r="140" spans="1:13">
      <c r="A140" s="18">
        <v>1</v>
      </c>
      <c r="B140" s="20" t="s">
        <v>39</v>
      </c>
      <c r="C140" s="20" t="s">
        <v>9</v>
      </c>
      <c r="D140" s="21">
        <v>44965</v>
      </c>
      <c r="E140" s="21">
        <v>45240</v>
      </c>
      <c r="F140" s="18" t="s">
        <v>10</v>
      </c>
      <c r="G140" s="28">
        <v>1000</v>
      </c>
      <c r="H140" s="18">
        <v>0</v>
      </c>
      <c r="I140" s="28">
        <v>1000</v>
      </c>
      <c r="J140" s="19">
        <v>0</v>
      </c>
      <c r="K140" s="29" t="s">
        <v>185</v>
      </c>
      <c r="L140" s="29" t="s">
        <v>189</v>
      </c>
      <c r="M140" s="20"/>
    </row>
    <row r="141" spans="1:13">
      <c r="A141" s="18">
        <v>1</v>
      </c>
      <c r="B141" s="20" t="s">
        <v>40</v>
      </c>
      <c r="C141" s="20" t="s">
        <v>41</v>
      </c>
      <c r="D141" s="21">
        <v>44979</v>
      </c>
      <c r="E141" s="21">
        <v>45240</v>
      </c>
      <c r="F141" s="18" t="s">
        <v>10</v>
      </c>
      <c r="G141" s="28">
        <v>559</v>
      </c>
      <c r="H141" s="18">
        <v>0</v>
      </c>
      <c r="I141" s="28">
        <v>559</v>
      </c>
      <c r="J141" s="19">
        <v>0</v>
      </c>
      <c r="K141" s="29" t="s">
        <v>182</v>
      </c>
      <c r="L141" s="29" t="s">
        <v>206</v>
      </c>
      <c r="M141" s="20"/>
    </row>
    <row r="142" spans="1:13">
      <c r="A142" s="18">
        <v>1</v>
      </c>
      <c r="B142" s="20" t="s">
        <v>44</v>
      </c>
      <c r="C142" s="20" t="s">
        <v>45</v>
      </c>
      <c r="D142" s="21">
        <v>44909</v>
      </c>
      <c r="E142" s="21">
        <v>45241</v>
      </c>
      <c r="F142" s="18" t="s">
        <v>10</v>
      </c>
      <c r="G142" s="28">
        <v>20928.04</v>
      </c>
      <c r="H142" s="18">
        <v>0</v>
      </c>
      <c r="I142" s="28">
        <v>20928.04</v>
      </c>
      <c r="J142" s="19">
        <v>0</v>
      </c>
      <c r="K142" s="29" t="s">
        <v>201</v>
      </c>
      <c r="L142" s="29" t="s">
        <v>212</v>
      </c>
      <c r="M142" s="20"/>
    </row>
    <row r="143" spans="1:13">
      <c r="A143" s="18">
        <v>1</v>
      </c>
      <c r="B143" s="20" t="s">
        <v>48</v>
      </c>
      <c r="C143" s="20" t="s">
        <v>9</v>
      </c>
      <c r="D143" s="21">
        <v>44968</v>
      </c>
      <c r="E143" s="21">
        <v>45241</v>
      </c>
      <c r="F143" s="18" t="s">
        <v>10</v>
      </c>
      <c r="G143" s="28">
        <v>3293</v>
      </c>
      <c r="H143" s="18">
        <v>0</v>
      </c>
      <c r="I143" s="28">
        <v>3293</v>
      </c>
      <c r="J143" s="19">
        <v>0</v>
      </c>
      <c r="K143" s="29" t="s">
        <v>185</v>
      </c>
      <c r="L143" s="29" t="s">
        <v>210</v>
      </c>
      <c r="M143" s="20"/>
    </row>
    <row r="144" spans="1:13">
      <c r="A144" s="18">
        <v>1</v>
      </c>
      <c r="B144" s="20" t="s">
        <v>46</v>
      </c>
      <c r="C144" s="20" t="s">
        <v>47</v>
      </c>
      <c r="D144" s="21">
        <v>44930</v>
      </c>
      <c r="E144" s="21">
        <v>45241</v>
      </c>
      <c r="F144" s="18" t="s">
        <v>10</v>
      </c>
      <c r="G144" s="28">
        <v>3800</v>
      </c>
      <c r="H144" s="18">
        <v>0</v>
      </c>
      <c r="I144" s="28">
        <v>3800</v>
      </c>
      <c r="J144" s="19">
        <v>0</v>
      </c>
      <c r="K144" s="29" t="s">
        <v>197</v>
      </c>
      <c r="L144" s="29" t="s">
        <v>184</v>
      </c>
      <c r="M144" s="20"/>
    </row>
    <row r="145" spans="1:13">
      <c r="A145" s="18">
        <v>1</v>
      </c>
      <c r="B145" s="20" t="s">
        <v>49</v>
      </c>
      <c r="C145" s="20" t="s">
        <v>50</v>
      </c>
      <c r="D145" s="21">
        <v>44965</v>
      </c>
      <c r="E145" s="21">
        <v>45242</v>
      </c>
      <c r="F145" s="18" t="s">
        <v>10</v>
      </c>
      <c r="G145" s="28">
        <v>519.04999999999995</v>
      </c>
      <c r="H145" s="18">
        <v>0</v>
      </c>
      <c r="I145" s="28">
        <v>519.04999999999995</v>
      </c>
      <c r="J145" s="19">
        <v>0</v>
      </c>
      <c r="K145" s="29" t="s">
        <v>182</v>
      </c>
      <c r="L145" s="29" t="s">
        <v>213</v>
      </c>
      <c r="M145" s="20"/>
    </row>
    <row r="146" spans="1:13">
      <c r="A146" s="18">
        <v>1</v>
      </c>
      <c r="B146" s="20" t="s">
        <v>52</v>
      </c>
      <c r="C146" s="20" t="s">
        <v>53</v>
      </c>
      <c r="D146" s="21">
        <v>44956</v>
      </c>
      <c r="E146" s="21">
        <v>45250</v>
      </c>
      <c r="F146" s="18" t="s">
        <v>10</v>
      </c>
      <c r="G146" s="28">
        <v>11104.64</v>
      </c>
      <c r="H146" s="18">
        <v>0</v>
      </c>
      <c r="I146" s="28">
        <v>11104.64</v>
      </c>
      <c r="J146" s="19">
        <v>0</v>
      </c>
      <c r="K146" s="29" t="s">
        <v>201</v>
      </c>
      <c r="L146" s="29" t="s">
        <v>215</v>
      </c>
      <c r="M146" s="20"/>
    </row>
    <row r="147" spans="1:13">
      <c r="A147" s="18">
        <v>1</v>
      </c>
      <c r="B147" s="20" t="s">
        <v>51</v>
      </c>
      <c r="C147" s="20" t="s">
        <v>87</v>
      </c>
      <c r="D147" s="21">
        <v>45230</v>
      </c>
      <c r="E147" s="21">
        <v>45250</v>
      </c>
      <c r="F147" s="18" t="s">
        <v>10</v>
      </c>
      <c r="G147" s="28">
        <v>27277.08</v>
      </c>
      <c r="H147" s="18">
        <v>0</v>
      </c>
      <c r="I147" s="28">
        <v>27277.08</v>
      </c>
      <c r="J147" s="19">
        <v>0</v>
      </c>
      <c r="K147" s="29" t="s">
        <v>199</v>
      </c>
      <c r="L147" s="29" t="s">
        <v>214</v>
      </c>
      <c r="M147" s="20"/>
    </row>
    <row r="148" spans="1:13">
      <c r="A148" s="18">
        <v>1</v>
      </c>
      <c r="B148" s="20" t="s">
        <v>54</v>
      </c>
      <c r="C148" s="20" t="s">
        <v>55</v>
      </c>
      <c r="D148" s="21">
        <v>44869</v>
      </c>
      <c r="E148" s="21">
        <v>45251</v>
      </c>
      <c r="F148" s="18" t="s">
        <v>10</v>
      </c>
      <c r="G148" s="28">
        <v>99.9</v>
      </c>
      <c r="H148" s="18">
        <v>0</v>
      </c>
      <c r="I148" s="28">
        <v>99.9</v>
      </c>
      <c r="J148" s="19">
        <v>0</v>
      </c>
      <c r="K148" s="29" t="s">
        <v>182</v>
      </c>
      <c r="L148" s="29" t="s">
        <v>206</v>
      </c>
      <c r="M148" s="20"/>
    </row>
    <row r="149" spans="1:13">
      <c r="A149" s="18">
        <v>1</v>
      </c>
      <c r="B149" s="20" t="s">
        <v>56</v>
      </c>
      <c r="C149" s="20" t="s">
        <v>57</v>
      </c>
      <c r="D149" s="21">
        <v>44979</v>
      </c>
      <c r="E149" s="21">
        <v>45256</v>
      </c>
      <c r="F149" s="18" t="s">
        <v>10</v>
      </c>
      <c r="G149" s="28">
        <v>1500</v>
      </c>
      <c r="H149" s="18">
        <v>0</v>
      </c>
      <c r="I149" s="28">
        <v>1500</v>
      </c>
      <c r="J149" s="19">
        <v>0</v>
      </c>
      <c r="K149" s="29" t="s">
        <v>197</v>
      </c>
      <c r="L149" s="29" t="s">
        <v>198</v>
      </c>
      <c r="M149" s="20"/>
    </row>
    <row r="150" spans="1:13">
      <c r="A150" s="18">
        <v>1</v>
      </c>
      <c r="B150" s="20" t="s">
        <v>58</v>
      </c>
      <c r="C150" s="20" t="s">
        <v>88</v>
      </c>
      <c r="D150" s="21">
        <v>44957</v>
      </c>
      <c r="E150" s="21">
        <v>45260</v>
      </c>
      <c r="F150" s="18" t="s">
        <v>10</v>
      </c>
      <c r="G150" s="28">
        <v>3242.14</v>
      </c>
      <c r="H150" s="18">
        <v>0</v>
      </c>
      <c r="I150" s="28">
        <v>3242.14</v>
      </c>
      <c r="J150" s="19">
        <v>0</v>
      </c>
      <c r="K150" s="29" t="s">
        <v>199</v>
      </c>
      <c r="L150" s="29" t="s">
        <v>200</v>
      </c>
      <c r="M150" s="20"/>
    </row>
    <row r="151" spans="1:13">
      <c r="A151" s="18">
        <v>1</v>
      </c>
      <c r="B151" s="20" t="s">
        <v>71</v>
      </c>
      <c r="C151" s="20" t="s">
        <v>91</v>
      </c>
      <c r="D151" s="21">
        <v>45107</v>
      </c>
      <c r="E151" s="21">
        <v>45260</v>
      </c>
      <c r="F151" s="18" t="s">
        <v>10</v>
      </c>
      <c r="G151" s="28">
        <v>2204.88</v>
      </c>
      <c r="H151" s="18">
        <v>0</v>
      </c>
      <c r="I151" s="28">
        <v>2204.88</v>
      </c>
      <c r="J151" s="19">
        <v>0</v>
      </c>
      <c r="K151" s="29" t="s">
        <v>199</v>
      </c>
      <c r="L151" s="29" t="s">
        <v>200</v>
      </c>
      <c r="M151" s="20"/>
    </row>
    <row r="152" spans="1:13">
      <c r="A152" s="18">
        <v>1</v>
      </c>
      <c r="B152" s="20" t="s">
        <v>60</v>
      </c>
      <c r="C152" s="20" t="s">
        <v>88</v>
      </c>
      <c r="D152" s="21">
        <v>44956</v>
      </c>
      <c r="E152" s="21">
        <v>45260</v>
      </c>
      <c r="F152" s="18" t="s">
        <v>10</v>
      </c>
      <c r="G152" s="28">
        <v>1632.48</v>
      </c>
      <c r="H152" s="18">
        <v>0</v>
      </c>
      <c r="I152" s="28">
        <v>1632.48</v>
      </c>
      <c r="J152" s="19">
        <v>0</v>
      </c>
      <c r="K152" s="29" t="s">
        <v>199</v>
      </c>
      <c r="L152" s="29" t="s">
        <v>200</v>
      </c>
      <c r="M152" s="20"/>
    </row>
    <row r="153" spans="1:13">
      <c r="A153" s="18">
        <v>1</v>
      </c>
      <c r="B153" s="20" t="s">
        <v>61</v>
      </c>
      <c r="C153" s="20" t="s">
        <v>88</v>
      </c>
      <c r="D153" s="21">
        <v>44956</v>
      </c>
      <c r="E153" s="21">
        <v>45260</v>
      </c>
      <c r="F153" s="18" t="s">
        <v>10</v>
      </c>
      <c r="G153" s="28">
        <v>1958.24</v>
      </c>
      <c r="H153" s="18">
        <v>0</v>
      </c>
      <c r="I153" s="28">
        <v>1958.24</v>
      </c>
      <c r="J153" s="19">
        <v>0</v>
      </c>
      <c r="K153" s="29" t="s">
        <v>199</v>
      </c>
      <c r="L153" s="29" t="s">
        <v>200</v>
      </c>
      <c r="M153" s="20"/>
    </row>
    <row r="154" spans="1:13">
      <c r="A154" s="18">
        <v>1</v>
      </c>
      <c r="B154" s="20" t="s">
        <v>68</v>
      </c>
      <c r="C154" s="20" t="s">
        <v>88</v>
      </c>
      <c r="D154" s="21">
        <v>45019</v>
      </c>
      <c r="E154" s="21">
        <v>45260</v>
      </c>
      <c r="F154" s="18" t="s">
        <v>10</v>
      </c>
      <c r="G154" s="28">
        <v>2096.89</v>
      </c>
      <c r="H154" s="18">
        <v>0</v>
      </c>
      <c r="I154" s="28">
        <v>2096.89</v>
      </c>
      <c r="J154" s="19">
        <v>0</v>
      </c>
      <c r="K154" s="29" t="s">
        <v>199</v>
      </c>
      <c r="L154" s="29" t="s">
        <v>200</v>
      </c>
      <c r="M154" s="20"/>
    </row>
    <row r="155" spans="1:13">
      <c r="A155" s="18">
        <v>1</v>
      </c>
      <c r="B155" s="20" t="s">
        <v>62</v>
      </c>
      <c r="C155" s="20" t="s">
        <v>88</v>
      </c>
      <c r="D155" s="21">
        <v>44956</v>
      </c>
      <c r="E155" s="21">
        <v>45260</v>
      </c>
      <c r="F155" s="18" t="s">
        <v>10</v>
      </c>
      <c r="G155" s="28">
        <v>5258.34</v>
      </c>
      <c r="H155" s="18">
        <v>0</v>
      </c>
      <c r="I155" s="28">
        <v>5258.34</v>
      </c>
      <c r="J155" s="19">
        <v>0</v>
      </c>
      <c r="K155" s="29" t="s">
        <v>199</v>
      </c>
      <c r="L155" s="29" t="s">
        <v>200</v>
      </c>
      <c r="M155" s="20"/>
    </row>
    <row r="156" spans="1:13">
      <c r="A156" s="18">
        <v>1</v>
      </c>
      <c r="B156" s="20" t="s">
        <v>63</v>
      </c>
      <c r="C156" s="20" t="s">
        <v>88</v>
      </c>
      <c r="D156" s="21">
        <v>44956</v>
      </c>
      <c r="E156" s="21">
        <v>45260</v>
      </c>
      <c r="F156" s="18" t="s">
        <v>10</v>
      </c>
      <c r="G156" s="28">
        <v>4343.12</v>
      </c>
      <c r="H156" s="18">
        <v>0</v>
      </c>
      <c r="I156" s="28">
        <v>4343.12</v>
      </c>
      <c r="J156" s="19">
        <v>0</v>
      </c>
      <c r="K156" s="29" t="s">
        <v>199</v>
      </c>
      <c r="L156" s="29" t="s">
        <v>200</v>
      </c>
      <c r="M156" s="20"/>
    </row>
    <row r="157" spans="1:13">
      <c r="A157" s="18">
        <v>1</v>
      </c>
      <c r="B157" s="20" t="s">
        <v>69</v>
      </c>
      <c r="C157" s="20" t="s">
        <v>775</v>
      </c>
      <c r="D157" s="21">
        <v>45107</v>
      </c>
      <c r="E157" s="21">
        <v>45260</v>
      </c>
      <c r="F157" s="18" t="s">
        <v>10</v>
      </c>
      <c r="G157" s="28">
        <v>1350</v>
      </c>
      <c r="H157" s="18">
        <v>0</v>
      </c>
      <c r="I157" s="28">
        <v>1350</v>
      </c>
      <c r="J157" s="19">
        <v>0</v>
      </c>
      <c r="K157" s="29"/>
      <c r="L157" s="29" t="s">
        <v>777</v>
      </c>
      <c r="M157" s="20"/>
    </row>
    <row r="158" spans="1:13">
      <c r="A158" s="18">
        <v>1</v>
      </c>
      <c r="B158" s="20" t="s">
        <v>64</v>
      </c>
      <c r="C158" s="20" t="s">
        <v>88</v>
      </c>
      <c r="D158" s="21">
        <v>44956</v>
      </c>
      <c r="E158" s="21">
        <v>45260</v>
      </c>
      <c r="F158" s="18" t="s">
        <v>10</v>
      </c>
      <c r="G158" s="28">
        <v>4128.2299999999996</v>
      </c>
      <c r="H158" s="18">
        <v>0</v>
      </c>
      <c r="I158" s="28">
        <v>4128.2299999999996</v>
      </c>
      <c r="J158" s="19">
        <v>0</v>
      </c>
      <c r="K158" s="29" t="s">
        <v>199</v>
      </c>
      <c r="L158" s="29" t="s">
        <v>200</v>
      </c>
      <c r="M158" s="20"/>
    </row>
    <row r="159" spans="1:13">
      <c r="A159" s="18">
        <v>1</v>
      </c>
      <c r="B159" s="20" t="s">
        <v>65</v>
      </c>
      <c r="C159" s="20" t="s">
        <v>88</v>
      </c>
      <c r="D159" s="21">
        <v>44956</v>
      </c>
      <c r="E159" s="21">
        <v>45260</v>
      </c>
      <c r="F159" s="18" t="s">
        <v>10</v>
      </c>
      <c r="G159" s="28">
        <v>5327.42</v>
      </c>
      <c r="H159" s="18">
        <v>0</v>
      </c>
      <c r="I159" s="28">
        <v>5327.42</v>
      </c>
      <c r="J159" s="19">
        <v>0</v>
      </c>
      <c r="K159" s="29" t="s">
        <v>199</v>
      </c>
      <c r="L159" s="29" t="s">
        <v>200</v>
      </c>
      <c r="M159" s="20"/>
    </row>
    <row r="160" spans="1:13">
      <c r="A160" s="18">
        <v>1</v>
      </c>
      <c r="B160" s="20" t="s">
        <v>69</v>
      </c>
      <c r="C160" s="20" t="s">
        <v>88</v>
      </c>
      <c r="D160" s="21">
        <v>45231</v>
      </c>
      <c r="E160" s="21">
        <v>45260</v>
      </c>
      <c r="F160" s="18" t="s">
        <v>10</v>
      </c>
      <c r="G160" s="28">
        <v>1928.54</v>
      </c>
      <c r="H160" s="18">
        <v>0</v>
      </c>
      <c r="I160" s="28">
        <v>1928.54</v>
      </c>
      <c r="J160" s="19">
        <v>0</v>
      </c>
      <c r="K160" s="29" t="s">
        <v>199</v>
      </c>
      <c r="L160" s="29" t="s">
        <v>200</v>
      </c>
      <c r="M160" s="20"/>
    </row>
    <row r="161" spans="1:13">
      <c r="A161" s="18">
        <v>1</v>
      </c>
      <c r="B161" s="20" t="s">
        <v>69</v>
      </c>
      <c r="C161" s="20" t="s">
        <v>89</v>
      </c>
      <c r="D161" s="21">
        <v>45015</v>
      </c>
      <c r="E161" s="21">
        <v>45260</v>
      </c>
      <c r="F161" s="18" t="s">
        <v>10</v>
      </c>
      <c r="G161" s="28">
        <v>217.8</v>
      </c>
      <c r="H161" s="18">
        <v>0</v>
      </c>
      <c r="I161" s="28">
        <v>217.8</v>
      </c>
      <c r="J161" s="19">
        <v>0</v>
      </c>
      <c r="K161" s="29" t="s">
        <v>199</v>
      </c>
      <c r="L161" s="29" t="s">
        <v>202</v>
      </c>
      <c r="M161" s="20"/>
    </row>
    <row r="162" spans="1:13">
      <c r="A162" s="18">
        <v>1</v>
      </c>
      <c r="B162" s="20" t="s">
        <v>66</v>
      </c>
      <c r="C162" s="20" t="s">
        <v>88</v>
      </c>
      <c r="D162" s="21">
        <v>44956</v>
      </c>
      <c r="E162" s="21">
        <v>45260</v>
      </c>
      <c r="F162" s="18" t="s">
        <v>10</v>
      </c>
      <c r="G162" s="28">
        <v>8385.26</v>
      </c>
      <c r="H162" s="18">
        <v>0</v>
      </c>
      <c r="I162" s="28">
        <v>8385.26</v>
      </c>
      <c r="J162" s="19">
        <v>0</v>
      </c>
      <c r="K162" s="29" t="s">
        <v>199</v>
      </c>
      <c r="L162" s="29" t="s">
        <v>200</v>
      </c>
      <c r="M162" s="20"/>
    </row>
    <row r="163" spans="1:13">
      <c r="A163" s="18">
        <v>1</v>
      </c>
      <c r="B163" s="20" t="s">
        <v>67</v>
      </c>
      <c r="C163" s="20" t="s">
        <v>88</v>
      </c>
      <c r="D163" s="21">
        <v>45019</v>
      </c>
      <c r="E163" s="21">
        <v>45260</v>
      </c>
      <c r="F163" s="18" t="s">
        <v>10</v>
      </c>
      <c r="G163" s="28">
        <v>3254.91</v>
      </c>
      <c r="H163" s="18">
        <v>0</v>
      </c>
      <c r="I163" s="28">
        <v>3254.91</v>
      </c>
      <c r="J163" s="19">
        <v>0</v>
      </c>
      <c r="K163" s="29" t="s">
        <v>199</v>
      </c>
      <c r="L163" s="29" t="s">
        <v>200</v>
      </c>
      <c r="M163" s="20"/>
    </row>
    <row r="164" spans="1:13">
      <c r="A164" s="18">
        <v>1</v>
      </c>
      <c r="B164" s="20" t="s">
        <v>11</v>
      </c>
      <c r="C164" s="20" t="s">
        <v>9</v>
      </c>
      <c r="D164" s="21">
        <v>44956</v>
      </c>
      <c r="E164" s="21">
        <v>45261</v>
      </c>
      <c r="F164" s="18" t="s">
        <v>10</v>
      </c>
      <c r="G164" s="28">
        <v>1212</v>
      </c>
      <c r="H164" s="18">
        <v>0</v>
      </c>
      <c r="I164" s="28">
        <v>1212</v>
      </c>
      <c r="J164" s="19">
        <v>0</v>
      </c>
      <c r="K164" s="29" t="s">
        <v>185</v>
      </c>
      <c r="L164" s="29" t="s">
        <v>189</v>
      </c>
      <c r="M164" s="20"/>
    </row>
    <row r="165" spans="1:13">
      <c r="A165" s="18">
        <v>2</v>
      </c>
      <c r="B165" s="20" t="s">
        <v>8</v>
      </c>
      <c r="C165" s="20" t="s">
        <v>9</v>
      </c>
      <c r="D165" s="21">
        <v>44979</v>
      </c>
      <c r="E165" s="21">
        <v>45261</v>
      </c>
      <c r="F165" s="18" t="s">
        <v>10</v>
      </c>
      <c r="G165" s="28">
        <v>1302</v>
      </c>
      <c r="H165" s="18">
        <v>0</v>
      </c>
      <c r="I165" s="28">
        <v>1302</v>
      </c>
      <c r="J165" s="19">
        <v>0</v>
      </c>
      <c r="K165" s="29" t="s">
        <v>185</v>
      </c>
      <c r="L165" s="29" t="s">
        <v>191</v>
      </c>
      <c r="M165" s="20"/>
    </row>
    <row r="166" spans="1:13">
      <c r="A166" s="18">
        <v>1</v>
      </c>
      <c r="B166" s="20" t="s">
        <v>12</v>
      </c>
      <c r="C166" s="20" t="s">
        <v>92</v>
      </c>
      <c r="D166" s="21">
        <v>45009</v>
      </c>
      <c r="E166" s="21">
        <v>45261</v>
      </c>
      <c r="F166" s="18" t="s">
        <v>10</v>
      </c>
      <c r="G166" s="28">
        <v>4600</v>
      </c>
      <c r="H166" s="18">
        <v>0</v>
      </c>
      <c r="I166" s="28">
        <v>4600</v>
      </c>
      <c r="J166" s="19">
        <v>0</v>
      </c>
      <c r="K166" s="29" t="s">
        <v>182</v>
      </c>
      <c r="L166" s="29" t="s">
        <v>192</v>
      </c>
      <c r="M166" s="20"/>
    </row>
    <row r="167" spans="1:13">
      <c r="A167" s="18">
        <v>1</v>
      </c>
      <c r="B167" s="20" t="s">
        <v>19</v>
      </c>
      <c r="C167" s="20" t="s">
        <v>20</v>
      </c>
      <c r="D167" s="21">
        <v>44956</v>
      </c>
      <c r="E167" s="21">
        <v>45262</v>
      </c>
      <c r="F167" s="18" t="s">
        <v>10</v>
      </c>
      <c r="G167" s="28">
        <v>45000</v>
      </c>
      <c r="H167" s="18">
        <v>0</v>
      </c>
      <c r="I167" s="28">
        <v>45000</v>
      </c>
      <c r="J167" s="19">
        <v>0</v>
      </c>
      <c r="K167" s="29" t="s">
        <v>201</v>
      </c>
      <c r="L167" s="29" t="s">
        <v>205</v>
      </c>
      <c r="M167" s="20"/>
    </row>
    <row r="168" spans="1:13">
      <c r="A168" s="18">
        <v>1</v>
      </c>
      <c r="B168" s="20" t="s">
        <v>19</v>
      </c>
      <c r="C168" s="20" t="s">
        <v>21</v>
      </c>
      <c r="D168" s="21">
        <v>44956</v>
      </c>
      <c r="E168" s="21">
        <v>45262</v>
      </c>
      <c r="F168" s="18" t="s">
        <v>10</v>
      </c>
      <c r="G168" s="28">
        <v>399.89</v>
      </c>
      <c r="H168" s="18">
        <v>0</v>
      </c>
      <c r="I168" s="28">
        <v>399.89</v>
      </c>
      <c r="J168" s="19">
        <v>0</v>
      </c>
      <c r="K168" s="29" t="s">
        <v>193</v>
      </c>
      <c r="L168" s="29" t="s">
        <v>206</v>
      </c>
      <c r="M168" s="20"/>
    </row>
    <row r="169" spans="1:13">
      <c r="A169" s="18">
        <v>1</v>
      </c>
      <c r="B169" s="20" t="s">
        <v>23</v>
      </c>
      <c r="C169" s="20" t="s">
        <v>24</v>
      </c>
      <c r="D169" s="21">
        <v>44979</v>
      </c>
      <c r="E169" s="21">
        <v>45262</v>
      </c>
      <c r="F169" s="18" t="s">
        <v>10</v>
      </c>
      <c r="G169" s="28">
        <v>2500</v>
      </c>
      <c r="H169" s="18">
        <v>0</v>
      </c>
      <c r="I169" s="28">
        <v>2500</v>
      </c>
      <c r="J169" s="19">
        <v>0</v>
      </c>
      <c r="K169" s="29" t="s">
        <v>197</v>
      </c>
      <c r="L169" s="29" t="s">
        <v>198</v>
      </c>
      <c r="M169" s="20"/>
    </row>
    <row r="170" spans="1:13">
      <c r="A170" s="18">
        <v>1</v>
      </c>
      <c r="B170" s="20" t="s">
        <v>22</v>
      </c>
      <c r="C170" s="20" t="s">
        <v>9</v>
      </c>
      <c r="D170" s="21">
        <v>44979</v>
      </c>
      <c r="E170" s="21">
        <v>45262</v>
      </c>
      <c r="F170" s="18" t="s">
        <v>10</v>
      </c>
      <c r="G170" s="28">
        <v>5859.53</v>
      </c>
      <c r="H170" s="18">
        <v>0</v>
      </c>
      <c r="I170" s="28">
        <v>5859.53</v>
      </c>
      <c r="J170" s="19">
        <v>0</v>
      </c>
      <c r="K170" s="29" t="s">
        <v>185</v>
      </c>
      <c r="L170" s="29" t="s">
        <v>191</v>
      </c>
      <c r="M170" s="20"/>
    </row>
    <row r="171" spans="1:13">
      <c r="A171" s="18">
        <v>1</v>
      </c>
      <c r="B171" s="20" t="s">
        <v>28</v>
      </c>
      <c r="C171" s="20" t="s">
        <v>85</v>
      </c>
      <c r="D171" s="21">
        <v>44921</v>
      </c>
      <c r="E171" s="21">
        <v>45265</v>
      </c>
      <c r="F171" s="18" t="s">
        <v>10</v>
      </c>
      <c r="G171" s="28">
        <v>1478.44</v>
      </c>
      <c r="H171" s="18">
        <v>0</v>
      </c>
      <c r="I171" s="28">
        <v>1478.44</v>
      </c>
      <c r="J171" s="19">
        <v>0</v>
      </c>
      <c r="K171" s="29" t="s">
        <v>182</v>
      </c>
      <c r="L171" s="29" t="s">
        <v>190</v>
      </c>
      <c r="M171" s="20"/>
    </row>
    <row r="172" spans="1:13">
      <c r="A172" s="18">
        <v>1</v>
      </c>
      <c r="B172" s="20" t="s">
        <v>42</v>
      </c>
      <c r="C172" s="20" t="s">
        <v>76</v>
      </c>
      <c r="D172" s="21">
        <v>44983</v>
      </c>
      <c r="E172" s="21">
        <v>45265</v>
      </c>
      <c r="F172" s="18" t="s">
        <v>10</v>
      </c>
      <c r="G172" s="28">
        <v>72.099999999999994</v>
      </c>
      <c r="H172" s="18">
        <v>0</v>
      </c>
      <c r="I172" s="28">
        <v>72.099999999999994</v>
      </c>
      <c r="J172" s="19">
        <v>0</v>
      </c>
      <c r="K172" s="29" t="s">
        <v>193</v>
      </c>
      <c r="L172" s="29" t="s">
        <v>208</v>
      </c>
      <c r="M172" s="20"/>
    </row>
    <row r="173" spans="1:13">
      <c r="A173" s="18">
        <v>1</v>
      </c>
      <c r="B173" s="20" t="s">
        <v>30</v>
      </c>
      <c r="C173" s="20" t="s">
        <v>31</v>
      </c>
      <c r="D173" s="21">
        <v>44979</v>
      </c>
      <c r="E173" s="21">
        <v>45267</v>
      </c>
      <c r="F173" s="18" t="s">
        <v>10</v>
      </c>
      <c r="G173" s="28">
        <v>5767.91</v>
      </c>
      <c r="H173" s="18">
        <v>0</v>
      </c>
      <c r="I173" s="28">
        <v>5767.91</v>
      </c>
      <c r="J173" s="19">
        <v>0</v>
      </c>
      <c r="K173" s="29" t="s">
        <v>201</v>
      </c>
      <c r="L173" s="29" t="s">
        <v>209</v>
      </c>
      <c r="M173" s="20"/>
    </row>
    <row r="174" spans="1:13">
      <c r="A174" s="18">
        <v>4</v>
      </c>
      <c r="B174" s="20" t="s">
        <v>33</v>
      </c>
      <c r="C174" s="20" t="s">
        <v>93</v>
      </c>
      <c r="D174" s="21">
        <v>44959</v>
      </c>
      <c r="E174" s="21">
        <v>45270</v>
      </c>
      <c r="F174" s="18" t="s">
        <v>10</v>
      </c>
      <c r="G174" s="28">
        <v>2012</v>
      </c>
      <c r="H174" s="18">
        <v>0</v>
      </c>
      <c r="I174" s="28">
        <v>2012</v>
      </c>
      <c r="J174" s="19">
        <v>0</v>
      </c>
      <c r="K174" s="29" t="s">
        <v>185</v>
      </c>
      <c r="L174" s="29" t="s">
        <v>191</v>
      </c>
      <c r="M174" s="20"/>
    </row>
    <row r="175" spans="1:13">
      <c r="A175" s="18">
        <v>1</v>
      </c>
      <c r="B175" s="20" t="s">
        <v>37</v>
      </c>
      <c r="C175" s="20" t="s">
        <v>9</v>
      </c>
      <c r="D175" s="21">
        <v>44979</v>
      </c>
      <c r="E175" s="21">
        <v>45270</v>
      </c>
      <c r="F175" s="18" t="s">
        <v>10</v>
      </c>
      <c r="G175" s="28">
        <v>349.9</v>
      </c>
      <c r="H175" s="18">
        <v>0</v>
      </c>
      <c r="I175" s="28">
        <v>349.9</v>
      </c>
      <c r="J175" s="19">
        <v>0</v>
      </c>
      <c r="K175" s="29" t="s">
        <v>185</v>
      </c>
      <c r="L175" s="29" t="s">
        <v>210</v>
      </c>
      <c r="M175" s="20"/>
    </row>
    <row r="176" spans="1:13">
      <c r="A176" s="18">
        <v>1</v>
      </c>
      <c r="B176" s="20" t="s">
        <v>38</v>
      </c>
      <c r="C176" s="20" t="s">
        <v>9</v>
      </c>
      <c r="D176" s="21">
        <v>44952</v>
      </c>
      <c r="E176" s="21">
        <v>45270</v>
      </c>
      <c r="F176" s="18" t="s">
        <v>10</v>
      </c>
      <c r="G176" s="28">
        <v>651</v>
      </c>
      <c r="H176" s="18">
        <v>0</v>
      </c>
      <c r="I176" s="28">
        <v>651</v>
      </c>
      <c r="J176" s="19">
        <v>0</v>
      </c>
      <c r="K176" s="29" t="s">
        <v>185</v>
      </c>
      <c r="L176" s="29" t="s">
        <v>191</v>
      </c>
      <c r="M176" s="20"/>
    </row>
    <row r="177" spans="1:13">
      <c r="A177" s="18">
        <v>1</v>
      </c>
      <c r="B177" s="20" t="s">
        <v>34</v>
      </c>
      <c r="C177" s="20" t="s">
        <v>35</v>
      </c>
      <c r="D177" s="21">
        <v>44927</v>
      </c>
      <c r="E177" s="21">
        <v>45270</v>
      </c>
      <c r="F177" s="18" t="s">
        <v>10</v>
      </c>
      <c r="G177" s="28">
        <v>1075</v>
      </c>
      <c r="H177" s="18">
        <v>0</v>
      </c>
      <c r="I177" s="28">
        <v>1075</v>
      </c>
      <c r="J177" s="19">
        <v>0</v>
      </c>
      <c r="K177" s="29" t="s">
        <v>185</v>
      </c>
      <c r="L177" s="29" t="s">
        <v>210</v>
      </c>
      <c r="M177" s="20"/>
    </row>
    <row r="178" spans="1:13">
      <c r="A178" s="18">
        <v>2</v>
      </c>
      <c r="B178" s="20" t="s">
        <v>36</v>
      </c>
      <c r="C178" s="20" t="s">
        <v>35</v>
      </c>
      <c r="D178" s="21">
        <v>44937</v>
      </c>
      <c r="E178" s="21">
        <v>45270</v>
      </c>
      <c r="F178" s="18" t="s">
        <v>10</v>
      </c>
      <c r="G178" s="28">
        <v>559.83000000000004</v>
      </c>
      <c r="H178" s="18">
        <v>0</v>
      </c>
      <c r="I178" s="28">
        <v>559.83000000000004</v>
      </c>
      <c r="J178" s="19">
        <v>0</v>
      </c>
      <c r="K178" s="29" t="s">
        <v>185</v>
      </c>
      <c r="L178" s="29" t="s">
        <v>191</v>
      </c>
      <c r="M178" s="20"/>
    </row>
    <row r="179" spans="1:13">
      <c r="A179" s="18">
        <v>1</v>
      </c>
      <c r="B179" s="20" t="s">
        <v>39</v>
      </c>
      <c r="C179" s="20" t="s">
        <v>9</v>
      </c>
      <c r="D179" s="21">
        <v>44965</v>
      </c>
      <c r="E179" s="21">
        <v>45270</v>
      </c>
      <c r="F179" s="18" t="s">
        <v>10</v>
      </c>
      <c r="G179" s="28">
        <v>1000</v>
      </c>
      <c r="H179" s="18">
        <v>0</v>
      </c>
      <c r="I179" s="28">
        <v>1000</v>
      </c>
      <c r="J179" s="19">
        <v>0</v>
      </c>
      <c r="K179" s="29" t="s">
        <v>185</v>
      </c>
      <c r="L179" s="29" t="s">
        <v>189</v>
      </c>
      <c r="M179" s="20"/>
    </row>
    <row r="180" spans="1:13">
      <c r="A180" s="18">
        <v>1</v>
      </c>
      <c r="B180" s="20" t="s">
        <v>40</v>
      </c>
      <c r="C180" s="20" t="s">
        <v>41</v>
      </c>
      <c r="D180" s="21">
        <v>44979</v>
      </c>
      <c r="E180" s="21">
        <v>45270</v>
      </c>
      <c r="F180" s="18" t="s">
        <v>10</v>
      </c>
      <c r="G180" s="28">
        <v>559</v>
      </c>
      <c r="H180" s="18">
        <v>0</v>
      </c>
      <c r="I180" s="28">
        <v>559</v>
      </c>
      <c r="J180" s="19">
        <v>0</v>
      </c>
      <c r="K180" s="29" t="s">
        <v>182</v>
      </c>
      <c r="L180" s="29" t="s">
        <v>206</v>
      </c>
      <c r="M180" s="20"/>
    </row>
    <row r="181" spans="1:13">
      <c r="A181" s="18">
        <v>1</v>
      </c>
      <c r="B181" s="20" t="s">
        <v>44</v>
      </c>
      <c r="C181" s="20" t="s">
        <v>45</v>
      </c>
      <c r="D181" s="21">
        <v>44909</v>
      </c>
      <c r="E181" s="21">
        <v>45271</v>
      </c>
      <c r="F181" s="18" t="s">
        <v>10</v>
      </c>
      <c r="G181" s="28">
        <v>20928.04</v>
      </c>
      <c r="H181" s="18">
        <v>0</v>
      </c>
      <c r="I181" s="28">
        <v>20928.04</v>
      </c>
      <c r="J181" s="19">
        <v>0</v>
      </c>
      <c r="K181" s="29" t="s">
        <v>201</v>
      </c>
      <c r="L181" s="29" t="s">
        <v>212</v>
      </c>
      <c r="M181" s="20"/>
    </row>
    <row r="182" spans="1:13">
      <c r="A182" s="18">
        <v>1</v>
      </c>
      <c r="B182" s="20" t="s">
        <v>48</v>
      </c>
      <c r="C182" s="20" t="s">
        <v>9</v>
      </c>
      <c r="D182" s="21">
        <v>44968</v>
      </c>
      <c r="E182" s="21">
        <v>45271</v>
      </c>
      <c r="F182" s="18" t="s">
        <v>10</v>
      </c>
      <c r="G182" s="28">
        <v>3293</v>
      </c>
      <c r="H182" s="18">
        <v>0</v>
      </c>
      <c r="I182" s="28">
        <v>3293</v>
      </c>
      <c r="J182" s="19">
        <v>0</v>
      </c>
      <c r="K182" s="29" t="s">
        <v>185</v>
      </c>
      <c r="L182" s="29" t="s">
        <v>210</v>
      </c>
      <c r="M182" s="20"/>
    </row>
    <row r="183" spans="1:13">
      <c r="A183" s="18">
        <v>1</v>
      </c>
      <c r="B183" s="20" t="s">
        <v>46</v>
      </c>
      <c r="C183" s="20" t="s">
        <v>47</v>
      </c>
      <c r="D183" s="21">
        <v>44930</v>
      </c>
      <c r="E183" s="21">
        <v>45271</v>
      </c>
      <c r="F183" s="18" t="s">
        <v>10</v>
      </c>
      <c r="G183" s="28">
        <v>3800</v>
      </c>
      <c r="H183" s="18">
        <v>0</v>
      </c>
      <c r="I183" s="28">
        <v>3800</v>
      </c>
      <c r="J183" s="19">
        <v>0</v>
      </c>
      <c r="K183" s="29" t="s">
        <v>197</v>
      </c>
      <c r="L183" s="29" t="s">
        <v>184</v>
      </c>
      <c r="M183" s="20"/>
    </row>
    <row r="184" spans="1:13">
      <c r="A184" s="18">
        <v>1</v>
      </c>
      <c r="B184" s="20" t="s">
        <v>49</v>
      </c>
      <c r="C184" s="20" t="s">
        <v>50</v>
      </c>
      <c r="D184" s="21">
        <v>44965</v>
      </c>
      <c r="E184" s="21">
        <v>45272</v>
      </c>
      <c r="F184" s="18" t="s">
        <v>10</v>
      </c>
      <c r="G184" s="28">
        <v>519.04999999999995</v>
      </c>
      <c r="H184" s="18">
        <v>0</v>
      </c>
      <c r="I184" s="28">
        <v>519.04999999999995</v>
      </c>
      <c r="J184" s="19">
        <v>0</v>
      </c>
      <c r="K184" s="29" t="s">
        <v>182</v>
      </c>
      <c r="L184" s="29" t="s">
        <v>213</v>
      </c>
      <c r="M184" s="20"/>
    </row>
    <row r="185" spans="1:13">
      <c r="A185" s="18">
        <v>1</v>
      </c>
      <c r="B185" s="20" t="s">
        <v>52</v>
      </c>
      <c r="C185" s="20" t="s">
        <v>53</v>
      </c>
      <c r="D185" s="21">
        <v>44956</v>
      </c>
      <c r="E185" s="21">
        <v>45280</v>
      </c>
      <c r="F185" s="18" t="s">
        <v>10</v>
      </c>
      <c r="G185" s="28">
        <v>11104.64</v>
      </c>
      <c r="H185" s="18">
        <v>0</v>
      </c>
      <c r="I185" s="28">
        <v>11104.64</v>
      </c>
      <c r="J185" s="19">
        <v>0</v>
      </c>
      <c r="K185" s="29" t="s">
        <v>201</v>
      </c>
      <c r="L185" s="29" t="s">
        <v>215</v>
      </c>
      <c r="M185" s="20"/>
    </row>
    <row r="186" spans="1:13">
      <c r="A186" s="18">
        <v>1</v>
      </c>
      <c r="B186" s="20" t="s">
        <v>51</v>
      </c>
      <c r="C186" s="20" t="s">
        <v>94</v>
      </c>
      <c r="D186" s="21">
        <v>45260</v>
      </c>
      <c r="E186" s="21">
        <v>45280</v>
      </c>
      <c r="F186" s="18" t="s">
        <v>10</v>
      </c>
      <c r="G186" s="28">
        <v>27277.08</v>
      </c>
      <c r="H186" s="18">
        <v>0</v>
      </c>
      <c r="I186" s="28">
        <v>27277.08</v>
      </c>
      <c r="J186" s="19">
        <v>0</v>
      </c>
      <c r="K186" s="29" t="s">
        <v>199</v>
      </c>
      <c r="L186" s="29" t="s">
        <v>214</v>
      </c>
      <c r="M186" s="20"/>
    </row>
    <row r="187" spans="1:13">
      <c r="A187" s="18">
        <v>1</v>
      </c>
      <c r="B187" s="20" t="s">
        <v>54</v>
      </c>
      <c r="C187" s="20" t="s">
        <v>55</v>
      </c>
      <c r="D187" s="21">
        <v>44869</v>
      </c>
      <c r="E187" s="21">
        <v>45281</v>
      </c>
      <c r="F187" s="18" t="s">
        <v>10</v>
      </c>
      <c r="G187" s="28">
        <v>99.9</v>
      </c>
      <c r="H187" s="18">
        <v>0</v>
      </c>
      <c r="I187" s="28">
        <v>99.9</v>
      </c>
      <c r="J187" s="19">
        <v>0</v>
      </c>
      <c r="K187" s="29" t="s">
        <v>182</v>
      </c>
      <c r="L187" s="29" t="s">
        <v>206</v>
      </c>
      <c r="M187" s="20"/>
    </row>
    <row r="188" spans="1:13">
      <c r="A188" s="18">
        <v>1</v>
      </c>
      <c r="B188" s="20" t="s">
        <v>56</v>
      </c>
      <c r="C188" s="20" t="s">
        <v>57</v>
      </c>
      <c r="D188" s="21">
        <v>44979</v>
      </c>
      <c r="E188" s="21">
        <v>45286</v>
      </c>
      <c r="F188" s="18" t="s">
        <v>10</v>
      </c>
      <c r="G188" s="28">
        <v>1500</v>
      </c>
      <c r="H188" s="18">
        <v>0</v>
      </c>
      <c r="I188" s="28">
        <v>1500</v>
      </c>
      <c r="J188" s="19">
        <v>0</v>
      </c>
      <c r="K188" s="29" t="s">
        <v>197</v>
      </c>
      <c r="L188" s="29" t="s">
        <v>198</v>
      </c>
      <c r="M188" s="20"/>
    </row>
    <row r="189" spans="1:13">
      <c r="A189" s="18">
        <v>1</v>
      </c>
      <c r="B189" s="20" t="s">
        <v>58</v>
      </c>
      <c r="C189" s="20" t="s">
        <v>95</v>
      </c>
      <c r="D189" s="21">
        <v>44957</v>
      </c>
      <c r="E189" s="21">
        <v>45289</v>
      </c>
      <c r="F189" s="18" t="s">
        <v>10</v>
      </c>
      <c r="G189" s="28">
        <v>3242.14</v>
      </c>
      <c r="H189" s="18">
        <v>0</v>
      </c>
      <c r="I189" s="28">
        <v>3242.14</v>
      </c>
      <c r="J189" s="19">
        <v>0</v>
      </c>
      <c r="K189" s="29" t="s">
        <v>199</v>
      </c>
      <c r="L189" s="29" t="s">
        <v>200</v>
      </c>
      <c r="M189" s="20"/>
    </row>
    <row r="190" spans="1:13">
      <c r="A190" s="18">
        <v>1</v>
      </c>
      <c r="B190" s="20" t="s">
        <v>60</v>
      </c>
      <c r="C190" s="20" t="s">
        <v>95</v>
      </c>
      <c r="D190" s="21">
        <v>44956</v>
      </c>
      <c r="E190" s="21">
        <v>45289</v>
      </c>
      <c r="F190" s="18" t="s">
        <v>10</v>
      </c>
      <c r="G190" s="28">
        <v>1632.48</v>
      </c>
      <c r="H190" s="18">
        <v>0</v>
      </c>
      <c r="I190" s="28">
        <v>1632.48</v>
      </c>
      <c r="J190" s="19">
        <v>0</v>
      </c>
      <c r="K190" s="29" t="s">
        <v>199</v>
      </c>
      <c r="L190" s="29" t="s">
        <v>200</v>
      </c>
      <c r="M190" s="20"/>
    </row>
    <row r="191" spans="1:13">
      <c r="A191" s="18">
        <v>1</v>
      </c>
      <c r="B191" s="20" t="s">
        <v>61</v>
      </c>
      <c r="C191" s="20" t="s">
        <v>95</v>
      </c>
      <c r="D191" s="21">
        <v>44956</v>
      </c>
      <c r="E191" s="21">
        <v>45289</v>
      </c>
      <c r="F191" s="18" t="s">
        <v>10</v>
      </c>
      <c r="G191" s="28">
        <v>1958.24</v>
      </c>
      <c r="H191" s="18">
        <v>0</v>
      </c>
      <c r="I191" s="28">
        <v>1958.24</v>
      </c>
      <c r="J191" s="19">
        <v>0</v>
      </c>
      <c r="K191" s="29" t="s">
        <v>199</v>
      </c>
      <c r="L191" s="29" t="s">
        <v>200</v>
      </c>
      <c r="M191" s="20"/>
    </row>
    <row r="192" spans="1:13">
      <c r="A192" s="18">
        <v>1</v>
      </c>
      <c r="B192" s="20" t="s">
        <v>62</v>
      </c>
      <c r="C192" s="20" t="s">
        <v>95</v>
      </c>
      <c r="D192" s="21">
        <v>44956</v>
      </c>
      <c r="E192" s="21">
        <v>45289</v>
      </c>
      <c r="F192" s="18" t="s">
        <v>10</v>
      </c>
      <c r="G192" s="28">
        <v>5258.34</v>
      </c>
      <c r="H192" s="18">
        <v>0</v>
      </c>
      <c r="I192" s="28">
        <v>5258.34</v>
      </c>
      <c r="J192" s="19">
        <v>0</v>
      </c>
      <c r="K192" s="29" t="s">
        <v>199</v>
      </c>
      <c r="L192" s="29" t="s">
        <v>200</v>
      </c>
      <c r="M192" s="20"/>
    </row>
    <row r="193" spans="1:13">
      <c r="A193" s="18">
        <v>1</v>
      </c>
      <c r="B193" s="20" t="s">
        <v>63</v>
      </c>
      <c r="C193" s="20" t="s">
        <v>95</v>
      </c>
      <c r="D193" s="21">
        <v>44956</v>
      </c>
      <c r="E193" s="21">
        <v>45289</v>
      </c>
      <c r="F193" s="18" t="s">
        <v>10</v>
      </c>
      <c r="G193" s="28">
        <v>4343.12</v>
      </c>
      <c r="H193" s="18">
        <v>0</v>
      </c>
      <c r="I193" s="28">
        <v>4343.12</v>
      </c>
      <c r="J193" s="19">
        <v>0</v>
      </c>
      <c r="K193" s="29" t="s">
        <v>199</v>
      </c>
      <c r="L193" s="29" t="s">
        <v>200</v>
      </c>
      <c r="M193" s="20"/>
    </row>
    <row r="194" spans="1:13">
      <c r="A194" s="18">
        <v>1</v>
      </c>
      <c r="B194" s="20" t="s">
        <v>64</v>
      </c>
      <c r="C194" s="20" t="s">
        <v>98</v>
      </c>
      <c r="D194" s="21">
        <v>45049</v>
      </c>
      <c r="E194" s="21">
        <v>45289</v>
      </c>
      <c r="F194" s="18" t="s">
        <v>10</v>
      </c>
      <c r="G194" s="28">
        <v>4128.2299999999996</v>
      </c>
      <c r="H194" s="18">
        <v>0</v>
      </c>
      <c r="I194" s="28">
        <v>4128.2299999999996</v>
      </c>
      <c r="J194" s="19">
        <v>0</v>
      </c>
      <c r="K194" s="29" t="s">
        <v>199</v>
      </c>
      <c r="L194" s="29" t="s">
        <v>200</v>
      </c>
      <c r="M194" s="20"/>
    </row>
    <row r="195" spans="1:13">
      <c r="A195" s="18">
        <v>1</v>
      </c>
      <c r="B195" s="20" t="s">
        <v>69</v>
      </c>
      <c r="C195" s="20" t="s">
        <v>95</v>
      </c>
      <c r="D195" s="21">
        <v>45261</v>
      </c>
      <c r="E195" s="21">
        <v>45289</v>
      </c>
      <c r="F195" s="18" t="s">
        <v>10</v>
      </c>
      <c r="G195" s="28">
        <v>1928.54</v>
      </c>
      <c r="H195" s="18">
        <v>0</v>
      </c>
      <c r="I195" s="28">
        <v>1928.54</v>
      </c>
      <c r="J195" s="19">
        <v>0</v>
      </c>
      <c r="K195" s="29" t="s">
        <v>199</v>
      </c>
      <c r="L195" s="29" t="s">
        <v>200</v>
      </c>
      <c r="M195" s="20"/>
    </row>
    <row r="196" spans="1:13">
      <c r="A196" s="18">
        <v>1</v>
      </c>
      <c r="B196" s="20" t="s">
        <v>69</v>
      </c>
      <c r="C196" s="20" t="s">
        <v>97</v>
      </c>
      <c r="D196" s="21">
        <v>45015</v>
      </c>
      <c r="E196" s="21">
        <v>45289</v>
      </c>
      <c r="F196" s="18" t="s">
        <v>10</v>
      </c>
      <c r="G196" s="28">
        <v>217.8</v>
      </c>
      <c r="H196" s="18">
        <v>0</v>
      </c>
      <c r="I196" s="28">
        <v>217.8</v>
      </c>
      <c r="J196" s="19">
        <v>0</v>
      </c>
      <c r="K196" s="29" t="s">
        <v>199</v>
      </c>
      <c r="L196" s="29" t="s">
        <v>202</v>
      </c>
      <c r="M196" s="20"/>
    </row>
    <row r="197" spans="1:13">
      <c r="A197" s="18">
        <v>1</v>
      </c>
      <c r="B197" s="20" t="s">
        <v>66</v>
      </c>
      <c r="C197" s="20" t="s">
        <v>96</v>
      </c>
      <c r="D197" s="21">
        <v>44956</v>
      </c>
      <c r="E197" s="21">
        <v>45289</v>
      </c>
      <c r="F197" s="18" t="s">
        <v>10</v>
      </c>
      <c r="G197" s="28">
        <v>8385.26</v>
      </c>
      <c r="H197" s="18">
        <v>0</v>
      </c>
      <c r="I197" s="28">
        <v>8385.26</v>
      </c>
      <c r="J197" s="19">
        <v>0</v>
      </c>
      <c r="K197" s="29" t="s">
        <v>199</v>
      </c>
      <c r="L197" s="29" t="s">
        <v>200</v>
      </c>
      <c r="M197" s="20"/>
    </row>
    <row r="198" spans="1:13">
      <c r="A198" s="18">
        <v>1</v>
      </c>
      <c r="B198" s="20" t="s">
        <v>67</v>
      </c>
      <c r="C198" s="20" t="s">
        <v>95</v>
      </c>
      <c r="D198" s="21">
        <v>45019</v>
      </c>
      <c r="E198" s="21">
        <v>45289</v>
      </c>
      <c r="F198" s="18" t="s">
        <v>10</v>
      </c>
      <c r="G198" s="28">
        <v>3254.91</v>
      </c>
      <c r="H198" s="18">
        <v>0</v>
      </c>
      <c r="I198" s="28">
        <v>3254.91</v>
      </c>
      <c r="J198" s="19">
        <v>0</v>
      </c>
      <c r="K198" s="29" t="s">
        <v>199</v>
      </c>
      <c r="L198" s="29" t="s">
        <v>200</v>
      </c>
      <c r="M198" s="20"/>
    </row>
    <row r="199" spans="1:13">
      <c r="A199" s="18">
        <v>1</v>
      </c>
      <c r="B199" s="20" t="s">
        <v>69</v>
      </c>
      <c r="C199" s="20" t="s">
        <v>776</v>
      </c>
      <c r="D199" s="21">
        <v>45107</v>
      </c>
      <c r="E199" s="21">
        <v>45290</v>
      </c>
      <c r="F199" s="18" t="s">
        <v>10</v>
      </c>
      <c r="G199" s="28">
        <v>1260</v>
      </c>
      <c r="H199" s="18">
        <v>0</v>
      </c>
      <c r="I199" s="28">
        <v>1260</v>
      </c>
      <c r="J199" s="19">
        <v>0</v>
      </c>
      <c r="K199" s="29"/>
      <c r="L199" s="29"/>
      <c r="M199" s="20"/>
    </row>
    <row r="200" spans="1:13">
      <c r="A200" s="18">
        <v>1</v>
      </c>
      <c r="B200" s="20" t="s">
        <v>65</v>
      </c>
      <c r="C200" s="20" t="s">
        <v>95</v>
      </c>
      <c r="D200" s="21">
        <v>44956</v>
      </c>
      <c r="E200" s="21">
        <v>45290</v>
      </c>
      <c r="F200" s="18" t="s">
        <v>10</v>
      </c>
      <c r="G200" s="28">
        <v>5327.42</v>
      </c>
      <c r="H200" s="18">
        <v>0</v>
      </c>
      <c r="I200" s="28">
        <v>5327.42</v>
      </c>
      <c r="J200" s="19">
        <v>0</v>
      </c>
      <c r="K200" s="29" t="s">
        <v>199</v>
      </c>
      <c r="L200" s="29" t="s">
        <v>200</v>
      </c>
      <c r="M200" s="20"/>
    </row>
    <row r="201" spans="1:13">
      <c r="A201" s="18">
        <v>2</v>
      </c>
      <c r="B201" s="20" t="s">
        <v>8</v>
      </c>
      <c r="C201" s="20" t="s">
        <v>9</v>
      </c>
      <c r="D201" s="21">
        <v>44979</v>
      </c>
      <c r="E201" s="21">
        <v>45292</v>
      </c>
      <c r="F201" s="18" t="s">
        <v>10</v>
      </c>
      <c r="G201" s="28">
        <v>1212</v>
      </c>
      <c r="H201" s="18">
        <v>0</v>
      </c>
      <c r="I201" s="28">
        <v>1212</v>
      </c>
      <c r="J201" s="19">
        <v>0</v>
      </c>
      <c r="K201" s="29" t="s">
        <v>185</v>
      </c>
      <c r="L201" s="29" t="s">
        <v>191</v>
      </c>
      <c r="M201" s="20"/>
    </row>
    <row r="202" spans="1:13">
      <c r="A202" s="18">
        <v>1</v>
      </c>
      <c r="B202" s="20" t="s">
        <v>58</v>
      </c>
      <c r="C202" s="20" t="s">
        <v>99</v>
      </c>
      <c r="D202" s="21">
        <v>44957</v>
      </c>
      <c r="E202" s="21">
        <v>45293</v>
      </c>
      <c r="F202" s="18" t="s">
        <v>10</v>
      </c>
      <c r="G202" s="28">
        <v>2791.94</v>
      </c>
      <c r="H202" s="18">
        <v>0</v>
      </c>
      <c r="I202" s="28">
        <v>2791.94</v>
      </c>
      <c r="J202" s="19">
        <v>0</v>
      </c>
      <c r="K202" s="29" t="s">
        <v>199</v>
      </c>
      <c r="L202" s="29" t="s">
        <v>200</v>
      </c>
      <c r="M202" s="20"/>
    </row>
    <row r="203" spans="1:13">
      <c r="A203" s="18">
        <v>1</v>
      </c>
      <c r="B203" s="20" t="s">
        <v>60</v>
      </c>
      <c r="C203" s="20" t="s">
        <v>99</v>
      </c>
      <c r="D203" s="21">
        <v>44956</v>
      </c>
      <c r="E203" s="21">
        <v>45293</v>
      </c>
      <c r="F203" s="18" t="s">
        <v>10</v>
      </c>
      <c r="G203" s="28">
        <v>1632.48</v>
      </c>
      <c r="H203" s="18">
        <v>0</v>
      </c>
      <c r="I203" s="28">
        <v>1632.48</v>
      </c>
      <c r="J203" s="19">
        <v>0</v>
      </c>
      <c r="K203" s="29" t="s">
        <v>199</v>
      </c>
      <c r="L203" s="29" t="s">
        <v>200</v>
      </c>
      <c r="M203" s="20"/>
    </row>
    <row r="204" spans="1:13">
      <c r="A204" s="18">
        <v>1</v>
      </c>
      <c r="B204" s="20" t="s">
        <v>61</v>
      </c>
      <c r="C204" s="20" t="s">
        <v>99</v>
      </c>
      <c r="D204" s="21">
        <v>44956</v>
      </c>
      <c r="E204" s="21">
        <v>45293</v>
      </c>
      <c r="F204" s="18" t="s">
        <v>10</v>
      </c>
      <c r="G204" s="28">
        <v>1930.53</v>
      </c>
      <c r="H204" s="18">
        <v>0</v>
      </c>
      <c r="I204" s="28">
        <v>1930.53</v>
      </c>
      <c r="J204" s="19">
        <v>0</v>
      </c>
      <c r="K204" s="29" t="s">
        <v>199</v>
      </c>
      <c r="L204" s="29" t="s">
        <v>200</v>
      </c>
      <c r="M204" s="20"/>
    </row>
    <row r="205" spans="1:13">
      <c r="A205" s="18">
        <v>1</v>
      </c>
      <c r="B205" s="20" t="s">
        <v>19</v>
      </c>
      <c r="C205" s="20" t="s">
        <v>20</v>
      </c>
      <c r="D205" s="21">
        <v>44956</v>
      </c>
      <c r="E205" s="21">
        <v>45293</v>
      </c>
      <c r="F205" s="18" t="s">
        <v>10</v>
      </c>
      <c r="G205" s="28">
        <v>45000</v>
      </c>
      <c r="H205" s="18">
        <v>0</v>
      </c>
      <c r="I205" s="28">
        <v>45000</v>
      </c>
      <c r="J205" s="19">
        <v>0</v>
      </c>
      <c r="K205" s="29" t="s">
        <v>201</v>
      </c>
      <c r="L205" s="29" t="s">
        <v>205</v>
      </c>
      <c r="M205" s="20"/>
    </row>
    <row r="206" spans="1:13">
      <c r="A206" s="18">
        <v>1</v>
      </c>
      <c r="B206" s="20" t="s">
        <v>19</v>
      </c>
      <c r="C206" s="20" t="s">
        <v>21</v>
      </c>
      <c r="D206" s="21">
        <v>44956</v>
      </c>
      <c r="E206" s="21">
        <v>45293</v>
      </c>
      <c r="F206" s="18" t="s">
        <v>10</v>
      </c>
      <c r="G206" s="28">
        <v>399.89</v>
      </c>
      <c r="H206" s="18">
        <v>0</v>
      </c>
      <c r="I206" s="28">
        <v>399.89</v>
      </c>
      <c r="J206" s="19">
        <v>0</v>
      </c>
      <c r="K206" s="29" t="s">
        <v>193</v>
      </c>
      <c r="L206" s="29" t="s">
        <v>206</v>
      </c>
      <c r="M206" s="20"/>
    </row>
    <row r="207" spans="1:13">
      <c r="A207" s="18">
        <v>1</v>
      </c>
      <c r="B207" s="20" t="s">
        <v>23</v>
      </c>
      <c r="C207" s="20" t="s">
        <v>24</v>
      </c>
      <c r="D207" s="21">
        <v>44979</v>
      </c>
      <c r="E207" s="21">
        <v>45293</v>
      </c>
      <c r="F207" s="18" t="s">
        <v>10</v>
      </c>
      <c r="G207" s="28">
        <v>2500</v>
      </c>
      <c r="H207" s="18">
        <v>0</v>
      </c>
      <c r="I207" s="28">
        <v>2500</v>
      </c>
      <c r="J207" s="19">
        <v>0</v>
      </c>
      <c r="K207" s="29" t="s">
        <v>197</v>
      </c>
      <c r="L207" s="29" t="s">
        <v>198</v>
      </c>
      <c r="M207" s="20"/>
    </row>
    <row r="208" spans="1:13">
      <c r="A208" s="18">
        <v>1</v>
      </c>
      <c r="B208" s="20" t="s">
        <v>62</v>
      </c>
      <c r="C208" s="20" t="s">
        <v>99</v>
      </c>
      <c r="D208" s="21">
        <v>44956</v>
      </c>
      <c r="E208" s="21">
        <v>45293</v>
      </c>
      <c r="F208" s="18" t="s">
        <v>10</v>
      </c>
      <c r="G208" s="28">
        <v>5352.64</v>
      </c>
      <c r="H208" s="18">
        <v>0</v>
      </c>
      <c r="I208" s="28">
        <v>5352.64</v>
      </c>
      <c r="J208" s="19">
        <v>0</v>
      </c>
      <c r="K208" s="29" t="s">
        <v>199</v>
      </c>
      <c r="L208" s="29" t="s">
        <v>200</v>
      </c>
      <c r="M208" s="20"/>
    </row>
    <row r="209" spans="1:13">
      <c r="A209" s="18">
        <v>1</v>
      </c>
      <c r="B209" s="20" t="s">
        <v>63</v>
      </c>
      <c r="C209" s="20" t="s">
        <v>99</v>
      </c>
      <c r="D209" s="21">
        <v>44956</v>
      </c>
      <c r="E209" s="21">
        <v>45293</v>
      </c>
      <c r="F209" s="18" t="s">
        <v>10</v>
      </c>
      <c r="G209" s="28">
        <v>4338.21</v>
      </c>
      <c r="H209" s="18">
        <v>0</v>
      </c>
      <c r="I209" s="28">
        <v>4338.21</v>
      </c>
      <c r="J209" s="19">
        <v>0</v>
      </c>
      <c r="K209" s="29" t="s">
        <v>199</v>
      </c>
      <c r="L209" s="29" t="s">
        <v>200</v>
      </c>
      <c r="M209" s="20"/>
    </row>
    <row r="210" spans="1:13">
      <c r="A210" s="18">
        <v>1</v>
      </c>
      <c r="B210" s="20" t="s">
        <v>64</v>
      </c>
      <c r="C210" s="20" t="s">
        <v>779</v>
      </c>
      <c r="D210" s="21">
        <v>44956</v>
      </c>
      <c r="E210" s="21">
        <v>45293</v>
      </c>
      <c r="F210" s="18" t="s">
        <v>10</v>
      </c>
      <c r="G210" s="28">
        <v>3536.59</v>
      </c>
      <c r="H210" s="18">
        <v>0</v>
      </c>
      <c r="I210" s="28">
        <v>3536.59</v>
      </c>
      <c r="J210" s="19">
        <v>0</v>
      </c>
      <c r="K210" s="29" t="s">
        <v>199</v>
      </c>
      <c r="L210" s="29" t="s">
        <v>200</v>
      </c>
      <c r="M210" s="20"/>
    </row>
    <row r="211" spans="1:13">
      <c r="A211" s="18">
        <v>1</v>
      </c>
      <c r="B211" s="20" t="s">
        <v>65</v>
      </c>
      <c r="C211" s="20" t="s">
        <v>99</v>
      </c>
      <c r="D211" s="21">
        <v>44956</v>
      </c>
      <c r="E211" s="21">
        <v>45293</v>
      </c>
      <c r="F211" s="18" t="s">
        <v>10</v>
      </c>
      <c r="G211" s="28">
        <v>4183.05</v>
      </c>
      <c r="H211" s="18">
        <v>0</v>
      </c>
      <c r="I211" s="28">
        <v>4183.05</v>
      </c>
      <c r="J211" s="19">
        <v>0</v>
      </c>
      <c r="K211" s="29" t="s">
        <v>199</v>
      </c>
      <c r="L211" s="29" t="s">
        <v>200</v>
      </c>
      <c r="M211" s="20"/>
    </row>
    <row r="212" spans="1:13">
      <c r="A212" s="18">
        <v>1</v>
      </c>
      <c r="B212" s="20" t="s">
        <v>12</v>
      </c>
      <c r="C212" s="20" t="s">
        <v>100</v>
      </c>
      <c r="D212" s="21">
        <v>45009</v>
      </c>
      <c r="E212" s="21">
        <v>45293</v>
      </c>
      <c r="F212" s="18" t="s">
        <v>10</v>
      </c>
      <c r="G212" s="28">
        <v>4600</v>
      </c>
      <c r="H212" s="18">
        <v>0</v>
      </c>
      <c r="I212" s="28">
        <v>4600</v>
      </c>
      <c r="J212" s="19">
        <v>0</v>
      </c>
      <c r="K212" s="29" t="s">
        <v>182</v>
      </c>
      <c r="L212" s="29" t="s">
        <v>192</v>
      </c>
      <c r="M212" s="20"/>
    </row>
    <row r="213" spans="1:13">
      <c r="A213" s="18">
        <v>1</v>
      </c>
      <c r="B213" s="20" t="s">
        <v>22</v>
      </c>
      <c r="C213" s="20" t="s">
        <v>9</v>
      </c>
      <c r="D213" s="21">
        <v>44979</v>
      </c>
      <c r="E213" s="21">
        <v>45293</v>
      </c>
      <c r="F213" s="18" t="s">
        <v>10</v>
      </c>
      <c r="G213" s="28">
        <v>5859.53</v>
      </c>
      <c r="H213" s="18">
        <v>0</v>
      </c>
      <c r="I213" s="28">
        <v>5859.53</v>
      </c>
      <c r="J213" s="19">
        <v>0</v>
      </c>
      <c r="K213" s="29" t="s">
        <v>185</v>
      </c>
      <c r="L213" s="29" t="s">
        <v>191</v>
      </c>
      <c r="M213" s="20"/>
    </row>
    <row r="214" spans="1:13">
      <c r="A214" s="18">
        <v>1</v>
      </c>
      <c r="B214" s="20" t="s">
        <v>66</v>
      </c>
      <c r="C214" s="20" t="s">
        <v>99</v>
      </c>
      <c r="D214" s="21">
        <v>44956</v>
      </c>
      <c r="E214" s="21">
        <v>45293</v>
      </c>
      <c r="F214" s="18" t="s">
        <v>10</v>
      </c>
      <c r="G214" s="28">
        <v>7063.43</v>
      </c>
      <c r="H214" s="18">
        <v>0</v>
      </c>
      <c r="I214" s="28">
        <v>7063.43</v>
      </c>
      <c r="J214" s="19">
        <v>0</v>
      </c>
      <c r="K214" s="29" t="s">
        <v>199</v>
      </c>
      <c r="L214" s="29" t="s">
        <v>200</v>
      </c>
      <c r="M214" s="20"/>
    </row>
    <row r="215" spans="1:13">
      <c r="A215" s="18">
        <v>1</v>
      </c>
      <c r="B215" s="20" t="s">
        <v>42</v>
      </c>
      <c r="C215" s="20" t="s">
        <v>76</v>
      </c>
      <c r="D215" s="21">
        <v>44983</v>
      </c>
      <c r="E215" s="21">
        <v>45296</v>
      </c>
      <c r="F215" s="18" t="s">
        <v>10</v>
      </c>
      <c r="G215" s="28">
        <v>72.099999999999994</v>
      </c>
      <c r="H215" s="18">
        <v>0</v>
      </c>
      <c r="I215" s="28">
        <v>72.099999999999994</v>
      </c>
      <c r="J215" s="19">
        <v>0</v>
      </c>
      <c r="K215" s="29" t="s">
        <v>193</v>
      </c>
      <c r="L215" s="29" t="s">
        <v>208</v>
      </c>
      <c r="M215" s="20"/>
    </row>
    <row r="216" spans="1:13">
      <c r="A216" s="18">
        <v>1</v>
      </c>
      <c r="B216" s="20" t="s">
        <v>42</v>
      </c>
      <c r="C216" s="20" t="s">
        <v>76</v>
      </c>
      <c r="D216" s="21">
        <v>44983</v>
      </c>
      <c r="E216" s="21">
        <v>45296</v>
      </c>
      <c r="F216" s="18" t="s">
        <v>10</v>
      </c>
      <c r="G216" s="28">
        <v>72.099999999999994</v>
      </c>
      <c r="H216" s="18">
        <v>0</v>
      </c>
      <c r="I216" s="28">
        <v>72.099999999999994</v>
      </c>
      <c r="J216" s="19">
        <v>0</v>
      </c>
      <c r="K216" s="29" t="s">
        <v>193</v>
      </c>
      <c r="L216" s="29" t="s">
        <v>208</v>
      </c>
      <c r="M216" s="20"/>
    </row>
    <row r="217" spans="1:13">
      <c r="A217" s="18">
        <v>1</v>
      </c>
      <c r="B217" s="20" t="s">
        <v>30</v>
      </c>
      <c r="C217" s="20" t="s">
        <v>31</v>
      </c>
      <c r="D217" s="21">
        <v>44979</v>
      </c>
      <c r="E217" s="21">
        <v>45298</v>
      </c>
      <c r="F217" s="18" t="s">
        <v>10</v>
      </c>
      <c r="G217" s="28">
        <v>5767.91</v>
      </c>
      <c r="H217" s="18">
        <v>0</v>
      </c>
      <c r="I217" s="28">
        <v>5767.91</v>
      </c>
      <c r="J217" s="19">
        <v>0</v>
      </c>
      <c r="K217" s="29" t="s">
        <v>201</v>
      </c>
      <c r="L217" s="29" t="s">
        <v>209</v>
      </c>
      <c r="M217" s="20"/>
    </row>
    <row r="218" spans="1:13">
      <c r="A218" s="18">
        <v>1</v>
      </c>
      <c r="B218" s="20" t="s">
        <v>38</v>
      </c>
      <c r="C218" s="20" t="s">
        <v>9</v>
      </c>
      <c r="D218" s="21">
        <v>44952</v>
      </c>
      <c r="E218" s="21">
        <v>45301</v>
      </c>
      <c r="F218" s="18" t="s">
        <v>10</v>
      </c>
      <c r="G218" s="28">
        <v>651</v>
      </c>
      <c r="H218" s="18">
        <v>0</v>
      </c>
      <c r="I218" s="28">
        <v>651</v>
      </c>
      <c r="J218" s="19">
        <v>0</v>
      </c>
      <c r="K218" s="29" t="s">
        <v>185</v>
      </c>
      <c r="L218" s="29" t="s">
        <v>191</v>
      </c>
      <c r="M218" s="20"/>
    </row>
    <row r="219" spans="1:13">
      <c r="A219" s="18">
        <v>1</v>
      </c>
      <c r="B219" s="20" t="s">
        <v>40</v>
      </c>
      <c r="C219" s="20" t="s">
        <v>41</v>
      </c>
      <c r="D219" s="21">
        <v>44979</v>
      </c>
      <c r="E219" s="21">
        <v>45301</v>
      </c>
      <c r="F219" s="18" t="s">
        <v>10</v>
      </c>
      <c r="G219" s="28">
        <v>559</v>
      </c>
      <c r="H219" s="18">
        <v>0</v>
      </c>
      <c r="I219" s="28">
        <v>559</v>
      </c>
      <c r="J219" s="19">
        <v>0</v>
      </c>
      <c r="K219" s="29" t="s">
        <v>182</v>
      </c>
      <c r="L219" s="29" t="s">
        <v>206</v>
      </c>
      <c r="M219" s="20"/>
    </row>
    <row r="220" spans="1:13">
      <c r="A220" s="18">
        <v>1</v>
      </c>
      <c r="B220" s="20" t="s">
        <v>49</v>
      </c>
      <c r="C220" s="20" t="s">
        <v>50</v>
      </c>
      <c r="D220" s="21">
        <v>44965</v>
      </c>
      <c r="E220" s="21">
        <v>45303</v>
      </c>
      <c r="F220" s="18" t="s">
        <v>10</v>
      </c>
      <c r="G220" s="28">
        <v>519.04999999999995</v>
      </c>
      <c r="H220" s="18">
        <v>0</v>
      </c>
      <c r="I220" s="28">
        <v>519.04999999999995</v>
      </c>
      <c r="J220" s="19">
        <v>0</v>
      </c>
      <c r="K220" s="29" t="s">
        <v>182</v>
      </c>
      <c r="L220" s="29" t="s">
        <v>213</v>
      </c>
      <c r="M220" s="20"/>
    </row>
    <row r="221" spans="1:13">
      <c r="A221" s="18">
        <v>1</v>
      </c>
      <c r="B221" s="20" t="s">
        <v>52</v>
      </c>
      <c r="C221" s="20" t="s">
        <v>53</v>
      </c>
      <c r="D221" s="21">
        <v>44956</v>
      </c>
      <c r="E221" s="21">
        <v>45311</v>
      </c>
      <c r="F221" s="18" t="s">
        <v>10</v>
      </c>
      <c r="G221" s="28">
        <v>11104.64</v>
      </c>
      <c r="H221" s="18">
        <v>0</v>
      </c>
      <c r="I221" s="28">
        <v>11104.64</v>
      </c>
      <c r="J221" s="19">
        <v>0</v>
      </c>
      <c r="K221" s="29" t="s">
        <v>201</v>
      </c>
      <c r="L221" s="29" t="s">
        <v>215</v>
      </c>
      <c r="M221" s="20"/>
    </row>
    <row r="222" spans="1:13">
      <c r="A222" s="18">
        <v>1</v>
      </c>
      <c r="B222" s="20" t="s">
        <v>51</v>
      </c>
      <c r="C222" s="20" t="s">
        <v>102</v>
      </c>
      <c r="D222" s="21">
        <v>45291</v>
      </c>
      <c r="E222" s="21">
        <v>45311</v>
      </c>
      <c r="F222" s="18" t="s">
        <v>10</v>
      </c>
      <c r="G222" s="28">
        <v>27277.08</v>
      </c>
      <c r="H222" s="18">
        <v>0</v>
      </c>
      <c r="I222" s="28">
        <v>27277.08</v>
      </c>
      <c r="J222" s="19">
        <v>0</v>
      </c>
      <c r="K222" s="29" t="s">
        <v>199</v>
      </c>
      <c r="L222" s="29" t="s">
        <v>214</v>
      </c>
      <c r="M222" s="20"/>
    </row>
    <row r="223" spans="1:13">
      <c r="A223" s="18">
        <v>1</v>
      </c>
      <c r="B223" s="20" t="s">
        <v>56</v>
      </c>
      <c r="C223" s="20" t="s">
        <v>57</v>
      </c>
      <c r="D223" s="21">
        <v>44979</v>
      </c>
      <c r="E223" s="21">
        <v>45317</v>
      </c>
      <c r="F223" s="18" t="s">
        <v>10</v>
      </c>
      <c r="G223" s="28">
        <v>1500</v>
      </c>
      <c r="H223" s="18">
        <v>0</v>
      </c>
      <c r="I223" s="28">
        <v>1500</v>
      </c>
      <c r="J223" s="19">
        <v>0</v>
      </c>
      <c r="K223" s="29" t="s">
        <v>197</v>
      </c>
      <c r="L223" s="29" t="s">
        <v>198</v>
      </c>
      <c r="M223" s="20"/>
    </row>
    <row r="224" spans="1:13">
      <c r="A224" s="18">
        <v>1</v>
      </c>
      <c r="B224" s="20" t="s">
        <v>69</v>
      </c>
      <c r="C224" s="20" t="s">
        <v>99</v>
      </c>
      <c r="D224" s="21">
        <v>45292</v>
      </c>
      <c r="E224" s="21">
        <v>45321</v>
      </c>
      <c r="F224" s="18" t="s">
        <v>10</v>
      </c>
      <c r="G224" s="28">
        <v>1928.54</v>
      </c>
      <c r="H224" s="18">
        <v>0</v>
      </c>
      <c r="I224" s="28">
        <v>1928.54</v>
      </c>
      <c r="J224" s="19">
        <v>0</v>
      </c>
      <c r="K224" s="29" t="s">
        <v>199</v>
      </c>
      <c r="L224" s="29" t="s">
        <v>200</v>
      </c>
      <c r="M224" s="20"/>
    </row>
    <row r="225" spans="1:13">
      <c r="A225" s="18">
        <v>1</v>
      </c>
      <c r="B225" s="20" t="s">
        <v>69</v>
      </c>
      <c r="C225" s="20" t="s">
        <v>778</v>
      </c>
      <c r="D225" s="21">
        <v>45015</v>
      </c>
      <c r="E225" s="21">
        <v>45321</v>
      </c>
      <c r="F225" s="18" t="s">
        <v>10</v>
      </c>
      <c r="G225" s="28">
        <v>1928.54</v>
      </c>
      <c r="H225" s="18">
        <v>0</v>
      </c>
      <c r="I225" s="28">
        <v>1928.54</v>
      </c>
      <c r="J225" s="19">
        <v>0</v>
      </c>
      <c r="K225" s="29" t="s">
        <v>199</v>
      </c>
      <c r="L225" s="18" t="s">
        <v>187</v>
      </c>
      <c r="M225" s="20"/>
    </row>
    <row r="226" spans="1:13">
      <c r="A226" s="18">
        <v>1</v>
      </c>
      <c r="B226" s="20" t="s">
        <v>69</v>
      </c>
      <c r="C226" s="20" t="s">
        <v>103</v>
      </c>
      <c r="D226" s="21">
        <v>45015</v>
      </c>
      <c r="E226" s="21">
        <v>45321</v>
      </c>
      <c r="F226" s="18" t="s">
        <v>10</v>
      </c>
      <c r="G226" s="28">
        <v>178.2</v>
      </c>
      <c r="H226" s="18">
        <v>0</v>
      </c>
      <c r="I226" s="28">
        <v>178.2</v>
      </c>
      <c r="J226" s="19">
        <v>0</v>
      </c>
      <c r="K226" s="29" t="s">
        <v>199</v>
      </c>
      <c r="L226" s="29" t="s">
        <v>202</v>
      </c>
      <c r="M226" s="20"/>
    </row>
    <row r="227" spans="1:13">
      <c r="A227" s="18">
        <v>2</v>
      </c>
      <c r="B227" s="20" t="s">
        <v>8</v>
      </c>
      <c r="C227" s="20" t="s">
        <v>9</v>
      </c>
      <c r="D227" s="21">
        <v>44979</v>
      </c>
      <c r="E227" s="21">
        <v>45323</v>
      </c>
      <c r="F227" s="18" t="s">
        <v>10</v>
      </c>
      <c r="G227" s="28">
        <v>1212</v>
      </c>
      <c r="H227" s="18">
        <v>0</v>
      </c>
      <c r="I227" s="28">
        <v>1212</v>
      </c>
      <c r="J227" s="19">
        <v>0</v>
      </c>
      <c r="K227" s="29" t="s">
        <v>185</v>
      </c>
      <c r="L227" s="29" t="s">
        <v>191</v>
      </c>
      <c r="M227" s="20"/>
    </row>
    <row r="228" spans="1:13">
      <c r="A228" s="18">
        <v>1</v>
      </c>
      <c r="B228" s="20" t="s">
        <v>12</v>
      </c>
      <c r="C228" s="20" t="s">
        <v>104</v>
      </c>
      <c r="D228" s="21">
        <v>45009</v>
      </c>
      <c r="E228" s="21">
        <v>45323</v>
      </c>
      <c r="F228" s="18" t="s">
        <v>10</v>
      </c>
      <c r="G228" s="28">
        <v>4600</v>
      </c>
      <c r="H228" s="18">
        <v>0</v>
      </c>
      <c r="I228" s="28">
        <v>4600</v>
      </c>
      <c r="J228" s="19">
        <v>0</v>
      </c>
      <c r="K228" s="29" t="s">
        <v>182</v>
      </c>
      <c r="L228" s="29" t="s">
        <v>192</v>
      </c>
      <c r="M228" s="20"/>
    </row>
    <row r="229" spans="1:13">
      <c r="A229" s="18">
        <v>1</v>
      </c>
      <c r="B229" s="20" t="s">
        <v>23</v>
      </c>
      <c r="C229" s="20" t="s">
        <v>24</v>
      </c>
      <c r="D229" s="21">
        <v>44979</v>
      </c>
      <c r="E229" s="21">
        <v>45324</v>
      </c>
      <c r="F229" s="18" t="s">
        <v>10</v>
      </c>
      <c r="G229" s="28">
        <v>2500</v>
      </c>
      <c r="H229" s="18">
        <v>0</v>
      </c>
      <c r="I229" s="28">
        <v>2500</v>
      </c>
      <c r="J229" s="19">
        <v>0</v>
      </c>
      <c r="K229" s="29" t="s">
        <v>197</v>
      </c>
      <c r="L229" s="29" t="s">
        <v>198</v>
      </c>
      <c r="M229" s="20"/>
    </row>
    <row r="230" spans="1:13">
      <c r="A230" s="18">
        <v>1</v>
      </c>
      <c r="B230" s="20" t="s">
        <v>22</v>
      </c>
      <c r="C230" s="20" t="s">
        <v>9</v>
      </c>
      <c r="D230" s="21">
        <v>44979</v>
      </c>
      <c r="E230" s="21">
        <v>45324</v>
      </c>
      <c r="F230" s="18" t="s">
        <v>10</v>
      </c>
      <c r="G230" s="28">
        <v>5859.53</v>
      </c>
      <c r="H230" s="18">
        <v>0</v>
      </c>
      <c r="I230" s="28">
        <v>5859.53</v>
      </c>
      <c r="J230" s="19">
        <v>0</v>
      </c>
      <c r="K230" s="29" t="s">
        <v>185</v>
      </c>
      <c r="L230" s="29" t="s">
        <v>191</v>
      </c>
      <c r="M230" s="20"/>
    </row>
    <row r="231" spans="1:13">
      <c r="A231" s="18">
        <v>1</v>
      </c>
      <c r="B231" s="20" t="s">
        <v>42</v>
      </c>
      <c r="C231" s="20" t="s">
        <v>76</v>
      </c>
      <c r="D231" s="21">
        <v>44983</v>
      </c>
      <c r="E231" s="21">
        <v>45327</v>
      </c>
      <c r="F231" s="18" t="s">
        <v>10</v>
      </c>
      <c r="G231" s="28">
        <v>72.099999999999994</v>
      </c>
      <c r="H231" s="18">
        <v>0</v>
      </c>
      <c r="I231" s="28">
        <v>72.099999999999994</v>
      </c>
      <c r="J231" s="19">
        <v>0</v>
      </c>
      <c r="K231" s="29" t="s">
        <v>193</v>
      </c>
      <c r="L231" s="29" t="s">
        <v>208</v>
      </c>
      <c r="M231" s="20"/>
    </row>
    <row r="232" spans="1:13">
      <c r="A232" s="18">
        <v>1</v>
      </c>
      <c r="B232" s="20" t="s">
        <v>42</v>
      </c>
      <c r="C232" s="20" t="s">
        <v>76</v>
      </c>
      <c r="D232" s="21">
        <v>44983</v>
      </c>
      <c r="E232" s="21">
        <v>45327</v>
      </c>
      <c r="F232" s="18" t="s">
        <v>10</v>
      </c>
      <c r="G232" s="28">
        <v>72.099999999999994</v>
      </c>
      <c r="H232" s="18">
        <v>0</v>
      </c>
      <c r="I232" s="28">
        <v>72.099999999999994</v>
      </c>
      <c r="J232" s="19">
        <v>0</v>
      </c>
      <c r="K232" s="29" t="s">
        <v>193</v>
      </c>
      <c r="L232" s="29" t="s">
        <v>208</v>
      </c>
      <c r="M232" s="20"/>
    </row>
    <row r="233" spans="1:13">
      <c r="A233" s="18">
        <v>1</v>
      </c>
      <c r="B233" s="20" t="s">
        <v>30</v>
      </c>
      <c r="C233" s="20" t="s">
        <v>31</v>
      </c>
      <c r="D233" s="21">
        <v>44979</v>
      </c>
      <c r="E233" s="21">
        <v>45329</v>
      </c>
      <c r="F233" s="18" t="s">
        <v>10</v>
      </c>
      <c r="G233" s="28">
        <v>5767.91</v>
      </c>
      <c r="H233" s="18">
        <v>0</v>
      </c>
      <c r="I233" s="28">
        <v>5767.91</v>
      </c>
      <c r="J233" s="19">
        <v>0</v>
      </c>
      <c r="K233" s="29" t="s">
        <v>199</v>
      </c>
      <c r="L233" s="29" t="s">
        <v>209</v>
      </c>
      <c r="M233" s="20"/>
    </row>
    <row r="234" spans="1:13">
      <c r="A234" s="18">
        <v>1</v>
      </c>
      <c r="B234" s="20" t="s">
        <v>40</v>
      </c>
      <c r="C234" s="20" t="s">
        <v>41</v>
      </c>
      <c r="D234" s="21">
        <v>44979</v>
      </c>
      <c r="E234" s="21">
        <v>45332</v>
      </c>
      <c r="F234" s="18" t="s">
        <v>10</v>
      </c>
      <c r="G234" s="28">
        <v>559</v>
      </c>
      <c r="H234" s="18">
        <v>0</v>
      </c>
      <c r="I234" s="28">
        <v>559</v>
      </c>
      <c r="J234" s="19">
        <v>0</v>
      </c>
      <c r="K234" s="29" t="s">
        <v>182</v>
      </c>
      <c r="L234" s="29" t="s">
        <v>206</v>
      </c>
      <c r="M234" s="20"/>
    </row>
    <row r="235" spans="1:13">
      <c r="A235" s="18">
        <v>1</v>
      </c>
      <c r="B235" s="20" t="s">
        <v>51</v>
      </c>
      <c r="C235" s="20" t="s">
        <v>101</v>
      </c>
      <c r="D235" s="21">
        <v>45046</v>
      </c>
      <c r="E235" s="21">
        <v>45342</v>
      </c>
      <c r="F235" s="18" t="s">
        <v>10</v>
      </c>
      <c r="G235" s="28">
        <v>27277.08</v>
      </c>
      <c r="H235" s="18">
        <v>0</v>
      </c>
      <c r="I235" s="28">
        <v>27277.08</v>
      </c>
      <c r="J235" s="19">
        <v>0</v>
      </c>
      <c r="K235" s="29" t="s">
        <v>199</v>
      </c>
      <c r="L235" s="29" t="s">
        <v>214</v>
      </c>
      <c r="M235" s="20"/>
    </row>
    <row r="236" spans="1:13">
      <c r="A236" s="18">
        <v>1</v>
      </c>
      <c r="B236" s="20" t="s">
        <v>56</v>
      </c>
      <c r="C236" s="20" t="s">
        <v>57</v>
      </c>
      <c r="D236" s="21">
        <v>44979</v>
      </c>
      <c r="E236" s="21">
        <v>45348</v>
      </c>
      <c r="F236" s="18" t="s">
        <v>10</v>
      </c>
      <c r="G236" s="28">
        <v>1500</v>
      </c>
      <c r="H236" s="18">
        <v>0</v>
      </c>
      <c r="I236" s="28">
        <v>1500</v>
      </c>
      <c r="J236" s="19">
        <v>0</v>
      </c>
      <c r="K236" s="29" t="s">
        <v>197</v>
      </c>
      <c r="L236" s="29" t="s">
        <v>198</v>
      </c>
      <c r="M236" s="20"/>
    </row>
    <row r="237" spans="1:13">
      <c r="A237" s="18">
        <v>2</v>
      </c>
      <c r="B237" s="20" t="s">
        <v>8</v>
      </c>
      <c r="C237" s="20" t="s">
        <v>9</v>
      </c>
      <c r="D237" s="21">
        <v>44979</v>
      </c>
      <c r="E237" s="21">
        <v>45352</v>
      </c>
      <c r="F237" s="18" t="s">
        <v>10</v>
      </c>
      <c r="G237" s="28">
        <v>1212</v>
      </c>
      <c r="H237" s="18">
        <v>0</v>
      </c>
      <c r="I237" s="28">
        <v>1212</v>
      </c>
      <c r="J237" s="19">
        <v>0</v>
      </c>
      <c r="K237" s="29" t="s">
        <v>185</v>
      </c>
      <c r="L237" s="29" t="s">
        <v>191</v>
      </c>
      <c r="M237" s="20"/>
    </row>
    <row r="238" spans="1:13">
      <c r="A238" s="18">
        <v>1</v>
      </c>
      <c r="B238" s="20" t="s">
        <v>12</v>
      </c>
      <c r="C238" s="20" t="s">
        <v>105</v>
      </c>
      <c r="D238" s="21">
        <v>45009</v>
      </c>
      <c r="E238" s="21">
        <v>45352</v>
      </c>
      <c r="F238" s="18" t="s">
        <v>10</v>
      </c>
      <c r="G238" s="28">
        <v>4600</v>
      </c>
      <c r="H238" s="18">
        <v>0</v>
      </c>
      <c r="I238" s="28">
        <v>4600</v>
      </c>
      <c r="J238" s="19">
        <v>0</v>
      </c>
      <c r="K238" s="29" t="s">
        <v>182</v>
      </c>
      <c r="L238" s="29" t="s">
        <v>192</v>
      </c>
      <c r="M238" s="20"/>
    </row>
    <row r="239" spans="1:13">
      <c r="A239" s="18">
        <v>1</v>
      </c>
      <c r="B239" s="20" t="s">
        <v>69</v>
      </c>
      <c r="C239" s="20" t="s">
        <v>99</v>
      </c>
      <c r="D239" s="21">
        <v>45323</v>
      </c>
      <c r="E239" s="21">
        <v>45351</v>
      </c>
      <c r="F239" s="18" t="s">
        <v>10</v>
      </c>
      <c r="G239" s="28">
        <v>1928.54</v>
      </c>
      <c r="H239" s="18">
        <v>0</v>
      </c>
      <c r="I239" s="28">
        <v>1928.54</v>
      </c>
      <c r="J239" s="19">
        <v>0</v>
      </c>
      <c r="K239" s="29" t="s">
        <v>199</v>
      </c>
      <c r="L239" s="29" t="s">
        <v>200</v>
      </c>
      <c r="M239" s="20"/>
    </row>
    <row r="240" spans="1:13">
      <c r="A240" s="18">
        <v>1</v>
      </c>
      <c r="B240" s="20" t="s">
        <v>69</v>
      </c>
      <c r="C240" s="20" t="s">
        <v>99</v>
      </c>
      <c r="D240" s="21">
        <v>45352</v>
      </c>
      <c r="E240" s="21">
        <v>45381</v>
      </c>
      <c r="F240" s="18" t="s">
        <v>10</v>
      </c>
      <c r="G240" s="28">
        <v>1928.54</v>
      </c>
      <c r="H240" s="18">
        <v>0</v>
      </c>
      <c r="I240" s="28">
        <v>1928.54</v>
      </c>
      <c r="J240" s="19">
        <v>0</v>
      </c>
      <c r="K240" s="29" t="s">
        <v>199</v>
      </c>
      <c r="L240" s="18" t="s">
        <v>187</v>
      </c>
      <c r="M240" s="20"/>
    </row>
    <row r="241" spans="1:13">
      <c r="A241" s="18">
        <v>1</v>
      </c>
      <c r="B241" s="20" t="s">
        <v>69</v>
      </c>
      <c r="C241" s="20" t="s">
        <v>103</v>
      </c>
      <c r="D241" s="21">
        <v>45015</v>
      </c>
      <c r="E241" s="21">
        <v>45352</v>
      </c>
      <c r="F241" s="18" t="s">
        <v>10</v>
      </c>
      <c r="G241" s="28">
        <v>178.2</v>
      </c>
      <c r="H241" s="18">
        <v>0</v>
      </c>
      <c r="I241" s="28">
        <v>178.2</v>
      </c>
      <c r="J241" s="19">
        <v>0</v>
      </c>
      <c r="K241" s="29" t="s">
        <v>199</v>
      </c>
      <c r="L241" s="29" t="s">
        <v>202</v>
      </c>
      <c r="M241" s="20"/>
    </row>
    <row r="242" spans="1:13">
      <c r="A242" s="18">
        <v>1</v>
      </c>
      <c r="B242" s="20" t="s">
        <v>23</v>
      </c>
      <c r="C242" s="20" t="s">
        <v>24</v>
      </c>
      <c r="D242" s="21">
        <v>44979</v>
      </c>
      <c r="E242" s="21">
        <v>45353</v>
      </c>
      <c r="F242" s="18" t="s">
        <v>10</v>
      </c>
      <c r="G242" s="28">
        <v>2500</v>
      </c>
      <c r="H242" s="18">
        <v>0</v>
      </c>
      <c r="I242" s="28">
        <v>2500</v>
      </c>
      <c r="J242" s="19">
        <v>0</v>
      </c>
      <c r="K242" s="29" t="s">
        <v>197</v>
      </c>
      <c r="L242" s="29" t="s">
        <v>198</v>
      </c>
      <c r="M242" s="20"/>
    </row>
    <row r="243" spans="1:13">
      <c r="A243" s="18">
        <v>1</v>
      </c>
      <c r="B243" s="20" t="s">
        <v>22</v>
      </c>
      <c r="C243" s="20" t="s">
        <v>9</v>
      </c>
      <c r="D243" s="21">
        <v>44979</v>
      </c>
      <c r="E243" s="21">
        <v>45353</v>
      </c>
      <c r="F243" s="18" t="s">
        <v>10</v>
      </c>
      <c r="G243" s="28">
        <v>5859.53</v>
      </c>
      <c r="H243" s="18">
        <v>0</v>
      </c>
      <c r="I243" s="28">
        <v>5859.53</v>
      </c>
      <c r="J243" s="19">
        <v>0</v>
      </c>
      <c r="K243" s="29" t="s">
        <v>185</v>
      </c>
      <c r="L243" s="29" t="s">
        <v>191</v>
      </c>
      <c r="M243" s="20"/>
    </row>
    <row r="244" spans="1:13">
      <c r="A244" s="18">
        <v>1</v>
      </c>
      <c r="B244" s="20" t="s">
        <v>30</v>
      </c>
      <c r="C244" s="20" t="s">
        <v>31</v>
      </c>
      <c r="D244" s="21">
        <v>44979</v>
      </c>
      <c r="E244" s="21">
        <v>45358</v>
      </c>
      <c r="F244" s="18" t="s">
        <v>10</v>
      </c>
      <c r="G244" s="28">
        <v>5767.91</v>
      </c>
      <c r="H244" s="18">
        <v>0</v>
      </c>
      <c r="I244" s="28">
        <v>5767.91</v>
      </c>
      <c r="J244" s="19">
        <v>0</v>
      </c>
      <c r="K244" s="29" t="s">
        <v>199</v>
      </c>
      <c r="L244" s="29" t="s">
        <v>209</v>
      </c>
      <c r="M244" s="20"/>
    </row>
    <row r="245" spans="1:13">
      <c r="A245" s="18">
        <v>1</v>
      </c>
      <c r="B245" s="20" t="s">
        <v>51</v>
      </c>
      <c r="C245" s="20" t="s">
        <v>101</v>
      </c>
      <c r="D245" s="21">
        <v>45046</v>
      </c>
      <c r="E245" s="21">
        <v>45371</v>
      </c>
      <c r="F245" s="18" t="s">
        <v>10</v>
      </c>
      <c r="G245" s="28">
        <v>27277.08</v>
      </c>
      <c r="H245" s="18">
        <v>0</v>
      </c>
      <c r="I245" s="28">
        <v>27277.08</v>
      </c>
      <c r="J245" s="19">
        <v>0</v>
      </c>
      <c r="K245" s="29" t="s">
        <v>199</v>
      </c>
      <c r="L245" s="29" t="s">
        <v>214</v>
      </c>
      <c r="M245" s="20"/>
    </row>
    <row r="246" spans="1:13">
      <c r="A246" s="18">
        <v>1</v>
      </c>
      <c r="B246" s="20" t="s">
        <v>56</v>
      </c>
      <c r="C246" s="20" t="s">
        <v>57</v>
      </c>
      <c r="D246" s="21">
        <v>44979</v>
      </c>
      <c r="E246" s="21">
        <v>45377</v>
      </c>
      <c r="F246" s="18" t="s">
        <v>10</v>
      </c>
      <c r="G246" s="28">
        <v>1500</v>
      </c>
      <c r="H246" s="18">
        <v>0</v>
      </c>
      <c r="I246" s="28">
        <v>1500</v>
      </c>
      <c r="J246" s="19">
        <v>0</v>
      </c>
      <c r="K246" s="29" t="s">
        <v>197</v>
      </c>
      <c r="L246" s="29" t="s">
        <v>198</v>
      </c>
      <c r="M246" s="20"/>
    </row>
  </sheetData>
  <phoneticPr fontId="1" type="noConversion"/>
  <pageMargins left="0.511811024" right="0.511811024" top="0.78740157499999996" bottom="0.78740157499999996" header="0.31496062000000002" footer="0.31496062000000002"/>
  <pageSetup paperSize="9" orientation="portrait" horizontalDpi="360" verticalDpi="36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10</vt:i4>
      </vt:variant>
    </vt:vector>
  </HeadingPairs>
  <TitlesOfParts>
    <vt:vector size="10" baseType="lpstr">
      <vt:lpstr>SALDO BANCÁRIO - R$</vt:lpstr>
      <vt:lpstr>CR - Produto</vt:lpstr>
      <vt:lpstr>CP - Produto</vt:lpstr>
      <vt:lpstr>CP - Saídas Gerais</vt:lpstr>
      <vt:lpstr>SALDO BANCÁRIO - USD</vt:lpstr>
      <vt:lpstr>CP - Saídas Gerais - USD</vt:lpstr>
      <vt:lpstr>CP - Saídas Produto - USD</vt:lpstr>
      <vt:lpstr>ESTOQUE FINANCEIRO</vt:lpstr>
      <vt:lpstr>C.P - OUTRAS DESPESAS</vt:lpstr>
      <vt:lpstr>PAGTOS EFETIVADOS -Inicio JAN23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Financeiro Novafertil</dc:creator>
  <cp:lastModifiedBy>Gabriel Pinheiro</cp:lastModifiedBy>
  <cp:lastPrinted>2025-07-30T21:25:54Z</cp:lastPrinted>
  <dcterms:created xsi:type="dcterms:W3CDTF">2023-09-10T20:39:25Z</dcterms:created>
  <dcterms:modified xsi:type="dcterms:W3CDTF">2025-10-28T21:27:05Z</dcterms:modified>
</cp:coreProperties>
</file>